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052139BD-F91A-4552-8FFA-E276A35C7FA0}" xr6:coauthVersionLast="46" xr6:coauthVersionMax="46" xr10:uidLastSave="{00000000-0000-0000-0000-000000000000}"/>
  <bookViews>
    <workbookView xWindow="-120" yWindow="-120" windowWidth="20730" windowHeight="11160" xr2:uid="{C37E4420-723E-439E-99D7-618425622A60}"/>
  </bookViews>
  <sheets>
    <sheet name="LG-94-2020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5" i="1" l="1"/>
  <c r="J112" i="1"/>
  <c r="J73" i="1"/>
  <c r="J72" i="1"/>
  <c r="J71" i="1"/>
  <c r="J70" i="1"/>
  <c r="J69" i="1"/>
  <c r="J66" i="1"/>
  <c r="J67" i="1" s="1"/>
  <c r="J65" i="1"/>
  <c r="J64" i="1"/>
  <c r="J63" i="1"/>
  <c r="J62" i="1"/>
  <c r="J61" i="1"/>
  <c r="J60" i="1"/>
  <c r="J59" i="1"/>
  <c r="H58" i="1"/>
  <c r="H57" i="1"/>
  <c r="H54" i="1"/>
  <c r="J54" i="1" s="1"/>
  <c r="H53" i="1"/>
  <c r="J53" i="1" s="1"/>
  <c r="H52" i="1"/>
  <c r="J52" i="1" s="1"/>
  <c r="H51" i="1"/>
  <c r="H50" i="1"/>
  <c r="J49" i="1"/>
  <c r="H48" i="1"/>
  <c r="H47" i="1"/>
  <c r="J47" i="1" s="1"/>
  <c r="H46" i="1"/>
  <c r="J46" i="1" s="1"/>
  <c r="J45" i="1"/>
  <c r="H45" i="1"/>
  <c r="H44" i="1"/>
  <c r="J44" i="1" s="1"/>
  <c r="J43" i="1"/>
  <c r="J42" i="1"/>
  <c r="H41" i="1"/>
  <c r="J41" i="1" s="1"/>
  <c r="J40" i="1"/>
  <c r="H40" i="1"/>
  <c r="H39" i="1"/>
  <c r="J39" i="1" s="1"/>
  <c r="H38" i="1"/>
  <c r="J38" i="1" s="1"/>
  <c r="J37" i="1"/>
  <c r="H36" i="1"/>
  <c r="J36" i="1" s="1"/>
  <c r="J35" i="1"/>
  <c r="H34" i="1"/>
  <c r="J34" i="1" s="1"/>
  <c r="H33" i="1"/>
  <c r="J33" i="1" s="1"/>
  <c r="H32" i="1"/>
  <c r="J32" i="1" s="1"/>
  <c r="J31" i="1"/>
  <c r="H31" i="1"/>
  <c r="J30" i="1"/>
  <c r="J29" i="1"/>
  <c r="J55" i="1" l="1"/>
  <c r="J126" i="1" s="1"/>
</calcChain>
</file>

<file path=xl/sharedStrings.xml><?xml version="1.0" encoding="utf-8"?>
<sst xmlns="http://schemas.openxmlformats.org/spreadsheetml/2006/main" count="226" uniqueCount="136">
  <si>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</si>
  <si>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</si>
  <si>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</si>
  <si>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</si>
  <si>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</si>
  <si>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21 de diciembre de 2020.</t>
  </si>
  <si>
    <t>N° ORDEN</t>
  </si>
  <si>
    <t xml:space="preserve"> LG-94- 2020</t>
  </si>
  <si>
    <t>NOMBRE DE LA PERSONA NATURAL O JURÍDICA SUMINISTRANTE</t>
  </si>
  <si>
    <t xml:space="preserve">NIT </t>
  </si>
  <si>
    <t>PROVEEDORA DE BIENES Y SERVICIOS GENERALES, SOCIEDAD ANONIMA DE CAPITAL VARIABLE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</si>
  <si>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</si>
  <si>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</si>
  <si>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</si>
  <si>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</si>
  <si>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</si>
  <si>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</si>
  <si>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54118 HERRAMIENTAS, REPUESTOS Y ACCESORIOS </t>
  </si>
  <si>
    <t xml:space="preserve">UNIDAD </t>
  </si>
  <si>
    <t>Pistola Pulverizadora para pintar 3.5 CFM 20-50 PSI  1 L Modelo 14037 Trupper cuerpo y vaso reforazdo.</t>
  </si>
  <si>
    <t xml:space="preserve">Llana para albañil dentada 11x5 Pulg medidas 28x12.7 cm, Mango ergonimico, IMACASA </t>
  </si>
  <si>
    <t xml:space="preserve">Calibrador presión de aire para auto 150lb modelo H01847, marca best value. </t>
  </si>
  <si>
    <t xml:space="preserve">Tenaza prensa 11 pulg. Con punta tipo C marca INGCO. </t>
  </si>
  <si>
    <t>Tenanza de prensa 10 pulg con punta curvamarca INGCO.</t>
  </si>
  <si>
    <t xml:space="preserve">Tenaza Perica 12 pulg Longitud 12 pulg, material acero abertura en 2 posiciones marca onsite. </t>
  </si>
  <si>
    <t xml:space="preserve">Tenanza modular para conector RJ-45 modulares de 6 y 8  posiciones material acero tratado mango adpatable, newlink. </t>
  </si>
  <si>
    <t xml:space="preserve">Tenaza para entallar terminales 9 pulg. Longitud 9 pulg. Calibres de 12- 22 AWG mango antideslizante marca GOLDTOOL. </t>
  </si>
  <si>
    <t xml:space="preserve">Tenaza para electricista 8 pulg longitud 8 pulg, material acero cr-v mango antideslizante marca ONSITE. </t>
  </si>
  <si>
    <t xml:space="preserve">Juego de Tenazas para mecánico 2 piezas longitud 6 y 10 pulg material acero al carbono, abertura multiposición marca ONSITE. </t>
  </si>
  <si>
    <t xml:space="preserve">Juego de tenazas 4 piezas, juego de 4 piezas, material acero cr-v, mango antideslizante incluye : tenaza  electricista 7.5 pulg, pinza punta larga 6 pulg , alicate corte diagonal 6 pulg. Y tenazas perica 10 pulg marca tactix. </t>
  </si>
  <si>
    <t xml:space="preserve">Set de marcadores de linea 100 pies 3 piezas tactix, tiza azul de 113 gramos (4 onzas). </t>
  </si>
  <si>
    <t xml:space="preserve">Escuadra de combinación 12 pulg, longitud total 12", resistente ala corrosión con nivel para mayor precisión, marca STANLEY. </t>
  </si>
  <si>
    <t xml:space="preserve">Nivel de alumino 12" de largo marca Tactix. </t>
  </si>
  <si>
    <t>Tenaza cortador/pelador para cable 10-22 AWG, MARCA KLEIN</t>
  </si>
  <si>
    <t xml:space="preserve">Pala duplex mango de madera, longitud del mango : 48" ( 1.2mts) dimensiones de la hoja: 4.1/8 x /.1/2 pilg. (ancho por largo) IMACASA. </t>
  </si>
  <si>
    <t xml:space="preserve">Barra Lineal forjada 1.2 metros, forjada en acero alto carbono, hoja de 2 plg punta diamante, sección hexagonal IMACASA. </t>
  </si>
  <si>
    <t xml:space="preserve">Cuchara de albañil con paleta de 8 pulg estilo centroamericano maneral de madera mango soldado, sin marca. </t>
  </si>
  <si>
    <t xml:space="preserve">Serrucho para podar 12 pulg medida 30.5cm, hoja de acero mango de madera. </t>
  </si>
  <si>
    <t xml:space="preserve">Espatula acero inoxible 6 en 1 2-1/4 pulg. Modelo 6986 HYDE. </t>
  </si>
  <si>
    <t xml:space="preserve">Bandeja plástica para tablaroca 12 pulg HYDE. </t>
  </si>
  <si>
    <t>Set de puntas atornilladoras con brocas 70 piezas, ountas Phillips, plana y torx brocas metal, madera y concreto incluido estuche plástico, bosch.</t>
  </si>
  <si>
    <t xml:space="preserve">Set de destornillador phillips/plano industrial fabricados en acero cromo vanadio puntas magneticas, incluye 6 piezzas : 2 destornilladores de 3plg ph1 y pl2 destornilladores de 4 plg ph1 y pl 2 destronilladores de 6 pulg ph2 y pl marca INGCO. </t>
  </si>
  <si>
    <t xml:space="preserve">Tijera de aviación derecha 12-1/2 pulg mango plástico, material acero cromado, filo de alto rendimiento, marca Stanley. </t>
  </si>
  <si>
    <t xml:space="preserve">Tenaza para armador 9 pulg medio corte longitud 9 pulg , material acero al carbono mango antideslizante, IMACASA. </t>
  </si>
  <si>
    <t xml:space="preserve">Juego de herramientas para mecánico  129 piezas, st de 129 piezas acoples de 3/8 y 1/4 pulg medidas métricas y sae. Onsite. </t>
  </si>
  <si>
    <t xml:space="preserve">SUBTOTAL </t>
  </si>
  <si>
    <t xml:space="preserve">54119 MATERIALES ELÉCTRICOS </t>
  </si>
  <si>
    <t xml:space="preserve">Amperimetro 400A+ analizador de circuitos y resistencia KLEIN TOOLS. </t>
  </si>
  <si>
    <t xml:space="preserve">Probador de lineas para RJ45 y RJ11 Lineas RJ45, RJ11, RJ12 LEDS INDICADORES, requiere bateria 9v, marca goldtool. </t>
  </si>
  <si>
    <t xml:space="preserve">Tubo led policabonato 18 watts multiovoltaj luz blanca 2100 lumens, SYLVANIA. </t>
  </si>
  <si>
    <t xml:space="preserve">Chasis para tubo led 1x18w tipo rielproligth. </t>
  </si>
  <si>
    <t xml:space="preserve">chasis para tubo led 2x18w tipo riel proligth . </t>
  </si>
  <si>
    <t xml:space="preserve">Cable eléctrico plano TNM-B 3x10 (3 lineas calibre AWG 10). </t>
  </si>
  <si>
    <t>Cable eléctrico plano TNM-B 3x12 ( 3 lineas calibre AWG 12)</t>
  </si>
  <si>
    <t>Cable Eléctrico plano TNM-B 3X14 ( 3lineas calibre AWG 14).</t>
  </si>
  <si>
    <t>Juego de 5 focos led, consumo de 8.5 w, luz blanca de 6,500 K</t>
  </si>
  <si>
    <t xml:space="preserve">Panel led cuadrado 15w luz blanca. </t>
  </si>
  <si>
    <t xml:space="preserve">54199  BIENES DE USO Y CONSUMO DIVERSO </t>
  </si>
  <si>
    <t>UNIDAD</t>
  </si>
  <si>
    <t xml:space="preserve">Kit rodillo+ bandeja+maneral microfibra+brocha 1.5 GBS profesional painter tools. </t>
  </si>
  <si>
    <t xml:space="preserve">Brocha estandar de cerda natural 4 plg con mango de plástico, gbs professional painter tools. </t>
  </si>
  <si>
    <t xml:space="preserve">Brocha estandar de cerda natural 2 plg con mango de plastico, gbs professional painter tools. </t>
  </si>
  <si>
    <t xml:space="preserve">Extensión para rodillo 1.8 -3.6mts. </t>
  </si>
  <si>
    <t xml:space="preserve">Tirro industrial de 3/4 pulg. 36 ydas american . </t>
  </si>
  <si>
    <t>Tirro uso general de 48 mm mts 3 m</t>
  </si>
  <si>
    <t>Escalera extendible profesional de fibra de vidrio 300 Libra 20 ft tipo IA Marca inco</t>
  </si>
  <si>
    <t>Loseta para cielo falso fibrocemento blanco 4mm 4x2 Pie Galaxy</t>
  </si>
  <si>
    <t xml:space="preserve">Cerradura manija para dormitorio cromada dakota  </t>
  </si>
  <si>
    <t>Cerradura para puerta de aluminio, llaves incluidas, cerradura plana, acabado galvanizado marca olimpia modelo DT1850ALSET</t>
  </si>
  <si>
    <t>PAR</t>
  </si>
  <si>
    <t>Bisagra alcayate 3x3 pulg. Par, diseño de la esquina cuadrada, carga de trabajo segura: 50lb 
Diseño de cinco nudillos, mortaja completa. Marca National HardWare Modelo N 142604</t>
  </si>
  <si>
    <t>Juego de Accesorios para tanque de inodoro</t>
  </si>
  <si>
    <t>Repuesto manecilla para tanque de inodoro plastico cromado</t>
  </si>
  <si>
    <t>Asiento elongado para inodoro blanco, smart</t>
  </si>
  <si>
    <t>Llave para chorro con rosca 1/2 pulg, grival</t>
  </si>
  <si>
    <t xml:space="preserve"> </t>
  </si>
  <si>
    <t>Bushing PVC de 3/4 a 1/2 pulg, diametro 3/4 " a 1/2 ", presión 250 psi Sin rosca</t>
  </si>
  <si>
    <t>CINTA DOBLE CARA DE 1 PULG 1.4 YDA, ALTA DURABILIDAD SOPORTA HASTA 2 LB
LONGITUD DE 1.2 MT 3M</t>
  </si>
  <si>
    <t xml:space="preserve">
CINTA TEFLÓN 1/2 X 10 MTS
IDEAL PARA PRODUCIR SELLOS RÁPIDOS
ES ADECUADO PARA LÍNEAS DE AGUA, AIRE O GAS. FUNCIONA EN TUBERÍAS DE PVC O DE METAL ROSCADAS
</t>
  </si>
  <si>
    <t>CINTA TEFLON CANERIA 3/4 PLG X 12 MT</t>
  </si>
  <si>
    <t>SIFON FLEXIBLE PARA LAVABO/FREGADERO ACORDION AL PISO 1-1/4X1-1/2 PLG BLANCO MIBER</t>
  </si>
  <si>
    <t xml:space="preserve">
SIFON FLEXIBLE PARA LAVABO/FREGADERO ACORDION A LA PARED 1-1/4X1-1/2 PLG BLANCO MIBER
</t>
  </si>
  <si>
    <t>VALVULA CONTROL PARED 1/2 X 3/8PLG BRASS CRAFT</t>
  </si>
  <si>
    <t>VALVULA CONTROL PISO 1/2 X 3/8 PLG MODELO B200Z-2+BSPC- 537</t>
  </si>
  <si>
    <t xml:space="preserve">MEZCLADOR PARA LAVAMANO DE 4 PULG MATERIAL CROMO PULIDO
INSTALACIÓN DE 3 AGUJEROS VELOCIDAD DE FLUJO 1.2 GPM , PRICE PFISTER
</t>
  </si>
  <si>
    <t xml:space="preserve">LLAVE PARA LAVAMANOS TEXTURA: LISA
MATERIAL METAL
COLOR: CROMADO PULIDO, PRICE PFISTER Modelo: 240G2LC
</t>
  </si>
  <si>
    <t xml:space="preserve">
CONECTOR SCOTCHLOK AMARILLO 3M
</t>
  </si>
  <si>
    <t>CONECTOR SCOTCHLOK ROJO</t>
  </si>
  <si>
    <t>TAPADERA RECTANGULAR 4X2 PULG CIEGA</t>
  </si>
  <si>
    <t>CAJA RECTANGULAR 4X2 PULG PVC</t>
  </si>
  <si>
    <t>DIFUSOR ACRÍLICO PARA LÁMPARA DE MERCURIO</t>
  </si>
  <si>
    <t xml:space="preserve">CANALETA PLASTICA 32X16MM 2 METROS DE LARGO
SIN ADHESIVO
NO PROPAGA LLAMAS, LEGRAND
</t>
  </si>
  <si>
    <t>CANALETA DERIVACIONES ELECTRICAS 50X12MM PLASTICO GRIS PISO, EAGLE70</t>
  </si>
  <si>
    <t>METRO</t>
  </si>
  <si>
    <t>TUBO CONDUIT FLEXIBLE 1/2 PULG AZUL</t>
  </si>
  <si>
    <t>ANCLA PLASTICA 10MMX1.1/2 PULG</t>
  </si>
  <si>
    <t>ANCLA PLASTICA 10MMX2.1/2 PULG</t>
  </si>
  <si>
    <t>ANCLA PLASTICA 7MMX1 PULG</t>
  </si>
  <si>
    <t>ANCLA PLASTICA 12MMX2 PULG</t>
  </si>
  <si>
    <t>ANCLA PARA TABLAYESO 3/8 PULG METALICA CORTA</t>
  </si>
  <si>
    <t>DISTINTOR PARA LLAVE</t>
  </si>
  <si>
    <t>CAJA PLÁSTICA PARA HERRAMIENTAS 14 PULGADA, RIMAX</t>
  </si>
  <si>
    <t>MESA DE TRABAJO CON RODOS 2 GAVETAS ESTRUCTURA METÁLICA RESISTENTE  RODOS PARA TRANSPORTE FÁCIL DIMENSIONES: 76.2 X 40.6 X 94.2 CMS, TARON</t>
  </si>
  <si>
    <t xml:space="preserve">BOLSO PARA HERRAMIENTA 17" FONDO REFORZADO
AMPLIO ESPACIO INTERNO MEDIDAS: 43 X 24.3 X 30.5 CMS
</t>
  </si>
  <si>
    <t xml:space="preserve">PIZARRA CORCHO/FORMICA 36X24PLG,
</t>
  </si>
  <si>
    <t>61108 HERRAMIENTAS Y REPUESTOS PRINCIPALES</t>
  </si>
  <si>
    <t>CARRETILLA PARA CONSTRUCCIÓN 4 FT³ METAL CON LLANTA DE HULE, TRANSMETAL</t>
  </si>
  <si>
    <t xml:space="preserve">HIDROLAVADORA A PRESIÓN 120V 1,200 PSI 2 HP, KARCHER
Modelo: K585
</t>
  </si>
  <si>
    <t xml:space="preserve">COMPRESOR AIRE 20 GALON 120/220V 2HP MARCA CAMPBELL HAUSFELD MODELO VT6290, NDICADO PARA LA PULVERIZACIÓN DE PINTURA, INFLADO, LIJADO, RECTIFICADO, ENGRAPADO, CLAVADO Y ATORNILLADO
TANQUE PORTÁTIL DE 20 GALONES BOMBA DE HIERRO FUNDIDO DE 90 PSI
CON MANERAL Y RUEDAS DE 10 PULGADAS SEMI-NEUMÁTICAS PARA FÁCIL MOVIMIENTO
</t>
  </si>
  <si>
    <t xml:space="preserve">LIJADORA ORBITAL BASE DE 5 PULG 280W DWE6421-B3 POTENCIA 3 AMP
VELOCIDAD 12,000 OPM
DIÁMETRO DE LIJA 5'', DEWALT Modelo: DWE6421-B3
</t>
  </si>
  <si>
    <t xml:space="preserve">UNIDADES </t>
  </si>
  <si>
    <t xml:space="preserve">PULIDORA 7 PULG 1200W POTENCIA 1,200 W
VELOCIDAD 0-3,500 RPM
DIÁMETRO DE DISCO 7'' GALAXIA Modelo: 7183
</t>
  </si>
  <si>
    <t xml:space="preserve">
SIERRA CALADORA 450 WATTS VELOCIDAD VARIABLE GST-650, BOSCH
</t>
  </si>
  <si>
    <t>SIERRA CIRCULAR 7-1/4 PULG 1400W, SKIL Modelo: 5402</t>
  </si>
  <si>
    <t>HERRAMIENTA ROTATIVA DREMEL 3000 + 10 ACCESORIOS POTENCIA 125 W, DREMEL</t>
  </si>
  <si>
    <t xml:space="preserve">
TALADRO PERCUTOR INALÁMBRICO 1/2 PULGADAS 20 VOLTIO 2 VELOCIDADES VARIABLES CON ACCESORIOS, INCLUYE: 2 BATERÍAS LI-ION 20V 2.0AH + UN CARGADOR CON TIEMPO DE CARGA DE 1 HORA APROX + ACCESORIOS + CAJÁ PLÁSTICA PARA ALMACENAMIENTO, INGCO MODELO UCIDLI2003
</t>
  </si>
  <si>
    <t>PONCHADORA IMPACTO REDES UTP 110/88 ULMODELO AW250NXT11</t>
  </si>
  <si>
    <t>MOTOSIERRA A GAS 18 PULG, STIHL Modelo: M180-18</t>
  </si>
  <si>
    <t>TOTAL US$:</t>
  </si>
  <si>
    <t>TOTAL EN LETRAS</t>
  </si>
  <si>
    <t>CINCO MIL QUINIENTOS SETENTA Y CINCO 35/100 DOLARES DE LOS ESTADOS UNIDOS DE AMERICA.</t>
  </si>
  <si>
    <t>OBSERVACIONES</t>
  </si>
  <si>
    <t>Garantía por desperfectos de fabrica.</t>
  </si>
  <si>
    <t>FECHA DE ENTREGA</t>
  </si>
  <si>
    <t xml:space="preserve">Tres días calendarios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</si>
  <si>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</si>
  <si>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</si>
  <si>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</si>
  <si>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</si>
  <si>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</si>
  <si>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Josué Martínez </t>
  </si>
  <si>
    <t>TELÉFONO</t>
  </si>
  <si>
    <t>FAX</t>
  </si>
  <si>
    <t>CORREO ELECTRÓNICO</t>
  </si>
  <si>
    <t>jmartinez@amp.gob.sv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</si>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</sst>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164" fontId="6" fillId="2" borderId="9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0568A47-7CB8-41A5-8199-2FF175629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20C42BE-8E22-436E-B8D4-B9E3471F7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i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08B4-B9F1-42E3-84F8-6D8446B02332}">
  <sheetPr>
    <pageSetUpPr fitToPage="1"/>
  </sheetPr>
  <dimension ref="A1:K148"/>
  <sheetViews>
    <sheetView tabSelected="1" view="pageBreakPreview" topLeftCell="A7" zoomScale="106" zoomScaleNormal="100" zoomScaleSheetLayoutView="100" workbookViewId="0">
      <selection activeCell="C21" sqref="C21:H25"/>
    </sheetView>
  </sheetViews>
  <sheetFormatPr baseColWidth="10" defaultRowHeight="15" x14ac:dyDescent="0.25"/>
  <cols>
    <col min="2" max="2" width="11.710937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42.75" customHeight="1" x14ac:dyDescent="0.25">
      <c r="A29" s="59">
        <v>3</v>
      </c>
      <c r="B29" s="60" t="s">
        <v>18</v>
      </c>
      <c r="C29" s="61"/>
      <c r="D29" s="62" t="s">
        <v>19</v>
      </c>
      <c r="E29" s="63"/>
      <c r="F29" s="63"/>
      <c r="G29" s="64"/>
      <c r="H29" s="65">
        <v>20</v>
      </c>
      <c r="I29" s="66"/>
      <c r="J29" s="67">
        <f>H29*3</f>
        <v>60</v>
      </c>
      <c r="K29" s="68"/>
    </row>
    <row r="30" spans="1:11" ht="37.5" customHeight="1" x14ac:dyDescent="0.25">
      <c r="A30" s="59">
        <v>1</v>
      </c>
      <c r="B30" s="60" t="s">
        <v>18</v>
      </c>
      <c r="C30" s="61"/>
      <c r="D30" s="62" t="s">
        <v>20</v>
      </c>
      <c r="E30" s="63"/>
      <c r="F30" s="63"/>
      <c r="G30" s="64"/>
      <c r="H30" s="65">
        <v>5.4</v>
      </c>
      <c r="I30" s="66"/>
      <c r="J30" s="67">
        <f t="shared" ref="J30:J47" si="0">H30*1</f>
        <v>5.4</v>
      </c>
      <c r="K30" s="68"/>
    </row>
    <row r="31" spans="1:11" ht="39.75" customHeight="1" x14ac:dyDescent="0.25">
      <c r="A31" s="59">
        <v>1</v>
      </c>
      <c r="B31" s="60" t="s">
        <v>18</v>
      </c>
      <c r="C31" s="61"/>
      <c r="D31" s="62" t="s">
        <v>21</v>
      </c>
      <c r="E31" s="63"/>
      <c r="F31" s="63"/>
      <c r="G31" s="64"/>
      <c r="H31" s="65">
        <f>5.95</f>
        <v>5.95</v>
      </c>
      <c r="I31" s="66"/>
      <c r="J31" s="67">
        <f t="shared" si="0"/>
        <v>5.95</v>
      </c>
      <c r="K31" s="68"/>
    </row>
    <row r="32" spans="1:11" ht="26.25" customHeight="1" x14ac:dyDescent="0.25">
      <c r="A32" s="59">
        <v>1</v>
      </c>
      <c r="B32" s="60" t="s">
        <v>18</v>
      </c>
      <c r="C32" s="61"/>
      <c r="D32" s="62" t="s">
        <v>22</v>
      </c>
      <c r="E32" s="63"/>
      <c r="F32" s="63"/>
      <c r="G32" s="64"/>
      <c r="H32" s="65">
        <f>15.54</f>
        <v>15.54</v>
      </c>
      <c r="I32" s="66"/>
      <c r="J32" s="67">
        <f t="shared" si="0"/>
        <v>15.54</v>
      </c>
      <c r="K32" s="68"/>
    </row>
    <row r="33" spans="1:11" ht="26.25" customHeight="1" x14ac:dyDescent="0.25">
      <c r="A33" s="59">
        <v>1</v>
      </c>
      <c r="B33" s="60" t="s">
        <v>18</v>
      </c>
      <c r="C33" s="61"/>
      <c r="D33" s="62" t="s">
        <v>23</v>
      </c>
      <c r="E33" s="63"/>
      <c r="F33" s="63"/>
      <c r="G33" s="64"/>
      <c r="H33" s="65">
        <f>9.84</f>
        <v>9.84</v>
      </c>
      <c r="I33" s="66"/>
      <c r="J33" s="67">
        <f t="shared" si="0"/>
        <v>9.84</v>
      </c>
      <c r="K33" s="68"/>
    </row>
    <row r="34" spans="1:11" ht="44.25" customHeight="1" x14ac:dyDescent="0.25">
      <c r="A34" s="59">
        <v>1</v>
      </c>
      <c r="B34" s="60" t="s">
        <v>18</v>
      </c>
      <c r="C34" s="61"/>
      <c r="D34" s="62" t="s">
        <v>24</v>
      </c>
      <c r="E34" s="63"/>
      <c r="F34" s="63"/>
      <c r="G34" s="64"/>
      <c r="H34" s="65">
        <f>8.52</f>
        <v>8.52</v>
      </c>
      <c r="I34" s="66"/>
      <c r="J34" s="67">
        <f t="shared" si="0"/>
        <v>8.52</v>
      </c>
      <c r="K34" s="68"/>
    </row>
    <row r="35" spans="1:11" ht="52.5" customHeight="1" x14ac:dyDescent="0.25">
      <c r="A35" s="59">
        <v>1</v>
      </c>
      <c r="B35" s="60" t="s">
        <v>18</v>
      </c>
      <c r="C35" s="61"/>
      <c r="D35" s="62" t="s">
        <v>25</v>
      </c>
      <c r="E35" s="63"/>
      <c r="F35" s="63"/>
      <c r="G35" s="64"/>
      <c r="H35" s="65">
        <v>11.94</v>
      </c>
      <c r="I35" s="66"/>
      <c r="J35" s="67">
        <f t="shared" si="0"/>
        <v>11.94</v>
      </c>
      <c r="K35" s="68"/>
    </row>
    <row r="36" spans="1:11" ht="56.25" customHeight="1" x14ac:dyDescent="0.25">
      <c r="A36" s="59">
        <v>1</v>
      </c>
      <c r="B36" s="60" t="s">
        <v>18</v>
      </c>
      <c r="C36" s="61"/>
      <c r="D36" s="62" t="s">
        <v>26</v>
      </c>
      <c r="E36" s="63"/>
      <c r="F36" s="63"/>
      <c r="G36" s="64"/>
      <c r="H36" s="65">
        <f>4.2</f>
        <v>4.2</v>
      </c>
      <c r="I36" s="66"/>
      <c r="J36" s="67">
        <f t="shared" si="0"/>
        <v>4.2</v>
      </c>
      <c r="K36" s="68"/>
    </row>
    <row r="37" spans="1:11" ht="56.25" customHeight="1" x14ac:dyDescent="0.25">
      <c r="A37" s="59">
        <v>1</v>
      </c>
      <c r="B37" s="60" t="s">
        <v>18</v>
      </c>
      <c r="C37" s="61"/>
      <c r="D37" s="62" t="s">
        <v>27</v>
      </c>
      <c r="E37" s="63"/>
      <c r="F37" s="63"/>
      <c r="G37" s="64"/>
      <c r="H37" s="65">
        <v>5.4</v>
      </c>
      <c r="I37" s="66"/>
      <c r="J37" s="67">
        <f t="shared" si="0"/>
        <v>5.4</v>
      </c>
      <c r="K37" s="68"/>
    </row>
    <row r="38" spans="1:11" ht="56.25" customHeight="1" x14ac:dyDescent="0.25">
      <c r="A38" s="59">
        <v>1</v>
      </c>
      <c r="B38" s="60" t="s">
        <v>18</v>
      </c>
      <c r="C38" s="61"/>
      <c r="D38" s="62" t="s">
        <v>28</v>
      </c>
      <c r="E38" s="63"/>
      <c r="F38" s="63"/>
      <c r="G38" s="64"/>
      <c r="H38" s="65">
        <f>9</f>
        <v>9</v>
      </c>
      <c r="I38" s="66"/>
      <c r="J38" s="67">
        <f t="shared" si="0"/>
        <v>9</v>
      </c>
      <c r="K38" s="68"/>
    </row>
    <row r="39" spans="1:11" ht="87" customHeight="1" x14ac:dyDescent="0.25">
      <c r="A39" s="59">
        <v>1</v>
      </c>
      <c r="B39" s="60" t="s">
        <v>18</v>
      </c>
      <c r="C39" s="61"/>
      <c r="D39" s="62" t="s">
        <v>29</v>
      </c>
      <c r="E39" s="63"/>
      <c r="F39" s="63"/>
      <c r="G39" s="64"/>
      <c r="H39" s="65">
        <f>30.6</f>
        <v>30.6</v>
      </c>
      <c r="I39" s="66"/>
      <c r="J39" s="67">
        <f t="shared" si="0"/>
        <v>30.6</v>
      </c>
      <c r="K39" s="68"/>
    </row>
    <row r="40" spans="1:11" ht="56.25" customHeight="1" x14ac:dyDescent="0.25">
      <c r="A40" s="59">
        <v>1</v>
      </c>
      <c r="B40" s="60" t="s">
        <v>18</v>
      </c>
      <c r="C40" s="61"/>
      <c r="D40" s="62" t="s">
        <v>30</v>
      </c>
      <c r="E40" s="63"/>
      <c r="F40" s="63"/>
      <c r="G40" s="64"/>
      <c r="H40" s="65">
        <f>6.24</f>
        <v>6.24</v>
      </c>
      <c r="I40" s="66"/>
      <c r="J40" s="67">
        <f t="shared" si="0"/>
        <v>6.24</v>
      </c>
      <c r="K40" s="68"/>
    </row>
    <row r="41" spans="1:11" ht="56.25" customHeight="1" x14ac:dyDescent="0.25">
      <c r="A41" s="59">
        <v>1</v>
      </c>
      <c r="B41" s="60" t="s">
        <v>18</v>
      </c>
      <c r="C41" s="61"/>
      <c r="D41" s="62" t="s">
        <v>31</v>
      </c>
      <c r="E41" s="63"/>
      <c r="F41" s="63"/>
      <c r="G41" s="64"/>
      <c r="H41" s="65">
        <f>15.54</f>
        <v>15.54</v>
      </c>
      <c r="I41" s="66"/>
      <c r="J41" s="67">
        <f t="shared" si="0"/>
        <v>15.54</v>
      </c>
      <c r="K41" s="68"/>
    </row>
    <row r="42" spans="1:11" ht="42" customHeight="1" x14ac:dyDescent="0.25">
      <c r="A42" s="59">
        <v>1</v>
      </c>
      <c r="B42" s="60" t="s">
        <v>18</v>
      </c>
      <c r="C42" s="61"/>
      <c r="D42" s="62" t="s">
        <v>32</v>
      </c>
      <c r="E42" s="63"/>
      <c r="F42" s="63"/>
      <c r="G42" s="64"/>
      <c r="H42" s="65">
        <v>3</v>
      </c>
      <c r="I42" s="66"/>
      <c r="J42" s="67">
        <f t="shared" si="0"/>
        <v>3</v>
      </c>
      <c r="K42" s="68"/>
    </row>
    <row r="43" spans="1:11" ht="42" customHeight="1" x14ac:dyDescent="0.25">
      <c r="A43" s="59">
        <v>1</v>
      </c>
      <c r="B43" s="60" t="s">
        <v>18</v>
      </c>
      <c r="C43" s="61"/>
      <c r="D43" s="62" t="s">
        <v>33</v>
      </c>
      <c r="E43" s="63"/>
      <c r="F43" s="63"/>
      <c r="G43" s="64"/>
      <c r="H43" s="65">
        <v>46.8</v>
      </c>
      <c r="I43" s="66"/>
      <c r="J43" s="67">
        <f t="shared" si="0"/>
        <v>46.8</v>
      </c>
      <c r="K43" s="68"/>
    </row>
    <row r="44" spans="1:11" ht="66.75" customHeight="1" x14ac:dyDescent="0.25">
      <c r="A44" s="59">
        <v>1</v>
      </c>
      <c r="B44" s="60" t="s">
        <v>18</v>
      </c>
      <c r="C44" s="61"/>
      <c r="D44" s="62" t="s">
        <v>34</v>
      </c>
      <c r="E44" s="63"/>
      <c r="F44" s="63"/>
      <c r="G44" s="64"/>
      <c r="H44" s="65">
        <f>15</f>
        <v>15</v>
      </c>
      <c r="I44" s="66"/>
      <c r="J44" s="67">
        <f t="shared" si="0"/>
        <v>15</v>
      </c>
      <c r="K44" s="68"/>
    </row>
    <row r="45" spans="1:11" ht="51" customHeight="1" x14ac:dyDescent="0.25">
      <c r="A45" s="59">
        <v>1</v>
      </c>
      <c r="B45" s="60" t="s">
        <v>18</v>
      </c>
      <c r="C45" s="61"/>
      <c r="D45" s="62" t="s">
        <v>35</v>
      </c>
      <c r="E45" s="63"/>
      <c r="F45" s="63"/>
      <c r="G45" s="64"/>
      <c r="H45" s="65">
        <f>20.16</f>
        <v>20.16</v>
      </c>
      <c r="I45" s="66"/>
      <c r="J45" s="67">
        <f t="shared" si="0"/>
        <v>20.16</v>
      </c>
      <c r="K45" s="68"/>
    </row>
    <row r="46" spans="1:11" ht="42" customHeight="1" x14ac:dyDescent="0.25">
      <c r="A46" s="59">
        <v>1</v>
      </c>
      <c r="B46" s="60" t="s">
        <v>18</v>
      </c>
      <c r="C46" s="61"/>
      <c r="D46" s="62" t="s">
        <v>36</v>
      </c>
      <c r="E46" s="63"/>
      <c r="F46" s="63"/>
      <c r="G46" s="64"/>
      <c r="H46" s="65">
        <f>2.22</f>
        <v>2.2200000000000002</v>
      </c>
      <c r="I46" s="66"/>
      <c r="J46" s="67">
        <f t="shared" si="0"/>
        <v>2.2200000000000002</v>
      </c>
      <c r="K46" s="68"/>
    </row>
    <row r="47" spans="1:11" ht="42" customHeight="1" x14ac:dyDescent="0.25">
      <c r="A47" s="59">
        <v>1</v>
      </c>
      <c r="B47" s="60" t="s">
        <v>18</v>
      </c>
      <c r="C47" s="61"/>
      <c r="D47" s="62" t="s">
        <v>37</v>
      </c>
      <c r="E47" s="63"/>
      <c r="F47" s="63"/>
      <c r="G47" s="64"/>
      <c r="H47" s="65">
        <f>3.85</f>
        <v>3.85</v>
      </c>
      <c r="I47" s="66"/>
      <c r="J47" s="67">
        <f t="shared" si="0"/>
        <v>3.85</v>
      </c>
      <c r="K47" s="68"/>
    </row>
    <row r="48" spans="1:11" ht="42" customHeight="1" x14ac:dyDescent="0.25">
      <c r="A48" s="59">
        <v>1</v>
      </c>
      <c r="B48" s="60" t="s">
        <v>18</v>
      </c>
      <c r="C48" s="61"/>
      <c r="D48" s="62" t="s">
        <v>38</v>
      </c>
      <c r="E48" s="63"/>
      <c r="F48" s="63"/>
      <c r="G48" s="64"/>
      <c r="H48" s="65">
        <f>7.14</f>
        <v>7.14</v>
      </c>
      <c r="I48" s="66"/>
      <c r="J48" s="67">
        <v>7.14</v>
      </c>
      <c r="K48" s="68"/>
    </row>
    <row r="49" spans="1:11" ht="42" customHeight="1" x14ac:dyDescent="0.25">
      <c r="A49" s="59">
        <v>1</v>
      </c>
      <c r="B49" s="60" t="s">
        <v>18</v>
      </c>
      <c r="C49" s="61"/>
      <c r="D49" s="62" t="s">
        <v>39</v>
      </c>
      <c r="E49" s="63"/>
      <c r="F49" s="63"/>
      <c r="G49" s="64"/>
      <c r="H49" s="65">
        <v>11.88</v>
      </c>
      <c r="I49" s="66"/>
      <c r="J49" s="67">
        <f>H49*1</f>
        <v>11.88</v>
      </c>
      <c r="K49" s="68"/>
    </row>
    <row r="50" spans="1:11" ht="59.25" customHeight="1" x14ac:dyDescent="0.25">
      <c r="A50" s="59">
        <v>1</v>
      </c>
      <c r="B50" s="60" t="s">
        <v>18</v>
      </c>
      <c r="C50" s="61"/>
      <c r="D50" s="62" t="s">
        <v>40</v>
      </c>
      <c r="E50" s="63"/>
      <c r="F50" s="63"/>
      <c r="G50" s="64"/>
      <c r="H50" s="65">
        <f>39.54</f>
        <v>39.54</v>
      </c>
      <c r="I50" s="66"/>
      <c r="J50" s="67">
        <v>39.54</v>
      </c>
      <c r="K50" s="68"/>
    </row>
    <row r="51" spans="1:11" ht="93" customHeight="1" x14ac:dyDescent="0.25">
      <c r="A51" s="59">
        <v>1</v>
      </c>
      <c r="B51" s="60" t="s">
        <v>18</v>
      </c>
      <c r="C51" s="61"/>
      <c r="D51" s="62" t="s">
        <v>41</v>
      </c>
      <c r="E51" s="63"/>
      <c r="F51" s="63"/>
      <c r="G51" s="64"/>
      <c r="H51" s="65">
        <f>8.28</f>
        <v>8.2799999999999994</v>
      </c>
      <c r="I51" s="66"/>
      <c r="J51" s="67">
        <v>8.2799999999999994</v>
      </c>
      <c r="K51" s="68"/>
    </row>
    <row r="52" spans="1:11" ht="60" customHeight="1" x14ac:dyDescent="0.25">
      <c r="A52" s="59">
        <v>1</v>
      </c>
      <c r="B52" s="60" t="s">
        <v>18</v>
      </c>
      <c r="C52" s="61"/>
      <c r="D52" s="62" t="s">
        <v>42</v>
      </c>
      <c r="E52" s="63"/>
      <c r="F52" s="63"/>
      <c r="G52" s="64"/>
      <c r="H52" s="65">
        <f>16.5</f>
        <v>16.5</v>
      </c>
      <c r="I52" s="66"/>
      <c r="J52" s="67">
        <f>H52*1</f>
        <v>16.5</v>
      </c>
      <c r="K52" s="68"/>
    </row>
    <row r="53" spans="1:11" ht="65.25" customHeight="1" x14ac:dyDescent="0.25">
      <c r="A53" s="59">
        <v>1</v>
      </c>
      <c r="B53" s="60" t="s">
        <v>18</v>
      </c>
      <c r="C53" s="61"/>
      <c r="D53" s="62" t="s">
        <v>43</v>
      </c>
      <c r="E53" s="63"/>
      <c r="F53" s="63"/>
      <c r="G53" s="64"/>
      <c r="H53" s="65">
        <f>4.02</f>
        <v>4.0199999999999996</v>
      </c>
      <c r="I53" s="66"/>
      <c r="J53" s="67">
        <f>H53*1</f>
        <v>4.0199999999999996</v>
      </c>
      <c r="K53" s="68"/>
    </row>
    <row r="54" spans="1:11" ht="51.75" customHeight="1" x14ac:dyDescent="0.25">
      <c r="A54" s="59">
        <v>1</v>
      </c>
      <c r="B54" s="60" t="s">
        <v>18</v>
      </c>
      <c r="C54" s="61"/>
      <c r="D54" s="62" t="s">
        <v>44</v>
      </c>
      <c r="E54" s="63"/>
      <c r="F54" s="63"/>
      <c r="G54" s="64"/>
      <c r="H54" s="65">
        <f>64.74</f>
        <v>64.739999999999995</v>
      </c>
      <c r="I54" s="66"/>
      <c r="J54" s="67">
        <f>H54*1</f>
        <v>64.739999999999995</v>
      </c>
      <c r="K54" s="68"/>
    </row>
    <row r="55" spans="1:11" ht="15" customHeight="1" x14ac:dyDescent="0.25">
      <c r="A55" s="69" t="s">
        <v>45</v>
      </c>
      <c r="B55" s="70"/>
      <c r="C55" s="70"/>
      <c r="D55" s="70"/>
      <c r="E55" s="70"/>
      <c r="F55" s="70"/>
      <c r="G55" s="70"/>
      <c r="H55" s="70"/>
      <c r="I55" s="71"/>
      <c r="J55" s="72">
        <f>J54+J53+J52+J51+J50+J49+J48+J47+J46+J45+J44+J43+J42+J41+J40+J39+J38+J37+J36+J35+J34+J33+J32+J31+J30+J29</f>
        <v>431.2999999999999</v>
      </c>
      <c r="K55" s="73"/>
    </row>
    <row r="56" spans="1:11" ht="23.25" customHeight="1" x14ac:dyDescent="0.25">
      <c r="A56" s="56" t="s">
        <v>46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11" ht="35.25" customHeight="1" x14ac:dyDescent="0.25">
      <c r="A57" s="59">
        <v>1</v>
      </c>
      <c r="B57" s="60" t="s">
        <v>18</v>
      </c>
      <c r="C57" s="61"/>
      <c r="D57" s="62" t="s">
        <v>47</v>
      </c>
      <c r="E57" s="63"/>
      <c r="F57" s="63"/>
      <c r="G57" s="64"/>
      <c r="H57" s="65">
        <f>138</f>
        <v>138</v>
      </c>
      <c r="I57" s="66"/>
      <c r="J57" s="67">
        <v>138</v>
      </c>
      <c r="K57" s="68"/>
    </row>
    <row r="58" spans="1:11" ht="59.25" customHeight="1" x14ac:dyDescent="0.25">
      <c r="A58" s="59">
        <v>1</v>
      </c>
      <c r="B58" s="60" t="s">
        <v>18</v>
      </c>
      <c r="C58" s="61"/>
      <c r="D58" s="62" t="s">
        <v>48</v>
      </c>
      <c r="E58" s="63"/>
      <c r="F58" s="63"/>
      <c r="G58" s="64"/>
      <c r="H58" s="65">
        <f>12.33</f>
        <v>12.33</v>
      </c>
      <c r="I58" s="66"/>
      <c r="J58" s="67">
        <v>12.33</v>
      </c>
      <c r="K58" s="68"/>
    </row>
    <row r="59" spans="1:11" ht="57" customHeight="1" x14ac:dyDescent="0.25">
      <c r="A59" s="59">
        <v>40</v>
      </c>
      <c r="B59" s="60" t="s">
        <v>18</v>
      </c>
      <c r="C59" s="61"/>
      <c r="D59" s="62" t="s">
        <v>49</v>
      </c>
      <c r="E59" s="63"/>
      <c r="F59" s="63"/>
      <c r="G59" s="64"/>
      <c r="H59" s="65">
        <v>10.199999999999999</v>
      </c>
      <c r="I59" s="66"/>
      <c r="J59" s="67">
        <f>H59*40</f>
        <v>408</v>
      </c>
      <c r="K59" s="68"/>
    </row>
    <row r="60" spans="1:11" ht="33.75" customHeight="1" x14ac:dyDescent="0.25">
      <c r="A60" s="59">
        <v>6</v>
      </c>
      <c r="B60" s="60" t="s">
        <v>18</v>
      </c>
      <c r="C60" s="61"/>
      <c r="D60" s="62" t="s">
        <v>50</v>
      </c>
      <c r="E60" s="63"/>
      <c r="F60" s="63"/>
      <c r="G60" s="64"/>
      <c r="H60" s="65">
        <v>7.44</v>
      </c>
      <c r="I60" s="66"/>
      <c r="J60" s="67">
        <f>H60*6</f>
        <v>44.64</v>
      </c>
      <c r="K60" s="68"/>
    </row>
    <row r="61" spans="1:11" ht="33.75" customHeight="1" x14ac:dyDescent="0.25">
      <c r="A61" s="59">
        <v>4</v>
      </c>
      <c r="B61" s="60" t="s">
        <v>18</v>
      </c>
      <c r="C61" s="61"/>
      <c r="D61" s="62" t="s">
        <v>51</v>
      </c>
      <c r="E61" s="63"/>
      <c r="F61" s="63"/>
      <c r="G61" s="64"/>
      <c r="H61" s="65">
        <v>16.739999999999998</v>
      </c>
      <c r="I61" s="66"/>
      <c r="J61" s="67">
        <f>H61*4</f>
        <v>66.959999999999994</v>
      </c>
      <c r="K61" s="68"/>
    </row>
    <row r="62" spans="1:11" ht="32.25" customHeight="1" x14ac:dyDescent="0.25">
      <c r="A62" s="59">
        <v>10</v>
      </c>
      <c r="B62" s="60" t="s">
        <v>18</v>
      </c>
      <c r="C62" s="61"/>
      <c r="D62" s="62" t="s">
        <v>52</v>
      </c>
      <c r="E62" s="63"/>
      <c r="F62" s="63"/>
      <c r="G62" s="64"/>
      <c r="H62" s="65">
        <v>3.21</v>
      </c>
      <c r="I62" s="66"/>
      <c r="J62" s="67">
        <f>H62*10</f>
        <v>32.1</v>
      </c>
      <c r="K62" s="68"/>
    </row>
    <row r="63" spans="1:11" ht="30" customHeight="1" x14ac:dyDescent="0.25">
      <c r="A63" s="59">
        <v>10</v>
      </c>
      <c r="B63" s="60" t="s">
        <v>18</v>
      </c>
      <c r="C63" s="61"/>
      <c r="D63" s="62" t="s">
        <v>53</v>
      </c>
      <c r="E63" s="63"/>
      <c r="F63" s="63"/>
      <c r="G63" s="64"/>
      <c r="H63" s="65">
        <v>2.0699999999999998</v>
      </c>
      <c r="I63" s="66"/>
      <c r="J63" s="67">
        <f>H63*10</f>
        <v>20.7</v>
      </c>
      <c r="K63" s="68"/>
    </row>
    <row r="64" spans="1:11" ht="30" customHeight="1" x14ac:dyDescent="0.25">
      <c r="A64" s="59">
        <v>10</v>
      </c>
      <c r="B64" s="60" t="s">
        <v>18</v>
      </c>
      <c r="C64" s="61"/>
      <c r="D64" s="62" t="s">
        <v>54</v>
      </c>
      <c r="E64" s="63"/>
      <c r="F64" s="63"/>
      <c r="G64" s="64"/>
      <c r="H64" s="65">
        <v>1.39</v>
      </c>
      <c r="I64" s="66"/>
      <c r="J64" s="67">
        <f>H64*10</f>
        <v>13.899999999999999</v>
      </c>
      <c r="K64" s="68"/>
    </row>
    <row r="65" spans="1:11" ht="30" customHeight="1" x14ac:dyDescent="0.25">
      <c r="A65" s="59">
        <v>5</v>
      </c>
      <c r="B65" s="60" t="s">
        <v>18</v>
      </c>
      <c r="C65" s="61"/>
      <c r="D65" s="62" t="s">
        <v>55</v>
      </c>
      <c r="E65" s="63"/>
      <c r="F65" s="63"/>
      <c r="G65" s="64"/>
      <c r="H65" s="65">
        <v>9.84</v>
      </c>
      <c r="I65" s="66"/>
      <c r="J65" s="67">
        <f>H65*5</f>
        <v>49.2</v>
      </c>
      <c r="K65" s="68"/>
    </row>
    <row r="66" spans="1:11" ht="30" customHeight="1" x14ac:dyDescent="0.25">
      <c r="A66" s="59">
        <v>8</v>
      </c>
      <c r="B66" s="60" t="s">
        <v>18</v>
      </c>
      <c r="C66" s="61"/>
      <c r="D66" s="62" t="s">
        <v>56</v>
      </c>
      <c r="E66" s="63"/>
      <c r="F66" s="63"/>
      <c r="G66" s="64"/>
      <c r="H66" s="65">
        <v>9</v>
      </c>
      <c r="I66" s="66"/>
      <c r="J66" s="67">
        <f>H66*8</f>
        <v>72</v>
      </c>
      <c r="K66" s="68"/>
    </row>
    <row r="67" spans="1:11" ht="18.75" customHeight="1" x14ac:dyDescent="0.25">
      <c r="A67" s="69" t="s">
        <v>45</v>
      </c>
      <c r="B67" s="70"/>
      <c r="C67" s="70"/>
      <c r="D67" s="70"/>
      <c r="E67" s="70"/>
      <c r="F67" s="70"/>
      <c r="G67" s="70"/>
      <c r="H67" s="70"/>
      <c r="I67" s="71"/>
      <c r="J67" s="72">
        <f>J66+J65+J64+J63+J62+J61+J60+J59+J58+J57</f>
        <v>857.83</v>
      </c>
      <c r="K67" s="73"/>
    </row>
    <row r="68" spans="1:11" ht="30" customHeight="1" x14ac:dyDescent="0.25">
      <c r="A68" s="56" t="s">
        <v>57</v>
      </c>
      <c r="B68" s="57"/>
      <c r="C68" s="57"/>
      <c r="D68" s="57"/>
      <c r="E68" s="57"/>
      <c r="F68" s="57"/>
      <c r="G68" s="57"/>
      <c r="H68" s="57"/>
      <c r="I68" s="57"/>
      <c r="J68" s="57"/>
      <c r="K68" s="58"/>
    </row>
    <row r="69" spans="1:11" ht="39.75" customHeight="1" x14ac:dyDescent="0.25">
      <c r="A69" s="59">
        <v>8</v>
      </c>
      <c r="B69" s="60" t="s">
        <v>58</v>
      </c>
      <c r="C69" s="61"/>
      <c r="D69" s="62" t="s">
        <v>59</v>
      </c>
      <c r="E69" s="63"/>
      <c r="F69" s="63"/>
      <c r="G69" s="64"/>
      <c r="H69" s="65">
        <v>13.08</v>
      </c>
      <c r="I69" s="66"/>
      <c r="J69" s="67">
        <f>H69*8</f>
        <v>104.64</v>
      </c>
      <c r="K69" s="68"/>
    </row>
    <row r="70" spans="1:11" ht="42.75" customHeight="1" x14ac:dyDescent="0.25">
      <c r="A70" s="59">
        <v>7</v>
      </c>
      <c r="B70" s="60" t="s">
        <v>58</v>
      </c>
      <c r="C70" s="61"/>
      <c r="D70" s="62" t="s">
        <v>60</v>
      </c>
      <c r="E70" s="63"/>
      <c r="F70" s="63"/>
      <c r="G70" s="64"/>
      <c r="H70" s="65">
        <v>4.5</v>
      </c>
      <c r="I70" s="66"/>
      <c r="J70" s="67">
        <f>H70*7</f>
        <v>31.5</v>
      </c>
      <c r="K70" s="68"/>
    </row>
    <row r="71" spans="1:11" ht="44.25" customHeight="1" x14ac:dyDescent="0.25">
      <c r="A71" s="59">
        <v>6</v>
      </c>
      <c r="B71" s="60" t="s">
        <v>58</v>
      </c>
      <c r="C71" s="61"/>
      <c r="D71" s="62" t="s">
        <v>61</v>
      </c>
      <c r="E71" s="63"/>
      <c r="F71" s="63"/>
      <c r="G71" s="64"/>
      <c r="H71" s="65">
        <v>3</v>
      </c>
      <c r="I71" s="66"/>
      <c r="J71" s="67">
        <f>H71*6</f>
        <v>18</v>
      </c>
      <c r="K71" s="68"/>
    </row>
    <row r="72" spans="1:11" ht="36" customHeight="1" x14ac:dyDescent="0.25">
      <c r="A72" s="59">
        <v>2</v>
      </c>
      <c r="B72" s="60" t="s">
        <v>58</v>
      </c>
      <c r="C72" s="61"/>
      <c r="D72" s="62" t="s">
        <v>62</v>
      </c>
      <c r="E72" s="63"/>
      <c r="F72" s="63"/>
      <c r="G72" s="64"/>
      <c r="H72" s="65">
        <v>33.54</v>
      </c>
      <c r="I72" s="66"/>
      <c r="J72" s="67">
        <f>H72*2</f>
        <v>67.08</v>
      </c>
      <c r="K72" s="68"/>
    </row>
    <row r="73" spans="1:11" ht="30" customHeight="1" x14ac:dyDescent="0.25">
      <c r="A73" s="59">
        <v>10</v>
      </c>
      <c r="B73" s="60" t="s">
        <v>58</v>
      </c>
      <c r="C73" s="61"/>
      <c r="D73" s="62" t="s">
        <v>63</v>
      </c>
      <c r="E73" s="63"/>
      <c r="F73" s="63"/>
      <c r="G73" s="64"/>
      <c r="H73" s="65">
        <v>0.9</v>
      </c>
      <c r="I73" s="66"/>
      <c r="J73" s="67">
        <f>H73*10</f>
        <v>9</v>
      </c>
      <c r="K73" s="68"/>
    </row>
    <row r="74" spans="1:11" ht="30" customHeight="1" x14ac:dyDescent="0.25">
      <c r="A74" s="59">
        <v>5</v>
      </c>
      <c r="B74" s="60" t="s">
        <v>58</v>
      </c>
      <c r="C74" s="61"/>
      <c r="D74" s="62" t="s">
        <v>64</v>
      </c>
      <c r="E74" s="63"/>
      <c r="F74" s="63"/>
      <c r="G74" s="64"/>
      <c r="H74" s="65">
        <v>2.04</v>
      </c>
      <c r="I74" s="66"/>
      <c r="J74" s="67">
        <v>10.199999999999999</v>
      </c>
      <c r="K74" s="68"/>
    </row>
    <row r="75" spans="1:11" ht="38.25" customHeight="1" x14ac:dyDescent="0.25">
      <c r="A75" s="59">
        <v>1</v>
      </c>
      <c r="B75" s="60" t="s">
        <v>58</v>
      </c>
      <c r="C75" s="61"/>
      <c r="D75" s="62" t="s">
        <v>65</v>
      </c>
      <c r="E75" s="63"/>
      <c r="F75" s="63"/>
      <c r="G75" s="64"/>
      <c r="H75" s="65">
        <v>268.8</v>
      </c>
      <c r="I75" s="66"/>
      <c r="J75" s="67">
        <v>268.8</v>
      </c>
      <c r="K75" s="68"/>
    </row>
    <row r="76" spans="1:11" ht="38.25" customHeight="1" x14ac:dyDescent="0.25">
      <c r="A76" s="59">
        <v>20</v>
      </c>
      <c r="B76" s="60" t="s">
        <v>58</v>
      </c>
      <c r="C76" s="61"/>
      <c r="D76" s="62" t="s">
        <v>66</v>
      </c>
      <c r="E76" s="63"/>
      <c r="F76" s="63"/>
      <c r="G76" s="64"/>
      <c r="H76" s="65">
        <v>2.5299999999999998</v>
      </c>
      <c r="I76" s="66"/>
      <c r="J76" s="67">
        <v>50.6</v>
      </c>
      <c r="K76" s="68"/>
    </row>
    <row r="77" spans="1:11" ht="38.25" customHeight="1" x14ac:dyDescent="0.25">
      <c r="A77" s="59">
        <v>3</v>
      </c>
      <c r="B77" s="60" t="s">
        <v>58</v>
      </c>
      <c r="C77" s="61"/>
      <c r="D77" s="62" t="s">
        <v>67</v>
      </c>
      <c r="E77" s="63"/>
      <c r="F77" s="63"/>
      <c r="G77" s="64"/>
      <c r="H77" s="65">
        <v>19.079999999999998</v>
      </c>
      <c r="I77" s="66"/>
      <c r="J77" s="67">
        <v>57.24</v>
      </c>
      <c r="K77" s="68"/>
    </row>
    <row r="78" spans="1:11" ht="60" customHeight="1" x14ac:dyDescent="0.25">
      <c r="A78" s="59">
        <v>2</v>
      </c>
      <c r="B78" s="60" t="s">
        <v>58</v>
      </c>
      <c r="C78" s="61"/>
      <c r="D78" s="62" t="s">
        <v>68</v>
      </c>
      <c r="E78" s="63"/>
      <c r="F78" s="63"/>
      <c r="G78" s="64"/>
      <c r="H78" s="65">
        <v>26.34</v>
      </c>
      <c r="I78" s="66"/>
      <c r="J78" s="67">
        <v>52.68</v>
      </c>
      <c r="K78" s="68"/>
    </row>
    <row r="79" spans="1:11" ht="96" customHeight="1" x14ac:dyDescent="0.25">
      <c r="A79" s="59">
        <v>8</v>
      </c>
      <c r="B79" s="60" t="s">
        <v>69</v>
      </c>
      <c r="C79" s="61"/>
      <c r="D79" s="62" t="s">
        <v>70</v>
      </c>
      <c r="E79" s="63"/>
      <c r="F79" s="63"/>
      <c r="G79" s="64"/>
      <c r="H79" s="65">
        <v>3.9</v>
      </c>
      <c r="I79" s="66"/>
      <c r="J79" s="67">
        <v>31.2</v>
      </c>
      <c r="K79" s="68"/>
    </row>
    <row r="80" spans="1:11" ht="38.25" customHeight="1" x14ac:dyDescent="0.25">
      <c r="A80" s="59">
        <v>5</v>
      </c>
      <c r="B80" s="60" t="s">
        <v>58</v>
      </c>
      <c r="C80" s="61"/>
      <c r="D80" s="62" t="s">
        <v>71</v>
      </c>
      <c r="E80" s="63"/>
      <c r="F80" s="63"/>
      <c r="G80" s="64"/>
      <c r="H80" s="65">
        <v>12.6</v>
      </c>
      <c r="I80" s="66"/>
      <c r="J80" s="67">
        <v>63</v>
      </c>
      <c r="K80" s="68"/>
    </row>
    <row r="81" spans="1:11" ht="38.25" customHeight="1" x14ac:dyDescent="0.25">
      <c r="A81" s="59">
        <v>15</v>
      </c>
      <c r="B81" s="60" t="s">
        <v>58</v>
      </c>
      <c r="C81" s="61"/>
      <c r="D81" s="62" t="s">
        <v>72</v>
      </c>
      <c r="E81" s="63"/>
      <c r="F81" s="63"/>
      <c r="G81" s="64"/>
      <c r="H81" s="65">
        <v>1.5</v>
      </c>
      <c r="I81" s="66"/>
      <c r="J81" s="67">
        <v>22.5</v>
      </c>
      <c r="K81" s="68"/>
    </row>
    <row r="82" spans="1:11" ht="38.25" customHeight="1" x14ac:dyDescent="0.25">
      <c r="A82" s="59">
        <v>5</v>
      </c>
      <c r="B82" s="60" t="s">
        <v>58</v>
      </c>
      <c r="C82" s="61"/>
      <c r="D82" s="62" t="s">
        <v>73</v>
      </c>
      <c r="E82" s="63"/>
      <c r="F82" s="63"/>
      <c r="G82" s="64"/>
      <c r="H82" s="65">
        <v>14.3</v>
      </c>
      <c r="I82" s="66"/>
      <c r="J82" s="67">
        <v>71.5</v>
      </c>
      <c r="K82" s="68"/>
    </row>
    <row r="83" spans="1:11" ht="38.25" customHeight="1" x14ac:dyDescent="0.25">
      <c r="A83" s="59">
        <v>5</v>
      </c>
      <c r="B83" s="60" t="s">
        <v>58</v>
      </c>
      <c r="C83" s="61"/>
      <c r="D83" s="62" t="s">
        <v>74</v>
      </c>
      <c r="E83" s="63"/>
      <c r="F83" s="63"/>
      <c r="G83" s="64"/>
      <c r="H83" s="65">
        <v>3.72</v>
      </c>
      <c r="I83" s="66"/>
      <c r="J83" s="67">
        <v>18.600000000000001</v>
      </c>
      <c r="K83" s="68"/>
    </row>
    <row r="84" spans="1:11" ht="38.25" customHeight="1" x14ac:dyDescent="0.25">
      <c r="A84" s="59">
        <v>10</v>
      </c>
      <c r="B84" s="60" t="s">
        <v>58</v>
      </c>
      <c r="C84" s="61" t="s">
        <v>75</v>
      </c>
      <c r="D84" s="62" t="s">
        <v>76</v>
      </c>
      <c r="E84" s="63"/>
      <c r="F84" s="63"/>
      <c r="G84" s="64"/>
      <c r="H84" s="65">
        <v>0.15</v>
      </c>
      <c r="I84" s="66"/>
      <c r="J84" s="67">
        <v>1.5</v>
      </c>
      <c r="K84" s="68"/>
    </row>
    <row r="85" spans="1:11" ht="38.25" customHeight="1" x14ac:dyDescent="0.25">
      <c r="A85" s="59">
        <v>7</v>
      </c>
      <c r="B85" s="60" t="s">
        <v>58</v>
      </c>
      <c r="C85" s="61"/>
      <c r="D85" s="62" t="s">
        <v>77</v>
      </c>
      <c r="E85" s="63"/>
      <c r="F85" s="63"/>
      <c r="G85" s="64"/>
      <c r="H85" s="65">
        <v>6.2</v>
      </c>
      <c r="I85" s="66"/>
      <c r="J85" s="67">
        <v>43.4</v>
      </c>
      <c r="K85" s="68"/>
    </row>
    <row r="86" spans="1:11" ht="79.5" customHeight="1" x14ac:dyDescent="0.25">
      <c r="A86" s="59">
        <v>5</v>
      </c>
      <c r="B86" s="60" t="s">
        <v>58</v>
      </c>
      <c r="C86" s="61"/>
      <c r="D86" s="62" t="s">
        <v>78</v>
      </c>
      <c r="E86" s="63"/>
      <c r="F86" s="63"/>
      <c r="G86" s="64"/>
      <c r="H86" s="65">
        <v>0.25</v>
      </c>
      <c r="I86" s="66"/>
      <c r="J86" s="67">
        <v>1.25</v>
      </c>
      <c r="K86" s="68"/>
    </row>
    <row r="87" spans="1:11" ht="29.25" customHeight="1" x14ac:dyDescent="0.25">
      <c r="A87" s="59">
        <v>5</v>
      </c>
      <c r="B87" s="60" t="s">
        <v>58</v>
      </c>
      <c r="C87" s="61"/>
      <c r="D87" s="62" t="s">
        <v>79</v>
      </c>
      <c r="E87" s="63"/>
      <c r="F87" s="63"/>
      <c r="G87" s="64"/>
      <c r="H87" s="65">
        <v>0.6</v>
      </c>
      <c r="I87" s="66"/>
      <c r="J87" s="67">
        <v>3</v>
      </c>
      <c r="K87" s="68"/>
    </row>
    <row r="88" spans="1:11" ht="44.25" customHeight="1" x14ac:dyDescent="0.25">
      <c r="A88" s="59">
        <v>5</v>
      </c>
      <c r="B88" s="60" t="s">
        <v>58</v>
      </c>
      <c r="C88" s="61"/>
      <c r="D88" s="62" t="s">
        <v>80</v>
      </c>
      <c r="E88" s="63"/>
      <c r="F88" s="63"/>
      <c r="G88" s="64"/>
      <c r="H88" s="65">
        <v>7.14</v>
      </c>
      <c r="I88" s="66"/>
      <c r="J88" s="67">
        <v>35.700000000000003</v>
      </c>
      <c r="K88" s="68"/>
    </row>
    <row r="89" spans="1:11" ht="47.25" customHeight="1" x14ac:dyDescent="0.25">
      <c r="A89" s="59">
        <v>5</v>
      </c>
      <c r="B89" s="60" t="s">
        <v>58</v>
      </c>
      <c r="C89" s="61"/>
      <c r="D89" s="74" t="s">
        <v>81</v>
      </c>
      <c r="E89" s="75"/>
      <c r="F89" s="75"/>
      <c r="G89" s="76"/>
      <c r="H89" s="65">
        <v>4.2</v>
      </c>
      <c r="I89" s="66"/>
      <c r="J89" s="67">
        <v>21</v>
      </c>
      <c r="K89" s="68"/>
    </row>
    <row r="90" spans="1:11" ht="38.25" customHeight="1" x14ac:dyDescent="0.25">
      <c r="A90" s="59">
        <v>5</v>
      </c>
      <c r="B90" s="60" t="s">
        <v>58</v>
      </c>
      <c r="C90" s="61"/>
      <c r="D90" s="62" t="s">
        <v>82</v>
      </c>
      <c r="E90" s="63"/>
      <c r="F90" s="63"/>
      <c r="G90" s="64"/>
      <c r="H90" s="65">
        <v>5.94</v>
      </c>
      <c r="I90" s="66"/>
      <c r="J90" s="67">
        <v>29.7</v>
      </c>
      <c r="K90" s="68"/>
    </row>
    <row r="91" spans="1:11" ht="38.25" customHeight="1" x14ac:dyDescent="0.25">
      <c r="A91" s="59">
        <v>5</v>
      </c>
      <c r="B91" s="60" t="s">
        <v>58</v>
      </c>
      <c r="C91" s="61"/>
      <c r="D91" s="62" t="s">
        <v>83</v>
      </c>
      <c r="E91" s="63"/>
      <c r="F91" s="63"/>
      <c r="G91" s="64"/>
      <c r="H91" s="65">
        <v>2.4</v>
      </c>
      <c r="I91" s="66"/>
      <c r="J91" s="67">
        <v>12</v>
      </c>
      <c r="K91" s="68"/>
    </row>
    <row r="92" spans="1:11" ht="63" customHeight="1" x14ac:dyDescent="0.25">
      <c r="A92" s="59">
        <v>2</v>
      </c>
      <c r="B92" s="60" t="s">
        <v>58</v>
      </c>
      <c r="C92" s="61"/>
      <c r="D92" s="77" t="s">
        <v>84</v>
      </c>
      <c r="E92" s="78"/>
      <c r="F92" s="78"/>
      <c r="G92" s="79"/>
      <c r="H92" s="65">
        <v>35.94</v>
      </c>
      <c r="I92" s="66"/>
      <c r="J92" s="67">
        <v>71.88</v>
      </c>
      <c r="K92" s="68"/>
    </row>
    <row r="93" spans="1:11" ht="61.5" customHeight="1" x14ac:dyDescent="0.25">
      <c r="A93" s="59">
        <v>5</v>
      </c>
      <c r="B93" s="60" t="s">
        <v>58</v>
      </c>
      <c r="C93" s="61"/>
      <c r="D93" s="77" t="s">
        <v>85</v>
      </c>
      <c r="E93" s="78"/>
      <c r="F93" s="78"/>
      <c r="G93" s="79"/>
      <c r="H93" s="65">
        <v>15</v>
      </c>
      <c r="I93" s="66"/>
      <c r="J93" s="67">
        <v>75</v>
      </c>
      <c r="K93" s="68"/>
    </row>
    <row r="94" spans="1:11" s="80" customFormat="1" ht="24" customHeight="1" x14ac:dyDescent="0.25">
      <c r="A94" s="59">
        <v>20</v>
      </c>
      <c r="B94" s="60" t="s">
        <v>58</v>
      </c>
      <c r="C94" s="61"/>
      <c r="D94" s="62" t="s">
        <v>86</v>
      </c>
      <c r="E94" s="63"/>
      <c r="F94" s="63"/>
      <c r="G94" s="64"/>
      <c r="H94" s="65">
        <v>0.19</v>
      </c>
      <c r="I94" s="66"/>
      <c r="J94" s="67">
        <v>3.8</v>
      </c>
      <c r="K94" s="68"/>
    </row>
    <row r="95" spans="1:11" s="80" customFormat="1" ht="24" customHeight="1" x14ac:dyDescent="0.25">
      <c r="A95" s="59">
        <v>20</v>
      </c>
      <c r="B95" s="60" t="s">
        <v>58</v>
      </c>
      <c r="C95" s="61"/>
      <c r="D95" s="62" t="s">
        <v>87</v>
      </c>
      <c r="E95" s="63"/>
      <c r="F95" s="63"/>
      <c r="G95" s="64"/>
      <c r="H95" s="65">
        <v>0.15</v>
      </c>
      <c r="I95" s="66"/>
      <c r="J95" s="67">
        <v>3</v>
      </c>
      <c r="K95" s="68"/>
    </row>
    <row r="96" spans="1:11" ht="31.5" customHeight="1" x14ac:dyDescent="0.25">
      <c r="A96" s="59">
        <v>5</v>
      </c>
      <c r="B96" s="60" t="s">
        <v>58</v>
      </c>
      <c r="C96" s="61"/>
      <c r="D96" s="62" t="s">
        <v>88</v>
      </c>
      <c r="E96" s="63"/>
      <c r="F96" s="63"/>
      <c r="G96" s="64"/>
      <c r="H96" s="65">
        <v>0.54</v>
      </c>
      <c r="I96" s="66"/>
      <c r="J96" s="67">
        <v>2.7</v>
      </c>
      <c r="K96" s="68"/>
    </row>
    <row r="97" spans="1:11" ht="21.75" customHeight="1" x14ac:dyDescent="0.25">
      <c r="A97" s="59">
        <v>10</v>
      </c>
      <c r="B97" s="60" t="s">
        <v>58</v>
      </c>
      <c r="C97" s="61"/>
      <c r="D97" s="62" t="s">
        <v>89</v>
      </c>
      <c r="E97" s="63"/>
      <c r="F97" s="63"/>
      <c r="G97" s="64"/>
      <c r="H97" s="65">
        <v>0.5</v>
      </c>
      <c r="I97" s="66"/>
      <c r="J97" s="67">
        <v>5</v>
      </c>
      <c r="K97" s="68"/>
    </row>
    <row r="98" spans="1:11" ht="38.25" customHeight="1" x14ac:dyDescent="0.25">
      <c r="A98" s="59">
        <v>2</v>
      </c>
      <c r="B98" s="60" t="s">
        <v>58</v>
      </c>
      <c r="C98" s="61"/>
      <c r="D98" s="62" t="s">
        <v>90</v>
      </c>
      <c r="E98" s="63"/>
      <c r="F98" s="63"/>
      <c r="G98" s="64"/>
      <c r="H98" s="65">
        <v>8.34</v>
      </c>
      <c r="I98" s="66"/>
      <c r="J98" s="67">
        <v>16.68</v>
      </c>
      <c r="K98" s="68"/>
    </row>
    <row r="99" spans="1:11" ht="63.75" customHeight="1" x14ac:dyDescent="0.25">
      <c r="A99" s="59">
        <v>3</v>
      </c>
      <c r="B99" s="60" t="s">
        <v>58</v>
      </c>
      <c r="C99" s="61"/>
      <c r="D99" s="77" t="s">
        <v>91</v>
      </c>
      <c r="E99" s="78"/>
      <c r="F99" s="78"/>
      <c r="G99" s="79"/>
      <c r="H99" s="65">
        <v>2.46</v>
      </c>
      <c r="I99" s="66"/>
      <c r="J99" s="67">
        <v>7.38</v>
      </c>
      <c r="K99" s="68"/>
    </row>
    <row r="100" spans="1:11" ht="38.25" customHeight="1" x14ac:dyDescent="0.25">
      <c r="A100" s="59">
        <v>27</v>
      </c>
      <c r="B100" s="60" t="s">
        <v>58</v>
      </c>
      <c r="C100" s="61"/>
      <c r="D100" s="62" t="s">
        <v>92</v>
      </c>
      <c r="E100" s="63"/>
      <c r="F100" s="63"/>
      <c r="G100" s="64"/>
      <c r="H100" s="65">
        <v>5.94</v>
      </c>
      <c r="I100" s="66"/>
      <c r="J100" s="67">
        <v>160.38</v>
      </c>
      <c r="K100" s="68"/>
    </row>
    <row r="101" spans="1:11" ht="24.75" customHeight="1" x14ac:dyDescent="0.25">
      <c r="A101" s="59">
        <v>10</v>
      </c>
      <c r="B101" s="60" t="s">
        <v>93</v>
      </c>
      <c r="C101" s="61"/>
      <c r="D101" s="62" t="s">
        <v>94</v>
      </c>
      <c r="E101" s="63"/>
      <c r="F101" s="63"/>
      <c r="G101" s="64"/>
      <c r="H101" s="65">
        <v>0.44</v>
      </c>
      <c r="I101" s="66"/>
      <c r="J101" s="67">
        <v>4.4000000000000004</v>
      </c>
      <c r="K101" s="68"/>
    </row>
    <row r="102" spans="1:11" ht="24.75" customHeight="1" x14ac:dyDescent="0.25">
      <c r="A102" s="59">
        <v>14</v>
      </c>
      <c r="B102" s="60" t="s">
        <v>58</v>
      </c>
      <c r="C102" s="61"/>
      <c r="D102" s="62" t="s">
        <v>95</v>
      </c>
      <c r="E102" s="63"/>
      <c r="F102" s="63"/>
      <c r="G102" s="64"/>
      <c r="H102" s="65">
        <v>0.05</v>
      </c>
      <c r="I102" s="66"/>
      <c r="J102" s="67">
        <v>0.7</v>
      </c>
      <c r="K102" s="68"/>
    </row>
    <row r="103" spans="1:11" ht="24.75" customHeight="1" x14ac:dyDescent="0.25">
      <c r="A103" s="59">
        <v>15</v>
      </c>
      <c r="B103" s="60" t="s">
        <v>58</v>
      </c>
      <c r="C103" s="61"/>
      <c r="D103" s="62" t="s">
        <v>96</v>
      </c>
      <c r="E103" s="63"/>
      <c r="F103" s="63"/>
      <c r="G103" s="64"/>
      <c r="H103" s="65">
        <v>0.08</v>
      </c>
      <c r="I103" s="66"/>
      <c r="J103" s="67">
        <v>1.2</v>
      </c>
      <c r="K103" s="68"/>
    </row>
    <row r="104" spans="1:11" ht="24.75" customHeight="1" x14ac:dyDescent="0.25">
      <c r="A104" s="59">
        <v>15</v>
      </c>
      <c r="B104" s="60" t="s">
        <v>58</v>
      </c>
      <c r="C104" s="61"/>
      <c r="D104" s="62" t="s">
        <v>97</v>
      </c>
      <c r="E104" s="63"/>
      <c r="F104" s="63"/>
      <c r="G104" s="64"/>
      <c r="H104" s="65">
        <v>0.05</v>
      </c>
      <c r="I104" s="66"/>
      <c r="J104" s="67">
        <v>0.75</v>
      </c>
      <c r="K104" s="68"/>
    </row>
    <row r="105" spans="1:11" ht="24.75" customHeight="1" x14ac:dyDescent="0.25">
      <c r="A105" s="59">
        <v>15</v>
      </c>
      <c r="B105" s="60" t="s">
        <v>58</v>
      </c>
      <c r="C105" s="61"/>
      <c r="D105" s="62" t="s">
        <v>98</v>
      </c>
      <c r="E105" s="63"/>
      <c r="F105" s="63"/>
      <c r="G105" s="64"/>
      <c r="H105" s="65">
        <v>0.08</v>
      </c>
      <c r="I105" s="66"/>
      <c r="J105" s="67">
        <v>1.2</v>
      </c>
      <c r="K105" s="68"/>
    </row>
    <row r="106" spans="1:11" ht="38.25" customHeight="1" x14ac:dyDescent="0.25">
      <c r="A106" s="59">
        <v>10</v>
      </c>
      <c r="B106" s="60" t="s">
        <v>58</v>
      </c>
      <c r="C106" s="61"/>
      <c r="D106" s="62" t="s">
        <v>99</v>
      </c>
      <c r="E106" s="63"/>
      <c r="F106" s="63"/>
      <c r="G106" s="64"/>
      <c r="H106" s="65">
        <v>0.6</v>
      </c>
      <c r="I106" s="66"/>
      <c r="J106" s="67">
        <v>6</v>
      </c>
      <c r="K106" s="68"/>
    </row>
    <row r="107" spans="1:11" ht="16.5" customHeight="1" x14ac:dyDescent="0.25">
      <c r="A107" s="59">
        <v>50</v>
      </c>
      <c r="B107" s="60" t="s">
        <v>58</v>
      </c>
      <c r="C107" s="61"/>
      <c r="D107" s="62" t="s">
        <v>100</v>
      </c>
      <c r="E107" s="63"/>
      <c r="F107" s="63"/>
      <c r="G107" s="64"/>
      <c r="H107" s="65">
        <v>0.36</v>
      </c>
      <c r="I107" s="66"/>
      <c r="J107" s="67">
        <v>18</v>
      </c>
      <c r="K107" s="68"/>
    </row>
    <row r="108" spans="1:11" ht="38.25" customHeight="1" x14ac:dyDescent="0.25">
      <c r="A108" s="59">
        <v>1</v>
      </c>
      <c r="B108" s="60" t="s">
        <v>58</v>
      </c>
      <c r="C108" s="61"/>
      <c r="D108" s="62" t="s">
        <v>101</v>
      </c>
      <c r="E108" s="63"/>
      <c r="F108" s="63"/>
      <c r="G108" s="64"/>
      <c r="H108" s="65">
        <v>8.1</v>
      </c>
      <c r="I108" s="66"/>
      <c r="J108" s="67">
        <v>8.1</v>
      </c>
      <c r="K108" s="68"/>
    </row>
    <row r="109" spans="1:11" ht="78.75" customHeight="1" x14ac:dyDescent="0.25">
      <c r="A109" s="59">
        <v>1</v>
      </c>
      <c r="B109" s="60" t="s">
        <v>58</v>
      </c>
      <c r="C109" s="61"/>
      <c r="D109" s="62" t="s">
        <v>102</v>
      </c>
      <c r="E109" s="63"/>
      <c r="F109" s="63"/>
      <c r="G109" s="64"/>
      <c r="H109" s="65">
        <v>168</v>
      </c>
      <c r="I109" s="66"/>
      <c r="J109" s="67">
        <v>168</v>
      </c>
      <c r="K109" s="68"/>
    </row>
    <row r="110" spans="1:11" ht="69" customHeight="1" x14ac:dyDescent="0.25">
      <c r="A110" s="59">
        <v>1</v>
      </c>
      <c r="B110" s="60" t="s">
        <v>58</v>
      </c>
      <c r="C110" s="61"/>
      <c r="D110" s="62" t="s">
        <v>103</v>
      </c>
      <c r="E110" s="63"/>
      <c r="F110" s="63"/>
      <c r="G110" s="64"/>
      <c r="H110" s="65">
        <v>19.14</v>
      </c>
      <c r="I110" s="66"/>
      <c r="J110" s="67">
        <v>19.14</v>
      </c>
      <c r="K110" s="68"/>
    </row>
    <row r="111" spans="1:11" ht="30" customHeight="1" x14ac:dyDescent="0.25">
      <c r="A111" s="59">
        <v>1</v>
      </c>
      <c r="B111" s="60" t="s">
        <v>58</v>
      </c>
      <c r="C111" s="61"/>
      <c r="D111" s="62" t="s">
        <v>104</v>
      </c>
      <c r="E111" s="63"/>
      <c r="F111" s="63"/>
      <c r="G111" s="64"/>
      <c r="H111" s="65">
        <v>33.479999999999997</v>
      </c>
      <c r="I111" s="66"/>
      <c r="J111" s="67">
        <v>33.479999999999997</v>
      </c>
      <c r="K111" s="68"/>
    </row>
    <row r="112" spans="1:11" ht="15" customHeight="1" x14ac:dyDescent="0.25">
      <c r="A112" s="69" t="s">
        <v>45</v>
      </c>
      <c r="B112" s="70"/>
      <c r="C112" s="70"/>
      <c r="D112" s="70"/>
      <c r="E112" s="70"/>
      <c r="F112" s="70"/>
      <c r="G112" s="70"/>
      <c r="H112" s="70"/>
      <c r="I112" s="71"/>
      <c r="J112" s="72">
        <f>J111+J110+J109+J108+J107+J106+J105+J104+J103+J102+J101+J100+J99+J98+J97+J96+J95+J94+J93+J92+J91+J90+J89+J88+J87+J86+J85+J84+J83+J82+J81+J80+J79+J78+J77+J76+J75+J74+J73+J72+J71+J70+J69</f>
        <v>1630.8799999999999</v>
      </c>
      <c r="K112" s="73"/>
    </row>
    <row r="113" spans="1:11" ht="23.25" customHeight="1" x14ac:dyDescent="0.25">
      <c r="A113" s="56" t="s">
        <v>105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8"/>
    </row>
    <row r="114" spans="1:11" ht="38.25" customHeight="1" x14ac:dyDescent="0.25">
      <c r="A114" s="59">
        <v>1</v>
      </c>
      <c r="B114" s="60" t="s">
        <v>58</v>
      </c>
      <c r="C114" s="61"/>
      <c r="D114" s="62" t="s">
        <v>106</v>
      </c>
      <c r="E114" s="63"/>
      <c r="F114" s="63"/>
      <c r="G114" s="64"/>
      <c r="H114" s="65">
        <v>33.54</v>
      </c>
      <c r="I114" s="66"/>
      <c r="J114" s="67">
        <v>33.54</v>
      </c>
      <c r="K114" s="68"/>
    </row>
    <row r="115" spans="1:11" ht="48.75" customHeight="1" x14ac:dyDescent="0.25">
      <c r="A115" s="59">
        <v>1</v>
      </c>
      <c r="B115" s="60" t="s">
        <v>58</v>
      </c>
      <c r="C115" s="61"/>
      <c r="D115" s="77" t="s">
        <v>107</v>
      </c>
      <c r="E115" s="78"/>
      <c r="F115" s="78"/>
      <c r="G115" s="79"/>
      <c r="H115" s="65">
        <v>714</v>
      </c>
      <c r="I115" s="66"/>
      <c r="J115" s="67">
        <v>714</v>
      </c>
      <c r="K115" s="68"/>
    </row>
    <row r="116" spans="1:11" ht="159" customHeight="1" x14ac:dyDescent="0.25">
      <c r="A116" s="59">
        <v>1</v>
      </c>
      <c r="B116" s="60" t="s">
        <v>58</v>
      </c>
      <c r="C116" s="61"/>
      <c r="D116" s="62" t="s">
        <v>108</v>
      </c>
      <c r="E116" s="63"/>
      <c r="F116" s="63"/>
      <c r="G116" s="64"/>
      <c r="H116" s="65">
        <v>712.8</v>
      </c>
      <c r="I116" s="66"/>
      <c r="J116" s="67">
        <v>712.8</v>
      </c>
      <c r="K116" s="68"/>
    </row>
    <row r="117" spans="1:11" ht="72.75" customHeight="1" x14ac:dyDescent="0.25">
      <c r="A117" s="59">
        <v>1</v>
      </c>
      <c r="B117" s="60" t="s">
        <v>58</v>
      </c>
      <c r="C117" s="61"/>
      <c r="D117" s="77" t="s">
        <v>109</v>
      </c>
      <c r="E117" s="78"/>
      <c r="F117" s="78"/>
      <c r="G117" s="79"/>
      <c r="H117" s="65">
        <v>126</v>
      </c>
      <c r="I117" s="66"/>
      <c r="J117" s="67">
        <v>126</v>
      </c>
      <c r="K117" s="68"/>
    </row>
    <row r="118" spans="1:11" ht="54" customHeight="1" x14ac:dyDescent="0.25">
      <c r="A118" s="59">
        <v>1</v>
      </c>
      <c r="B118" s="60" t="s">
        <v>110</v>
      </c>
      <c r="C118" s="61"/>
      <c r="D118" s="62" t="s">
        <v>111</v>
      </c>
      <c r="E118" s="63"/>
      <c r="F118" s="63"/>
      <c r="G118" s="64"/>
      <c r="H118" s="65">
        <v>66</v>
      </c>
      <c r="I118" s="66"/>
      <c r="J118" s="67">
        <v>66</v>
      </c>
      <c r="K118" s="68"/>
    </row>
    <row r="119" spans="1:11" ht="38.25" customHeight="1" x14ac:dyDescent="0.25">
      <c r="A119" s="59">
        <v>1</v>
      </c>
      <c r="B119" s="60" t="s">
        <v>58</v>
      </c>
      <c r="C119" s="61"/>
      <c r="D119" s="62" t="s">
        <v>112</v>
      </c>
      <c r="E119" s="63"/>
      <c r="F119" s="63"/>
      <c r="G119" s="64"/>
      <c r="H119" s="65">
        <v>89.98</v>
      </c>
      <c r="I119" s="66"/>
      <c r="J119" s="67">
        <v>89.98</v>
      </c>
      <c r="K119" s="68"/>
    </row>
    <row r="120" spans="1:11" ht="38.25" customHeight="1" x14ac:dyDescent="0.25">
      <c r="A120" s="59">
        <v>1</v>
      </c>
      <c r="B120" s="60" t="s">
        <v>110</v>
      </c>
      <c r="C120" s="61"/>
      <c r="D120" s="62" t="s">
        <v>113</v>
      </c>
      <c r="E120" s="63"/>
      <c r="F120" s="63"/>
      <c r="G120" s="64"/>
      <c r="H120" s="65">
        <v>119.94</v>
      </c>
      <c r="I120" s="66"/>
      <c r="J120" s="67">
        <v>119.94</v>
      </c>
      <c r="K120" s="68"/>
    </row>
    <row r="121" spans="1:11" ht="38.25" customHeight="1" x14ac:dyDescent="0.25">
      <c r="A121" s="59">
        <v>1</v>
      </c>
      <c r="B121" s="60" t="s">
        <v>58</v>
      </c>
      <c r="C121" s="61"/>
      <c r="D121" s="62" t="s">
        <v>114</v>
      </c>
      <c r="E121" s="63"/>
      <c r="F121" s="63"/>
      <c r="G121" s="64"/>
      <c r="H121" s="65">
        <v>59.94</v>
      </c>
      <c r="I121" s="66"/>
      <c r="J121" s="67">
        <v>59.94</v>
      </c>
      <c r="K121" s="68"/>
    </row>
    <row r="122" spans="1:11" ht="123.75" customHeight="1" x14ac:dyDescent="0.25">
      <c r="A122" s="59">
        <v>1</v>
      </c>
      <c r="B122" s="60" t="s">
        <v>110</v>
      </c>
      <c r="C122" s="61"/>
      <c r="D122" s="62" t="s">
        <v>115</v>
      </c>
      <c r="E122" s="63"/>
      <c r="F122" s="63"/>
      <c r="G122" s="64"/>
      <c r="H122" s="65">
        <v>298.8</v>
      </c>
      <c r="I122" s="66"/>
      <c r="J122" s="67">
        <v>298.8</v>
      </c>
      <c r="K122" s="68"/>
    </row>
    <row r="123" spans="1:11" ht="38.25" customHeight="1" x14ac:dyDescent="0.25">
      <c r="A123" s="59">
        <v>1</v>
      </c>
      <c r="B123" s="60" t="s">
        <v>58</v>
      </c>
      <c r="C123" s="61"/>
      <c r="D123" s="62" t="s">
        <v>116</v>
      </c>
      <c r="E123" s="63"/>
      <c r="F123" s="63"/>
      <c r="G123" s="64"/>
      <c r="H123" s="65">
        <v>32.340000000000003</v>
      </c>
      <c r="I123" s="66"/>
      <c r="J123" s="67">
        <v>32.340000000000003</v>
      </c>
      <c r="K123" s="68"/>
    </row>
    <row r="124" spans="1:11" ht="38.25" customHeight="1" x14ac:dyDescent="0.25">
      <c r="A124" s="59">
        <v>1</v>
      </c>
      <c r="B124" s="60" t="s">
        <v>58</v>
      </c>
      <c r="C124" s="61"/>
      <c r="D124" s="62" t="s">
        <v>117</v>
      </c>
      <c r="E124" s="63"/>
      <c r="F124" s="63"/>
      <c r="G124" s="64"/>
      <c r="H124" s="65">
        <v>402</v>
      </c>
      <c r="I124" s="66"/>
      <c r="J124" s="67">
        <v>402</v>
      </c>
      <c r="K124" s="68"/>
    </row>
    <row r="125" spans="1:11" ht="15" customHeight="1" x14ac:dyDescent="0.25">
      <c r="A125" s="69" t="s">
        <v>45</v>
      </c>
      <c r="B125" s="70"/>
      <c r="C125" s="70"/>
      <c r="D125" s="70"/>
      <c r="E125" s="70"/>
      <c r="F125" s="70"/>
      <c r="G125" s="70"/>
      <c r="H125" s="70"/>
      <c r="I125" s="71"/>
      <c r="J125" s="72">
        <f>J124+J123+J122+J121+J120+J119+J118+J117+J116+J115+J114</f>
        <v>2655.34</v>
      </c>
      <c r="K125" s="73"/>
    </row>
    <row r="126" spans="1:11" ht="15" customHeight="1" x14ac:dyDescent="0.25">
      <c r="A126" s="81" t="s">
        <v>118</v>
      </c>
      <c r="B126" s="82"/>
      <c r="C126" s="82"/>
      <c r="D126" s="82"/>
      <c r="E126" s="82"/>
      <c r="F126" s="82"/>
      <c r="G126" s="82"/>
      <c r="H126" s="82"/>
      <c r="I126" s="83"/>
      <c r="J126" s="84">
        <f>J125+J112+J67+J55</f>
        <v>5575.35</v>
      </c>
      <c r="K126" s="85"/>
    </row>
    <row r="127" spans="1:11" ht="15.75" customHeight="1" x14ac:dyDescent="0.25">
      <c r="A127" s="86"/>
      <c r="B127" s="87"/>
      <c r="C127" s="87"/>
      <c r="D127" s="87"/>
      <c r="E127" s="87"/>
      <c r="F127" s="87"/>
      <c r="G127" s="87"/>
      <c r="H127" s="87"/>
      <c r="I127" s="88"/>
      <c r="J127" s="89"/>
      <c r="K127" s="90"/>
    </row>
    <row r="128" spans="1:11" ht="15" customHeight="1" x14ac:dyDescent="0.25">
      <c r="A128" s="29" t="s">
        <v>119</v>
      </c>
      <c r="B128" s="30"/>
      <c r="C128" s="91" t="s">
        <v>120</v>
      </c>
      <c r="D128" s="92"/>
      <c r="E128" s="92"/>
      <c r="F128" s="92"/>
      <c r="G128" s="92"/>
      <c r="H128" s="92"/>
      <c r="I128" s="92"/>
      <c r="J128" s="92"/>
      <c r="K128" s="93"/>
    </row>
    <row r="129" spans="1:11" x14ac:dyDescent="0.25">
      <c r="A129" s="34"/>
      <c r="B129" s="35"/>
      <c r="C129" s="94"/>
      <c r="D129" s="95"/>
      <c r="E129" s="95"/>
      <c r="F129" s="95"/>
      <c r="G129" s="95"/>
      <c r="H129" s="95"/>
      <c r="I129" s="95"/>
      <c r="J129" s="95"/>
      <c r="K129" s="96"/>
    </row>
    <row r="130" spans="1:1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1:11" ht="15" customHeight="1" x14ac:dyDescent="0.25">
      <c r="A131" s="29" t="s">
        <v>121</v>
      </c>
      <c r="B131" s="30"/>
      <c r="C131" s="19" t="s">
        <v>122</v>
      </c>
      <c r="D131" s="20"/>
      <c r="E131" s="20"/>
      <c r="F131" s="20"/>
      <c r="G131" s="20"/>
      <c r="H131" s="20"/>
      <c r="I131" s="20"/>
      <c r="J131" s="20"/>
      <c r="K131" s="21"/>
    </row>
    <row r="132" spans="1:11" ht="16.5" customHeight="1" x14ac:dyDescent="0.25">
      <c r="A132" s="49"/>
      <c r="B132" s="97"/>
      <c r="C132" s="98"/>
      <c r="D132" s="99"/>
      <c r="E132" s="99"/>
      <c r="F132" s="99"/>
      <c r="G132" s="99"/>
      <c r="H132" s="99"/>
      <c r="I132" s="99"/>
      <c r="J132" s="99"/>
      <c r="K132" s="100"/>
    </row>
    <row r="133" spans="1:11" ht="0.75" customHeight="1" x14ac:dyDescent="0.25">
      <c r="A133" s="49"/>
      <c r="B133" s="97"/>
      <c r="C133" s="98"/>
      <c r="D133" s="99"/>
      <c r="E133" s="99"/>
      <c r="F133" s="99"/>
      <c r="G133" s="99"/>
      <c r="H133" s="99"/>
      <c r="I133" s="99"/>
      <c r="J133" s="99"/>
      <c r="K133" s="100"/>
    </row>
    <row r="134" spans="1:11" ht="15" hidden="1" customHeight="1" x14ac:dyDescent="0.25">
      <c r="A134" s="34"/>
      <c r="B134" s="35"/>
      <c r="C134" s="24"/>
      <c r="D134" s="25"/>
      <c r="E134" s="25"/>
      <c r="F134" s="25"/>
      <c r="G134" s="25"/>
      <c r="H134" s="25"/>
      <c r="I134" s="25"/>
      <c r="J134" s="25"/>
      <c r="K134" s="26"/>
    </row>
    <row r="135" spans="1:11" ht="15" customHeight="1" x14ac:dyDescent="0.25">
      <c r="A135" s="29" t="s">
        <v>123</v>
      </c>
      <c r="B135" s="30"/>
      <c r="C135" s="19" t="s">
        <v>124</v>
      </c>
      <c r="D135" s="20"/>
      <c r="E135" s="20"/>
      <c r="F135" s="20"/>
      <c r="G135" s="20"/>
      <c r="H135" s="20"/>
      <c r="I135" s="20"/>
      <c r="J135" s="20"/>
      <c r="K135" s="21"/>
    </row>
    <row r="136" spans="1:11" x14ac:dyDescent="0.25">
      <c r="A136" s="34"/>
      <c r="B136" s="35"/>
      <c r="C136" s="24"/>
      <c r="D136" s="25"/>
      <c r="E136" s="25"/>
      <c r="F136" s="25"/>
      <c r="G136" s="25"/>
      <c r="H136" s="25"/>
      <c r="I136" s="25"/>
      <c r="J136" s="25"/>
      <c r="K136" s="26"/>
    </row>
    <row r="137" spans="1:11" ht="15" customHeight="1" x14ac:dyDescent="0.25">
      <c r="A137" s="29" t="s">
        <v>125</v>
      </c>
      <c r="B137" s="30"/>
      <c r="C137" s="19" t="s">
        <v>0</v>
      </c>
      <c r="D137" s="20"/>
      <c r="E137" s="20"/>
      <c r="F137" s="20"/>
      <c r="G137" s="20"/>
      <c r="H137" s="20"/>
      <c r="I137" s="20"/>
      <c r="J137" s="20"/>
      <c r="K137" s="21"/>
    </row>
    <row r="138" spans="1:11" x14ac:dyDescent="0.25">
      <c r="A138" s="34"/>
      <c r="B138" s="35"/>
      <c r="C138" s="24"/>
      <c r="D138" s="25"/>
      <c r="E138" s="25"/>
      <c r="F138" s="25"/>
      <c r="G138" s="25"/>
      <c r="H138" s="25"/>
      <c r="I138" s="25"/>
      <c r="J138" s="25"/>
      <c r="K138" s="26"/>
    </row>
    <row r="139" spans="1:11" ht="26.25" customHeight="1" x14ac:dyDescent="0.25">
      <c r="A139" s="101" t="s">
        <v>126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3"/>
    </row>
    <row r="140" spans="1:11" ht="38.2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7" t="s">
        <v>127</v>
      </c>
      <c r="K140" s="104"/>
    </row>
    <row r="141" spans="1:11" x14ac:dyDescent="0.25">
      <c r="A141" s="39" t="s">
        <v>128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1"/>
    </row>
    <row r="142" spans="1:11" ht="15" customHeight="1" x14ac:dyDescent="0.25">
      <c r="A142" s="29" t="s">
        <v>129</v>
      </c>
      <c r="B142" s="30"/>
      <c r="C142" s="105" t="s">
        <v>130</v>
      </c>
      <c r="D142" s="106"/>
      <c r="E142" s="106"/>
      <c r="F142" s="106"/>
      <c r="G142" s="106"/>
      <c r="H142" s="106"/>
      <c r="I142" s="106"/>
      <c r="J142" s="106"/>
      <c r="K142" s="107"/>
    </row>
    <row r="143" spans="1:11" x14ac:dyDescent="0.25">
      <c r="A143" s="34"/>
      <c r="B143" s="35"/>
      <c r="C143" s="108"/>
      <c r="D143" s="109"/>
      <c r="E143" s="109"/>
      <c r="F143" s="109"/>
      <c r="G143" s="109"/>
      <c r="H143" s="109"/>
      <c r="I143" s="109"/>
      <c r="J143" s="109"/>
      <c r="K143" s="110"/>
    </row>
    <row r="144" spans="1:11" ht="15" customHeight="1" x14ac:dyDescent="0.25">
      <c r="A144" s="52" t="s">
        <v>131</v>
      </c>
      <c r="B144" s="111">
        <v>25919000</v>
      </c>
      <c r="C144" s="112"/>
      <c r="D144" s="52" t="s">
        <v>132</v>
      </c>
      <c r="E144" s="111">
        <v>25919019</v>
      </c>
      <c r="F144" s="112"/>
      <c r="G144" s="17" t="s">
        <v>133</v>
      </c>
      <c r="H144" s="18"/>
      <c r="I144" s="113" t="s">
        <v>134</v>
      </c>
      <c r="J144" s="114"/>
      <c r="K144" s="115"/>
    </row>
    <row r="145" spans="1:11" ht="11.25" customHeight="1" x14ac:dyDescent="0.25">
      <c r="A145" s="54"/>
      <c r="B145" s="116"/>
      <c r="C145" s="117"/>
      <c r="D145" s="54"/>
      <c r="E145" s="116"/>
      <c r="F145" s="117"/>
      <c r="G145" s="22"/>
      <c r="H145" s="23"/>
      <c r="I145" s="118"/>
      <c r="J145" s="119"/>
      <c r="K145" s="120"/>
    </row>
    <row r="146" spans="1:11" ht="15" customHeight="1" x14ac:dyDescent="0.25">
      <c r="A146" s="121" t="s">
        <v>135</v>
      </c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</row>
    <row r="147" spans="1:11" ht="16.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6.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</sheetData>
  <mergeCells count="325">
    <mergeCell ref="A146:K146"/>
    <mergeCell ref="A144:A145"/>
    <mergeCell ref="B144:C145"/>
    <mergeCell ref="D144:D145"/>
    <mergeCell ref="E144:F145"/>
    <mergeCell ref="G144:H145"/>
    <mergeCell ref="I144:K145"/>
    <mergeCell ref="A137:B138"/>
    <mergeCell ref="C137:K138"/>
    <mergeCell ref="A139:K139"/>
    <mergeCell ref="A141:K141"/>
    <mergeCell ref="A142:B143"/>
    <mergeCell ref="C142:K143"/>
    <mergeCell ref="A128:B129"/>
    <mergeCell ref="C128:K129"/>
    <mergeCell ref="A131:B134"/>
    <mergeCell ref="C131:K134"/>
    <mergeCell ref="A135:B136"/>
    <mergeCell ref="C135:K136"/>
    <mergeCell ref="D124:G124"/>
    <mergeCell ref="H124:I124"/>
    <mergeCell ref="J124:K124"/>
    <mergeCell ref="A125:I125"/>
    <mergeCell ref="J125:K125"/>
    <mergeCell ref="A126:I127"/>
    <mergeCell ref="J126:K127"/>
    <mergeCell ref="D122:G122"/>
    <mergeCell ref="H122:I122"/>
    <mergeCell ref="J122:K122"/>
    <mergeCell ref="D123:G123"/>
    <mergeCell ref="H123:I123"/>
    <mergeCell ref="J123:K123"/>
    <mergeCell ref="D120:G120"/>
    <mergeCell ref="H120:I120"/>
    <mergeCell ref="J120:K120"/>
    <mergeCell ref="D121:G121"/>
    <mergeCell ref="H121:I121"/>
    <mergeCell ref="J121:K121"/>
    <mergeCell ref="D118:G118"/>
    <mergeCell ref="H118:I118"/>
    <mergeCell ref="J118:K118"/>
    <mergeCell ref="D119:G119"/>
    <mergeCell ref="H119:I119"/>
    <mergeCell ref="J119:K119"/>
    <mergeCell ref="D116:G116"/>
    <mergeCell ref="H116:I116"/>
    <mergeCell ref="J116:K116"/>
    <mergeCell ref="D117:G117"/>
    <mergeCell ref="H117:I117"/>
    <mergeCell ref="J117:K117"/>
    <mergeCell ref="D114:G114"/>
    <mergeCell ref="H114:I114"/>
    <mergeCell ref="J114:K114"/>
    <mergeCell ref="D115:G115"/>
    <mergeCell ref="H115:I115"/>
    <mergeCell ref="J115:K115"/>
    <mergeCell ref="D111:G111"/>
    <mergeCell ref="H111:I111"/>
    <mergeCell ref="J111:K111"/>
    <mergeCell ref="A112:I112"/>
    <mergeCell ref="J112:K112"/>
    <mergeCell ref="A113:K113"/>
    <mergeCell ref="D109:G109"/>
    <mergeCell ref="H109:I109"/>
    <mergeCell ref="J109:K109"/>
    <mergeCell ref="D110:G110"/>
    <mergeCell ref="H110:I110"/>
    <mergeCell ref="J110:K110"/>
    <mergeCell ref="D107:G107"/>
    <mergeCell ref="H107:I107"/>
    <mergeCell ref="J107:K107"/>
    <mergeCell ref="D108:G108"/>
    <mergeCell ref="H108:I108"/>
    <mergeCell ref="J108:K108"/>
    <mergeCell ref="D105:G105"/>
    <mergeCell ref="H105:I105"/>
    <mergeCell ref="J105:K105"/>
    <mergeCell ref="D106:G106"/>
    <mergeCell ref="H106:I106"/>
    <mergeCell ref="J106:K106"/>
    <mergeCell ref="D103:G103"/>
    <mergeCell ref="H103:I103"/>
    <mergeCell ref="J103:K103"/>
    <mergeCell ref="D104:G104"/>
    <mergeCell ref="H104:I104"/>
    <mergeCell ref="J104:K104"/>
    <mergeCell ref="D101:G101"/>
    <mergeCell ref="H101:I101"/>
    <mergeCell ref="J101:K101"/>
    <mergeCell ref="D102:G102"/>
    <mergeCell ref="H102:I102"/>
    <mergeCell ref="J102:K102"/>
    <mergeCell ref="D99:G99"/>
    <mergeCell ref="H99:I99"/>
    <mergeCell ref="J99:K99"/>
    <mergeCell ref="D100:G100"/>
    <mergeCell ref="H100:I100"/>
    <mergeCell ref="J100:K100"/>
    <mergeCell ref="D97:G97"/>
    <mergeCell ref="H97:I97"/>
    <mergeCell ref="J97:K97"/>
    <mergeCell ref="D98:G98"/>
    <mergeCell ref="H98:I98"/>
    <mergeCell ref="J98:K98"/>
    <mergeCell ref="D95:G95"/>
    <mergeCell ref="H95:I95"/>
    <mergeCell ref="J95:K95"/>
    <mergeCell ref="D96:G96"/>
    <mergeCell ref="H96:I96"/>
    <mergeCell ref="J96:K96"/>
    <mergeCell ref="D93:G93"/>
    <mergeCell ref="H93:I93"/>
    <mergeCell ref="J93:K93"/>
    <mergeCell ref="D94:G94"/>
    <mergeCell ref="H94:I94"/>
    <mergeCell ref="J94:K94"/>
    <mergeCell ref="D91:G91"/>
    <mergeCell ref="H91:I91"/>
    <mergeCell ref="J91:K91"/>
    <mergeCell ref="D92:G92"/>
    <mergeCell ref="H92:I92"/>
    <mergeCell ref="J92:K92"/>
    <mergeCell ref="D89:G89"/>
    <mergeCell ref="H89:I89"/>
    <mergeCell ref="J89:K89"/>
    <mergeCell ref="D90:G90"/>
    <mergeCell ref="H90:I90"/>
    <mergeCell ref="J90:K90"/>
    <mergeCell ref="D87:G87"/>
    <mergeCell ref="H87:I87"/>
    <mergeCell ref="J87:K87"/>
    <mergeCell ref="D88:G88"/>
    <mergeCell ref="H88:I88"/>
    <mergeCell ref="J88:K88"/>
    <mergeCell ref="D85:G85"/>
    <mergeCell ref="H85:I85"/>
    <mergeCell ref="J85:K85"/>
    <mergeCell ref="D86:G86"/>
    <mergeCell ref="H86:I86"/>
    <mergeCell ref="J86:K86"/>
    <mergeCell ref="D83:G83"/>
    <mergeCell ref="H83:I83"/>
    <mergeCell ref="J83:K83"/>
    <mergeCell ref="D84:G84"/>
    <mergeCell ref="H84:I84"/>
    <mergeCell ref="J84:K84"/>
    <mergeCell ref="D81:G81"/>
    <mergeCell ref="H81:I81"/>
    <mergeCell ref="J81:K81"/>
    <mergeCell ref="D82:G82"/>
    <mergeCell ref="H82:I82"/>
    <mergeCell ref="J82:K82"/>
    <mergeCell ref="D79:G79"/>
    <mergeCell ref="H79:I79"/>
    <mergeCell ref="J79:K79"/>
    <mergeCell ref="D80:G80"/>
    <mergeCell ref="H80:I80"/>
    <mergeCell ref="J80:K80"/>
    <mergeCell ref="D77:G77"/>
    <mergeCell ref="H77:I77"/>
    <mergeCell ref="J77:K77"/>
    <mergeCell ref="D78:G78"/>
    <mergeCell ref="H78:I78"/>
    <mergeCell ref="J78:K78"/>
    <mergeCell ref="D75:G75"/>
    <mergeCell ref="H75:I75"/>
    <mergeCell ref="J75:K75"/>
    <mergeCell ref="D76:G76"/>
    <mergeCell ref="H76:I76"/>
    <mergeCell ref="J76:K76"/>
    <mergeCell ref="D73:G73"/>
    <mergeCell ref="H73:I73"/>
    <mergeCell ref="J73:K73"/>
    <mergeCell ref="D74:G74"/>
    <mergeCell ref="H74:I74"/>
    <mergeCell ref="J74:K74"/>
    <mergeCell ref="D71:G71"/>
    <mergeCell ref="H71:I71"/>
    <mergeCell ref="J71:K71"/>
    <mergeCell ref="D72:G72"/>
    <mergeCell ref="H72:I72"/>
    <mergeCell ref="J72:K72"/>
    <mergeCell ref="D69:G69"/>
    <mergeCell ref="H69:I69"/>
    <mergeCell ref="J69:K69"/>
    <mergeCell ref="D70:G70"/>
    <mergeCell ref="H70:I70"/>
    <mergeCell ref="J70:K70"/>
    <mergeCell ref="D66:G66"/>
    <mergeCell ref="H66:I66"/>
    <mergeCell ref="J66:K66"/>
    <mergeCell ref="A67:I67"/>
    <mergeCell ref="J67:K67"/>
    <mergeCell ref="A68:K68"/>
    <mergeCell ref="D64:G64"/>
    <mergeCell ref="H64:I64"/>
    <mergeCell ref="J64:K64"/>
    <mergeCell ref="D65:G65"/>
    <mergeCell ref="H65:I65"/>
    <mergeCell ref="J65:K65"/>
    <mergeCell ref="D62:G62"/>
    <mergeCell ref="H62:I62"/>
    <mergeCell ref="J62:K62"/>
    <mergeCell ref="D63:G63"/>
    <mergeCell ref="H63:I63"/>
    <mergeCell ref="J63:K63"/>
    <mergeCell ref="D60:G60"/>
    <mergeCell ref="H60:I60"/>
    <mergeCell ref="J60:K60"/>
    <mergeCell ref="D61:G61"/>
    <mergeCell ref="H61:I61"/>
    <mergeCell ref="J61:K61"/>
    <mergeCell ref="D58:G58"/>
    <mergeCell ref="H58:I58"/>
    <mergeCell ref="J58:K58"/>
    <mergeCell ref="D59:G59"/>
    <mergeCell ref="H59:I59"/>
    <mergeCell ref="J59:K59"/>
    <mergeCell ref="A55:I55"/>
    <mergeCell ref="J55:K55"/>
    <mergeCell ref="A56:K56"/>
    <mergeCell ref="D57:G57"/>
    <mergeCell ref="H57:I57"/>
    <mergeCell ref="J57:K57"/>
    <mergeCell ref="D53:G53"/>
    <mergeCell ref="H53:I53"/>
    <mergeCell ref="J53:K53"/>
    <mergeCell ref="D54:G54"/>
    <mergeCell ref="H54:I54"/>
    <mergeCell ref="J54:K54"/>
    <mergeCell ref="D51:G51"/>
    <mergeCell ref="H51:I51"/>
    <mergeCell ref="J51:K51"/>
    <mergeCell ref="D52:G52"/>
    <mergeCell ref="H52:I52"/>
    <mergeCell ref="J52:K52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D45:G45"/>
    <mergeCell ref="H45:I45"/>
    <mergeCell ref="J45:K45"/>
    <mergeCell ref="D46:G46"/>
    <mergeCell ref="H46:I46"/>
    <mergeCell ref="J46:K46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D35:G35"/>
    <mergeCell ref="H35:I35"/>
    <mergeCell ref="J35:K35"/>
    <mergeCell ref="D36:G36"/>
    <mergeCell ref="H36:I36"/>
    <mergeCell ref="J36:K36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146" r:id="rId1" display="https://www.atencionciudadana.sv/" xr:uid="{C1230C1D-9A82-4F4E-9D2E-B27F152A5694}"/>
    <hyperlink ref="I144" r:id="rId2" xr:uid="{C09C7612-42F7-433D-9E55-D30D94AFBC9D}"/>
  </hyperlinks>
  <pageMargins left="0.7" right="0.7" top="0.75" bottom="0.75" header="0.3" footer="0.3"/>
  <pageSetup scale="68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LG-94-2020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2021-01-12T19:36:47Z</dcterms:created>
  <dcterms:modified xsi:type="dcterms:W3CDTF">2021-01-12T19:37:09Z</dcterms:modified>
</cp:coreProperties>
</file>