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360" yWindow="300" windowWidth="14880" windowHeight="7815" tabRatio="709" activeTab="1"/>
  </bookViews>
  <sheets>
    <sheet name="7% fiestas " sheetId="28" r:id="rId1"/>
    <sheet name="EJECUTADO" sheetId="24" r:id="rId2"/>
    <sheet name="0101" sheetId="2" r:id="rId3"/>
    <sheet name="0102" sheetId="19" r:id="rId4"/>
    <sheet name="0201" sheetId="21" r:id="rId5"/>
    <sheet name="0202" sheetId="22" r:id="rId6"/>
  </sheets>
  <definedNames>
    <definedName name="_xlnm.Print_Titles" localSheetId="1">EJECUTADO!$1:$6</definedName>
  </definedNames>
  <calcPr calcId="124519"/>
</workbook>
</file>

<file path=xl/calcChain.xml><?xml version="1.0" encoding="utf-8"?>
<calcChain xmlns="http://schemas.openxmlformats.org/spreadsheetml/2006/main">
  <c r="S14" i="24"/>
  <c r="S12"/>
  <c r="S9"/>
  <c r="S8"/>
  <c r="P73" i="2" l="1"/>
  <c r="W79" i="22"/>
  <c r="U152" i="19"/>
  <c r="Z152"/>
  <c r="X152"/>
  <c r="F32" i="24" l="1"/>
  <c r="AK200"/>
  <c r="AK199"/>
  <c r="AK176"/>
  <c r="AK172"/>
  <c r="AK170"/>
  <c r="AK167"/>
  <c r="AK169"/>
  <c r="AK166"/>
  <c r="AK142"/>
  <c r="AK128"/>
  <c r="AK125"/>
  <c r="AK124"/>
  <c r="AK123"/>
  <c r="AK122"/>
  <c r="AK126"/>
  <c r="AK121"/>
  <c r="AK119"/>
  <c r="AK118"/>
  <c r="AK117"/>
  <c r="AK93"/>
  <c r="AK92"/>
  <c r="AK84"/>
  <c r="AK78"/>
  <c r="AK73"/>
  <c r="AK72"/>
  <c r="AK71"/>
  <c r="AK70"/>
  <c r="AK69"/>
  <c r="AK67"/>
  <c r="AK66"/>
  <c r="AK57"/>
  <c r="AK40"/>
  <c r="AK32"/>
  <c r="AK16"/>
  <c r="AK15"/>
  <c r="AK14"/>
  <c r="AK13"/>
  <c r="AK12"/>
  <c r="AK11"/>
  <c r="AK10"/>
  <c r="AK8"/>
  <c r="AK7"/>
  <c r="AK65" l="1"/>
  <c r="D74" i="22" l="1"/>
  <c r="E57" i="21"/>
  <c r="C57"/>
  <c r="C53" l="1"/>
  <c r="E53"/>
  <c r="D130" i="28"/>
  <c r="D131" s="1"/>
  <c r="AJ199" i="24" l="1"/>
  <c r="AJ196"/>
  <c r="AJ176"/>
  <c r="AJ170"/>
  <c r="AJ169"/>
  <c r="AJ128"/>
  <c r="AJ122"/>
  <c r="AJ126"/>
  <c r="AJ121"/>
  <c r="AJ119"/>
  <c r="AJ78"/>
  <c r="AJ70"/>
  <c r="AJ67"/>
  <c r="AJ66"/>
  <c r="AJ69"/>
  <c r="AJ15"/>
  <c r="AJ12"/>
  <c r="AJ11"/>
  <c r="AJ10"/>
  <c r="AJ8"/>
  <c r="E3" i="28"/>
  <c r="C4"/>
  <c r="F11" l="1"/>
  <c r="AI199" i="24"/>
  <c r="AI196"/>
  <c r="AI191"/>
  <c r="AI188"/>
  <c r="AI176"/>
  <c r="AI172"/>
  <c r="AI170"/>
  <c r="AI169"/>
  <c r="AI166"/>
  <c r="AI164"/>
  <c r="AI152"/>
  <c r="AI149"/>
  <c r="AI145"/>
  <c r="AI144"/>
  <c r="AI140"/>
  <c r="AI128"/>
  <c r="AI122"/>
  <c r="AI126"/>
  <c r="AI121"/>
  <c r="AI118"/>
  <c r="AI117"/>
  <c r="AI107"/>
  <c r="AI93"/>
  <c r="AI92"/>
  <c r="AI89"/>
  <c r="AI78"/>
  <c r="AI70"/>
  <c r="AI69"/>
  <c r="AI66"/>
  <c r="AI57"/>
  <c r="AI31"/>
  <c r="AI19"/>
  <c r="AI17"/>
  <c r="AI15"/>
  <c r="AI12"/>
  <c r="AI11"/>
  <c r="AI10"/>
  <c r="AI8"/>
  <c r="AI7"/>
  <c r="AE17"/>
  <c r="BF241" i="2"/>
  <c r="M168" i="21" l="1"/>
  <c r="G168"/>
  <c r="AE126" i="24" s="1"/>
  <c r="AN321" i="19"/>
  <c r="AE107" i="24" s="1"/>
  <c r="O418" i="2"/>
  <c r="E418"/>
  <c r="AE10" i="24" s="1"/>
  <c r="E41" i="21"/>
  <c r="C41"/>
  <c r="L418" i="2"/>
  <c r="AH199" i="24"/>
  <c r="AH172"/>
  <c r="AH170"/>
  <c r="AH169"/>
  <c r="AH166"/>
  <c r="AH142"/>
  <c r="AH124"/>
  <c r="AH122"/>
  <c r="AH126"/>
  <c r="AH121"/>
  <c r="AH118"/>
  <c r="AH117"/>
  <c r="AH72"/>
  <c r="AH95"/>
  <c r="AH93"/>
  <c r="AH92"/>
  <c r="AH89"/>
  <c r="AH78"/>
  <c r="AH70"/>
  <c r="AH69"/>
  <c r="AH66"/>
  <c r="AH57"/>
  <c r="AH39"/>
  <c r="AH19"/>
  <c r="AH15"/>
  <c r="AH14"/>
  <c r="AH13"/>
  <c r="AH12"/>
  <c r="AH11"/>
  <c r="AH10"/>
  <c r="AH7"/>
  <c r="I10"/>
  <c r="I9"/>
  <c r="L9" s="1"/>
  <c r="O9" s="1"/>
  <c r="R9" s="1"/>
  <c r="U9" s="1"/>
  <c r="X9" s="1"/>
  <c r="L10"/>
  <c r="O10" s="1"/>
  <c r="R10" s="1"/>
  <c r="U10" s="1"/>
  <c r="X10" s="1"/>
  <c r="AA10" s="1"/>
  <c r="I107"/>
  <c r="L107" s="1"/>
  <c r="O107" s="1"/>
  <c r="R107" s="1"/>
  <c r="U107" s="1"/>
  <c r="X107" s="1"/>
  <c r="C21" i="21"/>
  <c r="AD10" i="24" l="1"/>
  <c r="AD9"/>
  <c r="AQ9" s="1"/>
  <c r="AA9"/>
  <c r="AA107"/>
  <c r="AD107"/>
  <c r="AQ107" s="1"/>
  <c r="AG199"/>
  <c r="AG192"/>
  <c r="AG191"/>
  <c r="AG183"/>
  <c r="AG176"/>
  <c r="AG174"/>
  <c r="AG172"/>
  <c r="AG170"/>
  <c r="AG166"/>
  <c r="AG144"/>
  <c r="AG143"/>
  <c r="AG142"/>
  <c r="AG128"/>
  <c r="AG124"/>
  <c r="AG122"/>
  <c r="AG118"/>
  <c r="AG117"/>
  <c r="AG103"/>
  <c r="AG78"/>
  <c r="AG72"/>
  <c r="AG70"/>
  <c r="AG66"/>
  <c r="AG19"/>
  <c r="AG15"/>
  <c r="AG7"/>
  <c r="C7" i="21"/>
  <c r="AF176" i="24"/>
  <c r="AF174"/>
  <c r="AF128"/>
  <c r="AF165" s="1"/>
  <c r="AF78"/>
  <c r="AF116" s="1"/>
  <c r="AF8"/>
  <c r="AF57"/>
  <c r="AF19"/>
  <c r="AF15"/>
  <c r="AF7"/>
  <c r="AQ10"/>
  <c r="AF207" l="1"/>
  <c r="I195"/>
  <c r="L195" s="1"/>
  <c r="O195" s="1"/>
  <c r="R195" s="1"/>
  <c r="U195" s="1"/>
  <c r="X195" s="1"/>
  <c r="I153"/>
  <c r="L153"/>
  <c r="O153" s="1"/>
  <c r="R153" s="1"/>
  <c r="U153" s="1"/>
  <c r="X153" s="1"/>
  <c r="I148"/>
  <c r="L148" s="1"/>
  <c r="O148" s="1"/>
  <c r="R148" s="1"/>
  <c r="U148" s="1"/>
  <c r="X148" s="1"/>
  <c r="I97"/>
  <c r="L97" s="1"/>
  <c r="O97" s="1"/>
  <c r="R97" s="1"/>
  <c r="U97" s="1"/>
  <c r="X97" s="1"/>
  <c r="AD195" l="1"/>
  <c r="AQ195" s="1"/>
  <c r="AA195"/>
  <c r="AD153"/>
  <c r="AQ153" s="1"/>
  <c r="AA153"/>
  <c r="AD148"/>
  <c r="AQ148" s="1"/>
  <c r="AA148"/>
  <c r="AA97"/>
  <c r="AD97"/>
  <c r="AQ97" s="1"/>
  <c r="AP191"/>
  <c r="AP183"/>
  <c r="AP174"/>
  <c r="AP169"/>
  <c r="AP168"/>
  <c r="AP167"/>
  <c r="AP166"/>
  <c r="AP164"/>
  <c r="AP150"/>
  <c r="AP149"/>
  <c r="AP145"/>
  <c r="AP144"/>
  <c r="AP136"/>
  <c r="AP135"/>
  <c r="AP130"/>
  <c r="AP121"/>
  <c r="AP117"/>
  <c r="AP93"/>
  <c r="AP66"/>
  <c r="AP74"/>
  <c r="AP108"/>
  <c r="AP103"/>
  <c r="AP95"/>
  <c r="AP92"/>
  <c r="AP90"/>
  <c r="AP89"/>
  <c r="AP84"/>
  <c r="AP83"/>
  <c r="AP78"/>
  <c r="AP69"/>
  <c r="AP68"/>
  <c r="AP55"/>
  <c r="AP38"/>
  <c r="AP37"/>
  <c r="AP32"/>
  <c r="AP30"/>
  <c r="AP28"/>
  <c r="AP26"/>
  <c r="AP21"/>
  <c r="AP19"/>
  <c r="AP15"/>
  <c r="AP10"/>
  <c r="AP8"/>
  <c r="AP7"/>
  <c r="C136" i="28"/>
  <c r="AO196" i="24"/>
  <c r="AO192"/>
  <c r="AO187"/>
  <c r="AO183"/>
  <c r="AO177"/>
  <c r="AO176"/>
  <c r="AO169"/>
  <c r="AO167"/>
  <c r="AO166"/>
  <c r="AO144"/>
  <c r="AO128"/>
  <c r="AO121"/>
  <c r="AO118"/>
  <c r="AO117"/>
  <c r="AO103"/>
  <c r="AO78"/>
  <c r="AO69"/>
  <c r="AO67"/>
  <c r="AO66"/>
  <c r="AO57"/>
  <c r="AO40"/>
  <c r="AO39"/>
  <c r="AO21"/>
  <c r="AO19"/>
  <c r="AO10"/>
  <c r="AO8"/>
  <c r="AO7"/>
  <c r="AO165" l="1"/>
  <c r="AN10" l="1"/>
  <c r="E135" i="28" l="1"/>
  <c r="C135"/>
  <c r="AN196" i="24"/>
  <c r="AN177"/>
  <c r="AN176"/>
  <c r="AN174"/>
  <c r="AN173"/>
  <c r="AN172"/>
  <c r="AN171"/>
  <c r="AN170"/>
  <c r="AN167"/>
  <c r="AN144"/>
  <c r="AN141"/>
  <c r="AN135"/>
  <c r="AN128"/>
  <c r="AN124"/>
  <c r="AN122"/>
  <c r="AN95"/>
  <c r="AN78"/>
  <c r="AN74"/>
  <c r="AN73"/>
  <c r="AN72"/>
  <c r="AN71"/>
  <c r="AN70"/>
  <c r="AN67"/>
  <c r="AN39"/>
  <c r="AN21"/>
  <c r="AN19"/>
  <c r="AN16"/>
  <c r="AN15"/>
  <c r="AN14"/>
  <c r="AN13"/>
  <c r="AN12"/>
  <c r="AN11"/>
  <c r="AN7"/>
  <c r="AM196" l="1"/>
  <c r="AM190"/>
  <c r="AM173"/>
  <c r="AM172"/>
  <c r="AM171"/>
  <c r="AM170"/>
  <c r="AM166"/>
  <c r="AM66"/>
  <c r="AM142"/>
  <c r="AM124"/>
  <c r="AM122"/>
  <c r="AM117"/>
  <c r="AM90"/>
  <c r="AM78"/>
  <c r="AM74"/>
  <c r="AM73"/>
  <c r="AM72"/>
  <c r="AM71"/>
  <c r="AM70"/>
  <c r="AM53"/>
  <c r="AM39"/>
  <c r="AM19"/>
  <c r="AM16"/>
  <c r="AM15"/>
  <c r="AM14"/>
  <c r="AM13"/>
  <c r="AM12"/>
  <c r="AM11"/>
  <c r="AM8" l="1"/>
  <c r="AM7"/>
  <c r="AL177" l="1"/>
  <c r="AL176"/>
  <c r="AL169"/>
  <c r="AL167"/>
  <c r="AL166"/>
  <c r="AL142"/>
  <c r="AL128"/>
  <c r="AL121"/>
  <c r="AL118"/>
  <c r="AL117"/>
  <c r="AV132" i="19"/>
  <c r="AL78" i="24"/>
  <c r="AL77"/>
  <c r="AL74"/>
  <c r="AL69"/>
  <c r="AL67"/>
  <c r="AL66"/>
  <c r="AL57"/>
  <c r="AL53"/>
  <c r="AL40"/>
  <c r="AL19"/>
  <c r="AL15"/>
  <c r="AL16"/>
  <c r="AL8"/>
  <c r="AL7"/>
  <c r="AK193" l="1"/>
  <c r="AK177"/>
  <c r="AK173"/>
  <c r="AK171"/>
  <c r="AK144"/>
  <c r="AK77"/>
  <c r="AK74"/>
  <c r="AK19"/>
  <c r="AJ207"/>
  <c r="AI207"/>
  <c r="AI165"/>
  <c r="AJ146"/>
  <c r="AJ165" s="1"/>
  <c r="AJ116"/>
  <c r="AI116"/>
  <c r="AJ19" l="1"/>
  <c r="AJ65" s="1"/>
  <c r="AJ218" s="1"/>
  <c r="AI65" l="1"/>
  <c r="AH196"/>
  <c r="AH177"/>
  <c r="AH176"/>
  <c r="AH129"/>
  <c r="AH128"/>
  <c r="AH77"/>
  <c r="AH67"/>
  <c r="AH20"/>
  <c r="AH8"/>
  <c r="AG169"/>
  <c r="AG121"/>
  <c r="AV42" i="19"/>
  <c r="AG95" i="24"/>
  <c r="AG84"/>
  <c r="AG83"/>
  <c r="AG74"/>
  <c r="AG69"/>
  <c r="AG67"/>
  <c r="AG57"/>
  <c r="AG51"/>
  <c r="AG39"/>
  <c r="AG32"/>
  <c r="AG27"/>
  <c r="AG26"/>
  <c r="AG8"/>
  <c r="BF17" i="2" l="1"/>
  <c r="AF21" i="24" l="1"/>
  <c r="AF65" s="1"/>
  <c r="AF218" s="1"/>
  <c r="E132" i="28"/>
  <c r="F132" s="1"/>
  <c r="AQ162" i="22" l="1"/>
  <c r="AE179" i="24"/>
  <c r="AP164" i="22"/>
  <c r="AE206" i="24" s="1"/>
  <c r="AO164" i="22"/>
  <c r="AE205" i="24" s="1"/>
  <c r="AN164" i="22"/>
  <c r="AE204" i="24" s="1"/>
  <c r="AM164" i="22"/>
  <c r="AE203" i="24" s="1"/>
  <c r="AL164" i="22"/>
  <c r="AE202" i="24" s="1"/>
  <c r="AK164" i="22"/>
  <c r="AE201" i="24" s="1"/>
  <c r="AJ164" i="22"/>
  <c r="AE200" i="24" s="1"/>
  <c r="AI164" i="22"/>
  <c r="AE199" i="24" s="1"/>
  <c r="AH164" i="22"/>
  <c r="AE198" i="24" s="1"/>
  <c r="AG164" i="22"/>
  <c r="AE197" i="24" s="1"/>
  <c r="AF164" i="22"/>
  <c r="AE196" i="24" s="1"/>
  <c r="AE164" i="22"/>
  <c r="AE194" i="24" s="1"/>
  <c r="AD164" i="22"/>
  <c r="AE193" i="24" s="1"/>
  <c r="AC164" i="22"/>
  <c r="AE192" i="24" s="1"/>
  <c r="AB164" i="22"/>
  <c r="AE191" i="24" s="1"/>
  <c r="AA164" i="22"/>
  <c r="AE190" i="24" s="1"/>
  <c r="Z164" i="22"/>
  <c r="AE189" i="24" s="1"/>
  <c r="Y164" i="22"/>
  <c r="AE188" i="24" s="1"/>
  <c r="X164" i="22"/>
  <c r="AE187" i="24" s="1"/>
  <c r="W164" i="22"/>
  <c r="AE186" i="24" s="1"/>
  <c r="V164" i="22"/>
  <c r="AE185" i="24" s="1"/>
  <c r="U164" i="22"/>
  <c r="AE184" i="24" s="1"/>
  <c r="T164" i="22"/>
  <c r="AE183" i="24" s="1"/>
  <c r="S164" i="22"/>
  <c r="AE182" i="24" s="1"/>
  <c r="R164" i="22"/>
  <c r="AE181" i="24" s="1"/>
  <c r="Q164" i="22"/>
  <c r="AE180" i="24" s="1"/>
  <c r="P164" i="22"/>
  <c r="O164"/>
  <c r="AE178" i="24" s="1"/>
  <c r="N164" i="22"/>
  <c r="AE177" i="24" s="1"/>
  <c r="M164" i="22"/>
  <c r="AE176" i="24" s="1"/>
  <c r="L164" i="22"/>
  <c r="AE175" i="24" s="1"/>
  <c r="K164" i="22"/>
  <c r="AE174" i="24" s="1"/>
  <c r="J164" i="22"/>
  <c r="AE173" i="24" s="1"/>
  <c r="I164" i="22"/>
  <c r="AE172" i="24" s="1"/>
  <c r="H164" i="22"/>
  <c r="AE171" i="24" s="1"/>
  <c r="G164" i="22"/>
  <c r="AE170" i="24" s="1"/>
  <c r="F164" i="22"/>
  <c r="AE169" i="24" s="1"/>
  <c r="E164" i="22"/>
  <c r="AE168" i="24" s="1"/>
  <c r="D164" i="22"/>
  <c r="AJ321" i="19"/>
  <c r="AE103" i="24" s="1"/>
  <c r="AU321" i="19"/>
  <c r="AE114" i="24" s="1"/>
  <c r="AT321" i="19"/>
  <c r="AE113" i="24" s="1"/>
  <c r="AS321" i="19"/>
  <c r="AE112" i="24" s="1"/>
  <c r="AR321" i="19"/>
  <c r="AE111" i="24" s="1"/>
  <c r="E321" i="19"/>
  <c r="AE68" i="24" s="1"/>
  <c r="G418" i="2" l="1"/>
  <c r="AE12" i="24" s="1"/>
  <c r="I102"/>
  <c r="L102" s="1"/>
  <c r="O102" s="1"/>
  <c r="R102" s="1"/>
  <c r="U102" s="1"/>
  <c r="X102" s="1"/>
  <c r="I99"/>
  <c r="L99"/>
  <c r="O99" s="1"/>
  <c r="R99" s="1"/>
  <c r="U99" s="1"/>
  <c r="X99" s="1"/>
  <c r="I96"/>
  <c r="L96" s="1"/>
  <c r="O96" s="1"/>
  <c r="R96" s="1"/>
  <c r="U96" s="1"/>
  <c r="X96" s="1"/>
  <c r="I87"/>
  <c r="L87" s="1"/>
  <c r="O87" s="1"/>
  <c r="R87" s="1"/>
  <c r="U87" s="1"/>
  <c r="X87" s="1"/>
  <c r="I85"/>
  <c r="L85"/>
  <c r="O85" s="1"/>
  <c r="R85" s="1"/>
  <c r="U85" s="1"/>
  <c r="X85" s="1"/>
  <c r="AD68"/>
  <c r="AQ68" s="1"/>
  <c r="I28"/>
  <c r="L28" s="1"/>
  <c r="O28" s="1"/>
  <c r="R28" s="1"/>
  <c r="U28" s="1"/>
  <c r="X28" s="1"/>
  <c r="I24"/>
  <c r="L24" s="1"/>
  <c r="O24" s="1"/>
  <c r="R24" s="1"/>
  <c r="U24" s="1"/>
  <c r="X24" s="1"/>
  <c r="E137" i="28"/>
  <c r="C137"/>
  <c r="AP186" i="24"/>
  <c r="AP176"/>
  <c r="AP138"/>
  <c r="AP128"/>
  <c r="AP67"/>
  <c r="AP116" s="1"/>
  <c r="AP57"/>
  <c r="AP40"/>
  <c r="AP39"/>
  <c r="AP207" l="1"/>
  <c r="AP65"/>
  <c r="AP165"/>
  <c r="F137" i="28"/>
  <c r="AD102" i="24"/>
  <c r="AA102"/>
  <c r="AD99"/>
  <c r="AA99"/>
  <c r="AD96"/>
  <c r="AA96"/>
  <c r="AD87"/>
  <c r="AA87"/>
  <c r="AD85"/>
  <c r="AA85"/>
  <c r="AD28"/>
  <c r="AA28"/>
  <c r="AD24"/>
  <c r="AA24"/>
  <c r="AP218" l="1"/>
  <c r="E4" i="28"/>
  <c r="AV311" i="19"/>
  <c r="AV312"/>
  <c r="AV313"/>
  <c r="AV314"/>
  <c r="AV315"/>
  <c r="AV316"/>
  <c r="AV317"/>
  <c r="AV318"/>
  <c r="AV304" l="1"/>
  <c r="AV305"/>
  <c r="AV306"/>
  <c r="AV307"/>
  <c r="AV308"/>
  <c r="AV309"/>
  <c r="AV310"/>
  <c r="F111" i="28"/>
  <c r="F112"/>
  <c r="F113"/>
  <c r="F114"/>
  <c r="F115"/>
  <c r="F116"/>
  <c r="F117"/>
  <c r="F118"/>
  <c r="F119"/>
  <c r="F120"/>
  <c r="F121"/>
  <c r="F122"/>
  <c r="F123"/>
  <c r="F124"/>
  <c r="F125"/>
  <c r="F108"/>
  <c r="F109"/>
  <c r="F110"/>
  <c r="F126"/>
  <c r="AV296" i="19" l="1"/>
  <c r="AV297"/>
  <c r="AV298"/>
  <c r="AV299"/>
  <c r="AV300"/>
  <c r="AV301"/>
  <c r="AV302"/>
  <c r="F94" i="28" l="1"/>
  <c r="F95"/>
  <c r="F96"/>
  <c r="F97"/>
  <c r="F98"/>
  <c r="F99"/>
  <c r="F100"/>
  <c r="F101"/>
  <c r="F102"/>
  <c r="F103"/>
  <c r="F104"/>
  <c r="F105"/>
  <c r="F106"/>
  <c r="F107"/>
  <c r="F71"/>
  <c r="E136" l="1"/>
  <c r="AO191" i="24"/>
  <c r="AO207" s="1"/>
  <c r="AO83"/>
  <c r="AO116" s="1"/>
  <c r="AO55"/>
  <c r="AO65" s="1"/>
  <c r="F75" i="28"/>
  <c r="F73"/>
  <c r="AO218" i="24" l="1"/>
  <c r="F136" i="28"/>
  <c r="F80"/>
  <c r="F81"/>
  <c r="F82"/>
  <c r="F83"/>
  <c r="F84"/>
  <c r="F85"/>
  <c r="F86"/>
  <c r="F87"/>
  <c r="F88"/>
  <c r="F89"/>
  <c r="F90"/>
  <c r="F91"/>
  <c r="AV273" i="19"/>
  <c r="AV274"/>
  <c r="AV275"/>
  <c r="AV276"/>
  <c r="AV277"/>
  <c r="AV278"/>
  <c r="AV279"/>
  <c r="AV280"/>
  <c r="AV281"/>
  <c r="AV282"/>
  <c r="AV283"/>
  <c r="AV284"/>
  <c r="AV285"/>
  <c r="AV286"/>
  <c r="AV287"/>
  <c r="AV288"/>
  <c r="AV289"/>
  <c r="AV290"/>
  <c r="AV291"/>
  <c r="AV292"/>
  <c r="AV293"/>
  <c r="AV294"/>
  <c r="AV267"/>
  <c r="AV268"/>
  <c r="AV269"/>
  <c r="AV270"/>
  <c r="AV271"/>
  <c r="AV272"/>
  <c r="AV295"/>
  <c r="AV303"/>
  <c r="AN186" i="24" l="1"/>
  <c r="AN169"/>
  <c r="AN166"/>
  <c r="AN146"/>
  <c r="AN142"/>
  <c r="AN126"/>
  <c r="AN123"/>
  <c r="AN121"/>
  <c r="AN118"/>
  <c r="AN117"/>
  <c r="AN108"/>
  <c r="AN90"/>
  <c r="AN89"/>
  <c r="AN86"/>
  <c r="AN69"/>
  <c r="AN66"/>
  <c r="AN8"/>
  <c r="F135" i="28" l="1"/>
  <c r="AN165" i="24"/>
  <c r="AN65"/>
  <c r="AN207"/>
  <c r="AN116"/>
  <c r="AN218" l="1"/>
  <c r="AM191"/>
  <c r="AM186"/>
  <c r="AM176"/>
  <c r="AM167"/>
  <c r="AM135"/>
  <c r="AM128"/>
  <c r="AM126"/>
  <c r="AM106"/>
  <c r="AM95"/>
  <c r="AM67"/>
  <c r="AM57"/>
  <c r="AM55"/>
  <c r="AM207" l="1"/>
  <c r="AM165"/>
  <c r="AM65"/>
  <c r="AM116"/>
  <c r="AM218" l="1"/>
  <c r="AL196"/>
  <c r="AL191"/>
  <c r="AL186"/>
  <c r="AL144"/>
  <c r="AL138"/>
  <c r="AL55"/>
  <c r="E134" i="28"/>
  <c r="AQ72" i="22"/>
  <c r="AQ71"/>
  <c r="AQ70"/>
  <c r="AK197" i="24"/>
  <c r="AK183"/>
  <c r="AK138"/>
  <c r="AK165" s="1"/>
  <c r="AK98"/>
  <c r="AK116" s="1"/>
  <c r="AK36"/>
  <c r="AK207" l="1"/>
  <c r="AK218" s="1"/>
  <c r="AL165"/>
  <c r="AL65"/>
  <c r="AL116"/>
  <c r="AL207"/>
  <c r="AS67" i="21"/>
  <c r="AL218" i="24" l="1"/>
  <c r="AL418" i="2"/>
  <c r="AE43" i="24" s="1"/>
  <c r="AF321" i="19" l="1"/>
  <c r="AE99" i="24" s="1"/>
  <c r="AQ99" s="1"/>
  <c r="AI218" l="1"/>
  <c r="AH167"/>
  <c r="AH144"/>
  <c r="AH138"/>
  <c r="AH135"/>
  <c r="AH165" l="1"/>
  <c r="AH207"/>
  <c r="AH65"/>
  <c r="AH116"/>
  <c r="AG173"/>
  <c r="AG171"/>
  <c r="AG167"/>
  <c r="AG146"/>
  <c r="AG135"/>
  <c r="AG90"/>
  <c r="AG56"/>
  <c r="AG55"/>
  <c r="AG21"/>
  <c r="AG14"/>
  <c r="AG13"/>
  <c r="AG12"/>
  <c r="AG11"/>
  <c r="AH218" l="1"/>
  <c r="AG207"/>
  <c r="AG165"/>
  <c r="AG65"/>
  <c r="AG116"/>
  <c r="AG218" l="1"/>
  <c r="I204"/>
  <c r="L204" s="1"/>
  <c r="O204" s="1"/>
  <c r="R204" s="1"/>
  <c r="U204" s="1"/>
  <c r="X204" s="1"/>
  <c r="I198"/>
  <c r="L198" s="1"/>
  <c r="O198" s="1"/>
  <c r="R198" s="1"/>
  <c r="U198" s="1"/>
  <c r="X198" s="1"/>
  <c r="I190"/>
  <c r="L190" s="1"/>
  <c r="O190" s="1"/>
  <c r="R190" s="1"/>
  <c r="U190" s="1"/>
  <c r="X190" s="1"/>
  <c r="I189"/>
  <c r="L189" s="1"/>
  <c r="O189" s="1"/>
  <c r="R189" s="1"/>
  <c r="U189" s="1"/>
  <c r="X189" s="1"/>
  <c r="I185"/>
  <c r="L185" s="1"/>
  <c r="O185" s="1"/>
  <c r="R185" s="1"/>
  <c r="U185" s="1"/>
  <c r="X185" s="1"/>
  <c r="I160"/>
  <c r="L160" s="1"/>
  <c r="O160" s="1"/>
  <c r="R160" s="1"/>
  <c r="U160" s="1"/>
  <c r="X160" s="1"/>
  <c r="I152"/>
  <c r="L152" s="1"/>
  <c r="O152" s="1"/>
  <c r="R152" s="1"/>
  <c r="U152" s="1"/>
  <c r="X152" s="1"/>
  <c r="I147"/>
  <c r="L147" s="1"/>
  <c r="O147" s="1"/>
  <c r="R147" s="1"/>
  <c r="U147" s="1"/>
  <c r="X147" s="1"/>
  <c r="I137"/>
  <c r="L137" s="1"/>
  <c r="O137" s="1"/>
  <c r="R137" s="1"/>
  <c r="U137" s="1"/>
  <c r="X137" s="1"/>
  <c r="I112"/>
  <c r="L112" s="1"/>
  <c r="O112" s="1"/>
  <c r="R112" s="1"/>
  <c r="U112" s="1"/>
  <c r="X112" s="1"/>
  <c r="I110"/>
  <c r="L110" s="1"/>
  <c r="O110" s="1"/>
  <c r="R110" s="1"/>
  <c r="U110" s="1"/>
  <c r="X110" s="1"/>
  <c r="I101"/>
  <c r="L101" s="1"/>
  <c r="O101" s="1"/>
  <c r="R101" s="1"/>
  <c r="U101" s="1"/>
  <c r="X101" s="1"/>
  <c r="I59"/>
  <c r="L59" s="1"/>
  <c r="O59" s="1"/>
  <c r="R59" s="1"/>
  <c r="U59" s="1"/>
  <c r="X59" s="1"/>
  <c r="AD204" l="1"/>
  <c r="AQ204" s="1"/>
  <c r="AA204"/>
  <c r="AD198"/>
  <c r="AQ198" s="1"/>
  <c r="AA198"/>
  <c r="AD190"/>
  <c r="AQ190" s="1"/>
  <c r="AA190"/>
  <c r="AD189"/>
  <c r="AQ189" s="1"/>
  <c r="AA189"/>
  <c r="AA185"/>
  <c r="AD185"/>
  <c r="AQ185" s="1"/>
  <c r="AD160"/>
  <c r="AA160"/>
  <c r="AD152"/>
  <c r="AA152"/>
  <c r="AD147"/>
  <c r="AA147"/>
  <c r="AD137"/>
  <c r="AA137"/>
  <c r="AD112"/>
  <c r="AQ112" s="1"/>
  <c r="AA112"/>
  <c r="AD110"/>
  <c r="AA110"/>
  <c r="AD101"/>
  <c r="AA101"/>
  <c r="AD59"/>
  <c r="AA59"/>
  <c r="AZ418" i="2" l="1"/>
  <c r="AE57" i="24" s="1"/>
  <c r="F67" i="28" l="1"/>
  <c r="F68"/>
  <c r="F69"/>
  <c r="F70"/>
  <c r="F72"/>
  <c r="F74"/>
  <c r="F76"/>
  <c r="F77"/>
  <c r="F78"/>
  <c r="F79"/>
  <c r="F92"/>
  <c r="F93"/>
  <c r="F127"/>
  <c r="F45" l="1"/>
  <c r="F46"/>
  <c r="F47"/>
  <c r="F48"/>
  <c r="F49"/>
  <c r="F50"/>
  <c r="F51"/>
  <c r="F52"/>
  <c r="F53"/>
  <c r="F54"/>
  <c r="F55"/>
  <c r="F56"/>
  <c r="F57"/>
  <c r="F58"/>
  <c r="F59"/>
  <c r="F60"/>
  <c r="F61"/>
  <c r="F62"/>
  <c r="AV319" i="19" l="1"/>
  <c r="AV266"/>
  <c r="AV265"/>
  <c r="AV264"/>
  <c r="AV263"/>
  <c r="AV262"/>
  <c r="AV261"/>
  <c r="AV260"/>
  <c r="AV259"/>
  <c r="AV258"/>
  <c r="AV257"/>
  <c r="AV256"/>
  <c r="AV255"/>
  <c r="AV254"/>
  <c r="AV253"/>
  <c r="AV252"/>
  <c r="AV251"/>
  <c r="AV250"/>
  <c r="AV249"/>
  <c r="AV248"/>
  <c r="AV247"/>
  <c r="AV246"/>
  <c r="AV245"/>
  <c r="AV244"/>
  <c r="AV243"/>
  <c r="AV242"/>
  <c r="AV241"/>
  <c r="AV240"/>
  <c r="AV239"/>
  <c r="AV238"/>
  <c r="AV237"/>
  <c r="AV236"/>
  <c r="AV235"/>
  <c r="AV234"/>
  <c r="AV233"/>
  <c r="AV232"/>
  <c r="AV231"/>
  <c r="AV230"/>
  <c r="AV229"/>
  <c r="AV228" l="1"/>
  <c r="AV227"/>
  <c r="AV226"/>
  <c r="AV225"/>
  <c r="AV224"/>
  <c r="AV223"/>
  <c r="F40" i="28"/>
  <c r="F41"/>
  <c r="F42"/>
  <c r="F43"/>
  <c r="F44"/>
  <c r="F63"/>
  <c r="F64"/>
  <c r="F65"/>
  <c r="F39"/>
  <c r="F66"/>
  <c r="F25" l="1"/>
  <c r="F26"/>
  <c r="F27"/>
  <c r="F28"/>
  <c r="F29"/>
  <c r="F30"/>
  <c r="F31"/>
  <c r="F32"/>
  <c r="F33"/>
  <c r="F34"/>
  <c r="F35"/>
  <c r="F36"/>
  <c r="AV180" i="19" l="1"/>
  <c r="AV179"/>
  <c r="AI321" l="1"/>
  <c r="AE102" i="24" s="1"/>
  <c r="AQ102" s="1"/>
  <c r="C134" i="28" l="1"/>
  <c r="F134" s="1"/>
  <c r="AP168" i="21" l="1"/>
  <c r="AE162" i="24" s="1"/>
  <c r="BF76" i="2" l="1"/>
  <c r="BF75"/>
  <c r="BF74"/>
  <c r="F15" i="28" l="1"/>
  <c r="F16"/>
  <c r="F17"/>
  <c r="F18"/>
  <c r="F19"/>
  <c r="F20"/>
  <c r="F21"/>
  <c r="E133" l="1"/>
  <c r="F133" s="1"/>
  <c r="E130" l="1"/>
  <c r="E131" s="1"/>
  <c r="C130"/>
  <c r="C131" s="1"/>
  <c r="F129"/>
  <c r="F128"/>
  <c r="F38"/>
  <c r="F37"/>
  <c r="F24"/>
  <c r="F23"/>
  <c r="F22"/>
  <c r="F14"/>
  <c r="F13"/>
  <c r="F12"/>
  <c r="F10"/>
  <c r="F9"/>
  <c r="F8"/>
  <c r="F7"/>
  <c r="F6"/>
  <c r="F4"/>
  <c r="F131" l="1"/>
  <c r="F130"/>
  <c r="F3" l="1"/>
  <c r="I94" i="24"/>
  <c r="L94" s="1"/>
  <c r="O94" s="1"/>
  <c r="R94" s="1"/>
  <c r="U94" s="1"/>
  <c r="X94" s="1"/>
  <c r="AD94" l="1"/>
  <c r="AQ94" s="1"/>
  <c r="AA94"/>
  <c r="I202" l="1"/>
  <c r="L202" s="1"/>
  <c r="O202" s="1"/>
  <c r="R202" s="1"/>
  <c r="U202" s="1"/>
  <c r="X202" s="1"/>
  <c r="I158"/>
  <c r="L158" s="1"/>
  <c r="O158" s="1"/>
  <c r="R158" s="1"/>
  <c r="U158" s="1"/>
  <c r="X158" s="1"/>
  <c r="I105"/>
  <c r="L105" s="1"/>
  <c r="O105" s="1"/>
  <c r="R105" s="1"/>
  <c r="U105" s="1"/>
  <c r="X105" s="1"/>
  <c r="I62"/>
  <c r="L62" s="1"/>
  <c r="O62" s="1"/>
  <c r="R62" s="1"/>
  <c r="U62" s="1"/>
  <c r="X62" s="1"/>
  <c r="I60"/>
  <c r="L60" s="1"/>
  <c r="O60" s="1"/>
  <c r="R60" s="1"/>
  <c r="U60" s="1"/>
  <c r="X60" s="1"/>
  <c r="I43"/>
  <c r="L43" s="1"/>
  <c r="O43" s="1"/>
  <c r="R43" s="1"/>
  <c r="U43" s="1"/>
  <c r="X43" s="1"/>
  <c r="I115"/>
  <c r="L115" s="1"/>
  <c r="O115" s="1"/>
  <c r="R115" s="1"/>
  <c r="U115" s="1"/>
  <c r="X115" s="1"/>
  <c r="AD202" l="1"/>
  <c r="AQ202" s="1"/>
  <c r="AA202"/>
  <c r="AD158"/>
  <c r="AA158"/>
  <c r="AA105"/>
  <c r="AD105"/>
  <c r="AA62"/>
  <c r="AD62"/>
  <c r="AD60"/>
  <c r="AA60"/>
  <c r="AD43"/>
  <c r="AQ43" s="1"/>
  <c r="AA43"/>
  <c r="AD115"/>
  <c r="AQ115" s="1"/>
  <c r="AA115"/>
  <c r="AV222" i="19" l="1"/>
  <c r="AV221"/>
  <c r="AS165" i="21"/>
  <c r="AS164"/>
  <c r="AS163"/>
  <c r="AS162"/>
  <c r="AS161"/>
  <c r="AS160"/>
  <c r="AS159"/>
  <c r="AQ105" i="22"/>
  <c r="AQ104"/>
  <c r="AQ103"/>
  <c r="AV196" i="19"/>
  <c r="AV195"/>
  <c r="AV194"/>
  <c r="AS148" i="21"/>
  <c r="AS147"/>
  <c r="AS146"/>
  <c r="BF196" i="2"/>
  <c r="BF195"/>
  <c r="BF194"/>
  <c r="AS135" i="21" l="1"/>
  <c r="AC321" i="19" l="1"/>
  <c r="AE96" i="24" s="1"/>
  <c r="AQ96" s="1"/>
  <c r="F218" l="1"/>
  <c r="AV34" i="19" l="1"/>
  <c r="AQ17" i="22"/>
  <c r="AR168" i="21" l="1"/>
  <c r="AE164" i="24" s="1"/>
  <c r="AQ168" i="21"/>
  <c r="AE163" i="24" s="1"/>
  <c r="AO168" i="21"/>
  <c r="AE161" i="24" s="1"/>
  <c r="AN168" i="21"/>
  <c r="AE160" i="24" s="1"/>
  <c r="AQ160" s="1"/>
  <c r="AM168" i="21"/>
  <c r="AE159" i="24" s="1"/>
  <c r="AL168" i="21"/>
  <c r="AE158" i="24" s="1"/>
  <c r="AQ158" s="1"/>
  <c r="AK168" i="21"/>
  <c r="AE157" i="24" s="1"/>
  <c r="AJ168" i="21"/>
  <c r="AE154" i="24" s="1"/>
  <c r="AI168" i="21"/>
  <c r="AE152" i="24" s="1"/>
  <c r="AQ152" s="1"/>
  <c r="AH168" i="21"/>
  <c r="AE151" i="24" s="1"/>
  <c r="AG168" i="21"/>
  <c r="AE150" i="24" s="1"/>
  <c r="AF168" i="21"/>
  <c r="AE149" i="24" s="1"/>
  <c r="AE168" i="21"/>
  <c r="AE147" i="24" s="1"/>
  <c r="AQ147" s="1"/>
  <c r="AD168" i="21"/>
  <c r="AE146" i="24" s="1"/>
  <c r="AC168" i="21"/>
  <c r="AE145" i="24" s="1"/>
  <c r="AB168" i="21"/>
  <c r="AE144" i="24" s="1"/>
  <c r="AA168" i="21"/>
  <c r="AE143" i="24" s="1"/>
  <c r="Z168" i="21"/>
  <c r="AE142" i="24" s="1"/>
  <c r="Y168" i="21"/>
  <c r="AE141" i="24" s="1"/>
  <c r="X168" i="21"/>
  <c r="AE140" i="24" s="1"/>
  <c r="W168" i="21"/>
  <c r="AE139" i="24" s="1"/>
  <c r="V168" i="21"/>
  <c r="AE138" i="24" s="1"/>
  <c r="U168" i="21"/>
  <c r="AE137" i="24" s="1"/>
  <c r="AQ137" s="1"/>
  <c r="T168" i="21"/>
  <c r="AE136" i="24" s="1"/>
  <c r="S168" i="21"/>
  <c r="AE135" i="24" s="1"/>
  <c r="R168" i="21"/>
  <c r="AE134" i="24" s="1"/>
  <c r="Q168" i="21"/>
  <c r="AE133" i="24" s="1"/>
  <c r="P168" i="21"/>
  <c r="AE132" i="24" s="1"/>
  <c r="O168" i="21"/>
  <c r="AE131" i="24" s="1"/>
  <c r="N168" i="21"/>
  <c r="AE130" i="24" s="1"/>
  <c r="L168" i="21"/>
  <c r="AE128" i="24" s="1"/>
  <c r="K168" i="21"/>
  <c r="J168"/>
  <c r="AE124" i="24" s="1"/>
  <c r="H168" i="21"/>
  <c r="AE122" i="24" s="1"/>
  <c r="F168" i="21"/>
  <c r="AE121" i="24" s="1"/>
  <c r="E168" i="21"/>
  <c r="AE118" i="24" s="1"/>
  <c r="AQ321" i="19"/>
  <c r="AE110" i="24" s="1"/>
  <c r="AQ110" s="1"/>
  <c r="AP321" i="19"/>
  <c r="AE109" i="24" s="1"/>
  <c r="AO321" i="19"/>
  <c r="AE108" i="24" s="1"/>
  <c r="AM321" i="19"/>
  <c r="AE106" i="24" s="1"/>
  <c r="AL321" i="19"/>
  <c r="AE105" i="24" s="1"/>
  <c r="AQ105" s="1"/>
  <c r="AK321" i="19"/>
  <c r="AE104" i="24" s="1"/>
  <c r="AH321" i="19"/>
  <c r="AE101" i="24" s="1"/>
  <c r="AQ101" s="1"/>
  <c r="AG321" i="19"/>
  <c r="AE100" i="24" s="1"/>
  <c r="AE321" i="19"/>
  <c r="AE98" i="24" s="1"/>
  <c r="AB321" i="19"/>
  <c r="AE95" i="24" s="1"/>
  <c r="AA321" i="19"/>
  <c r="AE93" i="24" s="1"/>
  <c r="BE418" i="2"/>
  <c r="AE62" i="24" s="1"/>
  <c r="AQ62" s="1"/>
  <c r="BD418" i="2"/>
  <c r="AE61" i="24" s="1"/>
  <c r="BC418" i="2"/>
  <c r="AE60" i="24" s="1"/>
  <c r="AQ60" s="1"/>
  <c r="AE167"/>
  <c r="BB418" i="2" l="1"/>
  <c r="AE59" i="24" s="1"/>
  <c r="AQ59" s="1"/>
  <c r="BA418" i="2"/>
  <c r="AE58" i="24" s="1"/>
  <c r="AY418" i="2"/>
  <c r="AE56" i="24" s="1"/>
  <c r="AX418" i="2"/>
  <c r="AE55" i="24" s="1"/>
  <c r="AW418" i="2"/>
  <c r="AE54" i="24" s="1"/>
  <c r="AV418" i="2"/>
  <c r="AE53" i="24" s="1"/>
  <c r="AU418" i="2"/>
  <c r="AE52" i="24" s="1"/>
  <c r="AT418" i="2"/>
  <c r="AE51" i="24" s="1"/>
  <c r="AS418" i="2"/>
  <c r="AE50" i="24" s="1"/>
  <c r="AR418" i="2"/>
  <c r="AE49" i="24" s="1"/>
  <c r="AQ418" i="2"/>
  <c r="AE48" i="24" s="1"/>
  <c r="AP418" i="2"/>
  <c r="AE47" i="24" s="1"/>
  <c r="AO418" i="2"/>
  <c r="AE46" i="24" s="1"/>
  <c r="AN418" i="2"/>
  <c r="AE45" i="24" s="1"/>
  <c r="AM418" i="2"/>
  <c r="AE44" i="24" s="1"/>
  <c r="AK418" i="2"/>
  <c r="AE42" i="24" s="1"/>
  <c r="AJ418" i="2"/>
  <c r="AE41" i="24" s="1"/>
  <c r="AI418" i="2"/>
  <c r="AE40" i="24" s="1"/>
  <c r="AH418" i="2"/>
  <c r="AE39" i="24" s="1"/>
  <c r="AG418" i="2"/>
  <c r="AE38" i="24" s="1"/>
  <c r="AF418" i="2"/>
  <c r="AE37" i="24" s="1"/>
  <c r="AE418" i="2"/>
  <c r="AE36" i="24" s="1"/>
  <c r="AD418" i="2"/>
  <c r="AE35" i="24" s="1"/>
  <c r="AC418" i="2"/>
  <c r="AE34" i="24" s="1"/>
  <c r="AB418" i="2"/>
  <c r="AE33" i="24" s="1"/>
  <c r="AA418" i="2"/>
  <c r="AE32" i="24" s="1"/>
  <c r="Z418" i="2"/>
  <c r="AE31" i="24" s="1"/>
  <c r="Y418" i="2"/>
  <c r="AE30" i="24" s="1"/>
  <c r="X418" i="2"/>
  <c r="AE29" i="24" s="1"/>
  <c r="W418" i="2"/>
  <c r="AE28" i="24" s="1"/>
  <c r="AQ28" s="1"/>
  <c r="V418" i="2"/>
  <c r="AE27" i="24" s="1"/>
  <c r="U418" i="2"/>
  <c r="AE26" i="24" s="1"/>
  <c r="T418" i="2"/>
  <c r="AE25" i="24" s="1"/>
  <c r="S418" i="2"/>
  <c r="AE24" i="24" s="1"/>
  <c r="AQ24" s="1"/>
  <c r="R418" i="2"/>
  <c r="AE23" i="24" s="1"/>
  <c r="Q418" i="2"/>
  <c r="AE22" i="24" s="1"/>
  <c r="P418" i="2"/>
  <c r="AE21" i="24" s="1"/>
  <c r="N418" i="2"/>
  <c r="AE19" i="24" s="1"/>
  <c r="M418" i="2"/>
  <c r="AE18" i="24" s="1"/>
  <c r="K418" i="2"/>
  <c r="AE16" i="24" s="1"/>
  <c r="J418" i="2"/>
  <c r="AE15" i="24" s="1"/>
  <c r="I418" i="2"/>
  <c r="AE14" i="24" s="1"/>
  <c r="H418" i="2"/>
  <c r="AE13" i="24" s="1"/>
  <c r="F418" i="2"/>
  <c r="AE11" i="24" s="1"/>
  <c r="D418" i="2"/>
  <c r="AE8" i="24" s="1"/>
  <c r="Z321" i="19"/>
  <c r="AE92" i="24" s="1"/>
  <c r="Y321" i="19"/>
  <c r="AE90" i="24" s="1"/>
  <c r="X321" i="19"/>
  <c r="AE89" i="24" s="1"/>
  <c r="W321" i="19"/>
  <c r="AE88" i="24" s="1"/>
  <c r="V321" i="19"/>
  <c r="AE87" i="24" s="1"/>
  <c r="AQ87" s="1"/>
  <c r="U321" i="19"/>
  <c r="AE86" i="24" s="1"/>
  <c r="T321" i="19"/>
  <c r="AE85" i="24" s="1"/>
  <c r="AQ85" s="1"/>
  <c r="S321" i="19"/>
  <c r="AE84" i="24" s="1"/>
  <c r="R321" i="19"/>
  <c r="AE83" i="24" s="1"/>
  <c r="Q321" i="19"/>
  <c r="AE82" i="24" s="1"/>
  <c r="P321" i="19"/>
  <c r="AE81" i="24" s="1"/>
  <c r="O321" i="19"/>
  <c r="AE80" i="24" s="1"/>
  <c r="N321" i="19"/>
  <c r="AE79" i="24" s="1"/>
  <c r="M321" i="19"/>
  <c r="AE78" i="24" s="1"/>
  <c r="L321" i="19"/>
  <c r="AE77" i="24" s="1"/>
  <c r="K321" i="19"/>
  <c r="AE74" i="24" s="1"/>
  <c r="J321" i="19"/>
  <c r="AE73" i="24" s="1"/>
  <c r="I321" i="19"/>
  <c r="AE72" i="24" s="1"/>
  <c r="H321" i="19"/>
  <c r="AE71" i="24" s="1"/>
  <c r="G321" i="19"/>
  <c r="AE70" i="24" s="1"/>
  <c r="F321" i="19"/>
  <c r="AE69" i="24" s="1"/>
  <c r="D321" i="19"/>
  <c r="AE67" i="24" s="1"/>
  <c r="I205"/>
  <c r="L205" s="1"/>
  <c r="O205" s="1"/>
  <c r="R205" s="1"/>
  <c r="U205" s="1"/>
  <c r="X205" s="1"/>
  <c r="I139"/>
  <c r="L139" s="1"/>
  <c r="O139" s="1"/>
  <c r="R139" s="1"/>
  <c r="U139" s="1"/>
  <c r="X139" s="1"/>
  <c r="I98"/>
  <c r="L98" s="1"/>
  <c r="O98" s="1"/>
  <c r="R98" s="1"/>
  <c r="U98" s="1"/>
  <c r="X98" s="1"/>
  <c r="I91"/>
  <c r="L91" s="1"/>
  <c r="O91" s="1"/>
  <c r="R91" s="1"/>
  <c r="U91" s="1"/>
  <c r="X91" s="1"/>
  <c r="BF135" i="21"/>
  <c r="AD205" i="24" l="1"/>
  <c r="AQ205" s="1"/>
  <c r="AA205"/>
  <c r="AD139"/>
  <c r="AQ139" s="1"/>
  <c r="AA139"/>
  <c r="AD98"/>
  <c r="AQ98" s="1"/>
  <c r="AA98"/>
  <c r="AD91"/>
  <c r="AQ91" s="1"/>
  <c r="AA91"/>
  <c r="AS150" i="21"/>
  <c r="AS151"/>
  <c r="AS152"/>
  <c r="AS153"/>
  <c r="AS154"/>
  <c r="AS155"/>
  <c r="AV209" i="19" l="1"/>
  <c r="AS157" i="21"/>
  <c r="AS156"/>
  <c r="AS149"/>
  <c r="AS145"/>
  <c r="AS144"/>
  <c r="AS143"/>
  <c r="AS141"/>
  <c r="AS140"/>
  <c r="AS139"/>
  <c r="AS138"/>
  <c r="AS137"/>
  <c r="AS136"/>
  <c r="AS134"/>
  <c r="AV171" i="19"/>
  <c r="AV172"/>
  <c r="AV173"/>
  <c r="AV174"/>
  <c r="AV175"/>
  <c r="AV176"/>
  <c r="AV177"/>
  <c r="AV178"/>
  <c r="AV181"/>
  <c r="AV182"/>
  <c r="AV183"/>
  <c r="AV184"/>
  <c r="AV185"/>
  <c r="AV186"/>
  <c r="AV187"/>
  <c r="AV188"/>
  <c r="AV189"/>
  <c r="AV190"/>
  <c r="AV191"/>
  <c r="AV192"/>
  <c r="AV193"/>
  <c r="AV197"/>
  <c r="AV198"/>
  <c r="AV199"/>
  <c r="AV200"/>
  <c r="AV201"/>
  <c r="AV202"/>
  <c r="AV203"/>
  <c r="AV204"/>
  <c r="AV205"/>
  <c r="AV206"/>
  <c r="AV207"/>
  <c r="AV208"/>
  <c r="AV210"/>
  <c r="AV211"/>
  <c r="AS142" i="21" l="1"/>
  <c r="AV215" i="19" l="1"/>
  <c r="AV214"/>
  <c r="AV213"/>
  <c r="AV212"/>
  <c r="AV170"/>
  <c r="AV169"/>
  <c r="AV168"/>
  <c r="AV167"/>
  <c r="AV166"/>
  <c r="AV165"/>
  <c r="AV164"/>
  <c r="AV163"/>
  <c r="AV162"/>
  <c r="AV161"/>
  <c r="AV160"/>
  <c r="AV159"/>
  <c r="AV158"/>
  <c r="AV157"/>
  <c r="AV156"/>
  <c r="AV155"/>
  <c r="AV154"/>
  <c r="AV153"/>
  <c r="AV152"/>
  <c r="AV151"/>
  <c r="AV150"/>
  <c r="AV149"/>
  <c r="AV148"/>
  <c r="AV147"/>
  <c r="AV146"/>
  <c r="AV145"/>
  <c r="AV144"/>
  <c r="AV143"/>
  <c r="AV125" l="1"/>
  <c r="AV124"/>
  <c r="AV123"/>
  <c r="AV122"/>
  <c r="AV121"/>
  <c r="AV120"/>
  <c r="AQ217" i="24" l="1"/>
  <c r="AQ216"/>
  <c r="AQ215"/>
  <c r="AQ214"/>
  <c r="AQ213"/>
  <c r="AQ212"/>
  <c r="AQ211"/>
  <c r="AQ210"/>
  <c r="AQ209"/>
  <c r="AQ208"/>
  <c r="I216"/>
  <c r="L216" s="1"/>
  <c r="O216" s="1"/>
  <c r="R216" s="1"/>
  <c r="U216" s="1"/>
  <c r="I215"/>
  <c r="L215" s="1"/>
  <c r="O215" s="1"/>
  <c r="R215" s="1"/>
  <c r="U215" s="1"/>
  <c r="I214"/>
  <c r="L214" s="1"/>
  <c r="O214" s="1"/>
  <c r="R214" s="1"/>
  <c r="U214" s="1"/>
  <c r="I213"/>
  <c r="L213" s="1"/>
  <c r="O213" s="1"/>
  <c r="R213" s="1"/>
  <c r="U213" s="1"/>
  <c r="I212"/>
  <c r="L212" s="1"/>
  <c r="O212" s="1"/>
  <c r="R212" s="1"/>
  <c r="U212" s="1"/>
  <c r="I211"/>
  <c r="L211" s="1"/>
  <c r="O211" s="1"/>
  <c r="R211" s="1"/>
  <c r="U211" s="1"/>
  <c r="I210"/>
  <c r="L210" s="1"/>
  <c r="O210" s="1"/>
  <c r="R210" s="1"/>
  <c r="U210" s="1"/>
  <c r="I209"/>
  <c r="L209" s="1"/>
  <c r="O209" s="1"/>
  <c r="R209" s="1"/>
  <c r="U209" s="1"/>
  <c r="I208"/>
  <c r="L208" s="1"/>
  <c r="O208" s="1"/>
  <c r="R208" s="1"/>
  <c r="U208" s="1"/>
  <c r="AQ14" i="22" l="1"/>
  <c r="I197" i="24"/>
  <c r="L197" s="1"/>
  <c r="O197" s="1"/>
  <c r="R197" s="1"/>
  <c r="U197" s="1"/>
  <c r="X197" s="1"/>
  <c r="I184"/>
  <c r="L184" s="1"/>
  <c r="O184" s="1"/>
  <c r="R184" s="1"/>
  <c r="U184" s="1"/>
  <c r="X184" s="1"/>
  <c r="I178"/>
  <c r="L178" s="1"/>
  <c r="O178" s="1"/>
  <c r="R178" s="1"/>
  <c r="U178" s="1"/>
  <c r="X178" s="1"/>
  <c r="I176"/>
  <c r="L176" s="1"/>
  <c r="O176" s="1"/>
  <c r="R176" s="1"/>
  <c r="U176" s="1"/>
  <c r="X176" s="1"/>
  <c r="I163"/>
  <c r="L163" s="1"/>
  <c r="O163" s="1"/>
  <c r="R163" s="1"/>
  <c r="U163" s="1"/>
  <c r="X163" s="1"/>
  <c r="I155"/>
  <c r="L155" s="1"/>
  <c r="O155" s="1"/>
  <c r="R155" s="1"/>
  <c r="U155" s="1"/>
  <c r="X155" s="1"/>
  <c r="I136"/>
  <c r="L136" s="1"/>
  <c r="O136" s="1"/>
  <c r="R136" s="1"/>
  <c r="U136" s="1"/>
  <c r="X136" s="1"/>
  <c r="I114"/>
  <c r="L114" s="1"/>
  <c r="O114" s="1"/>
  <c r="R114" s="1"/>
  <c r="U114" s="1"/>
  <c r="X114" s="1"/>
  <c r="I106"/>
  <c r="L106" s="1"/>
  <c r="O106" s="1"/>
  <c r="R106" s="1"/>
  <c r="U106" s="1"/>
  <c r="X106" s="1"/>
  <c r="I84"/>
  <c r="L84" s="1"/>
  <c r="O84" s="1"/>
  <c r="R84" s="1"/>
  <c r="U84" s="1"/>
  <c r="X84" s="1"/>
  <c r="I56"/>
  <c r="L56" s="1"/>
  <c r="O56" s="1"/>
  <c r="R56" s="1"/>
  <c r="U56" s="1"/>
  <c r="X56" s="1"/>
  <c r="I49"/>
  <c r="L49" s="1"/>
  <c r="O49" s="1"/>
  <c r="R49" s="1"/>
  <c r="U49" s="1"/>
  <c r="X49" s="1"/>
  <c r="I22"/>
  <c r="L22" s="1"/>
  <c r="O22" s="1"/>
  <c r="R22" s="1"/>
  <c r="U22" s="1"/>
  <c r="X22" s="1"/>
  <c r="AD197" l="1"/>
  <c r="AQ197" s="1"/>
  <c r="AA197"/>
  <c r="AD184"/>
  <c r="AQ184" s="1"/>
  <c r="AA184"/>
  <c r="AA178"/>
  <c r="AD178"/>
  <c r="AQ178" s="1"/>
  <c r="AD176"/>
  <c r="AQ176" s="1"/>
  <c r="AA176"/>
  <c r="AD163"/>
  <c r="AQ163" s="1"/>
  <c r="AA163"/>
  <c r="AD155"/>
  <c r="AQ155" s="1"/>
  <c r="AA155"/>
  <c r="AD136"/>
  <c r="AQ136" s="1"/>
  <c r="AA136"/>
  <c r="AD114"/>
  <c r="AQ114" s="1"/>
  <c r="AA114"/>
  <c r="AD106"/>
  <c r="AQ106" s="1"/>
  <c r="AA106"/>
  <c r="AD84"/>
  <c r="AQ84" s="1"/>
  <c r="AA84"/>
  <c r="AD56"/>
  <c r="AQ56" s="1"/>
  <c r="AA56"/>
  <c r="AD49"/>
  <c r="AQ49" s="1"/>
  <c r="AA49"/>
  <c r="AD22"/>
  <c r="AA22"/>
  <c r="AV139" i="19" l="1"/>
  <c r="AV140"/>
  <c r="AV138" l="1"/>
  <c r="AV137"/>
  <c r="AV136"/>
  <c r="AV135"/>
  <c r="AV133" l="1"/>
  <c r="AV134"/>
  <c r="AV141"/>
  <c r="AV142"/>
  <c r="AV216"/>
  <c r="AV217"/>
  <c r="AV218"/>
  <c r="AV219"/>
  <c r="AV220"/>
  <c r="AV320"/>
  <c r="AQ145" i="22" l="1"/>
  <c r="AS103" i="21"/>
  <c r="BF346" i="2"/>
  <c r="AV115" i="19" l="1"/>
  <c r="AV116"/>
  <c r="AV117"/>
  <c r="AV118"/>
  <c r="AV119"/>
  <c r="AV126"/>
  <c r="AV127"/>
  <c r="AV128"/>
  <c r="AV129"/>
  <c r="AV130"/>
  <c r="AV114" l="1"/>
  <c r="AV131"/>
  <c r="AV113"/>
  <c r="AV112"/>
  <c r="AV111"/>
  <c r="AS94" i="21" l="1"/>
  <c r="AS93"/>
  <c r="AV91" i="19"/>
  <c r="AV107" l="1"/>
  <c r="AV106"/>
  <c r="AV105"/>
  <c r="AV104"/>
  <c r="AQ131" i="22"/>
  <c r="AQ126"/>
  <c r="AS98" i="21"/>
  <c r="AV103" i="19" l="1"/>
  <c r="AV102"/>
  <c r="AV101"/>
  <c r="AV100"/>
  <c r="AV99"/>
  <c r="AV98"/>
  <c r="BF94" i="21" l="1"/>
  <c r="BF293" i="2" l="1"/>
  <c r="BF292"/>
  <c r="AV87" i="19" l="1"/>
  <c r="AV62" l="1"/>
  <c r="AQ68" i="22" l="1"/>
  <c r="I18" i="24" l="1"/>
  <c r="L18" s="1"/>
  <c r="O18" s="1"/>
  <c r="R18" s="1"/>
  <c r="U18" s="1"/>
  <c r="X18" s="1"/>
  <c r="I168"/>
  <c r="L168" s="1"/>
  <c r="O168" s="1"/>
  <c r="R168" s="1"/>
  <c r="U168" s="1"/>
  <c r="X168" s="1"/>
  <c r="I127"/>
  <c r="L127" s="1"/>
  <c r="O127" s="1"/>
  <c r="R127" s="1"/>
  <c r="U127" s="1"/>
  <c r="X127" s="1"/>
  <c r="I126"/>
  <c r="L126" s="1"/>
  <c r="O126" s="1"/>
  <c r="R126" s="1"/>
  <c r="U126" s="1"/>
  <c r="X126" s="1"/>
  <c r="AD18" l="1"/>
  <c r="AQ18" s="1"/>
  <c r="AA18"/>
  <c r="AD168"/>
  <c r="AQ168" s="1"/>
  <c r="AA168"/>
  <c r="AA127"/>
  <c r="AD127"/>
  <c r="AQ127" s="1"/>
  <c r="AD126"/>
  <c r="AQ126" s="1"/>
  <c r="AA126"/>
  <c r="I75" l="1"/>
  <c r="L75" s="1"/>
  <c r="O75" s="1"/>
  <c r="R75" s="1"/>
  <c r="U75" s="1"/>
  <c r="X75" s="1"/>
  <c r="I74"/>
  <c r="L74" s="1"/>
  <c r="O74" s="1"/>
  <c r="R74" s="1"/>
  <c r="U74" s="1"/>
  <c r="X74" s="1"/>
  <c r="I41"/>
  <c r="L41" s="1"/>
  <c r="O41" s="1"/>
  <c r="R41" s="1"/>
  <c r="U41" s="1"/>
  <c r="X41" s="1"/>
  <c r="I17"/>
  <c r="L17" s="1"/>
  <c r="O17" s="1"/>
  <c r="R17" s="1"/>
  <c r="U17" s="1"/>
  <c r="X17" s="1"/>
  <c r="I16"/>
  <c r="L16" s="1"/>
  <c r="O16" s="1"/>
  <c r="R16" s="1"/>
  <c r="U16" s="1"/>
  <c r="X16" s="1"/>
  <c r="BF416" i="2"/>
  <c r="BF415"/>
  <c r="BF414"/>
  <c r="BF413"/>
  <c r="BF412"/>
  <c r="BF411"/>
  <c r="BF410"/>
  <c r="BF409"/>
  <c r="BF408"/>
  <c r="AD75" i="24" l="1"/>
  <c r="AQ75" s="1"/>
  <c r="AA75"/>
  <c r="AD74"/>
  <c r="AA74"/>
  <c r="AD41"/>
  <c r="AQ41" s="1"/>
  <c r="AA41"/>
  <c r="AD17"/>
  <c r="AQ17" s="1"/>
  <c r="AA17"/>
  <c r="AD16"/>
  <c r="AQ16" s="1"/>
  <c r="AA16"/>
  <c r="Z218"/>
  <c r="Y218"/>
  <c r="AC218"/>
  <c r="AB218"/>
  <c r="W218"/>
  <c r="V218"/>
  <c r="AQ161" i="22"/>
  <c r="AQ160"/>
  <c r="AQ159"/>
  <c r="AQ158"/>
  <c r="BF405" i="2"/>
  <c r="BF404"/>
  <c r="BF403"/>
  <c r="BF402"/>
  <c r="BF401"/>
  <c r="BF400"/>
  <c r="BF399"/>
  <c r="BF398"/>
  <c r="BF397"/>
  <c r="BF396"/>
  <c r="BF395"/>
  <c r="BF394"/>
  <c r="BF393"/>
  <c r="BF392"/>
  <c r="BF391"/>
  <c r="BF390"/>
  <c r="BF389"/>
  <c r="BF388"/>
  <c r="BF387"/>
  <c r="BF386"/>
  <c r="BF385"/>
  <c r="BF384"/>
  <c r="BF383"/>
  <c r="BF382"/>
  <c r="BF381"/>
  <c r="AQ155" i="22" l="1"/>
  <c r="AQ154"/>
  <c r="AQ153"/>
  <c r="AV96" i="19"/>
  <c r="AV95"/>
  <c r="AV94"/>
  <c r="AV93"/>
  <c r="AV92"/>
  <c r="BF378" i="2"/>
  <c r="BF377"/>
  <c r="BF376"/>
  <c r="BF375"/>
  <c r="BF374"/>
  <c r="BF379"/>
  <c r="BF373"/>
  <c r="BF372"/>
  <c r="BF371"/>
  <c r="BF370"/>
  <c r="AQ156" i="22"/>
  <c r="AQ152"/>
  <c r="AQ151"/>
  <c r="AQ150"/>
  <c r="AQ149"/>
  <c r="AQ148"/>
  <c r="AQ147"/>
  <c r="BF364" i="2"/>
  <c r="BF363"/>
  <c r="BF362"/>
  <c r="BF361"/>
  <c r="BF360"/>
  <c r="BF359"/>
  <c r="BF358"/>
  <c r="BF357"/>
  <c r="BF356"/>
  <c r="BF365"/>
  <c r="BF366"/>
  <c r="BF367"/>
  <c r="BF368"/>
  <c r="BF369"/>
  <c r="BF380"/>
  <c r="BF355" l="1"/>
  <c r="BF354"/>
  <c r="BF353"/>
  <c r="BF352"/>
  <c r="BF351"/>
  <c r="BF350"/>
  <c r="BF349"/>
  <c r="BF348"/>
  <c r="BF347"/>
  <c r="BF345"/>
  <c r="BF343"/>
  <c r="BF342"/>
  <c r="BF341"/>
  <c r="BF340"/>
  <c r="BF339"/>
  <c r="AQ144" i="22"/>
  <c r="AQ143"/>
  <c r="AQ142"/>
  <c r="AQ141"/>
  <c r="AQ140"/>
  <c r="AQ139"/>
  <c r="AQ138"/>
  <c r="AQ137"/>
  <c r="AV109" i="19" l="1"/>
  <c r="AV108"/>
  <c r="AV97"/>
  <c r="AV90"/>
  <c r="AV89"/>
  <c r="AV88"/>
  <c r="AV86"/>
  <c r="BL86" s="1"/>
  <c r="AV85"/>
  <c r="BL85" s="1"/>
  <c r="AV84"/>
  <c r="BL84" s="1"/>
  <c r="BF344" i="2"/>
  <c r="BF338"/>
  <c r="BF337"/>
  <c r="BF336"/>
  <c r="BF335"/>
  <c r="BF334"/>
  <c r="BF333"/>
  <c r="BF332"/>
  <c r="BF331"/>
  <c r="BF330"/>
  <c r="AQ136" i="22"/>
  <c r="AQ135"/>
  <c r="AQ134"/>
  <c r="AQ133"/>
  <c r="AQ132"/>
  <c r="AQ130"/>
  <c r="AQ129"/>
  <c r="AQ128"/>
  <c r="AQ146"/>
  <c r="AQ127"/>
  <c r="AQ125"/>
  <c r="AQ124"/>
  <c r="BF328" i="2"/>
  <c r="BF327"/>
  <c r="BF326"/>
  <c r="BF325"/>
  <c r="BF324"/>
  <c r="BF323"/>
  <c r="BF322"/>
  <c r="AV83" i="19"/>
  <c r="AV82"/>
  <c r="AV81"/>
  <c r="BF329" i="2"/>
  <c r="BF321"/>
  <c r="BF320"/>
  <c r="BF319"/>
  <c r="BF318"/>
  <c r="BF317"/>
  <c r="BF316"/>
  <c r="BF315"/>
  <c r="BF314"/>
  <c r="BF313"/>
  <c r="BF312"/>
  <c r="BF311"/>
  <c r="BF310"/>
  <c r="BF309"/>
  <c r="BF308"/>
  <c r="BF307"/>
  <c r="BF306"/>
  <c r="BF305"/>
  <c r="BF304"/>
  <c r="BF407" l="1"/>
  <c r="BF406"/>
  <c r="BF303"/>
  <c r="BF302"/>
  <c r="BF301"/>
  <c r="BF300"/>
  <c r="BF299"/>
  <c r="BF298"/>
  <c r="I174" i="24" l="1"/>
  <c r="L174" s="1"/>
  <c r="I199"/>
  <c r="L199" s="1"/>
  <c r="O199" s="1"/>
  <c r="R199" s="1"/>
  <c r="U199" s="1"/>
  <c r="X199" s="1"/>
  <c r="AD199" l="1"/>
  <c r="AQ199" s="1"/>
  <c r="AA199"/>
  <c r="T218"/>
  <c r="S218"/>
  <c r="Q218"/>
  <c r="P218"/>
  <c r="BF296" i="2" l="1"/>
  <c r="BF295"/>
  <c r="BF294"/>
  <c r="AQ123" i="22" l="1"/>
  <c r="AQ122"/>
  <c r="AQ121"/>
  <c r="AQ120"/>
  <c r="AQ119"/>
  <c r="AQ118"/>
  <c r="AQ117"/>
  <c r="AQ116"/>
  <c r="BF288" i="2" l="1"/>
  <c r="BF287"/>
  <c r="BF286"/>
  <c r="BF285"/>
  <c r="BF284"/>
  <c r="BF283"/>
  <c r="BF282"/>
  <c r="BF281"/>
  <c r="BF280"/>
  <c r="BF279"/>
  <c r="BF278"/>
  <c r="BF277"/>
  <c r="BF276"/>
  <c r="BF275"/>
  <c r="BF274"/>
  <c r="BF273"/>
  <c r="AV79" i="19" l="1"/>
  <c r="AV78"/>
  <c r="AV77"/>
  <c r="AV76"/>
  <c r="AV75"/>
  <c r="AV74"/>
  <c r="AV73"/>
  <c r="AV72"/>
  <c r="AV71"/>
  <c r="AQ115" i="22" l="1"/>
  <c r="AQ114"/>
  <c r="AQ113"/>
  <c r="AQ112"/>
  <c r="AQ111"/>
  <c r="AQ110"/>
  <c r="AQ109"/>
  <c r="AQ108"/>
  <c r="AQ107"/>
  <c r="AQ106"/>
  <c r="AQ102"/>
  <c r="AQ101"/>
  <c r="AQ100"/>
  <c r="AQ99"/>
  <c r="BF290" i="2"/>
  <c r="BF289"/>
  <c r="BF272"/>
  <c r="BF271"/>
  <c r="BF270"/>
  <c r="BF269"/>
  <c r="BF268"/>
  <c r="BF267"/>
  <c r="BF266"/>
  <c r="BF265"/>
  <c r="BF264"/>
  <c r="BF263"/>
  <c r="BF262"/>
  <c r="AQ98" i="22" l="1"/>
  <c r="AQ97"/>
  <c r="AQ96"/>
  <c r="AQ95"/>
  <c r="AQ94"/>
  <c r="AQ93"/>
  <c r="AQ92"/>
  <c r="AQ91"/>
  <c r="BF291" i="2" l="1"/>
  <c r="BF261"/>
  <c r="BF260"/>
  <c r="BF259"/>
  <c r="BF258"/>
  <c r="O174" i="24" l="1"/>
  <c r="R174" s="1"/>
  <c r="U174" s="1"/>
  <c r="X174" s="1"/>
  <c r="AD174" l="1"/>
  <c r="AQ174" s="1"/>
  <c r="AA174"/>
  <c r="BF257" i="2"/>
  <c r="BF256"/>
  <c r="BF255"/>
  <c r="BF254"/>
  <c r="BF253"/>
  <c r="BF252"/>
  <c r="BF251"/>
  <c r="BF250"/>
  <c r="BF249"/>
  <c r="BF248"/>
  <c r="BF247"/>
  <c r="BF246"/>
  <c r="BF245"/>
  <c r="BF244"/>
  <c r="BF243"/>
  <c r="BF242"/>
  <c r="AQ157" i="22" l="1"/>
  <c r="AQ90"/>
  <c r="AQ89"/>
  <c r="AQ88"/>
  <c r="AQ87"/>
  <c r="BF234" i="2" l="1"/>
  <c r="AQ85" i="22"/>
  <c r="AQ84"/>
  <c r="AQ83"/>
  <c r="AQ82"/>
  <c r="BF238" i="2" l="1"/>
  <c r="BF237"/>
  <c r="BF236"/>
  <c r="BF235"/>
  <c r="BF233"/>
  <c r="BF232"/>
  <c r="BF231"/>
  <c r="BF230"/>
  <c r="BF229"/>
  <c r="BF228"/>
  <c r="BF227"/>
  <c r="BF226"/>
  <c r="BF225"/>
  <c r="BF224"/>
  <c r="BF223"/>
  <c r="BF221" l="1"/>
  <c r="BF220"/>
  <c r="BF219"/>
  <c r="BF218"/>
  <c r="BF217"/>
  <c r="BF216"/>
  <c r="BF215"/>
  <c r="BF214"/>
  <c r="BF213"/>
  <c r="BF212"/>
  <c r="BF211"/>
  <c r="BF210"/>
  <c r="BF222" l="1"/>
  <c r="BF209"/>
  <c r="BF208"/>
  <c r="C164" i="22"/>
  <c r="AE166" i="24" s="1"/>
  <c r="BF240" i="2"/>
  <c r="BF239"/>
  <c r="BF207"/>
  <c r="BF206"/>
  <c r="BF205"/>
  <c r="BF204"/>
  <c r="BF203"/>
  <c r="BF202"/>
  <c r="BF200"/>
  <c r="BF199"/>
  <c r="BF198"/>
  <c r="BF197"/>
  <c r="BF193"/>
  <c r="BF192"/>
  <c r="BF191"/>
  <c r="BF190"/>
  <c r="BF189"/>
  <c r="BF188"/>
  <c r="BF187"/>
  <c r="BF186"/>
  <c r="BF185"/>
  <c r="BF184"/>
  <c r="BF183"/>
  <c r="BF201" l="1"/>
  <c r="BF182"/>
  <c r="BF181"/>
  <c r="BF180"/>
  <c r="BF179"/>
  <c r="BF178"/>
  <c r="BF177"/>
  <c r="BF176"/>
  <c r="I76" i="24"/>
  <c r="L76" s="1"/>
  <c r="O76" s="1"/>
  <c r="AQ163" i="22"/>
  <c r="AQ86"/>
  <c r="AQ81"/>
  <c r="AQ80"/>
  <c r="AQ79"/>
  <c r="AQ78"/>
  <c r="AQ77"/>
  <c r="AQ76"/>
  <c r="AQ75"/>
  <c r="AQ74"/>
  <c r="AQ73"/>
  <c r="AQ69"/>
  <c r="AQ67"/>
  <c r="AQ66"/>
  <c r="BF297" i="2"/>
  <c r="BF175"/>
  <c r="BF174"/>
  <c r="BF173"/>
  <c r="BF172"/>
  <c r="BF171"/>
  <c r="BF170"/>
  <c r="BF169"/>
  <c r="AQ22" i="24"/>
  <c r="C418" i="2"/>
  <c r="AE7" i="24" s="1"/>
  <c r="BF168" i="2"/>
  <c r="BF167"/>
  <c r="BF166"/>
  <c r="BF165"/>
  <c r="BF164"/>
  <c r="BF163"/>
  <c r="BF162"/>
  <c r="BF161"/>
  <c r="R76" i="24" l="1"/>
  <c r="U76" s="1"/>
  <c r="X76" s="1"/>
  <c r="BF159" i="2"/>
  <c r="BF158"/>
  <c r="BF157"/>
  <c r="BF156"/>
  <c r="BF154"/>
  <c r="BF153"/>
  <c r="BF152"/>
  <c r="BF151"/>
  <c r="BF150"/>
  <c r="BF149"/>
  <c r="AQ60" i="22"/>
  <c r="AQ59"/>
  <c r="AQ58"/>
  <c r="AQ57"/>
  <c r="AQ56"/>
  <c r="AQ55"/>
  <c r="AQ54"/>
  <c r="BF417" i="2"/>
  <c r="BF160"/>
  <c r="BF155"/>
  <c r="BF148"/>
  <c r="BF147"/>
  <c r="BF146"/>
  <c r="BF145"/>
  <c r="BF144"/>
  <c r="BF143"/>
  <c r="BF141"/>
  <c r="BF140"/>
  <c r="BF139"/>
  <c r="BF138"/>
  <c r="BF142"/>
  <c r="BF137"/>
  <c r="BF136"/>
  <c r="BF135"/>
  <c r="BF134"/>
  <c r="BF133"/>
  <c r="BF132"/>
  <c r="BF131"/>
  <c r="BF130"/>
  <c r="BF129"/>
  <c r="BF128"/>
  <c r="BF127"/>
  <c r="BF126"/>
  <c r="BF125"/>
  <c r="BF124"/>
  <c r="BF123"/>
  <c r="BF122"/>
  <c r="BF121"/>
  <c r="BF120"/>
  <c r="BF119"/>
  <c r="BF118"/>
  <c r="BF117"/>
  <c r="BF116"/>
  <c r="BF115"/>
  <c r="BF114"/>
  <c r="BF113"/>
  <c r="BF112"/>
  <c r="BF111"/>
  <c r="BF110"/>
  <c r="BF109"/>
  <c r="BF108"/>
  <c r="BF107"/>
  <c r="BF106"/>
  <c r="BF105"/>
  <c r="BF104"/>
  <c r="BF103"/>
  <c r="BF102"/>
  <c r="BF101"/>
  <c r="BF100"/>
  <c r="BF99"/>
  <c r="BF98"/>
  <c r="BF97"/>
  <c r="BF96"/>
  <c r="BF95"/>
  <c r="BF94"/>
  <c r="BF93"/>
  <c r="BF92"/>
  <c r="BF91"/>
  <c r="BF90"/>
  <c r="BF89"/>
  <c r="BF88"/>
  <c r="BF87"/>
  <c r="BF86"/>
  <c r="BF85"/>
  <c r="BF84"/>
  <c r="BF83"/>
  <c r="BF82"/>
  <c r="BF81"/>
  <c r="BF80"/>
  <c r="BF79"/>
  <c r="BF78"/>
  <c r="BF77"/>
  <c r="BF73"/>
  <c r="BF72"/>
  <c r="BF71"/>
  <c r="BF70"/>
  <c r="BF69"/>
  <c r="BF68"/>
  <c r="BF67"/>
  <c r="BF66"/>
  <c r="BF65"/>
  <c r="BF64"/>
  <c r="BF63"/>
  <c r="BF62"/>
  <c r="BF61"/>
  <c r="BF60"/>
  <c r="BF59"/>
  <c r="BF58"/>
  <c r="BF57"/>
  <c r="BF56"/>
  <c r="BF55"/>
  <c r="BF54"/>
  <c r="BF53"/>
  <c r="BF52"/>
  <c r="BF51"/>
  <c r="BF50"/>
  <c r="BF49"/>
  <c r="BF48"/>
  <c r="BF47"/>
  <c r="BF46"/>
  <c r="BF45"/>
  <c r="BF44"/>
  <c r="BF43"/>
  <c r="BF42"/>
  <c r="BF41"/>
  <c r="BF40"/>
  <c r="BF39"/>
  <c r="BF38"/>
  <c r="BF37"/>
  <c r="BF36"/>
  <c r="BF35"/>
  <c r="BF34"/>
  <c r="BF33"/>
  <c r="BF32"/>
  <c r="BF31"/>
  <c r="BF30"/>
  <c r="BF29"/>
  <c r="BF28"/>
  <c r="BF27"/>
  <c r="BF26"/>
  <c r="BF25"/>
  <c r="BF24"/>
  <c r="BF23"/>
  <c r="BF22"/>
  <c r="BF21"/>
  <c r="BF20"/>
  <c r="BF19"/>
  <c r="BF18"/>
  <c r="BF16"/>
  <c r="BF15"/>
  <c r="BF14"/>
  <c r="BF13"/>
  <c r="BF12"/>
  <c r="BF11"/>
  <c r="BF10"/>
  <c r="BF9"/>
  <c r="BF8"/>
  <c r="BF7"/>
  <c r="BF6"/>
  <c r="BF5"/>
  <c r="BF4"/>
  <c r="BF418" l="1"/>
  <c r="AA76" i="24"/>
  <c r="AD76"/>
  <c r="AQ76" s="1"/>
  <c r="I181" l="1"/>
  <c r="L181" s="1"/>
  <c r="O181" s="1"/>
  <c r="R181" s="1"/>
  <c r="U181" s="1"/>
  <c r="X181" s="1"/>
  <c r="AA181" l="1"/>
  <c r="AD181"/>
  <c r="I133"/>
  <c r="L133" s="1"/>
  <c r="O133" s="1"/>
  <c r="I109"/>
  <c r="L109" s="1"/>
  <c r="O109" s="1"/>
  <c r="R109" s="1"/>
  <c r="U109" s="1"/>
  <c r="X109" s="1"/>
  <c r="I52"/>
  <c r="L52" s="1"/>
  <c r="O52" s="1"/>
  <c r="I45"/>
  <c r="L45" s="1"/>
  <c r="O45" s="1"/>
  <c r="AD109" l="1"/>
  <c r="AA109"/>
  <c r="R133"/>
  <c r="U133" s="1"/>
  <c r="X133" s="1"/>
  <c r="R52"/>
  <c r="U52" s="1"/>
  <c r="X52" s="1"/>
  <c r="R45"/>
  <c r="U45" s="1"/>
  <c r="X45" s="1"/>
  <c r="AS166" i="21"/>
  <c r="AS158"/>
  <c r="AS133"/>
  <c r="AS132"/>
  <c r="AS131"/>
  <c r="AS130"/>
  <c r="AS129"/>
  <c r="AS128"/>
  <c r="AS127"/>
  <c r="AS126"/>
  <c r="AS125"/>
  <c r="AS124"/>
  <c r="AS123"/>
  <c r="AS122"/>
  <c r="AS121"/>
  <c r="AS120"/>
  <c r="AS119"/>
  <c r="AS118"/>
  <c r="AS117"/>
  <c r="AS116"/>
  <c r="AS115"/>
  <c r="AS114"/>
  <c r="AS113"/>
  <c r="AS112"/>
  <c r="AS111"/>
  <c r="AS110"/>
  <c r="AS109"/>
  <c r="AS108"/>
  <c r="AS107"/>
  <c r="AS106"/>
  <c r="AS105"/>
  <c r="AS104"/>
  <c r="AS102"/>
  <c r="AS101"/>
  <c r="AS100"/>
  <c r="AS99"/>
  <c r="AS97"/>
  <c r="AS96"/>
  <c r="AS95"/>
  <c r="AS92"/>
  <c r="AS91"/>
  <c r="AS90"/>
  <c r="AS89"/>
  <c r="AS88"/>
  <c r="AS87"/>
  <c r="AS86"/>
  <c r="AS85"/>
  <c r="AS84"/>
  <c r="AS83"/>
  <c r="AS82"/>
  <c r="AS81"/>
  <c r="AS80"/>
  <c r="AS79"/>
  <c r="AS78"/>
  <c r="AS77"/>
  <c r="AS76"/>
  <c r="AS75"/>
  <c r="AS74"/>
  <c r="AS73"/>
  <c r="AS72"/>
  <c r="AS71"/>
  <c r="AS70"/>
  <c r="AS69"/>
  <c r="AS68"/>
  <c r="AS66"/>
  <c r="AS65"/>
  <c r="AS64"/>
  <c r="AS63"/>
  <c r="AS62"/>
  <c r="AS61"/>
  <c r="AS60"/>
  <c r="AS59"/>
  <c r="AS58"/>
  <c r="AS57"/>
  <c r="AS56"/>
  <c r="AS55"/>
  <c r="AS54"/>
  <c r="AS53"/>
  <c r="AS52"/>
  <c r="AS51"/>
  <c r="AS50"/>
  <c r="AS49"/>
  <c r="AS48"/>
  <c r="AS47"/>
  <c r="AS46"/>
  <c r="AS45"/>
  <c r="AS44"/>
  <c r="AS43"/>
  <c r="AS42"/>
  <c r="AS41"/>
  <c r="AS40"/>
  <c r="AS39"/>
  <c r="AS38"/>
  <c r="AS37"/>
  <c r="AS36"/>
  <c r="AS34"/>
  <c r="AS33"/>
  <c r="AS32"/>
  <c r="AS31"/>
  <c r="AS30"/>
  <c r="AS29"/>
  <c r="AS28"/>
  <c r="AS27"/>
  <c r="AS26"/>
  <c r="AS25"/>
  <c r="AS24"/>
  <c r="AS22"/>
  <c r="AS20"/>
  <c r="AS19"/>
  <c r="AS18"/>
  <c r="AS17"/>
  <c r="AS16"/>
  <c r="AS15"/>
  <c r="AS14"/>
  <c r="AS13"/>
  <c r="AS12"/>
  <c r="AS11"/>
  <c r="AS9"/>
  <c r="AS5"/>
  <c r="AV110" i="19"/>
  <c r="AV80"/>
  <c r="AV70"/>
  <c r="AV69"/>
  <c r="AV68"/>
  <c r="AV67"/>
  <c r="AV66"/>
  <c r="AV65"/>
  <c r="AV64"/>
  <c r="AV63"/>
  <c r="AV61"/>
  <c r="AV60"/>
  <c r="AV59"/>
  <c r="AV58"/>
  <c r="AV57"/>
  <c r="AV56"/>
  <c r="AV55"/>
  <c r="AV54"/>
  <c r="AV53"/>
  <c r="AV52"/>
  <c r="AV51"/>
  <c r="AV50"/>
  <c r="AV49"/>
  <c r="AV48"/>
  <c r="AV47"/>
  <c r="AV46"/>
  <c r="AV45"/>
  <c r="AV44"/>
  <c r="AV43"/>
  <c r="AV41"/>
  <c r="AV40"/>
  <c r="AV39"/>
  <c r="AV38"/>
  <c r="AV37"/>
  <c r="AV36"/>
  <c r="AV35"/>
  <c r="AV33"/>
  <c r="AV32"/>
  <c r="AV31"/>
  <c r="AV30"/>
  <c r="AV29"/>
  <c r="AV28"/>
  <c r="AV27"/>
  <c r="AV26"/>
  <c r="AV25"/>
  <c r="AV24"/>
  <c r="AV23"/>
  <c r="AV22"/>
  <c r="AV20"/>
  <c r="AV19"/>
  <c r="AV15"/>
  <c r="AV14"/>
  <c r="AV13"/>
  <c r="AV12"/>
  <c r="AV11"/>
  <c r="AV10"/>
  <c r="AQ65" i="22"/>
  <c r="AQ64"/>
  <c r="AQ63"/>
  <c r="AQ62"/>
  <c r="AQ61"/>
  <c r="AQ53"/>
  <c r="AQ52"/>
  <c r="AQ51"/>
  <c r="AQ50"/>
  <c r="AQ49"/>
  <c r="AQ48"/>
  <c r="AQ181" i="24"/>
  <c r="AQ47" i="22"/>
  <c r="AQ46"/>
  <c r="AQ45"/>
  <c r="AQ44"/>
  <c r="AQ43"/>
  <c r="AQ42"/>
  <c r="AQ41"/>
  <c r="AQ40"/>
  <c r="AQ39"/>
  <c r="AQ38"/>
  <c r="AQ37"/>
  <c r="AQ36"/>
  <c r="AQ35"/>
  <c r="AQ34"/>
  <c r="AQ33"/>
  <c r="AQ32"/>
  <c r="AQ31"/>
  <c r="AQ30"/>
  <c r="AQ29"/>
  <c r="AQ28"/>
  <c r="AQ27"/>
  <c r="AQ26"/>
  <c r="AQ25"/>
  <c r="AQ23"/>
  <c r="AQ22"/>
  <c r="AQ21"/>
  <c r="AQ20"/>
  <c r="AQ19"/>
  <c r="AQ18"/>
  <c r="AQ16"/>
  <c r="AQ13"/>
  <c r="AQ12"/>
  <c r="AQ11"/>
  <c r="AQ10"/>
  <c r="AQ9"/>
  <c r="AQ8"/>
  <c r="AQ7"/>
  <c r="AD45" i="24" l="1"/>
  <c r="AQ45" s="1"/>
  <c r="AA45"/>
  <c r="AA52"/>
  <c r="AD52"/>
  <c r="AQ52" s="1"/>
  <c r="AD133"/>
  <c r="AQ133" s="1"/>
  <c r="AA133"/>
  <c r="AS35" i="21" l="1"/>
  <c r="AQ15" i="22"/>
  <c r="AV18" i="19"/>
  <c r="AS23" i="21"/>
  <c r="AS21"/>
  <c r="AV17" i="19"/>
  <c r="AV21" l="1"/>
  <c r="AQ24" i="22"/>
  <c r="AV16" i="19"/>
  <c r="AV9"/>
  <c r="AV8"/>
  <c r="AS8" i="21"/>
  <c r="AV6" i="19"/>
  <c r="AS6" i="21"/>
  <c r="AV5" i="19"/>
  <c r="AQ74" i="24"/>
  <c r="AQ109"/>
  <c r="AS167" i="21" l="1"/>
  <c r="AS7"/>
  <c r="C168"/>
  <c r="AE117" i="24" s="1"/>
  <c r="AS10" i="21"/>
  <c r="AV7" i="19"/>
  <c r="AV321" s="1"/>
  <c r="AQ5" i="22"/>
  <c r="AQ6"/>
  <c r="N218" i="24"/>
  <c r="M218"/>
  <c r="K218"/>
  <c r="J218"/>
  <c r="G218"/>
  <c r="I217"/>
  <c r="L217" s="1"/>
  <c r="O217" s="1"/>
  <c r="R217" s="1"/>
  <c r="U217" s="1"/>
  <c r="I206"/>
  <c r="L206" s="1"/>
  <c r="O206" s="1"/>
  <c r="I203"/>
  <c r="L203" s="1"/>
  <c r="O203" s="1"/>
  <c r="R203" s="1"/>
  <c r="U203" s="1"/>
  <c r="X203" s="1"/>
  <c r="I201"/>
  <c r="L201" s="1"/>
  <c r="O201" s="1"/>
  <c r="R201" s="1"/>
  <c r="U201" s="1"/>
  <c r="X201" s="1"/>
  <c r="I200"/>
  <c r="L200" s="1"/>
  <c r="O200" s="1"/>
  <c r="I196"/>
  <c r="L196" s="1"/>
  <c r="O196" s="1"/>
  <c r="I194"/>
  <c r="L194" s="1"/>
  <c r="O194" s="1"/>
  <c r="I193"/>
  <c r="L193" s="1"/>
  <c r="O193" s="1"/>
  <c r="R193" s="1"/>
  <c r="U193" s="1"/>
  <c r="I192"/>
  <c r="L192" s="1"/>
  <c r="O192" s="1"/>
  <c r="R192" s="1"/>
  <c r="U192" s="1"/>
  <c r="X192" s="1"/>
  <c r="I191"/>
  <c r="L191" s="1"/>
  <c r="O191" s="1"/>
  <c r="R191" s="1"/>
  <c r="U191" s="1"/>
  <c r="X191" s="1"/>
  <c r="I188"/>
  <c r="L188" s="1"/>
  <c r="O188" s="1"/>
  <c r="R188" s="1"/>
  <c r="U188" s="1"/>
  <c r="X188" s="1"/>
  <c r="I187"/>
  <c r="L187" s="1"/>
  <c r="O187" s="1"/>
  <c r="R187" s="1"/>
  <c r="U187" s="1"/>
  <c r="X187" s="1"/>
  <c r="I186"/>
  <c r="L186" s="1"/>
  <c r="O186" s="1"/>
  <c r="R186" s="1"/>
  <c r="U186" s="1"/>
  <c r="X186" s="1"/>
  <c r="I183"/>
  <c r="L183" s="1"/>
  <c r="O183" s="1"/>
  <c r="R183" s="1"/>
  <c r="U183" s="1"/>
  <c r="X183" s="1"/>
  <c r="I182"/>
  <c r="L182" s="1"/>
  <c r="O182" s="1"/>
  <c r="R182" s="1"/>
  <c r="U182" s="1"/>
  <c r="X182" s="1"/>
  <c r="I180"/>
  <c r="L180" s="1"/>
  <c r="O180" s="1"/>
  <c r="I179"/>
  <c r="L179" s="1"/>
  <c r="O179" s="1"/>
  <c r="R179" s="1"/>
  <c r="U179" s="1"/>
  <c r="X179" s="1"/>
  <c r="I177"/>
  <c r="L177" s="1"/>
  <c r="O177" s="1"/>
  <c r="R177" s="1"/>
  <c r="U177" s="1"/>
  <c r="X177" s="1"/>
  <c r="I175"/>
  <c r="L175" s="1"/>
  <c r="O175" s="1"/>
  <c r="I173"/>
  <c r="L173" s="1"/>
  <c r="O173" s="1"/>
  <c r="I172"/>
  <c r="L172" s="1"/>
  <c r="O172" s="1"/>
  <c r="I171"/>
  <c r="L171" s="1"/>
  <c r="O171" s="1"/>
  <c r="I170"/>
  <c r="L170" s="1"/>
  <c r="O170" s="1"/>
  <c r="I169"/>
  <c r="L169" s="1"/>
  <c r="O169" s="1"/>
  <c r="I167"/>
  <c r="L167" s="1"/>
  <c r="O167" s="1"/>
  <c r="R167" s="1"/>
  <c r="U167" s="1"/>
  <c r="X167" s="1"/>
  <c r="I166"/>
  <c r="L166" s="1"/>
  <c r="O166" s="1"/>
  <c r="R166" s="1"/>
  <c r="U166" s="1"/>
  <c r="X166" s="1"/>
  <c r="I165"/>
  <c r="L165" s="1"/>
  <c r="I164"/>
  <c r="L164" s="1"/>
  <c r="O164" s="1"/>
  <c r="I162"/>
  <c r="L162" s="1"/>
  <c r="O162" s="1"/>
  <c r="R162" s="1"/>
  <c r="U162" s="1"/>
  <c r="X162" s="1"/>
  <c r="I161"/>
  <c r="L161" s="1"/>
  <c r="O161" s="1"/>
  <c r="I159"/>
  <c r="L159" s="1"/>
  <c r="O159" s="1"/>
  <c r="R159" s="1"/>
  <c r="U159" s="1"/>
  <c r="X159" s="1"/>
  <c r="I157"/>
  <c r="L157" s="1"/>
  <c r="O157" s="1"/>
  <c r="R157" s="1"/>
  <c r="U157" s="1"/>
  <c r="X157" s="1"/>
  <c r="I156"/>
  <c r="L156" s="1"/>
  <c r="O156" s="1"/>
  <c r="I154"/>
  <c r="L154" s="1"/>
  <c r="O154" s="1"/>
  <c r="I151"/>
  <c r="L151" s="1"/>
  <c r="O151" s="1"/>
  <c r="I150"/>
  <c r="L150" s="1"/>
  <c r="O150" s="1"/>
  <c r="I149"/>
  <c r="L149" s="1"/>
  <c r="O149" s="1"/>
  <c r="R149" s="1"/>
  <c r="U149" s="1"/>
  <c r="X149" s="1"/>
  <c r="I146"/>
  <c r="L146" s="1"/>
  <c r="O146" s="1"/>
  <c r="I145"/>
  <c r="L145" s="1"/>
  <c r="O145" s="1"/>
  <c r="R145" s="1"/>
  <c r="U145" s="1"/>
  <c r="X145" s="1"/>
  <c r="I144"/>
  <c r="L144" s="1"/>
  <c r="O144" s="1"/>
  <c r="R144" s="1"/>
  <c r="U144" s="1"/>
  <c r="X144" s="1"/>
  <c r="I143"/>
  <c r="L143" s="1"/>
  <c r="O143" s="1"/>
  <c r="I142"/>
  <c r="L142" s="1"/>
  <c r="O142" s="1"/>
  <c r="R142" s="1"/>
  <c r="U142" s="1"/>
  <c r="X142" s="1"/>
  <c r="I141"/>
  <c r="L141" s="1"/>
  <c r="O141" s="1"/>
  <c r="R141" s="1"/>
  <c r="U141" s="1"/>
  <c r="X141" s="1"/>
  <c r="I140"/>
  <c r="L140" s="1"/>
  <c r="O140" s="1"/>
  <c r="R140" s="1"/>
  <c r="U140" s="1"/>
  <c r="X140" s="1"/>
  <c r="I138"/>
  <c r="L138" s="1"/>
  <c r="O138" s="1"/>
  <c r="I135"/>
  <c r="L135" s="1"/>
  <c r="O135" s="1"/>
  <c r="R135" s="1"/>
  <c r="U135" s="1"/>
  <c r="X135" s="1"/>
  <c r="I134"/>
  <c r="L134" s="1"/>
  <c r="O134" s="1"/>
  <c r="R134" s="1"/>
  <c r="U134" s="1"/>
  <c r="X134" s="1"/>
  <c r="I132"/>
  <c r="L132" s="1"/>
  <c r="O132" s="1"/>
  <c r="R132" s="1"/>
  <c r="U132" s="1"/>
  <c r="X132" s="1"/>
  <c r="I131"/>
  <c r="L131" s="1"/>
  <c r="O131" s="1"/>
  <c r="I130"/>
  <c r="L130" s="1"/>
  <c r="O130" s="1"/>
  <c r="R130" s="1"/>
  <c r="U130" s="1"/>
  <c r="X130" s="1"/>
  <c r="I129"/>
  <c r="L129" s="1"/>
  <c r="O129" s="1"/>
  <c r="R129" s="1"/>
  <c r="U129" s="1"/>
  <c r="X129" s="1"/>
  <c r="I128"/>
  <c r="L128" s="1"/>
  <c r="O128" s="1"/>
  <c r="R128" s="1"/>
  <c r="U128" s="1"/>
  <c r="X128" s="1"/>
  <c r="I125"/>
  <c r="L125" s="1"/>
  <c r="O125" s="1"/>
  <c r="I124"/>
  <c r="L124" s="1"/>
  <c r="O124" s="1"/>
  <c r="I123"/>
  <c r="L123" s="1"/>
  <c r="O123" s="1"/>
  <c r="I122"/>
  <c r="L122" s="1"/>
  <c r="O122" s="1"/>
  <c r="I121"/>
  <c r="L121" s="1"/>
  <c r="O121" s="1"/>
  <c r="R121" s="1"/>
  <c r="U121" s="1"/>
  <c r="X121" s="1"/>
  <c r="I120"/>
  <c r="L120" s="1"/>
  <c r="O120" s="1"/>
  <c r="I119"/>
  <c r="L119" s="1"/>
  <c r="O119" s="1"/>
  <c r="R119" s="1"/>
  <c r="U119" s="1"/>
  <c r="X119" s="1"/>
  <c r="I118"/>
  <c r="L118" s="1"/>
  <c r="O118" s="1"/>
  <c r="R118" s="1"/>
  <c r="U118" s="1"/>
  <c r="X118" s="1"/>
  <c r="I117"/>
  <c r="L117" s="1"/>
  <c r="O117" s="1"/>
  <c r="R117" s="1"/>
  <c r="U117" s="1"/>
  <c r="X117" s="1"/>
  <c r="I116"/>
  <c r="L116" s="1"/>
  <c r="O116" s="1"/>
  <c r="R116" s="1"/>
  <c r="I113"/>
  <c r="L113" s="1"/>
  <c r="O113" s="1"/>
  <c r="I111"/>
  <c r="L111" s="1"/>
  <c r="O111" s="1"/>
  <c r="I108"/>
  <c r="L108" s="1"/>
  <c r="O108" s="1"/>
  <c r="I104"/>
  <c r="L104" s="1"/>
  <c r="O104" s="1"/>
  <c r="R104" s="1"/>
  <c r="U104" s="1"/>
  <c r="X104" s="1"/>
  <c r="I103"/>
  <c r="L103" s="1"/>
  <c r="O103" s="1"/>
  <c r="R103" s="1"/>
  <c r="U103" s="1"/>
  <c r="X103" s="1"/>
  <c r="I100"/>
  <c r="L100" s="1"/>
  <c r="O100" s="1"/>
  <c r="R100" s="1"/>
  <c r="U100" s="1"/>
  <c r="X100" s="1"/>
  <c r="I95"/>
  <c r="L95" s="1"/>
  <c r="O95" s="1"/>
  <c r="R95" s="1"/>
  <c r="U95" s="1"/>
  <c r="X95" s="1"/>
  <c r="I93"/>
  <c r="L93" s="1"/>
  <c r="O93" s="1"/>
  <c r="I92"/>
  <c r="L92" s="1"/>
  <c r="O92" s="1"/>
  <c r="R92" s="1"/>
  <c r="U92" s="1"/>
  <c r="X92" s="1"/>
  <c r="I90"/>
  <c r="L90" s="1"/>
  <c r="O90" s="1"/>
  <c r="R90" s="1"/>
  <c r="U90" s="1"/>
  <c r="X90" s="1"/>
  <c r="I89"/>
  <c r="L89" s="1"/>
  <c r="O89" s="1"/>
  <c r="R89" s="1"/>
  <c r="U89" s="1"/>
  <c r="X89" s="1"/>
  <c r="I88"/>
  <c r="L88" s="1"/>
  <c r="O88" s="1"/>
  <c r="R88" s="1"/>
  <c r="U88" s="1"/>
  <c r="X88" s="1"/>
  <c r="I86"/>
  <c r="L86" s="1"/>
  <c r="O86" s="1"/>
  <c r="R86" s="1"/>
  <c r="U86" s="1"/>
  <c r="X86" s="1"/>
  <c r="I83"/>
  <c r="L83" s="1"/>
  <c r="O83" s="1"/>
  <c r="R83" s="1"/>
  <c r="U83" s="1"/>
  <c r="X83" s="1"/>
  <c r="I82"/>
  <c r="L82" s="1"/>
  <c r="O82" s="1"/>
  <c r="I81"/>
  <c r="L81" s="1"/>
  <c r="O81" s="1"/>
  <c r="I80"/>
  <c r="L80" s="1"/>
  <c r="O80" s="1"/>
  <c r="I79"/>
  <c r="L79" s="1"/>
  <c r="O79" s="1"/>
  <c r="I78"/>
  <c r="L78" s="1"/>
  <c r="O78" s="1"/>
  <c r="R78" s="1"/>
  <c r="U78" s="1"/>
  <c r="X78" s="1"/>
  <c r="I77"/>
  <c r="L77" s="1"/>
  <c r="O77" s="1"/>
  <c r="R77" s="1"/>
  <c r="U77" s="1"/>
  <c r="X77" s="1"/>
  <c r="I73"/>
  <c r="L73" s="1"/>
  <c r="O73" s="1"/>
  <c r="I72"/>
  <c r="L72" s="1"/>
  <c r="O72" s="1"/>
  <c r="I71"/>
  <c r="L71" s="1"/>
  <c r="O71" s="1"/>
  <c r="I70"/>
  <c r="L70" s="1"/>
  <c r="O70" s="1"/>
  <c r="I69"/>
  <c r="L69" s="1"/>
  <c r="O69" s="1"/>
  <c r="R69" s="1"/>
  <c r="U69" s="1"/>
  <c r="X69" s="1"/>
  <c r="I67"/>
  <c r="L67" s="1"/>
  <c r="O67" s="1"/>
  <c r="R67" s="1"/>
  <c r="U67" s="1"/>
  <c r="X67" s="1"/>
  <c r="I66"/>
  <c r="L66" s="1"/>
  <c r="O66" s="1"/>
  <c r="R66" s="1"/>
  <c r="U66" s="1"/>
  <c r="X66" s="1"/>
  <c r="L65"/>
  <c r="O65" s="1"/>
  <c r="R65" s="1"/>
  <c r="I64"/>
  <c r="L64" s="1"/>
  <c r="O64" s="1"/>
  <c r="I63"/>
  <c r="L63" s="1"/>
  <c r="O63" s="1"/>
  <c r="R63" s="1"/>
  <c r="U63" s="1"/>
  <c r="X63" s="1"/>
  <c r="I61"/>
  <c r="L61" s="1"/>
  <c r="O61" s="1"/>
  <c r="R61" s="1"/>
  <c r="U61" s="1"/>
  <c r="X61" s="1"/>
  <c r="I58"/>
  <c r="L58" s="1"/>
  <c r="O58" s="1"/>
  <c r="R58" s="1"/>
  <c r="U58" s="1"/>
  <c r="X58" s="1"/>
  <c r="I57"/>
  <c r="L57" s="1"/>
  <c r="O57" s="1"/>
  <c r="R57" s="1"/>
  <c r="U57" s="1"/>
  <c r="X57" s="1"/>
  <c r="I55"/>
  <c r="L55" s="1"/>
  <c r="O55" s="1"/>
  <c r="R55" s="1"/>
  <c r="U55" s="1"/>
  <c r="X55" s="1"/>
  <c r="I54"/>
  <c r="L54" s="1"/>
  <c r="O54" s="1"/>
  <c r="I53"/>
  <c r="L53" s="1"/>
  <c r="O53" s="1"/>
  <c r="R53" s="1"/>
  <c r="U53" s="1"/>
  <c r="X53" s="1"/>
  <c r="I51"/>
  <c r="L51" s="1"/>
  <c r="O51" s="1"/>
  <c r="R51" s="1"/>
  <c r="U51" s="1"/>
  <c r="X51" s="1"/>
  <c r="I50"/>
  <c r="L50" s="1"/>
  <c r="O50" s="1"/>
  <c r="I48"/>
  <c r="L48" s="1"/>
  <c r="O48" s="1"/>
  <c r="R48" s="1"/>
  <c r="U48" s="1"/>
  <c r="X48" s="1"/>
  <c r="I47"/>
  <c r="L47" s="1"/>
  <c r="O47" s="1"/>
  <c r="I46"/>
  <c r="L46" s="1"/>
  <c r="O46" s="1"/>
  <c r="I44"/>
  <c r="L44" s="1"/>
  <c r="O44" s="1"/>
  <c r="R44" s="1"/>
  <c r="U44" s="1"/>
  <c r="X44" s="1"/>
  <c r="I42"/>
  <c r="L42" s="1"/>
  <c r="O42" s="1"/>
  <c r="R42" s="1"/>
  <c r="U42" s="1"/>
  <c r="X42" s="1"/>
  <c r="I40"/>
  <c r="L40" s="1"/>
  <c r="O40" s="1"/>
  <c r="R40" s="1"/>
  <c r="U40" s="1"/>
  <c r="X40" s="1"/>
  <c r="I39"/>
  <c r="L39" s="1"/>
  <c r="O39" s="1"/>
  <c r="I38"/>
  <c r="L38" s="1"/>
  <c r="O38" s="1"/>
  <c r="R38" s="1"/>
  <c r="U38" s="1"/>
  <c r="X38" s="1"/>
  <c r="I37"/>
  <c r="L37" s="1"/>
  <c r="O37" s="1"/>
  <c r="R37" s="1"/>
  <c r="U37" s="1"/>
  <c r="X37" s="1"/>
  <c r="I36"/>
  <c r="L36" s="1"/>
  <c r="O36" s="1"/>
  <c r="R36" s="1"/>
  <c r="U36" s="1"/>
  <c r="X36" s="1"/>
  <c r="I35"/>
  <c r="L35" s="1"/>
  <c r="O35" s="1"/>
  <c r="R35" s="1"/>
  <c r="U35" s="1"/>
  <c r="X35" s="1"/>
  <c r="I34"/>
  <c r="L34" s="1"/>
  <c r="O34" s="1"/>
  <c r="R34" s="1"/>
  <c r="U34" s="1"/>
  <c r="X34" s="1"/>
  <c r="I33"/>
  <c r="L33" s="1"/>
  <c r="O33" s="1"/>
  <c r="R33" s="1"/>
  <c r="U33" s="1"/>
  <c r="X33" s="1"/>
  <c r="I32"/>
  <c r="L32" s="1"/>
  <c r="O32" s="1"/>
  <c r="H218"/>
  <c r="I31"/>
  <c r="L31" s="1"/>
  <c r="O31" s="1"/>
  <c r="I30"/>
  <c r="L30" s="1"/>
  <c r="O30" s="1"/>
  <c r="R30" s="1"/>
  <c r="U30" s="1"/>
  <c r="X30" s="1"/>
  <c r="I29"/>
  <c r="L29" s="1"/>
  <c r="O29" s="1"/>
  <c r="I27"/>
  <c r="L27" s="1"/>
  <c r="O27" s="1"/>
  <c r="R27" s="1"/>
  <c r="U27" s="1"/>
  <c r="X27" s="1"/>
  <c r="I26"/>
  <c r="L26" s="1"/>
  <c r="O26" s="1"/>
  <c r="R26" s="1"/>
  <c r="U26" s="1"/>
  <c r="X26" s="1"/>
  <c r="I25"/>
  <c r="L25" s="1"/>
  <c r="O25" s="1"/>
  <c r="I23"/>
  <c r="L23" s="1"/>
  <c r="O23" s="1"/>
  <c r="R23" s="1"/>
  <c r="U23" s="1"/>
  <c r="X23" s="1"/>
  <c r="I21"/>
  <c r="L21" s="1"/>
  <c r="O21" s="1"/>
  <c r="R21" s="1"/>
  <c r="U21" s="1"/>
  <c r="X21" s="1"/>
  <c r="I20"/>
  <c r="L20" s="1"/>
  <c r="O20" s="1"/>
  <c r="R20" s="1"/>
  <c r="U20" s="1"/>
  <c r="X20" s="1"/>
  <c r="I19"/>
  <c r="L19" s="1"/>
  <c r="O19" s="1"/>
  <c r="I15"/>
  <c r="L15" s="1"/>
  <c r="O15" s="1"/>
  <c r="R15" s="1"/>
  <c r="U15" s="1"/>
  <c r="X15" s="1"/>
  <c r="I14"/>
  <c r="L14" s="1"/>
  <c r="O14" s="1"/>
  <c r="I13"/>
  <c r="L13" s="1"/>
  <c r="O13" s="1"/>
  <c r="I12"/>
  <c r="L12" s="1"/>
  <c r="O12" s="1"/>
  <c r="I11"/>
  <c r="L11" s="1"/>
  <c r="O11" s="1"/>
  <c r="I8"/>
  <c r="L8" s="1"/>
  <c r="O8" s="1"/>
  <c r="R8" s="1"/>
  <c r="U8" s="1"/>
  <c r="X8" s="1"/>
  <c r="I7"/>
  <c r="L7" s="1"/>
  <c r="O7" s="1"/>
  <c r="R7" s="1"/>
  <c r="U7" s="1"/>
  <c r="X7" s="1"/>
  <c r="AQ164" i="22" l="1"/>
  <c r="AS168" i="21"/>
  <c r="AD7" i="24"/>
  <c r="AQ7" s="1"/>
  <c r="AA7"/>
  <c r="AD20"/>
  <c r="AQ20" s="1"/>
  <c r="AA20"/>
  <c r="AD35"/>
  <c r="AQ35" s="1"/>
  <c r="AA35"/>
  <c r="AA57"/>
  <c r="AD57"/>
  <c r="AQ57" s="1"/>
  <c r="AD67"/>
  <c r="AQ67" s="1"/>
  <c r="AA67"/>
  <c r="AD90"/>
  <c r="AQ90" s="1"/>
  <c r="AA90"/>
  <c r="AA121"/>
  <c r="AD121"/>
  <c r="AQ121" s="1"/>
  <c r="AD142"/>
  <c r="AQ142" s="1"/>
  <c r="AA142"/>
  <c r="AA182"/>
  <c r="AD182"/>
  <c r="AQ182" s="1"/>
  <c r="AA203"/>
  <c r="AD203"/>
  <c r="AQ203" s="1"/>
  <c r="AA34"/>
  <c r="AD34"/>
  <c r="AQ34" s="1"/>
  <c r="AD44"/>
  <c r="AQ44" s="1"/>
  <c r="AA44"/>
  <c r="AA61"/>
  <c r="AD61"/>
  <c r="AQ61" s="1"/>
  <c r="AD89"/>
  <c r="AQ89" s="1"/>
  <c r="AA89"/>
  <c r="AA130"/>
  <c r="AD130"/>
  <c r="AQ130" s="1"/>
  <c r="AA141"/>
  <c r="AD141"/>
  <c r="AQ141" s="1"/>
  <c r="AD187"/>
  <c r="AQ187" s="1"/>
  <c r="AA187"/>
  <c r="AA30"/>
  <c r="AD30"/>
  <c r="AQ30" s="1"/>
  <c r="AA37"/>
  <c r="AD37"/>
  <c r="AQ37" s="1"/>
  <c r="AA42"/>
  <c r="AD42"/>
  <c r="AQ42" s="1"/>
  <c r="AD48"/>
  <c r="AQ48" s="1"/>
  <c r="AA48"/>
  <c r="AA77"/>
  <c r="AD77"/>
  <c r="AQ77" s="1"/>
  <c r="AA88"/>
  <c r="AD88"/>
  <c r="AQ88" s="1"/>
  <c r="AA104"/>
  <c r="AD104"/>
  <c r="AQ104" s="1"/>
  <c r="AA119"/>
  <c r="AD119"/>
  <c r="AQ119" s="1"/>
  <c r="AD129"/>
  <c r="AQ129" s="1"/>
  <c r="AA129"/>
  <c r="AA134"/>
  <c r="AD134"/>
  <c r="AQ134" s="1"/>
  <c r="AA140"/>
  <c r="AD140"/>
  <c r="AQ140" s="1"/>
  <c r="AA144"/>
  <c r="AD144"/>
  <c r="AQ144" s="1"/>
  <c r="AA157"/>
  <c r="AD157"/>
  <c r="AQ157" s="1"/>
  <c r="AA162"/>
  <c r="AD162"/>
  <c r="AQ162" s="1"/>
  <c r="AA167"/>
  <c r="AD167"/>
  <c r="AQ167" s="1"/>
  <c r="AD179"/>
  <c r="AQ179" s="1"/>
  <c r="AA179"/>
  <c r="AA186"/>
  <c r="AD186"/>
  <c r="AQ186" s="1"/>
  <c r="AD192"/>
  <c r="AQ192" s="1"/>
  <c r="AA192"/>
  <c r="AD23"/>
  <c r="AQ23" s="1"/>
  <c r="AA23"/>
  <c r="AA51"/>
  <c r="AD51"/>
  <c r="AQ51" s="1"/>
  <c r="AA63"/>
  <c r="AD63"/>
  <c r="AQ63" s="1"/>
  <c r="AD83"/>
  <c r="AQ83" s="1"/>
  <c r="AA83"/>
  <c r="AD100"/>
  <c r="AQ100" s="1"/>
  <c r="AA100"/>
  <c r="AD117"/>
  <c r="AQ117" s="1"/>
  <c r="AA117"/>
  <c r="AD188"/>
  <c r="AQ188" s="1"/>
  <c r="AA188"/>
  <c r="AA27"/>
  <c r="AD27"/>
  <c r="AQ27" s="1"/>
  <c r="AA38"/>
  <c r="AD38"/>
  <c r="AQ38" s="1"/>
  <c r="AA55"/>
  <c r="AD55"/>
  <c r="AQ55" s="1"/>
  <c r="AA66"/>
  <c r="AD66"/>
  <c r="AD78"/>
  <c r="AQ78" s="1"/>
  <c r="AA78"/>
  <c r="AD95"/>
  <c r="AQ95" s="1"/>
  <c r="AA95"/>
  <c r="AA135"/>
  <c r="AD135"/>
  <c r="AQ135" s="1"/>
  <c r="AA145"/>
  <c r="AD145"/>
  <c r="AQ145" s="1"/>
  <c r="AA159"/>
  <c r="AD159"/>
  <c r="AQ159" s="1"/>
  <c r="AD201"/>
  <c r="AQ201" s="1"/>
  <c r="AA201"/>
  <c r="AA15"/>
  <c r="AD15"/>
  <c r="AQ15" s="1"/>
  <c r="AA26"/>
  <c r="AD26"/>
  <c r="AQ26" s="1"/>
  <c r="AA33"/>
  <c r="AD33"/>
  <c r="AQ33" s="1"/>
  <c r="AA8"/>
  <c r="AD8"/>
  <c r="AD21"/>
  <c r="AQ21" s="1"/>
  <c r="AA21"/>
  <c r="AD36"/>
  <c r="AQ36" s="1"/>
  <c r="AA36"/>
  <c r="AD40"/>
  <c r="AQ40" s="1"/>
  <c r="AA40"/>
  <c r="AD53"/>
  <c r="AQ53" s="1"/>
  <c r="AA53"/>
  <c r="AD58"/>
  <c r="AQ58" s="1"/>
  <c r="AA58"/>
  <c r="AD69"/>
  <c r="AQ69" s="1"/>
  <c r="AA69"/>
  <c r="AA86"/>
  <c r="AD86"/>
  <c r="AQ86" s="1"/>
  <c r="AA92"/>
  <c r="AD92"/>
  <c r="AQ92" s="1"/>
  <c r="AA103"/>
  <c r="AD103"/>
  <c r="AQ103" s="1"/>
  <c r="AD118"/>
  <c r="AQ118" s="1"/>
  <c r="AA118"/>
  <c r="AD128"/>
  <c r="AQ128" s="1"/>
  <c r="AA128"/>
  <c r="AD132"/>
  <c r="AQ132" s="1"/>
  <c r="AA132"/>
  <c r="AD149"/>
  <c r="AQ149" s="1"/>
  <c r="AA149"/>
  <c r="AA166"/>
  <c r="AD166"/>
  <c r="AQ166" s="1"/>
  <c r="AA177"/>
  <c r="AD177"/>
  <c r="AQ177" s="1"/>
  <c r="AD183"/>
  <c r="AQ183" s="1"/>
  <c r="AA183"/>
  <c r="AD191"/>
  <c r="AQ191" s="1"/>
  <c r="AA191"/>
  <c r="X193"/>
  <c r="R14"/>
  <c r="U14" s="1"/>
  <c r="X14" s="1"/>
  <c r="R25"/>
  <c r="U25" s="1"/>
  <c r="X25" s="1"/>
  <c r="R29"/>
  <c r="U29" s="1"/>
  <c r="X29" s="1"/>
  <c r="R32"/>
  <c r="U32" s="1"/>
  <c r="X32" s="1"/>
  <c r="R47"/>
  <c r="U47" s="1"/>
  <c r="X47" s="1"/>
  <c r="R64"/>
  <c r="U64" s="1"/>
  <c r="X64" s="1"/>
  <c r="R73"/>
  <c r="U73" s="1"/>
  <c r="X73" s="1"/>
  <c r="R80"/>
  <c r="U80" s="1"/>
  <c r="X80" s="1"/>
  <c r="R111"/>
  <c r="U111" s="1"/>
  <c r="X111" s="1"/>
  <c r="R122"/>
  <c r="U122" s="1"/>
  <c r="X122" s="1"/>
  <c r="R143"/>
  <c r="U143" s="1"/>
  <c r="X143" s="1"/>
  <c r="R156"/>
  <c r="U156" s="1"/>
  <c r="X156" s="1"/>
  <c r="R161"/>
  <c r="U161" s="1"/>
  <c r="X161" s="1"/>
  <c r="R171"/>
  <c r="U171" s="1"/>
  <c r="X171" s="1"/>
  <c r="R196"/>
  <c r="U196" s="1"/>
  <c r="X196" s="1"/>
  <c r="R206"/>
  <c r="U206" s="1"/>
  <c r="X206" s="1"/>
  <c r="R13"/>
  <c r="U13" s="1"/>
  <c r="X13" s="1"/>
  <c r="R39"/>
  <c r="U39" s="1"/>
  <c r="X39" s="1"/>
  <c r="R46"/>
  <c r="U46" s="1"/>
  <c r="X46" s="1"/>
  <c r="R72"/>
  <c r="U72" s="1"/>
  <c r="X72" s="1"/>
  <c r="R79"/>
  <c r="U79" s="1"/>
  <c r="X79" s="1"/>
  <c r="R125"/>
  <c r="U125" s="1"/>
  <c r="X125" s="1"/>
  <c r="R131"/>
  <c r="U131" s="1"/>
  <c r="X131" s="1"/>
  <c r="R138"/>
  <c r="U138" s="1"/>
  <c r="X138" s="1"/>
  <c r="R146"/>
  <c r="U146" s="1"/>
  <c r="X146" s="1"/>
  <c r="R154"/>
  <c r="U154" s="1"/>
  <c r="X154" s="1"/>
  <c r="R170"/>
  <c r="U170" s="1"/>
  <c r="X170" s="1"/>
  <c r="R175"/>
  <c r="U175" s="1"/>
  <c r="X175" s="1"/>
  <c r="R194"/>
  <c r="U194" s="1"/>
  <c r="X194" s="1"/>
  <c r="R12"/>
  <c r="U12" s="1"/>
  <c r="X12" s="1"/>
  <c r="R19"/>
  <c r="U19" s="1"/>
  <c r="X19" s="1"/>
  <c r="R31"/>
  <c r="U31" s="1"/>
  <c r="X31" s="1"/>
  <c r="R50"/>
  <c r="U50" s="1"/>
  <c r="X50" s="1"/>
  <c r="R71"/>
  <c r="U71" s="1"/>
  <c r="X71" s="1"/>
  <c r="R82"/>
  <c r="U82" s="1"/>
  <c r="X82" s="1"/>
  <c r="R108"/>
  <c r="U108" s="1"/>
  <c r="X108" s="1"/>
  <c r="R120"/>
  <c r="U120" s="1"/>
  <c r="X120" s="1"/>
  <c r="R124"/>
  <c r="U124" s="1"/>
  <c r="X124" s="1"/>
  <c r="R151"/>
  <c r="U151" s="1"/>
  <c r="X151" s="1"/>
  <c r="R164"/>
  <c r="U164" s="1"/>
  <c r="X164" s="1"/>
  <c r="R169"/>
  <c r="U169" s="1"/>
  <c r="X169" s="1"/>
  <c r="R173"/>
  <c r="U173" s="1"/>
  <c r="X173" s="1"/>
  <c r="R180"/>
  <c r="U180" s="1"/>
  <c r="X180" s="1"/>
  <c r="R11"/>
  <c r="U11" s="1"/>
  <c r="X11" s="1"/>
  <c r="R54"/>
  <c r="U54" s="1"/>
  <c r="X54" s="1"/>
  <c r="R70"/>
  <c r="U70" s="1"/>
  <c r="X70" s="1"/>
  <c r="R81"/>
  <c r="U81" s="1"/>
  <c r="X81" s="1"/>
  <c r="R93"/>
  <c r="U93" s="1"/>
  <c r="X93" s="1"/>
  <c r="R113"/>
  <c r="U113" s="1"/>
  <c r="X113" s="1"/>
  <c r="R123"/>
  <c r="U123" s="1"/>
  <c r="X123" s="1"/>
  <c r="R150"/>
  <c r="U150" s="1"/>
  <c r="X150" s="1"/>
  <c r="R172"/>
  <c r="U172" s="1"/>
  <c r="X172" s="1"/>
  <c r="R200"/>
  <c r="U200" s="1"/>
  <c r="X200" s="1"/>
  <c r="I218"/>
  <c r="L218" s="1"/>
  <c r="O218" s="1"/>
  <c r="AD113" l="1"/>
  <c r="AQ113" s="1"/>
  <c r="AA113"/>
  <c r="AD180"/>
  <c r="AQ180" s="1"/>
  <c r="AA180"/>
  <c r="AD82"/>
  <c r="AQ82" s="1"/>
  <c r="AA82"/>
  <c r="AA19"/>
  <c r="AD19"/>
  <c r="AQ19" s="1"/>
  <c r="AD170"/>
  <c r="AQ170" s="1"/>
  <c r="AA170"/>
  <c r="AD138"/>
  <c r="AQ138" s="1"/>
  <c r="AA138"/>
  <c r="AD72"/>
  <c r="AQ72" s="1"/>
  <c r="AA72"/>
  <c r="AD206"/>
  <c r="AQ206" s="1"/>
  <c r="AA206"/>
  <c r="AD156"/>
  <c r="AQ156" s="1"/>
  <c r="AA156"/>
  <c r="AA80"/>
  <c r="AD80"/>
  <c r="AQ80" s="1"/>
  <c r="AD32"/>
  <c r="AQ32" s="1"/>
  <c r="AA32"/>
  <c r="AD123"/>
  <c r="AQ123" s="1"/>
  <c r="AA123"/>
  <c r="AA70"/>
  <c r="AD70"/>
  <c r="AQ70" s="1"/>
  <c r="AA11"/>
  <c r="AD11"/>
  <c r="AQ11" s="1"/>
  <c r="AA164"/>
  <c r="AD164"/>
  <c r="AQ164" s="1"/>
  <c r="AD108"/>
  <c r="AQ108" s="1"/>
  <c r="AA108"/>
  <c r="AD31"/>
  <c r="AQ31" s="1"/>
  <c r="AA31"/>
  <c r="AA175"/>
  <c r="AD175"/>
  <c r="AQ175" s="1"/>
  <c r="AD146"/>
  <c r="AQ146" s="1"/>
  <c r="AA146"/>
  <c r="AD79"/>
  <c r="AQ79" s="1"/>
  <c r="AA79"/>
  <c r="AD13"/>
  <c r="AQ13" s="1"/>
  <c r="AA13"/>
  <c r="AD161"/>
  <c r="AQ161" s="1"/>
  <c r="AA161"/>
  <c r="AA111"/>
  <c r="AD111"/>
  <c r="AQ111" s="1"/>
  <c r="AA47"/>
  <c r="AD47"/>
  <c r="AQ47" s="1"/>
  <c r="AD14"/>
  <c r="AQ14" s="1"/>
  <c r="AA14"/>
  <c r="AD200"/>
  <c r="AQ200" s="1"/>
  <c r="AA200"/>
  <c r="AA151"/>
  <c r="AD151"/>
  <c r="AQ151" s="1"/>
  <c r="AA150"/>
  <c r="AD150"/>
  <c r="AQ150" s="1"/>
  <c r="AA81"/>
  <c r="AD81"/>
  <c r="AQ81" s="1"/>
  <c r="AD169"/>
  <c r="AQ169" s="1"/>
  <c r="AA169"/>
  <c r="AA120"/>
  <c r="AD120"/>
  <c r="AQ120" s="1"/>
  <c r="AD50"/>
  <c r="AQ50" s="1"/>
  <c r="AA50"/>
  <c r="AD194"/>
  <c r="AQ194" s="1"/>
  <c r="AA194"/>
  <c r="AD154"/>
  <c r="AQ154" s="1"/>
  <c r="AA154"/>
  <c r="AA125"/>
  <c r="AD125"/>
  <c r="AQ125" s="1"/>
  <c r="AD39"/>
  <c r="AQ39" s="1"/>
  <c r="AA39"/>
  <c r="AA171"/>
  <c r="AD171"/>
  <c r="AQ171" s="1"/>
  <c r="AD122"/>
  <c r="AQ122" s="1"/>
  <c r="AA122"/>
  <c r="AD64"/>
  <c r="AQ64" s="1"/>
  <c r="AA64"/>
  <c r="AD25"/>
  <c r="AQ25" s="1"/>
  <c r="AA25"/>
  <c r="AA172"/>
  <c r="AD172"/>
  <c r="AQ172" s="1"/>
  <c r="AA93"/>
  <c r="AD93"/>
  <c r="AQ93" s="1"/>
  <c r="AD54"/>
  <c r="AQ54" s="1"/>
  <c r="AA54"/>
  <c r="AD173"/>
  <c r="AQ173" s="1"/>
  <c r="AA173"/>
  <c r="AA124"/>
  <c r="AD124"/>
  <c r="AQ124" s="1"/>
  <c r="AA71"/>
  <c r="AD71"/>
  <c r="AQ71" s="1"/>
  <c r="AA12"/>
  <c r="AD12"/>
  <c r="AQ12" s="1"/>
  <c r="AA131"/>
  <c r="AD131"/>
  <c r="AQ131" s="1"/>
  <c r="AA46"/>
  <c r="AD46"/>
  <c r="AQ46" s="1"/>
  <c r="AA196"/>
  <c r="AD196"/>
  <c r="AQ196" s="1"/>
  <c r="AD143"/>
  <c r="AQ143" s="1"/>
  <c r="AA143"/>
  <c r="AD73"/>
  <c r="AQ73" s="1"/>
  <c r="AA73"/>
  <c r="AA29"/>
  <c r="AD29"/>
  <c r="AQ29" s="1"/>
  <c r="AQ8"/>
  <c r="AA193"/>
  <c r="AD193"/>
  <c r="AQ193" s="1"/>
  <c r="R218"/>
  <c r="U218" s="1"/>
  <c r="X218" s="1"/>
  <c r="C321" i="19"/>
  <c r="AE66" i="24" s="1"/>
  <c r="AE218" s="1"/>
  <c r="AA218" l="1"/>
  <c r="AD218"/>
  <c r="AQ66" l="1"/>
  <c r="AQ218"/>
</calcChain>
</file>

<file path=xl/comments1.xml><?xml version="1.0" encoding="utf-8"?>
<comments xmlns="http://schemas.openxmlformats.org/spreadsheetml/2006/main">
  <authors>
    <author>Autor</author>
  </authors>
  <commentList>
    <comment ref="D4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hace la reprogramacion según acta 15, acuerdo 13 del 06/04/2021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M3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ACTIVACION DE LAS PLAZAS DE DAVID RUANO Y AMANDA</t>
        </r>
      </text>
    </comment>
    <comment ref="P7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EL SALARIO DE BONY CON EL AUMENTO</t>
        </r>
      </text>
    </comment>
    <comment ref="P8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CONTRATACION DE LA SECRETARIA DEL ALCALDE BEATRIZ</t>
        </r>
      </text>
    </comment>
    <comment ref="P9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CONTRATACION DE LA SECRETARIA DEL ALCALDE BEATRIZ</t>
        </r>
      </text>
    </comment>
    <comment ref="P11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EL SALARIO DE BONY CON EL AUMENTO</t>
        </r>
      </text>
    </comment>
    <comment ref="P12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CONTRATACION DE LA SECRETARIA DEL ALCALDE BEATRIZ</t>
        </r>
      </text>
    </comment>
    <comment ref="P13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EL SALARIO DE BONY CON EL AUMENTO</t>
        </r>
      </text>
    </comment>
    <comment ref="P14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CONTRATACION DE LA SECRETARIA DEL ALCALDE BEATRIZ</t>
        </r>
      </text>
    </comment>
    <comment ref="P20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CONTRATACION DE LA SECRETARIA DEL ALCALDE BEATRIZ</t>
        </r>
      </text>
    </comment>
    <comment ref="F40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$ 53,400 del fondo comun y  $ 90,000 del 7% fiestas</t>
        </r>
      </text>
    </comment>
    <comment ref="P67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contrtacion de tania y rafael seguna acta 01 acuerdos 04, 05 del 01/05/21 </t>
        </r>
      </text>
    </comment>
    <comment ref="P68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contrtacion de tania y rafael seguna acta 01 acuerdos 04, 05 del 01/05/21 </t>
        </r>
      </text>
    </comment>
    <comment ref="P71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contrtacion de tania y rafael seguna acta 01 acuerdos 04, 05 del 01/05/21 </t>
        </r>
      </text>
    </comment>
    <comment ref="P73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contrtacion de tania y rafael seguna acta 01 acuerdos 04, 05 del 01/05/21 </t>
        </r>
      </text>
    </comment>
    <comment ref="P77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contrtacion de tania y rafael seguna acta 01 acuerdos 04, 05 del 01/05/21 </t>
        </r>
      </text>
    </comment>
    <comment ref="G107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 AUMENTA PARA EL PAGO DE COBRO DE IMPUESTOS EN ECXESO A CONTRIBUYENTE
Y SE QUITA 0102- 54199</t>
        </r>
      </text>
    </comment>
    <comment ref="P117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el aumento de willian montano según acta 01 acuerdo 04 del 01/05/21</t>
        </r>
      </text>
    </comment>
    <comment ref="P119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CONTRATACION DE MORIS DE POLI ALTAVISTA</t>
        </r>
      </text>
    </comment>
    <comment ref="P120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CONTRATACION DE MORIS DE POLI ALTAVISTA</t>
        </r>
      </text>
    </comment>
    <comment ref="P122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el aumento de willian montano según acta 01 acuerdo 04 del 01/05/21</t>
        </r>
      </text>
    </comment>
    <comment ref="P123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CONTRATACION DE MORIS DE POLI ALTAVISTA</t>
        </r>
      </text>
    </comment>
    <comment ref="P124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el aumento de willian montano según acta 01 acuerdo 04 del 01/05/21</t>
        </r>
      </text>
    </comment>
    <comment ref="P125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CONTRATACION DE MORIS DE POLI ALTAVISTA</t>
        </r>
      </text>
    </comment>
    <comment ref="P129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 LA CONTRATACION DE MORIS DE POLI ALTAVISTA</t>
        </r>
      </text>
    </comment>
  </commentList>
</comments>
</file>

<file path=xl/comments3.xml><?xml version="1.0" encoding="utf-8"?>
<comments xmlns="http://schemas.openxmlformats.org/spreadsheetml/2006/main">
  <authors>
    <author>Autor</author>
  </authors>
  <commentList>
    <comment ref="C113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según acta 04 acuerdo 08 del 14/05/21</t>
        </r>
      </text>
    </comment>
  </commentList>
</comments>
</file>

<file path=xl/comments4.xml><?xml version="1.0" encoding="utf-8"?>
<comments xmlns="http://schemas.openxmlformats.org/spreadsheetml/2006/main">
  <authors>
    <author>Autor</author>
  </authors>
  <commentList>
    <comment ref="E5" authorId="0">
      <text>
        <r>
          <rPr>
            <b/>
            <sz val="9"/>
            <color indexed="81"/>
            <rFont val="Tahoma"/>
            <family val="2"/>
          </rPr>
          <t>Autor: vacaciones de</t>
        </r>
        <r>
          <rPr>
            <sz val="9"/>
            <color indexed="81"/>
            <rFont val="Tahoma"/>
            <family val="2"/>
          </rPr>
          <t xml:space="preserve">
jose alonso para hernandez, ronay kevin,naum martinez, maria rubidia, gonzalo eliseos, luis antonio hernendez</t>
        </r>
      </text>
    </comment>
    <comment ref="C6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ACTA 01 ACUERDO 08 DEL 05/01/21</t>
        </r>
      </text>
    </comment>
    <comment ref="E7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PAGO DE VACACIONES DE JOSE ALONSO PARADA</t>
        </r>
      </text>
    </comment>
    <comment ref="E21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maria rubidia sandoval
Luis Antonio Hernandez
Ronay Kevin Henrique
Gonzalo Eliseo  Torres
Nahun Martinez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Horas extras del mes de febrero de gloria luz</t>
        </r>
      </text>
    </comment>
    <comment ref="E41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VACACIONES DE:
JESUS EDGARDO FUENTES
JOSE WILFREDO TOBAR
JOSE DAVID HENRIQUEZ
JOSE ISIDRO TORRES
WILLIAN ALEXANDER MONTANO
RAMON AMILCAR FLORES</t>
        </r>
      </text>
    </comment>
    <comment ref="E53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BENITO, TULIO ANTONIO SANCHEZ, MARIO ALEXANDER, JOTGE ANTONIO MAGAÑA</t>
        </r>
      </text>
    </comment>
    <comment ref="E57" authorId="0">
      <text>
        <r>
          <rPr>
            <b/>
            <sz val="9"/>
            <color indexed="81"/>
            <rFont val="Tahoma"/>
            <charset val="1"/>
          </rPr>
          <t>Autor:</t>
        </r>
        <r>
          <rPr>
            <sz val="9"/>
            <color indexed="81"/>
            <rFont val="Tahoma"/>
            <charset val="1"/>
          </rPr>
          <t xml:space="preserve">
vacaciones de jose aristides, miguel angel, dagoberto,jose edgardo, sandra</t>
        </r>
      </text>
    </comment>
    <comment ref="E72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vacaciones de tulio sanchez,aristides quijano, antonio magaña, miguel torres,pedro quintanilla</t>
        </r>
      </text>
    </comment>
    <comment ref="E81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ABEL,RAMON AMILCAR, JOSE ESTEBAN, GERARDO AUGUZTO</t>
        </r>
      </text>
    </comment>
    <comment ref="F106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pago de vacaciones de jose abel, jose eesteban, gerardo augusto</t>
        </r>
      </text>
    </comment>
  </commentList>
</comments>
</file>

<file path=xl/comments5.xml><?xml version="1.0" encoding="utf-8"?>
<comments xmlns="http://schemas.openxmlformats.org/spreadsheetml/2006/main">
  <authors>
    <author>Autor</author>
  </authors>
  <commentList>
    <comment ref="D92" author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acta 52 acuerdo 10 del 23/09/20</t>
        </r>
      </text>
    </comment>
  </commentList>
</comments>
</file>

<file path=xl/sharedStrings.xml><?xml version="1.0" encoding="utf-8"?>
<sst xmlns="http://schemas.openxmlformats.org/spreadsheetml/2006/main" count="1448" uniqueCount="525">
  <si>
    <t>54199</t>
  </si>
  <si>
    <t>FONDO COMUN - 0101</t>
  </si>
  <si>
    <t>FONDO COMUN - 0102</t>
  </si>
  <si>
    <t>FONDO COMUN - 0202</t>
  </si>
  <si>
    <t>FONDO COMUN - 0201</t>
  </si>
  <si>
    <t>ESTRUCTURA PRESUPUESTARIA</t>
  </si>
  <si>
    <t>(6) Objeto Específico</t>
  </si>
  <si>
    <t>(7) DENOMINACIÓN</t>
  </si>
  <si>
    <t>(8) MONTO</t>
  </si>
  <si>
    <t>(1) Area de Gestión</t>
  </si>
  <si>
    <t>(3) Linea de Trabajo</t>
  </si>
  <si>
    <t>01</t>
  </si>
  <si>
    <t xml:space="preserve">Sueldos </t>
  </si>
  <si>
    <t xml:space="preserve">Sueldos Eventuales </t>
  </si>
  <si>
    <t>Por Remuneraciones Permanentes</t>
  </si>
  <si>
    <t>Por Remuneraciones Eventuales</t>
  </si>
  <si>
    <t xml:space="preserve">Por Prestaciones de Servicio en el pais </t>
  </si>
  <si>
    <t>Honorarios</t>
  </si>
  <si>
    <t>Prestaciones Sociales al Personal</t>
  </si>
  <si>
    <t>Productos Alimenticios para Personas</t>
  </si>
  <si>
    <t>Productos Agropecuarios y Forestales</t>
  </si>
  <si>
    <t>Productos Textiles y Vestuarios</t>
  </si>
  <si>
    <t>Productos de Cuero y Caucho</t>
  </si>
  <si>
    <t>Productos Químicos</t>
  </si>
  <si>
    <t>Productos Farmacéuticos y Medicinales</t>
  </si>
  <si>
    <t>Materiales de Oficina</t>
  </si>
  <si>
    <t>Materiales Informáticos</t>
  </si>
  <si>
    <t>Herramientas, Rep. Y Accesorios</t>
  </si>
  <si>
    <t>Materiales Eléctricos</t>
  </si>
  <si>
    <t>Bienes de Uso y Consumo Diversos</t>
  </si>
  <si>
    <t>Servicios Energía Eléctrica</t>
  </si>
  <si>
    <t>Servicios de Agua</t>
  </si>
  <si>
    <t>Servicios de Telecomunicaciones</t>
  </si>
  <si>
    <t>Mtto. Y Rep. De Bienes Muebles</t>
  </si>
  <si>
    <t>Transp. Fletes y Almacenamiento</t>
  </si>
  <si>
    <t>Servicios de Publicidad</t>
  </si>
  <si>
    <t>Impresiones, Public. Y Reproducciones</t>
  </si>
  <si>
    <t>Arrendamiento de Bienes Inmuebles</t>
  </si>
  <si>
    <t>Pasajes al Interior</t>
  </si>
  <si>
    <t>Viáticos por Comisión Interna</t>
  </si>
  <si>
    <t>Viáticos por Comisión Externa</t>
  </si>
  <si>
    <t>Servicios de Capacitación</t>
  </si>
  <si>
    <t>Derechos</t>
  </si>
  <si>
    <t>Primas y Gastos de Seguros de Personas</t>
  </si>
  <si>
    <t>Primas y Gastos de Seguros de Bienes</t>
  </si>
  <si>
    <t>A Personas naturales</t>
  </si>
  <si>
    <t>Mobiliario</t>
  </si>
  <si>
    <t>Equipos Informáticos</t>
  </si>
  <si>
    <t>Cuentas por pagar de años anteriores gasto corriente</t>
  </si>
  <si>
    <t>02</t>
  </si>
  <si>
    <t xml:space="preserve">Horas Extraordinarias </t>
  </si>
  <si>
    <t>Minerales,  metálicos y productos derivados</t>
  </si>
  <si>
    <t>Comisiones y Gastos Bancarios</t>
  </si>
  <si>
    <t xml:space="preserve">Beneficios Adicionales </t>
  </si>
  <si>
    <t>Combustibles y Lubricantes</t>
  </si>
  <si>
    <t>Minerales no Met. y productos derivados</t>
  </si>
  <si>
    <t>Materiales de Defensa y Seg. Pública</t>
  </si>
  <si>
    <t>Servicios de Correos</t>
  </si>
  <si>
    <t>Alumbrado Publico</t>
  </si>
  <si>
    <t>(9) TOTAL GASTOS</t>
  </si>
  <si>
    <t>EJECUTADO</t>
  </si>
  <si>
    <t>Aumento</t>
  </si>
  <si>
    <t xml:space="preserve">Disminuyo </t>
  </si>
  <si>
    <t>REFORMA 1</t>
  </si>
  <si>
    <t>REFORMA 2</t>
  </si>
  <si>
    <t>REFORMA 3</t>
  </si>
  <si>
    <t>Saldo</t>
  </si>
  <si>
    <t>SALDOS</t>
  </si>
  <si>
    <t xml:space="preserve"> EJECUCION Y REFORMAS AL FONDO COMUN </t>
  </si>
  <si>
    <t xml:space="preserve">ENERO </t>
  </si>
  <si>
    <t>Total</t>
  </si>
  <si>
    <t>TOTAL</t>
  </si>
  <si>
    <t>Pasaje al Exterior</t>
  </si>
  <si>
    <t>Impuestos Tasas y Derechos Diversos</t>
  </si>
  <si>
    <t>Libros y Colecciones</t>
  </si>
  <si>
    <t>Productos de Papel y Carton</t>
  </si>
  <si>
    <t>Combustible y Lubricantes</t>
  </si>
  <si>
    <t>Materiales Informaticos</t>
  </si>
  <si>
    <t>Matto. Y Reparacion de Bines Inmuebles</t>
  </si>
  <si>
    <t>Impresiones, Publicaciones y Reproducciones</t>
  </si>
  <si>
    <t>Multas y Costas Judiciales</t>
  </si>
  <si>
    <t>Bienes Muebles Diversos</t>
  </si>
  <si>
    <t>Productos de papel y Carton</t>
  </si>
  <si>
    <t>Servicios Generales y Arrendamientos Diversos</t>
  </si>
  <si>
    <t>Servicios de Capacitacion</t>
  </si>
  <si>
    <t>Derechos de Propiedad Intelectual</t>
  </si>
  <si>
    <t>Impresiones Publicaciones y Reproducciones</t>
  </si>
  <si>
    <t>Horas extras</t>
  </si>
  <si>
    <t>sueldo per. Permanente</t>
  </si>
  <si>
    <t>sueldo contrato</t>
  </si>
  <si>
    <t>Vacaciones pers. Permanente</t>
  </si>
  <si>
    <t>suel.perm</t>
  </si>
  <si>
    <t>suel.cont</t>
  </si>
  <si>
    <t>sueldo.cont</t>
  </si>
  <si>
    <t>sueldo Permanente</t>
  </si>
  <si>
    <t>Gastos de Representacion</t>
  </si>
  <si>
    <t>Indemnizacion permanente</t>
  </si>
  <si>
    <t>Indemnizacion contrato</t>
  </si>
  <si>
    <t>Al personal de servicio Permanente</t>
  </si>
  <si>
    <t>REFORMA 4</t>
  </si>
  <si>
    <t>REFORMA 5</t>
  </si>
  <si>
    <t>Transporte, Flete y Almacenamiento</t>
  </si>
  <si>
    <t>Consultorias, Estudios e Investigaciones Diversas</t>
  </si>
  <si>
    <t>(2) Unidad Presupuestaria</t>
  </si>
  <si>
    <t>REFORMA 6</t>
  </si>
  <si>
    <t>REFORMA 7</t>
  </si>
  <si>
    <t xml:space="preserve">REFORMA </t>
  </si>
  <si>
    <t>BONO</t>
  </si>
  <si>
    <t>Al Personal de Servicio Permanente</t>
  </si>
  <si>
    <t>Al Personal de Servicio Eventual</t>
  </si>
  <si>
    <t>Arrendamiento de Bienes Muebles</t>
  </si>
  <si>
    <t>Al Personal de Servicio Pemanente</t>
  </si>
  <si>
    <t>Al Personal  de Servicio Eventual</t>
  </si>
  <si>
    <t>Comisiones por Recaudaciones</t>
  </si>
  <si>
    <t>Sueldo.permanent</t>
  </si>
  <si>
    <t>Estudios e Investigaciones</t>
  </si>
  <si>
    <t>Productos Farmaceuticos y Medicinales</t>
  </si>
  <si>
    <t>Arrendamientos de Bienes Inmuebles</t>
  </si>
  <si>
    <t>Matt.y Rep. De Bienes Muebles</t>
  </si>
  <si>
    <t xml:space="preserve">Servicios de Capacitacion </t>
  </si>
  <si>
    <t>Materiales de Defensa y Seg. Publica</t>
  </si>
  <si>
    <t>Mant.y Repar. De Bs Muebles</t>
  </si>
  <si>
    <t>Miner. No Metalicos y Prod. Der.</t>
  </si>
  <si>
    <t>Equipos Informaticos</t>
  </si>
  <si>
    <t>INSAFOR,ISSS,INPEP,IPSFA</t>
  </si>
  <si>
    <t>AFPs</t>
  </si>
  <si>
    <t>ALCALDIA MUNICIPAL DE TONACATEPEQUE</t>
  </si>
  <si>
    <t xml:space="preserve"> PERMANENTE</t>
  </si>
  <si>
    <t xml:space="preserve"> EVENTUALES</t>
  </si>
  <si>
    <t>Atenciones  Oficiales</t>
  </si>
  <si>
    <t>PERMANENTE</t>
  </si>
  <si>
    <t>EVENTUALES</t>
  </si>
  <si>
    <t>Cuentas por pagar de años anteriores</t>
  </si>
  <si>
    <t>Obras de Arte y Cultura</t>
  </si>
  <si>
    <t>Viaticos por Comision Interna</t>
  </si>
  <si>
    <t xml:space="preserve">Especies Municipales Dibersas </t>
  </si>
  <si>
    <t>CTA. 540-00535-3</t>
  </si>
  <si>
    <t>0101</t>
  </si>
  <si>
    <t>54314</t>
  </si>
  <si>
    <t>gastado en junio</t>
  </si>
  <si>
    <t>gastado en julio</t>
  </si>
  <si>
    <t>Maquinaria y Equipo para Apoyo Institucional</t>
  </si>
  <si>
    <t>Transporte Fletes y Almacenamiento</t>
  </si>
  <si>
    <t>Llantas y Neumaticos</t>
  </si>
  <si>
    <t>Servicio de Agua</t>
  </si>
  <si>
    <t>Mtto. Y Rep. De Vehiculos</t>
  </si>
  <si>
    <t>Transporte Flete y Almacenamiento</t>
  </si>
  <si>
    <t>Mtto y Rep.de Vehiculos</t>
  </si>
  <si>
    <t>MES DE AGOSTO</t>
  </si>
  <si>
    <t>MES DE SEPTIEMBRE</t>
  </si>
  <si>
    <t>OCTUBRE</t>
  </si>
  <si>
    <t>gastado en octubre</t>
  </si>
  <si>
    <t>saldo</t>
  </si>
  <si>
    <t>Gastado</t>
  </si>
  <si>
    <t>MES DE NOVIEMBRE</t>
  </si>
  <si>
    <t>Gastado en noviembre</t>
  </si>
  <si>
    <t>DICIEMBRE</t>
  </si>
  <si>
    <t>GASTADO EN DICIEMBRE</t>
  </si>
  <si>
    <t>Aguinaldo</t>
  </si>
  <si>
    <t>Minerales no metálicos y productos derivados</t>
  </si>
  <si>
    <t>Matto y Rep de Vehiculos</t>
  </si>
  <si>
    <t>Publicidad</t>
  </si>
  <si>
    <t>Aguinaldos</t>
  </si>
  <si>
    <t>Indemnizaciones al personalpermanete</t>
  </si>
  <si>
    <t>Indemniz.per</t>
  </si>
  <si>
    <t>BONO CATASTRO</t>
  </si>
  <si>
    <t>AGUINALDO</t>
  </si>
  <si>
    <t xml:space="preserve"> GASTOS DEL 7% FIESTAS 2020</t>
  </si>
  <si>
    <t xml:space="preserve">Monto del proyecto: </t>
  </si>
  <si>
    <t>gastado enero</t>
  </si>
  <si>
    <t>bono emergencia covid-19</t>
  </si>
  <si>
    <t>Contrato</t>
  </si>
  <si>
    <t>14/01/21</t>
  </si>
  <si>
    <t>Pago a Roberto Edgardo Herrera por gastos  de representacion del mes de enero</t>
  </si>
  <si>
    <t>21/01/21</t>
  </si>
  <si>
    <t xml:space="preserve">Pago d efact. 0565 Alvaro Ernesto Urrutia compra de 13 garrafones </t>
  </si>
  <si>
    <t xml:space="preserve">Pago d efact. 0566 Alvaro Ernesto Urrutia compra de 13 garrafones </t>
  </si>
  <si>
    <t xml:space="preserve">Pago d efact. 0567 Alvaro Ernesto Urrutia compra de 10 garrafones </t>
  </si>
  <si>
    <t xml:space="preserve">Pago d efact. 0568 Alvaro Ernesto Urrutia compra de 15 garrafones </t>
  </si>
  <si>
    <t xml:space="preserve">Pago d efact. 0559 Alvaro Ernesto Urrutia compra de 8 garrafones </t>
  </si>
  <si>
    <t xml:space="preserve">Pago d efact. 0561 Alvaro Ernesto Urrutia compra de 13 garrafones </t>
  </si>
  <si>
    <t xml:space="preserve">Pago d efact. 0562 Alvaro Ernesto Urrutia compra de 10 garrafones </t>
  </si>
  <si>
    <t xml:space="preserve">Pago d efact. 0563 Alvaro Ernesto Urrutia compra de 10 garrafones </t>
  </si>
  <si>
    <t>Pago de fact. 0058 Gabriel Angel Zavala compra de 26 garrafones de agua</t>
  </si>
  <si>
    <t>Pago de fact. 0059 Gabriel Angel Zavala compra de 27 garrafones de agua</t>
  </si>
  <si>
    <t>22/01/21</t>
  </si>
  <si>
    <t>Ayuda economica a Manuel Edgardo Barrera por la muerte de su madre</t>
  </si>
  <si>
    <t>25/01/21</t>
  </si>
  <si>
    <t>Pao de fact. 0230 Zonia Estela Escobar por prestar los servicios de asesora durante el mes de enero</t>
  </si>
  <si>
    <t>Pago a Fabio Aldo Franco Segovia por indemnizacion esta es la 5ta cuota enero</t>
  </si>
  <si>
    <t>27/01/21</t>
  </si>
  <si>
    <t>Pago de planilla de salrio de los empleados por contrato del mes de enero</t>
  </si>
  <si>
    <t>28/01/21</t>
  </si>
  <si>
    <t>Pago d efact. 0185 Jose Luis Antonio vlos porprestar los servicios como auditor interno mes de enero</t>
  </si>
  <si>
    <t xml:space="preserve">28/01/21 </t>
  </si>
  <si>
    <t>Pago de planilla de honorario del personal pensionado mes de enero</t>
  </si>
  <si>
    <t>02/02/21</t>
  </si>
  <si>
    <t>Pago de planilla de interinato de Hugo Fidencio Marines del mes de enero</t>
  </si>
  <si>
    <t>Pago a Roberto Edgardo Herrera por gastos  de representacion del mes de febrero</t>
  </si>
  <si>
    <t>05/02/21</t>
  </si>
  <si>
    <t>Pago de fact. 0076 Vilma Ester Hernandez por anticipo del 30% de honorarios de auditoria externa año 2018</t>
  </si>
  <si>
    <t>MES ENERO</t>
  </si>
  <si>
    <t>10/02/21</t>
  </si>
  <si>
    <t>Pago de planilla de salario del personal ley cam del mes de enero</t>
  </si>
  <si>
    <t>Pago de fact. 2167 Editora el Mundo por publicacion de licitacion</t>
  </si>
  <si>
    <t>Pago de fact. 2168 Editora el Mundo por publicacion de declaracion decierta</t>
  </si>
  <si>
    <t>Pago a Yesenia Guadalupe sanchez por la compra de 80 pupusas y para personas con dicapacidad</t>
  </si>
  <si>
    <t>Pago de fact. 0569 Alvaro Ernesto urrutia compra de 13 garrafones de agua</t>
  </si>
  <si>
    <t>Pago de fact. 0571 Alvaro Ernesto urrutia compra de 11 garrafones de agua</t>
  </si>
  <si>
    <t>Pago de fact. 0572 Alvaro Ernesto urrutia compra de 12 garrafones de agua</t>
  </si>
  <si>
    <t>Pago de fact. 0574 Alvaro Ernesto urrutia compra de 13 garrafones de agua</t>
  </si>
  <si>
    <t>Pago de fact. 0576 Alvaro Ernesto urrutia compra de 9 garrafones de agua</t>
  </si>
  <si>
    <t>Pago de fact. 0577 Alvaro Ernesto urrutia compra de 13 garrafones de agua</t>
  </si>
  <si>
    <t>Pago de fact. 0578 Alvaro Ernesto urrutia compra de 12 garrafones de agua</t>
  </si>
  <si>
    <t>Pago de fact. 0580 Alvaro Ernesto urrutia compra de 10 garrafones de agua</t>
  </si>
  <si>
    <t>Pago de fact. 0060 Gabriel Angel Zavala compra de 26 garrafones de agua</t>
  </si>
  <si>
    <t>Pago de fact. 0061 Gabriel Angel Zavala compra de 26 garrafones de agua</t>
  </si>
  <si>
    <t>Pago de fact. 0062 Gabriel Angel Zavala compra de 32 garrafones de agua</t>
  </si>
  <si>
    <t>17/02/21</t>
  </si>
  <si>
    <t>Pago de fact. 23939 Dataprint de el salvador por compra de 4 toner para medio ambiente</t>
  </si>
  <si>
    <t>19/02/21</t>
  </si>
  <si>
    <t>Pago de fact. 3938 Dany Electric por compra de material electrico</t>
  </si>
  <si>
    <t>Pago de fact. 3941 Dany Electric por compra de herramientas y accesorios</t>
  </si>
  <si>
    <t>Pago de fact. 3939 Dany Electric por compra de material electrico</t>
  </si>
  <si>
    <t>Pago de fact. 3940 Dany Electric por compra de material electrico</t>
  </si>
  <si>
    <t>Pago de fact. 0065 Santos Renes Rivera por la compra de 100 libras de café</t>
  </si>
  <si>
    <t>Pago de fact. 0526 Grupo Argueta por 1,411.39 toneladas recolectadas y transportadas en el mes de enero</t>
  </si>
  <si>
    <t>Pago de fact. 0581 Alvaro Ernesto Urrutia compra de 14 garrafones de agua</t>
  </si>
  <si>
    <t>Pago de fact. 0582 Alvaro Ernesto Urrutia compra de 12 garrafones de agua</t>
  </si>
  <si>
    <t>Pago de fact. 0583 Alvaro Ernesto Urrutia compra de 12 garrafones de agua</t>
  </si>
  <si>
    <t>Pago de fact. 0584 Alvaro Ernesto Urrutia compra de 13 garrafones de agua</t>
  </si>
  <si>
    <t>Pago 0063 Gabriel Angel Zavala compra de 27 garrafones de agua</t>
  </si>
  <si>
    <t>Pago 0064 Gabriel Angel Zavala compra de 22 garrafones de agua</t>
  </si>
  <si>
    <t>Pago de fact. 0119 Maria Irma Gonzalez compra de 4 litros de glosofatos</t>
  </si>
  <si>
    <t>Pago de fact. 0866 Hunter´s compra de municiones para agentes del cam</t>
  </si>
  <si>
    <t>23/02/21</t>
  </si>
  <si>
    <t>Pago de cotizacion de AFP Confia y AFP Crecer de los afiliados a sitramut mes de febrero 2020</t>
  </si>
  <si>
    <t>Pago de cotizacion de AFP Confia y afp Crecer de los afiliados a sitramut mes de febrero 2020</t>
  </si>
  <si>
    <t>Pago de cotizacion de AFP Confia  y AFP Crecer de los afiliados a sitramut mes de febrero 2020</t>
  </si>
  <si>
    <t>Pago de cotizacion de Isss de los afiliados a sitramut mes de febrero 2020</t>
  </si>
  <si>
    <t>Pago de planilla de salario de los afiliados al sindicato del mes de febrero 2020</t>
  </si>
  <si>
    <t>Pago de honorarios Jose Angel Carpio del mes de febrero 2020</t>
  </si>
  <si>
    <t>Pago de vacaciones de los agentes del cam del mes de febrero 2020</t>
  </si>
  <si>
    <t>24/02/21</t>
  </si>
  <si>
    <t>Pago a Fabio Aldo Franco Segovia por indemnizacion esta es la 6ta y ultima cuota febrero</t>
  </si>
  <si>
    <t>Pago a Eldifonso Escalante por la compra de 5 docens de escobas para medio ambiente altavista</t>
  </si>
  <si>
    <t>Pago a Eldifonso Escalante por la compra de 4 docenas de escobas para medio ambiente central</t>
  </si>
  <si>
    <t>Pago a Eldifonso Escalante por la compra de 4 docenas de escobas para polideportivo</t>
  </si>
  <si>
    <t>Pago a Eldifonso Escalante por la compra de 3 docenas de escobas para medioambiente</t>
  </si>
  <si>
    <t>Pago de fact. 3937 Dany Electric cmpra de material electrico para casa comunal</t>
  </si>
  <si>
    <t>Pago de fact. 0187 Jose Luis Antonio Avalos honorarios por prestar lo servicios como auditor interno mes de febrero</t>
  </si>
  <si>
    <t>Pago de fact. 0040 Ana Silvia Uribe impresión de 20 block de comprobantes de retencion</t>
  </si>
  <si>
    <t>25/02/21</t>
  </si>
  <si>
    <t>Pago de planilla de salario del personal por contrato del mes de febrero</t>
  </si>
  <si>
    <t>Pago de plannilla de servicios del personlensionado mes de febrero</t>
  </si>
  <si>
    <t>MES DE FEBRERO</t>
  </si>
  <si>
    <t>03/03/21</t>
  </si>
  <si>
    <t>Pago a Roberto Edgardo Herrera por gastos de representaion del mes de marzo</t>
  </si>
  <si>
    <t>Pago de fact. 0234 Zonia Estela Escobar por prestar los servicios como asesora del despacho mes de febrero</t>
  </si>
  <si>
    <t>Pago de planilla de interinato de Hugo Fidencio Martines del mes de febrero</t>
  </si>
  <si>
    <t>04/03/21</t>
  </si>
  <si>
    <t>Pago de planilla de salario del personal de ley cam del mes de febrero</t>
  </si>
  <si>
    <t>Pago de planilla de horas extras del personal ley cam del mes de enero</t>
  </si>
  <si>
    <t>Pago de planilla de servicios del personlensionado mes de febrero</t>
  </si>
  <si>
    <t>Pago de fact. 0591 Alvaro Ernesto Urrutia compra de 12 garrafones de agua</t>
  </si>
  <si>
    <t>Pago de fact. 0588 Alvaro Ernesto Urrutia compra de 15 garrafones de agua</t>
  </si>
  <si>
    <t>Pago de fact. 0587 Alvaro Ernesto Urrutia compra de 11 garrafones de agua</t>
  </si>
  <si>
    <t>Pago de fact. 0585 Alvaro Ernesto Urrutia compra de 13 garrafones de agua</t>
  </si>
  <si>
    <t>Pago de fact. 0265 Carlos Alexander Garcia por compra de 94 cohetes de trueno y 2 toritos</t>
  </si>
  <si>
    <t>09/03/21</t>
  </si>
  <si>
    <t>Pago de fact. 0895 Papelera salvadoreña RZ, compra de papeleria para la municipalidad</t>
  </si>
  <si>
    <t>Pago de fact. 0896 Papelera salvadoreña RZ, compra de papeleria para la municipalidad</t>
  </si>
  <si>
    <t>Pago de fact. 0897 Papelera salvadoreña RZ, compra de papeleria para la municipalidad</t>
  </si>
  <si>
    <t>Pago de fact. 0904 Papelera salvadoreña RZ, compra de papeleria para la municipalidad</t>
  </si>
  <si>
    <t>Pago de fact. 0888 Papelera salvadoreña RZ, compra de papeleria para la municipalidad altavista</t>
  </si>
  <si>
    <t>Pago de fact. 0892 Papelera salvadoreña RZ, compra de papeleria para la municipalidad altavista</t>
  </si>
  <si>
    <t>Pago de fact. 2579 editora El Mundo por publicacion de licitacion de proyecto</t>
  </si>
  <si>
    <t>Pago de fact. 2580 editora El Mundo por publicacion de licitacion de proyecto</t>
  </si>
  <si>
    <t>Pago de fact. 2582 editora El Mundo por publicacion de licitacion de proyecto</t>
  </si>
  <si>
    <t>Pago de fact. 0121 Jose Nelson Ramirez compra de insumos de limpieza para la municipalidad</t>
  </si>
  <si>
    <t>Pago de fact. 0122 Jose Nelson Ramirez compra de insumos de limpieza para la municipalidad</t>
  </si>
  <si>
    <t>10/3/21</t>
  </si>
  <si>
    <t>Pago de fact. 0591 Grupo Argueta,.SA por 1,192.72 toneladas recolectadas y transportadas en el mes de febrero</t>
  </si>
  <si>
    <t>12/03/21</t>
  </si>
  <si>
    <t>Ayuda economica a Jose Francisco Erroa Moran por la muerte del padre</t>
  </si>
  <si>
    <t>Devoluciones de Impuestos Pecibidos en Exceso</t>
  </si>
  <si>
    <t>ACTA 11 ACUERDO 04 DEL 02/03/21</t>
  </si>
  <si>
    <t>16/03/21</t>
  </si>
  <si>
    <t>PAGO DE FACT. 1048 Papelera Salvadoreña,RZ, tinta para informatica</t>
  </si>
  <si>
    <t>Pago de fact. 0592 Alvaro Ernesto Urrutia compra de 15 garrafones de agua</t>
  </si>
  <si>
    <t>Pago de fact. 0593 Alvaro Ernesto Urrutia compra de 14 garrafones de agua</t>
  </si>
  <si>
    <t>Pago de fact. 0594 Alvaro Ernesto Urrutia compra de 13 garrafones de agua</t>
  </si>
  <si>
    <t>Pago de fact. 0595 Alvaro Ernesto Urrutia compra de 13 garrafones de agua</t>
  </si>
  <si>
    <t>Pago d efact. 0065 Gabriel Angel Zavala compra de 16 garrafones de agua</t>
  </si>
  <si>
    <t>Pago d efact. 0067 Gabriel Angel Zavala compra de 25 garrafones de agua</t>
  </si>
  <si>
    <t>Pago d efact. 0068 Gabriel Angel Zavala compra de 27 garrafones de agua</t>
  </si>
  <si>
    <t>19/03/21</t>
  </si>
  <si>
    <t>Pago de fact. 0188 Jose Luis Antonio Avalos por prestar los servicios como auditor interno durante el mes de marzo</t>
  </si>
  <si>
    <t>Pago de fact. 0596 Alvaro Ernesto Urrutia compra de 12 garrafones de agua</t>
  </si>
  <si>
    <t>Pago de fact. 0598 Alvaro Ernesto Urrutia compra de 14 garrafones de agua</t>
  </si>
  <si>
    <t>Pago de fact. 0599 Alvaro Ernesto Urrutia compra de 10 garrafones de agua</t>
  </si>
  <si>
    <t>Pago de fact. 0600 Alvaro Ernesto Urrutia compra de 15 garrafones de agua</t>
  </si>
  <si>
    <t>Liquidacion de fondo circulante de altavista de Edilberto Errroa del 19/02/ al 15/03/21</t>
  </si>
  <si>
    <t>23/03/21</t>
  </si>
  <si>
    <t>Pago de fact. 0079 Vilma Ester Hernandez del 50% de auditoria extena del año 218</t>
  </si>
  <si>
    <t>Pago de fact. 0237 Zonia Estela Escobar por prestar los servicios como asesora del señor alcald emes de marzo</t>
  </si>
  <si>
    <t>24/03/21</t>
  </si>
  <si>
    <t>Pago de fact. 0273 Carlos Alexander Garcia por compra de 94 cohetes de trueno y 2 toritos</t>
  </si>
  <si>
    <t>Pago de fact. 0272 Carlos Alexander Garcia por compra de 94 cohetes de trueno y 2 toritos</t>
  </si>
  <si>
    <t>26/03/21</t>
  </si>
  <si>
    <t>Al personal de serv.permanente</t>
  </si>
  <si>
    <t>Pago a Gloria Luz Lemus por indemnizacion por retiro voluntario 1er cuota</t>
  </si>
  <si>
    <t>29/03/21</t>
  </si>
  <si>
    <t>Pago d efact. 0271 Carlos Alexander Garcia por la compra de 94 cohetes de trueno y 2 toritos</t>
  </si>
  <si>
    <t>30/03/21</t>
  </si>
  <si>
    <t>Pago de fact. 0069 Gabriel Angel Zavala por compra de 25 garrafones de agua</t>
  </si>
  <si>
    <t>Pago de fact. 0071 Gabriel Angel Zavala por compra de 20 garrafones de agua</t>
  </si>
  <si>
    <t>Pago de fact. 3311 Editora el Mundo por publicacion de resultados de licitacion del proyec. El arenal</t>
  </si>
  <si>
    <t>Pago de fact. 3309 Editora el Mundo por publicacion de resultados de licitacion del proyecto canton transito 2</t>
  </si>
  <si>
    <t>Pago de fact. 3310 Editora El Mundo por publicacion de resultados de licitacion del proyecto cancha canton la fuente</t>
  </si>
  <si>
    <t>MES DE MARZO</t>
  </si>
  <si>
    <t>Pago de planilla de afp crecer del mes de enero de los empleados ley cam y contrato</t>
  </si>
  <si>
    <t>Pago de planilla de los empleados ley cam y contrato de la AFP Confia mes de febrero</t>
  </si>
  <si>
    <t>Pago de planilla de afp confia de los empleados ley cam y contrato del mes de enero</t>
  </si>
  <si>
    <t>Pago de planilla de afp confia de los empleados ley cam y contrato del mes de febrero</t>
  </si>
  <si>
    <t>Pago de planilla del seguro social de los empleados ley cam y contrato del mes de enero</t>
  </si>
  <si>
    <t>Pago de planilla del seguro social de los empleados ley cam y contrato del mes de febrero</t>
  </si>
  <si>
    <t>MES DE ABRIL</t>
  </si>
  <si>
    <t>07/04/21</t>
  </si>
  <si>
    <t>Pago a Roberto Edgardo Herrera por gastos de representacion del mes de abril</t>
  </si>
  <si>
    <t>08/03/21</t>
  </si>
  <si>
    <t xml:space="preserve"> Pago de fact. 0756 Alvaro Ernesto Urritia compra de 15  garrafpones de agua</t>
  </si>
  <si>
    <t xml:space="preserve"> Pago de fact. 0757 Alvaro Ernesto Urritia compra de 8  garrafpones de agua</t>
  </si>
  <si>
    <t xml:space="preserve"> Pago de fact. 0758 Alvaro Ernesto Urritia compra de 8  garrafpones de agua</t>
  </si>
  <si>
    <t xml:space="preserve"> Pago de fact. 0759 Alvaro Ernesto Urritia compra de 17  garrafpones de agua</t>
  </si>
  <si>
    <t>08/04/21</t>
  </si>
  <si>
    <t>Pago de fact. 18241474 Del sur NC 502407502 Mes de marzo</t>
  </si>
  <si>
    <t>Pago de fact. 119749435 Caess nc 20297818 mes de marzo</t>
  </si>
  <si>
    <t xml:space="preserve"> Pago de fact. 0751 Alvaro Ernesto Urritia compra de 15  garrafones de agua</t>
  </si>
  <si>
    <t xml:space="preserve"> Pago de fact. 0752 Alvaro Ernesto Urritia compra de 11  garrafones de agua</t>
  </si>
  <si>
    <t xml:space="preserve"> Pago de fact. 0753 Alvaro Ernesto Urritia compra de 12  garrafones de agua</t>
  </si>
  <si>
    <t xml:space="preserve"> Pago de fact. 0755 Alvaro Ernesto Urritia compra de 13  garrafones de agua</t>
  </si>
  <si>
    <t>Pago de planilla de salario del personal por contrato del mes de marzo</t>
  </si>
  <si>
    <t>pago de interinato de Hugo Fidencio Martinez mes de marzo</t>
  </si>
  <si>
    <t>Pago de planilla de pensionados por prestar los servicios durante el mes de marzo</t>
  </si>
  <si>
    <t>12/04/21</t>
  </si>
  <si>
    <t>Pago de fact. 0072 Gabriel Angel Zavala por compra de 30 garrafones de agua</t>
  </si>
  <si>
    <t xml:space="preserve"> Pago de fact. 0760 Alvaro Ernesto Urritia compra de 14  garrafones de agua</t>
  </si>
  <si>
    <t>Pago a Jessica Gabriela Duarte por devolucion de pago de impuestos por dublicidad de cobro</t>
  </si>
  <si>
    <t>Liquidacion del fondo circulante de Gloria Quijano el 01/02 al 23/03</t>
  </si>
  <si>
    <t>Pago de planilla de horas extras del personal ley cam del mes de febrero</t>
  </si>
  <si>
    <t>Pago de planilla de salario del personal ley cam del mes de marzo</t>
  </si>
  <si>
    <t>16/04/21</t>
  </si>
  <si>
    <t>Pago de planilla de cotizacion de afp crecer de bernardo elias mes de enero 2021</t>
  </si>
  <si>
    <t>21/04/21</t>
  </si>
  <si>
    <t>Pago de fact. 0190 Jose Luis Antonio Avalos honorarios del mes de abril</t>
  </si>
  <si>
    <t>Ayuda economica a Luis Medardo Arias por fallecimiento de su padre</t>
  </si>
  <si>
    <t>Pago a Gloria Luz Lemus por indemnizacion por retiro voluntario 2da cuota</t>
  </si>
  <si>
    <t>Pago a Angel Cuellar por indemnizacion de retiro voluntario</t>
  </si>
  <si>
    <t>Pago de fact. 14574 B&amp; D Servicios Tecnicos alumbrado publico mes de marzo</t>
  </si>
  <si>
    <t>Pago de fact. 0080 Vilma Ester Hernandez 20% contra entrega por auditoria externa</t>
  </si>
  <si>
    <t>Pago de fact. 0791 Alvaro Ernesto Urrutia compra de 14 garrafones de agua</t>
  </si>
  <si>
    <t>Pago de fact. 0762 Alvaro Ernesto Urrutia compra de 14 garrafones de agua</t>
  </si>
  <si>
    <t>Pago de fact. 0763 Alvaro Ernesto Urrutia compra de 13 garrafones de agua</t>
  </si>
  <si>
    <t>Pago de fact. 0764 Alvaro Ernesto Urrutia compra de 11 garrafones de agua</t>
  </si>
  <si>
    <t>Pago fact. 0087 JL Security Technologies soporte tecnico del mes de febrero</t>
  </si>
  <si>
    <t>Pago a Cristina Verenice Rivas por 184.23 recoleccion y transporte de desechos durante el mes de marzo</t>
  </si>
  <si>
    <t>Pago a Jose Atilio Serrano por 174.54 toneladas recolectadas y transportadas durantel mes de marzo</t>
  </si>
  <si>
    <t>Pago a Manuel Antonio Hernandez por 155.64 toneladas recolectadas y transportadas durante el mes de marzo</t>
  </si>
  <si>
    <t>Pago a Nelly Angelica Garcia por 139.38 toneladas recolectadas y transportadas durante el mes de marzo</t>
  </si>
  <si>
    <t>Pago de fact. 0082 Vilma Ester Hernandez 30% contra entrega por auditoria externa</t>
  </si>
  <si>
    <t>Pago d efact. 0266 Carlos Alexander Garcia por la compra de 94 cohetes de trueno y 2 toritos</t>
  </si>
  <si>
    <t>Pago de fact. 120196848 Caess NC 20297818 alumbrado del mes de abril</t>
  </si>
  <si>
    <t>22/04/21</t>
  </si>
  <si>
    <t>Pago a Nelly Angelica Garcia por 120.42 toneladas recolectadas y transportadas durante el mes de marzo</t>
  </si>
  <si>
    <t>Pago a Nelly Angelica Garcia por 158.88 toneladas recolectadas y transportadas durante el mes de marzo</t>
  </si>
  <si>
    <t>Pago a Nelly Angelica Garcia por 110.16 toneladas recolectadas y transportadas durante el mes de marzo</t>
  </si>
  <si>
    <t>23/04/21</t>
  </si>
  <si>
    <t>Pago de fact. 0074 Gabriel Angel Zavala compra de 33 garrafones de agua</t>
  </si>
  <si>
    <t>Pago de fact. 0076 Gabriel Angel Zavala compra de 28 garrafones de agua</t>
  </si>
  <si>
    <t>Pago de fact. 0240 Zonia Estela Escobar por honorarios como asesora mes de abril</t>
  </si>
  <si>
    <t>Pago de personal pensionado por prestar los servicios durante el mes de abril</t>
  </si>
  <si>
    <t>Pago de planilla del personal por contrato del mes de abril</t>
  </si>
  <si>
    <t>según acta 18, acuerdo 06 del 20/04/21</t>
  </si>
  <si>
    <t>26/04/21</t>
  </si>
  <si>
    <t>Indemnizaciones al personal contrato</t>
  </si>
  <si>
    <t>Pago de fact. 0083 Vilma Ester Hernandez por prestar los servisios como auditora externa año 2019</t>
  </si>
  <si>
    <t>Pago de fact. 0084 Vilma Ester Hernandez por prestar los servisios como auditora externa año 2019</t>
  </si>
  <si>
    <t>27/04/21</t>
  </si>
  <si>
    <t>Pago de planilla del suguro social de los empleados ley cam y contrato mes de marzo</t>
  </si>
  <si>
    <t>Pago de fact. 0766 Alvaro Ernesto Urrutia compra de 15 garrafones de agua</t>
  </si>
  <si>
    <t>Pago de fact. 0765 Alvaro Ernesto Urrutia compra de 14 garrafones de agua</t>
  </si>
  <si>
    <t>Pago de fact. 0768 Alvaro Ernesto Urrutia compra de 13 garrafones de agua</t>
  </si>
  <si>
    <t>28/04/21</t>
  </si>
  <si>
    <t>Ayuda economica a Araceli Salazar por el fallecimiento del empleado Pedro Domingo Ramirez</t>
  </si>
  <si>
    <t>Pago de planilla de salario del personal ley cam del mes de abril</t>
  </si>
  <si>
    <t>Pago de planilla de horas extras del personal ley cam  del mes de marzo</t>
  </si>
  <si>
    <t>Pago de fact. 18643708 Del sur NC 502407502 por alumbrado publico del mes de abril</t>
  </si>
  <si>
    <t>Pago de fact. 0107 JL Security Technologias por soporte tecnico del mes marzo</t>
  </si>
  <si>
    <t>Pago a Maria Antonieta Gonzalez por indemizacion por retiro voluntario</t>
  </si>
  <si>
    <t>06/05/21</t>
  </si>
  <si>
    <t>Pago de fact. 0771 Alvaro Ernesto Urrutia por compra de 20 garrafones de agua</t>
  </si>
  <si>
    <t>07/05/21</t>
  </si>
  <si>
    <t>Pago de planilla del seguro social de los empleados ley cam y contrato del mes de abril</t>
  </si>
  <si>
    <t>ACTA 04, Acuerdo 17 del 19/01/21 y acta 13 acuerdo 14 del 16/03/21</t>
  </si>
  <si>
    <t xml:space="preserve">Prestaciones Sociales al Personal </t>
  </si>
  <si>
    <t>12/05/21</t>
  </si>
  <si>
    <t>Pago a Alirio Ravin Sosa por gastos de representacion del mes de mayo</t>
  </si>
  <si>
    <t>Pago a Nelly Angelica Garcia por recoleccion y transporte de 167.99 toneladas de desechos solidos durante el mes de abril</t>
  </si>
  <si>
    <t>Pago a Nelly Angelica Garcia por recoleccion y transporte de 234.97 toneladas de desechos solidos durante el mes de abril</t>
  </si>
  <si>
    <t>Pago a Nelly Angelica Garcia por recoleccion y transporte de 145.22 toneladas de desechos solidos durante el mes de abril</t>
  </si>
  <si>
    <t>Pago a Nelly Angelica Garcia por recoleccion y transporte de 141.421 toneladas de desechos solidos durante el mes de abril</t>
  </si>
  <si>
    <t>Pago a Manuel Antonio Hernandez por 94.502 Toneladas recolectadas y transportadas durante el mes de abril</t>
  </si>
  <si>
    <t>Pago a Cristina Verenice Rivas por 178.48 Toneladas recolectadas y transportadas durante el mes de abril</t>
  </si>
  <si>
    <t>Pago a Jose Atilio Serrano  por 187.57 Toneladas recolectadas y transportadas durante el mes de abril</t>
  </si>
  <si>
    <t>Pago de fact. 0274 Carlos Alexander Garcia por la compra de 90 cohetes de trueno y 2 toritos</t>
  </si>
  <si>
    <t>13/05/21</t>
  </si>
  <si>
    <t>Pago de fact. 0079 Gabriel Angel Zavala compra de 31 garrafones de agua</t>
  </si>
  <si>
    <t>Pago de fact. 0080 Gabriel Angel Zavala compra de 43 garrafones de agua</t>
  </si>
  <si>
    <t>Pago de fact. 773 a Alvaro Ernesto Urrutia por compra de 11 garrafones de agua</t>
  </si>
  <si>
    <t>17/05/21</t>
  </si>
  <si>
    <t>Pago de fact. 0774 Alvaro Ernesto Urrutia compra de 11 garrafones de agua</t>
  </si>
  <si>
    <t>21/05/21</t>
  </si>
  <si>
    <t>Pago de Indemnizacion de Gloria Luz Cornejo cpor retiro voluntario cuota tercera mes de mayo</t>
  </si>
  <si>
    <t>Pago de fact. 0081 Gabriel Angel Zavala por compra de 35 garrafones de agua</t>
  </si>
  <si>
    <t>Pago de fact. 0775 Alvaro Ernesto Urrutia compra de 7 garrafones de agua</t>
  </si>
  <si>
    <t>Pago de fact. 0772 Alvaro Ernesto Urrutia compra de 6 garrafones de agua</t>
  </si>
  <si>
    <t>Pago de fact. 0776 Alvaro Ernesto Urrutia compra de 18 garrafones de agua</t>
  </si>
  <si>
    <t>26/05/21</t>
  </si>
  <si>
    <t>Pago de fact. 0779 Alvaro Ernesto Urrutia compra de 6 garrafones de agua</t>
  </si>
  <si>
    <t>Pago de fact. 0780 Alvaro Ernesto Urrutia compra de 10 garrafones de agua</t>
  </si>
  <si>
    <t>Pago de fac. 120790972 Caess NIC 20297818 alumbrado publico del mes de mayo</t>
  </si>
  <si>
    <t>Pago de complemento d eplanilla de salrio de bony thomas por ser gerente de altavista</t>
  </si>
  <si>
    <t>Pago de planilla de honorarios por personal pensionado del mes de mayo</t>
  </si>
  <si>
    <t>Pago de fact. 19057819 NC 502407502 Delsur calle flor de fuego mes de mayo</t>
  </si>
  <si>
    <t>31/05/21</t>
  </si>
  <si>
    <t>Pago de planilla complementaria de horas extras de evelyn garcia del mes de abril</t>
  </si>
  <si>
    <t>Pago de planilla de salario del personal por contrato del mes de mayo</t>
  </si>
  <si>
    <t>Pago de planilla de horas extras del personal ley cam  del mes de abril</t>
  </si>
  <si>
    <t>Pago de fact. 0782 Alvaro Ernesto Urrutia compra de 8 garrafones de agua</t>
  </si>
  <si>
    <t>Pago de fact. 0783 Alvaro Ernesto Urrutia compra de 6 garrafones de agua</t>
  </si>
  <si>
    <t>Pago de fact. 0082 Gabriel Angel Zavala compra de 11 garrafones de agua</t>
  </si>
  <si>
    <t>54304</t>
  </si>
  <si>
    <t>Pago de fact. 0038 Transporte Lemus por 515.97 toneladas recolectadas y transportadas durante el 19/04 al 06/05/21</t>
  </si>
  <si>
    <t>MAYO</t>
  </si>
  <si>
    <t>ACTA 01, ACUERDOS 04,05,06 DEL 01/05/21 Y ACTA 02  ACUERDO 05,06 DEL 04/05/21, ACTA 05, ACUERDO 05 DEL 18/05/21</t>
  </si>
  <si>
    <t>02/06/21</t>
  </si>
  <si>
    <t>Pago a Alirio Ravin Sosa por gastos de representacion del mes de junio</t>
  </si>
  <si>
    <t>Pago a margarito aranzamanedi para celebracion del dia del medio ambiente</t>
  </si>
  <si>
    <t>03/06/21</t>
  </si>
  <si>
    <t>Pago d efact. 0277 Carlos Alexander Garcia compra de 9 docenas de cohetes de trueno para resos del corazon de jesus</t>
  </si>
  <si>
    <t>04/06/21</t>
  </si>
  <si>
    <t>Pago a Nelly Angelica Garcia por 99.69 toneladas recolectadas y transportadas en el mes de mayo</t>
  </si>
  <si>
    <t>Pago a Nelly Angelica Garcia por 47.73 toneladas recolectadas y transportadas en el mes de mayo</t>
  </si>
  <si>
    <t>Pago a Nelly Angelica Garcia por 64.80 toneladas recolectadas y transportadas en el mes de mayo</t>
  </si>
  <si>
    <t>Pago a Nelly Angelica Garcia por 51.66 toneladas recolectadas y transportadas en el mes de mayo</t>
  </si>
  <si>
    <t>Pago de salario de Maria Enma Henriquez del mes de mayo</t>
  </si>
  <si>
    <t>Pago d efact. 0083 Gabriel Angel Zavala por la compra de 38 garrafones de agua</t>
  </si>
  <si>
    <t>Pago de fact. 0784 Alvaro Ernesto Urrutia compra de 4 garrafones de agua</t>
  </si>
  <si>
    <t>Pago de fact. 0785 Alvaro Ernesto Urrutia compra de 10 garrafones de agua</t>
  </si>
  <si>
    <t>11/06/21</t>
  </si>
  <si>
    <t>Reintegro del fondo circulante  de Martha alicia Rodriguez del 04 al 10 de junio</t>
  </si>
  <si>
    <t>14/06/21</t>
  </si>
  <si>
    <t>Pago de fact. 0788 Alvaro Ernesto Urrutia por compra de 7 garrafones de agua</t>
  </si>
  <si>
    <t>Pago de fact. 0786 Alvaro Ernesto Urrutia por compra de 6 garrafones de agua</t>
  </si>
  <si>
    <t>16/06/21</t>
  </si>
  <si>
    <t>Pago de planilla del seguro social de los empleados ley cam y contrato del mes de mayo</t>
  </si>
  <si>
    <t>Pago de planilla de la afp confia de los empleados ley cam y contrato del mes de mayo</t>
  </si>
  <si>
    <t>Pago de planilla de la afp crecer de los empleados ley cam y contrato del mes de mayo</t>
  </si>
  <si>
    <t>Pago de planilla del ISPFA del mes de mayo</t>
  </si>
  <si>
    <t>18/06/21</t>
  </si>
  <si>
    <t>Pago de fact. 0279 Carlos Alexander Gacia por la compra de 138 cohetes y 2 toritos para el transito y las flores</t>
  </si>
  <si>
    <t>21/06/21</t>
  </si>
  <si>
    <t>Pago de planilla de salrio de los empleados ley cam del mes de mayo</t>
  </si>
  <si>
    <t>24/06/21</t>
  </si>
  <si>
    <t>Pago a Cristina Verenice Rivas por 173.63 toneladas recolectadas y depositadas en el mes de mayo</t>
  </si>
  <si>
    <t>Pago de fact. 0793 Alvaro Ernesto Urrutia compra de 5 garrafones de agua</t>
  </si>
  <si>
    <t>Pago de fact. 0792 Alvaro Ernesto Urrutia compra de 4 garrafones de agua</t>
  </si>
  <si>
    <t>Pago de fact. 0791 Alvaro Ernesto Urrutia compra de 10 garrafones de agua</t>
  </si>
  <si>
    <t>Pago de fact. 0790 Alvaro Ernesto Urrutia compra de 5 garrafones de agua</t>
  </si>
  <si>
    <t>Pago de fact. 0789 Alvaro Ernesto Urrutia compra de 5 garrafones de agua</t>
  </si>
  <si>
    <t>Pago d efact. 0084 Gabriel Angel Zavala compra de 15 garrafones de agua</t>
  </si>
  <si>
    <t>Pago a Mario Rauda por compensacion economica por retiro voluntario cuota uno mes de junio</t>
  </si>
  <si>
    <t>25/06/21</t>
  </si>
  <si>
    <t>Ayuda economica por la muere del empleado Gabriel Eligio Perez a Andrea Guazman</t>
  </si>
  <si>
    <t>Ayuda econoomica a Maria Rubidia Sandoval por la muerte de sue esposo</t>
  </si>
  <si>
    <t>28/06/21</t>
  </si>
  <si>
    <t>Pago de planilla de honorarios por personal pensionado del junio</t>
  </si>
  <si>
    <t>Pago de planilla de horas extras de los empleados ley cam y contrato del mes de mayo</t>
  </si>
  <si>
    <t>Pago de planilla de salario de los empleados ley cam del mes de Junio</t>
  </si>
  <si>
    <t>29/06/21</t>
  </si>
  <si>
    <t>Pago de salario de juan ruano del mes de junio como jefe de comunicaciones</t>
  </si>
  <si>
    <t>Pago de planilla de salario del personal por contrato del mes de junio</t>
  </si>
  <si>
    <t>30/06/21</t>
  </si>
  <si>
    <t>Pago a Jose Atilio Serrano por 182.18 toneladas recolectadas y transportadas durante el mes de mayo</t>
  </si>
  <si>
    <t>Pago a Manuel Antonio Hernandez por 135.15 toneladas recolectadas y transportadas durante el mes de mayo</t>
  </si>
  <si>
    <t>Pago de fact. 0085 Gabriel Angel Zavala por a compra de 45 garrafones de agua</t>
  </si>
  <si>
    <t>Pago de fact. 0794 Alvaro Ernesto Urrutia compra de 11 garrafones de agua</t>
  </si>
  <si>
    <t>Pago de fact. 0795 Alvaro Ernesto Urrutia compra de 6 garrafones de agua</t>
  </si>
  <si>
    <t>Pago de fact. 0797 Alvaro Ernesto Urrutia compra de 8 garrafones de agua</t>
  </si>
  <si>
    <t xml:space="preserve">Pago de fact. 4281 Editora El Mundo, por publucacion de licitacion </t>
  </si>
  <si>
    <t>Pago de fact. 401 Vicente Jose Rene por compra de toner para ref</t>
  </si>
  <si>
    <t>MES DE JUNIO</t>
  </si>
  <si>
    <t>01/07/21</t>
  </si>
  <si>
    <t>Pago a Alirio Ravin Sosa por gastos de representacion del mes de julio</t>
  </si>
  <si>
    <t>contrato</t>
  </si>
  <si>
    <t>Pago de Indemnizacion de Gloria Luz Cornejo por retiro voluntario cuota tercera mes de junio</t>
  </si>
  <si>
    <t>05/07/21</t>
  </si>
  <si>
    <t>Pago de planilla de salario de Gloria Stefany Rosa Palacios cobradora de arena del mes de junio</t>
  </si>
  <si>
    <t>08/07/21</t>
  </si>
  <si>
    <t>Pago de fact. 0017 Maria Magdalena Auceda por la compra de 60 suachozs para recoleccion dedesechos solidos</t>
  </si>
  <si>
    <t>Pago de fact. 0798 Alvaro Ernesto Urrutia compra de 8 garrafones de agua</t>
  </si>
  <si>
    <t>Pago de fact. 0527 Alvaro Ernesto Urrutia compra de 8 garrafones de agua</t>
  </si>
  <si>
    <t>Pago de fact. 0528 Alvaro Ernesto Urrutia compra de 5 garrafones de agua</t>
  </si>
  <si>
    <t>Pago de fact. 0531 Alvaro Ernesto Urrutia compra de 11 garrafones de agua</t>
  </si>
  <si>
    <t>Pago de fact. 0086 Gabriel Angel Zavala or compra de 28 garrafones de agua</t>
  </si>
  <si>
    <t>Pago de fact. 0047 Grupo Artenisa,s.a por compra de municiones para el cam</t>
  </si>
  <si>
    <t>Pago de fact. 4528 Editora el mundo por publicacion de licitacio</t>
  </si>
  <si>
    <t>Pago de fact. 4527 Editora el mundo por publicacion de licitacio</t>
  </si>
  <si>
    <t>Reintegro del fondo circulane de Martha Alicia Rodriguez del 13 al 28/06/21</t>
  </si>
  <si>
    <t>ACTA DEL FONDO CIRCULANTE, 02 ACUERDO 14 DEL 04/05/21</t>
  </si>
  <si>
    <t>09/07/21</t>
  </si>
  <si>
    <t>Reintegro del fondo circulane de Martha Alicia Rodriguez del 05 al 08/07/21</t>
  </si>
  <si>
    <t>Reintegro del fondo circulante de Gloria Quijano del 06/05 al 10/06/21</t>
  </si>
  <si>
    <t>Pago a Ana Iris Andrade Paz por compra de refrigerios para mujeres en talleres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</si>
</sst>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440A]* #,##0.00_);_([$$-440A]* \(#,##0.00\);_([$$-440A]* &quot;-&quot;??_);_(@_)"/>
    <numFmt numFmtId="165" formatCode="#,##0.0"/>
    <numFmt numFmtId="166" formatCode="dd/mm/yy;@"/>
  </numFmts>
  <fonts count="5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Trebuchet MS"/>
      <family val="2"/>
    </font>
    <font>
      <sz val="12"/>
      <name val="Arial"/>
      <family val="2"/>
    </font>
    <font>
      <b/>
      <sz val="12"/>
      <name val="Arial"/>
      <family val="2"/>
    </font>
    <font>
      <i/>
      <sz val="12"/>
      <color indexed="10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rgb="FF0070C0"/>
      <name val="Arial"/>
      <family val="2"/>
    </font>
    <font>
      <sz val="12"/>
      <color theme="3" tint="-0.249977111117893"/>
      <name val="Arial"/>
      <family val="2"/>
    </font>
    <font>
      <sz val="12"/>
      <color theme="4" tint="-0.499984740745262"/>
      <name val="Arial"/>
      <family val="2"/>
    </font>
    <font>
      <sz val="12"/>
      <color rgb="FF7030A0"/>
      <name val="Arial"/>
      <family val="2"/>
    </font>
    <font>
      <sz val="12"/>
      <color rgb="FF333300"/>
      <name val="Arial"/>
      <family val="2"/>
    </font>
    <font>
      <sz val="12"/>
      <color rgb="FFC00000"/>
      <name val="Arial"/>
      <family val="2"/>
    </font>
    <font>
      <sz val="12"/>
      <color rgb="FFC00000"/>
      <name val="Calibri"/>
      <family val="2"/>
      <scheme val="minor"/>
    </font>
    <font>
      <b/>
      <sz val="10"/>
      <name val="Trebuchet MS"/>
      <family val="2"/>
    </font>
    <font>
      <sz val="12"/>
      <color rgb="FFFF0000"/>
      <name val="Calibri"/>
      <family val="2"/>
      <scheme val="minor"/>
    </font>
    <font>
      <sz val="12"/>
      <color rgb="FFFF0000"/>
      <name val="Arial"/>
      <family val="2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9" tint="-0.249977111117893"/>
      <name val="Arial"/>
      <family val="2"/>
    </font>
    <font>
      <b/>
      <i/>
      <sz val="11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b/>
      <i/>
      <sz val="11"/>
      <color rgb="FFFF0000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8"/>
      <color rgb="FFFF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gray125">
        <fgColor indexed="22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gray125">
        <bgColor rgb="FFCCCC00"/>
      </patternFill>
    </fill>
    <fill>
      <patternFill patternType="solid">
        <fgColor rgb="FFCCCC00"/>
        <bgColor indexed="64"/>
      </patternFill>
    </fill>
    <fill>
      <patternFill patternType="gray125">
        <fgColor indexed="22"/>
        <bgColor rgb="FFCCCC00"/>
      </patternFill>
    </fill>
    <fill>
      <patternFill patternType="solid">
        <fgColor rgb="FFD692D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4" fontId="3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/>
    <xf numFmtId="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1" fillId="0" borderId="0"/>
    <xf numFmtId="0" fontId="4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7" fillId="0" borderId="0" applyFont="0" applyFill="0" applyBorder="0" applyAlignment="0" applyProtection="0"/>
  </cellStyleXfs>
  <cellXfs count="270">
    <xf numFmtId="0" fontId="0" fillId="0" borderId="0" xfId="0"/>
    <xf numFmtId="44" fontId="0" fillId="0" borderId="0" xfId="0" applyNumberFormat="1"/>
    <xf numFmtId="49" fontId="0" fillId="0" borderId="0" xfId="0" applyNumberFormat="1"/>
    <xf numFmtId="44" fontId="1" fillId="0" borderId="0" xfId="0" applyNumberFormat="1" applyFont="1"/>
    <xf numFmtId="164" fontId="0" fillId="0" borderId="0" xfId="0" applyNumberFormat="1"/>
    <xf numFmtId="44" fontId="0" fillId="0" borderId="0" xfId="0" applyNumberFormat="1" applyFont="1"/>
    <xf numFmtId="0" fontId="0" fillId="0" borderId="0" xfId="0" applyFont="1"/>
    <xf numFmtId="44" fontId="1" fillId="0" borderId="0" xfId="1" applyFont="1"/>
    <xf numFmtId="0" fontId="0" fillId="0" borderId="0" xfId="0" applyAlignment="1">
      <alignment horizontal="center"/>
    </xf>
    <xf numFmtId="49" fontId="4" fillId="0" borderId="0" xfId="0" applyNumberFormat="1" applyFont="1"/>
    <xf numFmtId="0" fontId="5" fillId="0" borderId="0" xfId="0" applyFont="1"/>
    <xf numFmtId="49" fontId="5" fillId="0" borderId="0" xfId="0" applyNumberFormat="1" applyFont="1"/>
    <xf numFmtId="44" fontId="0" fillId="0" borderId="0" xfId="1" applyFont="1"/>
    <xf numFmtId="0" fontId="1" fillId="0" borderId="0" xfId="0" applyFont="1"/>
    <xf numFmtId="44" fontId="6" fillId="0" borderId="0" xfId="0" applyNumberFormat="1" applyFont="1"/>
    <xf numFmtId="44" fontId="6" fillId="0" borderId="0" xfId="1" applyFont="1"/>
    <xf numFmtId="0" fontId="6" fillId="0" borderId="0" xfId="0" applyFont="1"/>
    <xf numFmtId="49" fontId="0" fillId="0" borderId="0" xfId="0" applyNumberFormat="1" applyFill="1"/>
    <xf numFmtId="0" fontId="0" fillId="0" borderId="0" xfId="0" applyFill="1"/>
    <xf numFmtId="49" fontId="1" fillId="0" borderId="0" xfId="0" applyNumberFormat="1" applyFont="1"/>
    <xf numFmtId="44" fontId="3" fillId="0" borderId="0" xfId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4" fontId="5" fillId="2" borderId="0" xfId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3" borderId="9" xfId="3" applyFont="1" applyFill="1" applyBorder="1" applyAlignment="1">
      <alignment horizontal="center"/>
    </xf>
    <xf numFmtId="49" fontId="9" fillId="0" borderId="1" xfId="3" applyNumberFormat="1" applyFont="1" applyFill="1" applyBorder="1" applyAlignment="1">
      <alignment horizontal="center"/>
    </xf>
    <xf numFmtId="0" fontId="9" fillId="0" borderId="10" xfId="3" applyFont="1" applyFill="1" applyBorder="1" applyAlignment="1">
      <alignment horizontal="center" vertical="center" wrapText="1"/>
    </xf>
    <xf numFmtId="0" fontId="9" fillId="3" borderId="11" xfId="3" applyFont="1" applyFill="1" applyBorder="1" applyAlignment="1">
      <alignment horizontal="left"/>
    </xf>
    <xf numFmtId="0" fontId="9" fillId="0" borderId="12" xfId="3" applyFont="1" applyFill="1" applyBorder="1" applyAlignment="1">
      <alignment horizontal="center" vertical="center" wrapText="1"/>
    </xf>
    <xf numFmtId="0" fontId="9" fillId="0" borderId="13" xfId="3" applyFont="1" applyBorder="1" applyAlignment="1">
      <alignment horizontal="center"/>
    </xf>
    <xf numFmtId="0" fontId="9" fillId="0" borderId="14" xfId="3" applyFont="1" applyBorder="1"/>
    <xf numFmtId="0" fontId="9" fillId="0" borderId="13" xfId="3" applyFont="1" applyFill="1" applyBorder="1" applyAlignment="1">
      <alignment horizontal="center" vertical="center" wrapText="1"/>
    </xf>
    <xf numFmtId="0" fontId="9" fillId="3" borderId="15" xfId="3" applyFont="1" applyFill="1" applyBorder="1" applyAlignment="1">
      <alignment horizontal="left"/>
    </xf>
    <xf numFmtId="0" fontId="9" fillId="0" borderId="13" xfId="3" applyFont="1" applyFill="1" applyBorder="1" applyAlignment="1">
      <alignment horizontal="center"/>
    </xf>
    <xf numFmtId="0" fontId="9" fillId="0" borderId="16" xfId="3" applyFont="1" applyFill="1" applyBorder="1"/>
    <xf numFmtId="0" fontId="9" fillId="0" borderId="12" xfId="3" applyFont="1" applyBorder="1" applyAlignment="1">
      <alignment horizontal="center"/>
    </xf>
    <xf numFmtId="0" fontId="9" fillId="0" borderId="2" xfId="3" applyFont="1" applyBorder="1"/>
    <xf numFmtId="49" fontId="9" fillId="3" borderId="17" xfId="3" applyNumberFormat="1" applyFont="1" applyFill="1" applyBorder="1" applyAlignment="1">
      <alignment horizontal="center"/>
    </xf>
    <xf numFmtId="0" fontId="9" fillId="3" borderId="18" xfId="3" applyFont="1" applyFill="1" applyBorder="1" applyAlignment="1">
      <alignment horizontal="left"/>
    </xf>
    <xf numFmtId="0" fontId="11" fillId="4" borderId="19" xfId="3" applyFont="1" applyFill="1" applyBorder="1"/>
    <xf numFmtId="49" fontId="12" fillId="4" borderId="20" xfId="3" applyNumberFormat="1" applyFont="1" applyFill="1" applyBorder="1" applyAlignment="1">
      <alignment horizontal="center"/>
    </xf>
    <xf numFmtId="49" fontId="12" fillId="4" borderId="21" xfId="3" applyNumberFormat="1" applyFont="1" applyFill="1" applyBorder="1" applyAlignment="1">
      <alignment horizontal="center"/>
    </xf>
    <xf numFmtId="0" fontId="13" fillId="4" borderId="22" xfId="3" applyFont="1" applyFill="1" applyBorder="1" applyAlignment="1">
      <alignment horizontal="center"/>
    </xf>
    <xf numFmtId="49" fontId="0" fillId="5" borderId="0" xfId="0" applyNumberFormat="1" applyFill="1"/>
    <xf numFmtId="44" fontId="0" fillId="5" borderId="0" xfId="1" applyFont="1" applyFill="1"/>
    <xf numFmtId="0" fontId="0" fillId="5" borderId="0" xfId="0" applyFill="1"/>
    <xf numFmtId="44" fontId="6" fillId="5" borderId="0" xfId="1" applyFont="1" applyFill="1"/>
    <xf numFmtId="0" fontId="6" fillId="5" borderId="0" xfId="0" applyFont="1" applyFill="1"/>
    <xf numFmtId="44" fontId="1" fillId="5" borderId="0" xfId="1" applyFont="1" applyFill="1"/>
    <xf numFmtId="0" fontId="0" fillId="5" borderId="0" xfId="0" applyFont="1" applyFill="1"/>
    <xf numFmtId="0" fontId="2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9" fillId="3" borderId="2" xfId="3" applyFont="1" applyFill="1" applyBorder="1" applyAlignment="1">
      <alignment horizontal="left"/>
    </xf>
    <xf numFmtId="44" fontId="9" fillId="3" borderId="25" xfId="4" applyNumberFormat="1" applyFont="1" applyFill="1" applyBorder="1" applyAlignment="1">
      <alignment horizontal="right"/>
    </xf>
    <xf numFmtId="44" fontId="10" fillId="3" borderId="25" xfId="4" applyNumberFormat="1" applyFont="1" applyFill="1" applyBorder="1" applyAlignment="1">
      <alignment horizontal="right"/>
    </xf>
    <xf numFmtId="44" fontId="9" fillId="3" borderId="26" xfId="4" applyNumberFormat="1" applyFont="1" applyFill="1" applyBorder="1" applyAlignment="1">
      <alignment horizontal="right"/>
    </xf>
    <xf numFmtId="44" fontId="9" fillId="0" borderId="26" xfId="4" applyNumberFormat="1" applyFont="1" applyFill="1" applyBorder="1" applyAlignment="1">
      <alignment horizontal="right"/>
    </xf>
    <xf numFmtId="44" fontId="13" fillId="4" borderId="22" xfId="3" applyNumberFormat="1" applyFont="1" applyFill="1" applyBorder="1" applyAlignment="1">
      <alignment horizontal="center"/>
    </xf>
    <xf numFmtId="44" fontId="9" fillId="0" borderId="1" xfId="1" applyFont="1" applyBorder="1"/>
    <xf numFmtId="44" fontId="9" fillId="3" borderId="1" xfId="1" applyFont="1" applyFill="1" applyBorder="1" applyAlignment="1">
      <alignment horizontal="right"/>
    </xf>
    <xf numFmtId="44" fontId="9" fillId="0" borderId="1" xfId="1" applyFont="1" applyFill="1" applyBorder="1" applyAlignment="1">
      <alignment horizontal="right"/>
    </xf>
    <xf numFmtId="44" fontId="10" fillId="6" borderId="1" xfId="1" applyFont="1" applyFill="1" applyBorder="1"/>
    <xf numFmtId="44" fontId="10" fillId="6" borderId="1" xfId="1" applyFont="1" applyFill="1" applyBorder="1" applyAlignment="1">
      <alignment horizontal="right"/>
    </xf>
    <xf numFmtId="44" fontId="9" fillId="0" borderId="27" xfId="1" applyFont="1" applyBorder="1"/>
    <xf numFmtId="44" fontId="9" fillId="3" borderId="27" xfId="1" applyFont="1" applyFill="1" applyBorder="1" applyAlignment="1">
      <alignment horizontal="right"/>
    </xf>
    <xf numFmtId="44" fontId="10" fillId="6" borderId="27" xfId="3" applyNumberFormat="1" applyFont="1" applyFill="1" applyBorder="1"/>
    <xf numFmtId="0" fontId="14" fillId="0" borderId="0" xfId="0" applyFont="1"/>
    <xf numFmtId="0" fontId="1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4" fontId="3" fillId="0" borderId="0" xfId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9" fontId="0" fillId="0" borderId="0" xfId="0" applyNumberFormat="1" applyBorder="1"/>
    <xf numFmtId="0" fontId="6" fillId="0" borderId="0" xfId="0" applyFont="1" applyBorder="1"/>
    <xf numFmtId="0" fontId="0" fillId="0" borderId="0" xfId="0" applyFont="1" applyBorder="1"/>
    <xf numFmtId="0" fontId="0" fillId="5" borderId="0" xfId="0" applyFont="1" applyFill="1" applyBorder="1"/>
    <xf numFmtId="0" fontId="0" fillId="5" borderId="0" xfId="0" applyFill="1" applyBorder="1"/>
    <xf numFmtId="0" fontId="6" fillId="5" borderId="0" xfId="0" applyFont="1" applyFill="1" applyBorder="1"/>
    <xf numFmtId="0" fontId="2" fillId="0" borderId="0" xfId="0" applyFont="1" applyAlignment="1">
      <alignment horizontal="center"/>
    </xf>
    <xf numFmtId="0" fontId="0" fillId="0" borderId="2" xfId="0" applyBorder="1"/>
    <xf numFmtId="44" fontId="1" fillId="0" borderId="2" xfId="0" applyNumberFormat="1" applyFont="1" applyBorder="1"/>
    <xf numFmtId="44" fontId="0" fillId="0" borderId="0" xfId="0" applyNumberFormat="1" applyBorder="1"/>
    <xf numFmtId="44" fontId="1" fillId="0" borderId="0" xfId="0" applyNumberFormat="1" applyFont="1" applyBorder="1"/>
    <xf numFmtId="49" fontId="0" fillId="0" borderId="2" xfId="0" applyNumberFormat="1" applyBorder="1"/>
    <xf numFmtId="44" fontId="0" fillId="0" borderId="2" xfId="0" applyNumberFormat="1" applyBorder="1"/>
    <xf numFmtId="0" fontId="0" fillId="0" borderId="28" xfId="0" applyBorder="1"/>
    <xf numFmtId="0" fontId="2" fillId="0" borderId="0" xfId="0" applyFont="1"/>
    <xf numFmtId="0" fontId="2" fillId="0" borderId="0" xfId="0" applyFont="1" applyAlignment="1">
      <alignment horizontal="center"/>
    </xf>
    <xf numFmtId="44" fontId="5" fillId="0" borderId="0" xfId="0" applyNumberFormat="1" applyFont="1"/>
    <xf numFmtId="0" fontId="4" fillId="0" borderId="0" xfId="0" applyFont="1"/>
    <xf numFmtId="44" fontId="3" fillId="7" borderId="0" xfId="1" applyFont="1" applyFill="1"/>
    <xf numFmtId="0" fontId="17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0" fillId="0" borderId="0" xfId="0" applyAlignment="1">
      <alignment horizontal="center" vertical="justify"/>
    </xf>
    <xf numFmtId="0" fontId="0" fillId="0" borderId="0" xfId="0" applyFont="1" applyAlignment="1">
      <alignment horizontal="center" vertical="justify"/>
    </xf>
    <xf numFmtId="0" fontId="18" fillId="0" borderId="0" xfId="0" applyFont="1" applyAlignment="1">
      <alignment horizontal="center" vertical="justify"/>
    </xf>
    <xf numFmtId="0" fontId="21" fillId="0" borderId="0" xfId="0" applyFont="1" applyAlignment="1"/>
    <xf numFmtId="0" fontId="2" fillId="0" borderId="0" xfId="0" applyFont="1" applyAlignment="1">
      <alignment horizontal="center"/>
    </xf>
    <xf numFmtId="44" fontId="22" fillId="0" borderId="0" xfId="1" applyFont="1"/>
    <xf numFmtId="44" fontId="5" fillId="2" borderId="1" xfId="1" applyFont="1" applyFill="1" applyBorder="1"/>
    <xf numFmtId="0" fontId="2" fillId="0" borderId="0" xfId="0" applyFont="1" applyAlignment="1">
      <alignment horizontal="center"/>
    </xf>
    <xf numFmtId="44" fontId="23" fillId="0" borderId="1" xfId="1" applyFont="1" applyBorder="1"/>
    <xf numFmtId="44" fontId="23" fillId="0" borderId="27" xfId="1" applyFont="1" applyBorder="1"/>
    <xf numFmtId="0" fontId="0" fillId="0" borderId="0" xfId="0" applyAlignment="1">
      <alignment horizontal="right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 vertical="justify"/>
    </xf>
    <xf numFmtId="44" fontId="26" fillId="3" borderId="1" xfId="1" applyFont="1" applyFill="1" applyBorder="1" applyAlignment="1">
      <alignment horizontal="right"/>
    </xf>
    <xf numFmtId="44" fontId="26" fillId="0" borderId="1" xfId="1" applyFont="1" applyBorder="1"/>
    <xf numFmtId="44" fontId="27" fillId="0" borderId="1" xfId="1" applyFont="1" applyBorder="1"/>
    <xf numFmtId="44" fontId="24" fillId="0" borderId="1" xfId="1" applyFont="1" applyBorder="1"/>
    <xf numFmtId="44" fontId="25" fillId="0" borderId="1" xfId="1" applyFont="1" applyBorder="1"/>
    <xf numFmtId="0" fontId="1" fillId="0" borderId="1" xfId="0" applyFont="1" applyBorder="1"/>
    <xf numFmtId="0" fontId="0" fillId="0" borderId="0" xfId="0" applyFill="1" applyAlignment="1">
      <alignment horizontal="left"/>
    </xf>
    <xf numFmtId="44" fontId="28" fillId="0" borderId="27" xfId="1" applyFont="1" applyBorder="1"/>
    <xf numFmtId="44" fontId="28" fillId="0" borderId="1" xfId="1" applyFont="1" applyBorder="1"/>
    <xf numFmtId="0" fontId="29" fillId="0" borderId="0" xfId="0" applyFont="1"/>
    <xf numFmtId="0" fontId="2" fillId="0" borderId="0" xfId="0" applyFont="1" applyAlignment="1">
      <alignment horizontal="center"/>
    </xf>
    <xf numFmtId="0" fontId="31" fillId="0" borderId="0" xfId="0" applyFont="1"/>
    <xf numFmtId="44" fontId="32" fillId="3" borderId="1" xfId="1" applyFont="1" applyFill="1" applyBorder="1" applyAlignment="1">
      <alignment horizontal="righ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/>
    </xf>
    <xf numFmtId="44" fontId="26" fillId="3" borderId="27" xfId="1" applyFont="1" applyFill="1" applyBorder="1" applyAlignment="1">
      <alignment horizontal="right"/>
    </xf>
    <xf numFmtId="44" fontId="17" fillId="0" borderId="0" xfId="1" applyFont="1"/>
    <xf numFmtId="44" fontId="10" fillId="5" borderId="27" xfId="3" applyNumberFormat="1" applyFont="1" applyFill="1" applyBorder="1"/>
    <xf numFmtId="49" fontId="0" fillId="0" borderId="0" xfId="0" applyNumberFormat="1" applyAlignment="1">
      <alignment horizontal="justify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4" fontId="36" fillId="0" borderId="0" xfId="1" applyFont="1"/>
    <xf numFmtId="0" fontId="2" fillId="0" borderId="0" xfId="0" applyFont="1" applyAlignment="1">
      <alignment horizontal="center"/>
    </xf>
    <xf numFmtId="164" fontId="0" fillId="0" borderId="0" xfId="1" applyNumberFormat="1" applyFont="1"/>
    <xf numFmtId="0" fontId="9" fillId="3" borderId="14" xfId="3" applyFont="1" applyFill="1" applyBorder="1" applyAlignment="1">
      <alignment horizontal="left"/>
    </xf>
    <xf numFmtId="0" fontId="15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0" borderId="17" xfId="3" applyFont="1" applyBorder="1" applyAlignment="1">
      <alignment horizontal="center"/>
    </xf>
    <xf numFmtId="0" fontId="9" fillId="0" borderId="29" xfId="3" applyFont="1" applyBorder="1"/>
    <xf numFmtId="44" fontId="38" fillId="0" borderId="1" xfId="1" applyFont="1" applyBorder="1"/>
    <xf numFmtId="44" fontId="3" fillId="5" borderId="0" xfId="1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4" fontId="5" fillId="5" borderId="0" xfId="1" applyFont="1" applyFill="1"/>
    <xf numFmtId="49" fontId="17" fillId="0" borderId="0" xfId="0" applyNumberFormat="1" applyFont="1"/>
    <xf numFmtId="0" fontId="2" fillId="0" borderId="0" xfId="0" applyFont="1" applyAlignment="1">
      <alignment horizontal="center"/>
    </xf>
    <xf numFmtId="14" fontId="0" fillId="0" borderId="0" xfId="1" applyNumberFormat="1" applyFont="1"/>
    <xf numFmtId="0" fontId="2" fillId="0" borderId="0" xfId="0" applyFont="1" applyAlignment="1">
      <alignment horizontal="center"/>
    </xf>
    <xf numFmtId="0" fontId="34" fillId="0" borderId="0" xfId="0" applyFont="1" applyAlignment="1">
      <alignment horizontal="center" vertical="justify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4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left"/>
    </xf>
    <xf numFmtId="49" fontId="36" fillId="0" borderId="0" xfId="0" applyNumberFormat="1" applyFont="1"/>
    <xf numFmtId="49" fontId="0" fillId="0" borderId="0" xfId="0" applyNumberFormat="1" applyFont="1"/>
    <xf numFmtId="0" fontId="30" fillId="10" borderId="6" xfId="3" applyFont="1" applyFill="1" applyBorder="1" applyAlignment="1">
      <alignment horizontal="center" vertical="center" textRotation="90" wrapText="1"/>
    </xf>
    <xf numFmtId="0" fontId="30" fillId="9" borderId="7" xfId="3" applyFont="1" applyFill="1" applyBorder="1" applyAlignment="1">
      <alignment horizontal="center" vertical="center" textRotation="90" wrapText="1"/>
    </xf>
    <xf numFmtId="44" fontId="8" fillId="10" borderId="23" xfId="1" applyFont="1" applyFill="1" applyBorder="1" applyAlignment="1" applyProtection="1">
      <alignment horizontal="center" vertical="center" wrapText="1"/>
      <protection locked="0" hidden="1"/>
    </xf>
    <xf numFmtId="44" fontId="9" fillId="5" borderId="25" xfId="4" applyNumberFormat="1" applyFont="1" applyFill="1" applyBorder="1" applyAlignment="1">
      <alignment horizontal="right"/>
    </xf>
    <xf numFmtId="44" fontId="39" fillId="0" borderId="0" xfId="1" applyFont="1"/>
    <xf numFmtId="164" fontId="36" fillId="0" borderId="0" xfId="0" applyNumberFormat="1" applyFont="1"/>
    <xf numFmtId="0" fontId="36" fillId="0" borderId="0" xfId="0" applyFont="1"/>
    <xf numFmtId="44" fontId="40" fillId="0" borderId="0" xfId="1" applyFont="1"/>
    <xf numFmtId="44" fontId="17" fillId="0" borderId="0" xfId="1" applyFont="1" applyFill="1"/>
    <xf numFmtId="44" fontId="42" fillId="0" borderId="0" xfId="1" applyFont="1"/>
    <xf numFmtId="49" fontId="1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10" borderId="5" xfId="3" applyFont="1" applyFill="1" applyBorder="1" applyAlignment="1" applyProtection="1">
      <alignment horizontal="center" vertical="center" wrapText="1"/>
      <protection locked="0" hidden="1"/>
    </xf>
    <xf numFmtId="44" fontId="13" fillId="4" borderId="16" xfId="3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" fillId="9" borderId="8" xfId="0" applyFont="1" applyFill="1" applyBorder="1" applyAlignment="1">
      <alignment horizontal="center" vertical="center"/>
    </xf>
    <xf numFmtId="0" fontId="8" fillId="10" borderId="5" xfId="3" applyFont="1" applyFill="1" applyBorder="1" applyAlignment="1" applyProtection="1">
      <alignment horizontal="center" vertical="center" wrapText="1"/>
      <protection locked="0" hidden="1"/>
    </xf>
    <xf numFmtId="44" fontId="13" fillId="4" borderId="0" xfId="3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9" borderId="30" xfId="0" applyFont="1" applyFill="1" applyBorder="1" applyAlignment="1">
      <alignment horizontal="center" vertical="center"/>
    </xf>
    <xf numFmtId="44" fontId="3" fillId="0" borderId="1" xfId="1" applyFont="1" applyBorder="1"/>
    <xf numFmtId="0" fontId="8" fillId="10" borderId="5" xfId="3" applyFont="1" applyFill="1" applyBorder="1" applyAlignment="1" applyProtection="1">
      <alignment horizontal="center" vertical="center" wrapText="1"/>
      <protection locked="0" hidden="1"/>
    </xf>
    <xf numFmtId="44" fontId="3" fillId="0" borderId="27" xfId="1" applyFont="1" applyBorder="1"/>
    <xf numFmtId="44" fontId="36" fillId="0" borderId="27" xfId="1" applyFont="1" applyBorder="1"/>
    <xf numFmtId="44" fontId="3" fillId="0" borderId="16" xfId="1" applyFont="1" applyBorder="1"/>
    <xf numFmtId="0" fontId="8" fillId="10" borderId="5" xfId="3" applyFont="1" applyFill="1" applyBorder="1" applyAlignment="1" applyProtection="1">
      <alignment horizontal="center" vertical="center" wrapText="1"/>
      <protection locked="0" hidden="1"/>
    </xf>
    <xf numFmtId="44" fontId="3" fillId="0" borderId="28" xfId="1" applyFont="1" applyBorder="1"/>
    <xf numFmtId="0" fontId="2" fillId="0" borderId="0" xfId="0" applyFont="1" applyAlignment="1">
      <alignment horizontal="center"/>
    </xf>
    <xf numFmtId="44" fontId="10" fillId="0" borderId="27" xfId="1" applyFont="1" applyBorder="1"/>
    <xf numFmtId="0" fontId="8" fillId="10" borderId="5" xfId="3" applyFont="1" applyFill="1" applyBorder="1" applyAlignment="1" applyProtection="1">
      <alignment horizontal="center" vertical="center" wrapText="1"/>
      <protection locked="0" hidden="1"/>
    </xf>
    <xf numFmtId="0" fontId="8" fillId="10" borderId="30" xfId="3" applyFont="1" applyFill="1" applyBorder="1" applyAlignment="1" applyProtection="1">
      <alignment horizontal="center" vertical="center" wrapText="1"/>
      <protection locked="0" hidden="1"/>
    </xf>
    <xf numFmtId="44" fontId="0" fillId="2" borderId="0" xfId="0" applyNumberFormat="1" applyFill="1"/>
    <xf numFmtId="0" fontId="0" fillId="5" borderId="0" xfId="0" applyFill="1" applyAlignment="1">
      <alignment horizontal="right"/>
    </xf>
    <xf numFmtId="44" fontId="0" fillId="5" borderId="0" xfId="0" applyNumberFormat="1" applyFill="1"/>
    <xf numFmtId="0" fontId="2" fillId="0" borderId="0" xfId="0" applyFont="1" applyAlignment="1">
      <alignment horizontal="center"/>
    </xf>
    <xf numFmtId="0" fontId="33" fillId="0" borderId="0" xfId="0" applyFont="1" applyAlignment="1">
      <alignment horizontal="center" vertical="justify"/>
    </xf>
    <xf numFmtId="0" fontId="1" fillId="0" borderId="0" xfId="0" applyFont="1" applyAlignment="1"/>
    <xf numFmtId="0" fontId="6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4" fontId="0" fillId="0" borderId="0" xfId="0" applyNumberFormat="1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44" fontId="36" fillId="0" borderId="1" xfId="1" applyFont="1" applyBorder="1"/>
    <xf numFmtId="49" fontId="0" fillId="0" borderId="0" xfId="0" applyNumberFormat="1" applyAlignment="1">
      <alignment horizontal="left" vertical="justify"/>
    </xf>
    <xf numFmtId="44" fontId="13" fillId="4" borderId="14" xfId="3" applyNumberFormat="1" applyFont="1" applyFill="1" applyBorder="1" applyAlignment="1">
      <alignment horizontal="center"/>
    </xf>
    <xf numFmtId="44" fontId="36" fillId="0" borderId="0" xfId="1" applyFont="1" applyFill="1" applyAlignment="1">
      <alignment horizontal="left"/>
    </xf>
    <xf numFmtId="0" fontId="2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3" fillId="0" borderId="0" xfId="0" applyFont="1" applyAlignment="1">
      <alignment horizontal="center" vertical="justify"/>
    </xf>
    <xf numFmtId="0" fontId="2" fillId="0" borderId="0" xfId="0" applyFont="1" applyAlignment="1">
      <alignment horizontal="center"/>
    </xf>
    <xf numFmtId="0" fontId="44" fillId="0" borderId="0" xfId="0" applyFont="1" applyAlignment="1">
      <alignment horizontal="center" vertical="justify"/>
    </xf>
    <xf numFmtId="44" fontId="46" fillId="0" borderId="0" xfId="1" applyFont="1"/>
    <xf numFmtId="44" fontId="10" fillId="2" borderId="27" xfId="3" applyNumberFormat="1" applyFont="1" applyFill="1" applyBorder="1"/>
    <xf numFmtId="44" fontId="3" fillId="0" borderId="32" xfId="1" applyFont="1" applyBorder="1"/>
    <xf numFmtId="44" fontId="45" fillId="0" borderId="1" xfId="1" applyFont="1" applyBorder="1"/>
    <xf numFmtId="0" fontId="2" fillId="0" borderId="0" xfId="0" applyFont="1" applyAlignment="1">
      <alignment horizontal="center"/>
    </xf>
    <xf numFmtId="44" fontId="0" fillId="11" borderId="0" xfId="1" applyFont="1" applyFill="1"/>
    <xf numFmtId="44" fontId="10" fillId="11" borderId="27" xfId="3" applyNumberFormat="1" applyFont="1" applyFill="1" applyBorder="1"/>
    <xf numFmtId="0" fontId="2" fillId="0" borderId="0" xfId="0" applyFont="1" applyAlignment="1">
      <alignment horizontal="center"/>
    </xf>
    <xf numFmtId="44" fontId="45" fillId="0" borderId="0" xfId="1" applyFont="1"/>
    <xf numFmtId="44" fontId="45" fillId="0" borderId="27" xfId="1" applyFont="1" applyBorder="1"/>
    <xf numFmtId="44" fontId="45" fillId="0" borderId="14" xfId="1" applyFont="1" applyBorder="1"/>
    <xf numFmtId="44" fontId="3" fillId="0" borderId="14" xfId="1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10" borderId="5" xfId="3" applyFont="1" applyFill="1" applyBorder="1" applyAlignment="1" applyProtection="1">
      <alignment horizontal="center" vertical="center" wrapText="1"/>
      <protection locked="0" hidden="1"/>
    </xf>
    <xf numFmtId="0" fontId="8" fillId="10" borderId="30" xfId="3" applyFont="1" applyFill="1" applyBorder="1" applyAlignment="1" applyProtection="1">
      <alignment horizontal="center" vertical="center" wrapText="1"/>
      <protection locked="0" hidden="1"/>
    </xf>
    <xf numFmtId="44" fontId="8" fillId="10" borderId="3" xfId="1" applyFont="1" applyFill="1" applyBorder="1" applyAlignment="1" applyProtection="1">
      <alignment horizontal="center" vertical="center" wrapText="1"/>
      <protection locked="0" hidden="1"/>
    </xf>
    <xf numFmtId="44" fontId="8" fillId="10" borderId="4" xfId="1" applyFont="1" applyFill="1" applyBorder="1" applyAlignment="1" applyProtection="1">
      <alignment horizontal="center" vertical="center" wrapText="1"/>
      <protection locked="0" hidden="1"/>
    </xf>
    <xf numFmtId="44" fontId="8" fillId="10" borderId="24" xfId="1" applyFont="1" applyFill="1" applyBorder="1" applyAlignment="1" applyProtection="1">
      <alignment horizontal="center" vertical="center" wrapText="1"/>
      <protection locked="0" hidden="1"/>
    </xf>
    <xf numFmtId="0" fontId="8" fillId="10" borderId="8" xfId="3" applyFont="1" applyFill="1" applyBorder="1" applyAlignment="1" applyProtection="1">
      <alignment horizontal="center" vertical="center" wrapText="1"/>
      <protection locked="0" hidden="1"/>
    </xf>
    <xf numFmtId="0" fontId="1" fillId="9" borderId="5" xfId="0" applyFont="1" applyFill="1" applyBorder="1" applyAlignment="1">
      <alignment horizontal="center" vertical="center"/>
    </xf>
    <xf numFmtId="0" fontId="1" fillId="9" borderId="8" xfId="0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/>
    </xf>
    <xf numFmtId="0" fontId="0" fillId="0" borderId="8" xfId="0" applyBorder="1"/>
    <xf numFmtId="0" fontId="1" fillId="9" borderId="12" xfId="0" applyFont="1" applyFill="1" applyBorder="1" applyAlignment="1">
      <alignment horizontal="center" vertical="center"/>
    </xf>
    <xf numFmtId="0" fontId="15" fillId="5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0" fontId="8" fillId="8" borderId="3" xfId="3" applyFont="1" applyFill="1" applyBorder="1" applyAlignment="1">
      <alignment horizontal="center" wrapText="1"/>
    </xf>
    <xf numFmtId="0" fontId="9" fillId="9" borderId="4" xfId="3" applyFont="1" applyFill="1" applyBorder="1" applyAlignment="1">
      <alignment horizontal="center" wrapText="1"/>
    </xf>
    <xf numFmtId="0" fontId="8" fillId="10" borderId="5" xfId="3" applyFont="1" applyFill="1" applyBorder="1" applyAlignment="1">
      <alignment horizontal="center" vertical="center" textRotation="90" wrapText="1"/>
    </xf>
    <xf numFmtId="0" fontId="8" fillId="10" borderId="8" xfId="3" applyFont="1" applyFill="1" applyBorder="1" applyAlignment="1">
      <alignment horizontal="center" vertical="center" textRotation="90" wrapText="1"/>
    </xf>
    <xf numFmtId="0" fontId="8" fillId="10" borderId="5" xfId="3" applyFont="1" applyFill="1" applyBorder="1" applyAlignment="1">
      <alignment horizontal="center" vertical="center" wrapText="1"/>
    </xf>
    <xf numFmtId="0" fontId="8" fillId="10" borderId="8" xfId="3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justify"/>
    </xf>
    <xf numFmtId="0" fontId="47" fillId="0" borderId="31" xfId="0" applyFont="1" applyBorder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29" fillId="0" borderId="31" xfId="0" applyFont="1" applyBorder="1" applyAlignment="1">
      <alignment horizontal="center" vertical="justify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5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166" fontId="0" fillId="0" borderId="0" xfId="0" applyNumberFormat="1" applyAlignment="1">
      <alignment horizontal="left"/>
    </xf>
    <xf numFmtId="49" fontId="0" fillId="0" borderId="0" xfId="0" applyNumberFormat="1" applyAlignment="1"/>
  </cellXfs>
  <cellStyles count="12">
    <cellStyle name="Euro" xfId="9"/>
    <cellStyle name="Millares 2" xfId="5"/>
    <cellStyle name="Millares 3" xfId="10"/>
    <cellStyle name="Millares 4" xfId="11"/>
    <cellStyle name="Moneda" xfId="1" builtinId="4"/>
    <cellStyle name="Moneda 2" xfId="2"/>
    <cellStyle name="Moneda 2 2" xfId="8"/>
    <cellStyle name="Moneda 3" xfId="4"/>
    <cellStyle name="Moneda 4" xfId="7"/>
    <cellStyle name="Normal" xfId="0" builtinId="0"/>
    <cellStyle name="Normal 2" xfId="3"/>
    <cellStyle name="Normal 3" xfId="6"/>
  </cellStyles>
  <dxfs count="0"/>
  <tableStyles count="0" defaultTableStyle="TableStyleMedium9" defaultPivotStyle="PivotStyleLight16"/>
  <colors>
    <mruColors>
      <color rgb="FFD692D1"/>
      <color rgb="FFCCCC00"/>
      <color rgb="FFCCFF66"/>
      <color rgb="FF3333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1" tint="4.9989318521683403E-2"/>
  </sheetPr>
  <dimension ref="A1:F140"/>
  <sheetViews>
    <sheetView workbookViewId="0">
      <pane ySplit="5" topLeftCell="A6" activePane="bottomLeft" state="frozen"/>
      <selection pane="bottomLeft" activeCell="B76" sqref="B76"/>
    </sheetView>
  </sheetViews>
  <sheetFormatPr baseColWidth="10" defaultRowHeight="15"/>
  <cols>
    <col min="1" max="1" width="9.140625" style="2" customWidth="1"/>
    <col min="2" max="2" width="102.140625" customWidth="1"/>
    <col min="3" max="3" width="11.5703125" bestFit="1" customWidth="1"/>
    <col min="4" max="5" width="11.5703125" customWidth="1"/>
    <col min="6" max="6" width="12.85546875" customWidth="1"/>
  </cols>
  <sheetData>
    <row r="1" spans="1:6" ht="15.75">
      <c r="A1" s="11" t="s">
        <v>167</v>
      </c>
    </row>
    <row r="2" spans="1:6">
      <c r="A2" s="19" t="s">
        <v>136</v>
      </c>
      <c r="C2" s="101"/>
      <c r="D2" s="101"/>
    </row>
    <row r="3" spans="1:6" ht="18.75">
      <c r="B3" s="101"/>
      <c r="C3" s="9" t="s">
        <v>137</v>
      </c>
      <c r="D3" s="9"/>
      <c r="E3" s="110">
        <f>C4+D4+E4</f>
        <v>90000</v>
      </c>
      <c r="F3" s="1">
        <f>E3-F130</f>
        <v>81262.570000000007</v>
      </c>
    </row>
    <row r="4" spans="1:6">
      <c r="A4" s="2" t="s">
        <v>168</v>
      </c>
      <c r="C4" s="12">
        <f>83000-7639.43</f>
        <v>75360.570000000007</v>
      </c>
      <c r="D4" s="12">
        <v>7639.43</v>
      </c>
      <c r="E4" s="12">
        <f>5000+2000</f>
        <v>7000</v>
      </c>
      <c r="F4" s="7">
        <f>SUM(C4:E4)</f>
        <v>90000</v>
      </c>
    </row>
    <row r="5" spans="1:6">
      <c r="A5" s="93"/>
      <c r="B5" s="95"/>
      <c r="C5" s="179" t="s">
        <v>138</v>
      </c>
      <c r="D5" s="179" t="s">
        <v>442</v>
      </c>
      <c r="E5" s="179" t="s">
        <v>0</v>
      </c>
      <c r="F5" s="123" t="s">
        <v>70</v>
      </c>
    </row>
    <row r="6" spans="1:6" hidden="1">
      <c r="A6" s="2" t="s">
        <v>260</v>
      </c>
      <c r="B6" t="s">
        <v>268</v>
      </c>
      <c r="C6" s="1"/>
      <c r="D6" s="1"/>
      <c r="E6" s="1">
        <v>150</v>
      </c>
      <c r="F6" s="3">
        <f t="shared" ref="F6:F129" si="0">SUM(C6:E6)</f>
        <v>150</v>
      </c>
    </row>
    <row r="7" spans="1:6" hidden="1">
      <c r="A7" s="2" t="s">
        <v>306</v>
      </c>
      <c r="B7" t="s">
        <v>307</v>
      </c>
      <c r="C7" s="1"/>
      <c r="D7" s="1"/>
      <c r="E7" s="1">
        <v>150</v>
      </c>
      <c r="F7" s="3">
        <f t="shared" si="0"/>
        <v>150</v>
      </c>
    </row>
    <row r="8" spans="1:6" hidden="1">
      <c r="A8" s="2" t="s">
        <v>306</v>
      </c>
      <c r="B8" t="s">
        <v>308</v>
      </c>
      <c r="C8" s="1"/>
      <c r="D8" s="1"/>
      <c r="E8" s="1">
        <v>150</v>
      </c>
      <c r="F8" s="3">
        <f t="shared" si="0"/>
        <v>150</v>
      </c>
    </row>
    <row r="9" spans="1:6" hidden="1">
      <c r="A9" s="2" t="s">
        <v>312</v>
      </c>
      <c r="B9" t="s">
        <v>313</v>
      </c>
      <c r="C9" s="1"/>
      <c r="D9" s="1"/>
      <c r="E9" s="1">
        <v>150</v>
      </c>
      <c r="F9" s="3">
        <f t="shared" si="0"/>
        <v>150</v>
      </c>
    </row>
    <row r="10" spans="1:6" hidden="1">
      <c r="A10" s="2" t="s">
        <v>354</v>
      </c>
      <c r="B10" t="s">
        <v>371</v>
      </c>
      <c r="C10" s="1"/>
      <c r="D10" s="1"/>
      <c r="E10" s="1">
        <v>150</v>
      </c>
      <c r="F10" s="3">
        <f t="shared" si="0"/>
        <v>150</v>
      </c>
    </row>
    <row r="11" spans="1:6" hidden="1">
      <c r="A11" s="2" t="s">
        <v>406</v>
      </c>
      <c r="B11" t="s">
        <v>415</v>
      </c>
      <c r="C11" s="1"/>
      <c r="D11" s="1"/>
      <c r="E11" s="1">
        <v>150</v>
      </c>
      <c r="F11" s="3">
        <f t="shared" ref="F11" si="1">SUM(C11:E11)</f>
        <v>150</v>
      </c>
    </row>
    <row r="12" spans="1:6" hidden="1">
      <c r="A12" s="2" t="s">
        <v>435</v>
      </c>
      <c r="B12" t="s">
        <v>443</v>
      </c>
      <c r="C12" s="1"/>
      <c r="D12" s="1">
        <v>7639.43</v>
      </c>
      <c r="E12" s="1"/>
      <c r="F12" s="3">
        <f t="shared" si="0"/>
        <v>7639.43</v>
      </c>
    </row>
    <row r="13" spans="1:6">
      <c r="A13" s="2" t="s">
        <v>470</v>
      </c>
      <c r="B13" t="s">
        <v>471</v>
      </c>
      <c r="C13" s="1"/>
      <c r="D13" s="1"/>
      <c r="E13" s="1">
        <v>198</v>
      </c>
      <c r="F13" s="3">
        <f t="shared" si="0"/>
        <v>198</v>
      </c>
    </row>
    <row r="14" spans="1:6">
      <c r="C14" s="1"/>
      <c r="D14" s="1"/>
      <c r="E14" s="1"/>
      <c r="F14" s="3">
        <f t="shared" si="0"/>
        <v>0</v>
      </c>
    </row>
    <row r="15" spans="1:6" hidden="1">
      <c r="C15" s="1"/>
      <c r="D15" s="1"/>
      <c r="E15" s="1"/>
      <c r="F15" s="3">
        <f t="shared" si="0"/>
        <v>0</v>
      </c>
    </row>
    <row r="16" spans="1:6" hidden="1">
      <c r="C16" s="1"/>
      <c r="D16" s="1"/>
      <c r="E16" s="1"/>
      <c r="F16" s="3">
        <f t="shared" si="0"/>
        <v>0</v>
      </c>
    </row>
    <row r="17" spans="3:6" hidden="1">
      <c r="C17" s="1"/>
      <c r="D17" s="1"/>
      <c r="E17" s="1"/>
      <c r="F17" s="3">
        <f t="shared" si="0"/>
        <v>0</v>
      </c>
    </row>
    <row r="18" spans="3:6" hidden="1">
      <c r="C18" s="1"/>
      <c r="D18" s="1"/>
      <c r="E18" s="1"/>
      <c r="F18" s="3">
        <f t="shared" si="0"/>
        <v>0</v>
      </c>
    </row>
    <row r="19" spans="3:6" hidden="1">
      <c r="C19" s="1"/>
      <c r="D19" s="1"/>
      <c r="E19" s="1"/>
      <c r="F19" s="3">
        <f t="shared" si="0"/>
        <v>0</v>
      </c>
    </row>
    <row r="20" spans="3:6" hidden="1">
      <c r="C20" s="1"/>
      <c r="D20" s="1"/>
      <c r="E20" s="1"/>
      <c r="F20" s="3">
        <f t="shared" si="0"/>
        <v>0</v>
      </c>
    </row>
    <row r="21" spans="3:6" hidden="1">
      <c r="C21" s="1"/>
      <c r="D21" s="1"/>
      <c r="E21" s="1"/>
      <c r="F21" s="3">
        <f t="shared" si="0"/>
        <v>0</v>
      </c>
    </row>
    <row r="22" spans="3:6" hidden="1">
      <c r="C22" s="1"/>
      <c r="D22" s="1"/>
      <c r="E22" s="1"/>
      <c r="F22" s="3">
        <f t="shared" si="0"/>
        <v>0</v>
      </c>
    </row>
    <row r="23" spans="3:6" hidden="1">
      <c r="C23" s="1"/>
      <c r="D23" s="1"/>
      <c r="E23" s="1"/>
      <c r="F23" s="3">
        <f t="shared" si="0"/>
        <v>0</v>
      </c>
    </row>
    <row r="24" spans="3:6" hidden="1">
      <c r="C24" s="1"/>
      <c r="D24" s="1"/>
      <c r="E24" s="1"/>
      <c r="F24" s="3">
        <f t="shared" si="0"/>
        <v>0</v>
      </c>
    </row>
    <row r="25" spans="3:6" hidden="1">
      <c r="C25" s="1"/>
      <c r="D25" s="1"/>
      <c r="E25" s="1"/>
      <c r="F25" s="3">
        <f t="shared" si="0"/>
        <v>0</v>
      </c>
    </row>
    <row r="26" spans="3:6" hidden="1">
      <c r="C26" s="1"/>
      <c r="D26" s="1"/>
      <c r="E26" s="1"/>
      <c r="F26" s="3">
        <f t="shared" si="0"/>
        <v>0</v>
      </c>
    </row>
    <row r="27" spans="3:6" hidden="1">
      <c r="C27" s="1"/>
      <c r="D27" s="1"/>
      <c r="E27" s="1"/>
      <c r="F27" s="3">
        <f t="shared" si="0"/>
        <v>0</v>
      </c>
    </row>
    <row r="28" spans="3:6" hidden="1">
      <c r="C28" s="1"/>
      <c r="D28" s="1"/>
      <c r="E28" s="1"/>
      <c r="F28" s="3">
        <f t="shared" si="0"/>
        <v>0</v>
      </c>
    </row>
    <row r="29" spans="3:6" hidden="1">
      <c r="C29" s="1"/>
      <c r="D29" s="1"/>
      <c r="E29" s="1"/>
      <c r="F29" s="3">
        <f t="shared" si="0"/>
        <v>0</v>
      </c>
    </row>
    <row r="30" spans="3:6" hidden="1">
      <c r="C30" s="1"/>
      <c r="D30" s="1"/>
      <c r="E30" s="1"/>
      <c r="F30" s="3">
        <f t="shared" si="0"/>
        <v>0</v>
      </c>
    </row>
    <row r="31" spans="3:6" hidden="1">
      <c r="C31" s="1"/>
      <c r="D31" s="1"/>
      <c r="E31" s="1"/>
      <c r="F31" s="3">
        <f t="shared" si="0"/>
        <v>0</v>
      </c>
    </row>
    <row r="32" spans="3:6" hidden="1">
      <c r="C32" s="1"/>
      <c r="D32" s="1"/>
      <c r="E32" s="1"/>
      <c r="F32" s="3">
        <f t="shared" si="0"/>
        <v>0</v>
      </c>
    </row>
    <row r="33" spans="3:6" hidden="1">
      <c r="C33" s="1"/>
      <c r="D33" s="1"/>
      <c r="E33" s="1"/>
      <c r="F33" s="3">
        <f t="shared" si="0"/>
        <v>0</v>
      </c>
    </row>
    <row r="34" spans="3:6" hidden="1">
      <c r="C34" s="1"/>
      <c r="D34" s="1"/>
      <c r="E34" s="1"/>
      <c r="F34" s="3">
        <f t="shared" si="0"/>
        <v>0</v>
      </c>
    </row>
    <row r="35" spans="3:6" hidden="1">
      <c r="C35" s="1"/>
      <c r="D35" s="1"/>
      <c r="E35" s="1"/>
      <c r="F35" s="3">
        <f t="shared" si="0"/>
        <v>0</v>
      </c>
    </row>
    <row r="36" spans="3:6" hidden="1">
      <c r="C36" s="1"/>
      <c r="D36" s="1"/>
      <c r="E36" s="1"/>
      <c r="F36" s="3">
        <f t="shared" si="0"/>
        <v>0</v>
      </c>
    </row>
    <row r="37" spans="3:6" hidden="1">
      <c r="C37" s="1"/>
      <c r="D37" s="1"/>
      <c r="E37" s="1"/>
      <c r="F37" s="3">
        <f t="shared" si="0"/>
        <v>0</v>
      </c>
    </row>
    <row r="38" spans="3:6" hidden="1">
      <c r="C38" s="1"/>
      <c r="D38" s="1"/>
      <c r="E38" s="1"/>
      <c r="F38" s="3">
        <f t="shared" si="0"/>
        <v>0</v>
      </c>
    </row>
    <row r="39" spans="3:6" hidden="1">
      <c r="C39" s="1"/>
      <c r="D39" s="1"/>
      <c r="E39" s="1"/>
      <c r="F39" s="3">
        <f t="shared" si="0"/>
        <v>0</v>
      </c>
    </row>
    <row r="40" spans="3:6" hidden="1">
      <c r="C40" s="1"/>
      <c r="D40" s="1"/>
      <c r="E40" s="1"/>
      <c r="F40" s="3">
        <f t="shared" si="0"/>
        <v>0</v>
      </c>
    </row>
    <row r="41" spans="3:6" hidden="1">
      <c r="C41" s="1"/>
      <c r="D41" s="1"/>
      <c r="E41" s="1"/>
      <c r="F41" s="3">
        <f t="shared" si="0"/>
        <v>0</v>
      </c>
    </row>
    <row r="42" spans="3:6" hidden="1">
      <c r="C42" s="1"/>
      <c r="D42" s="1"/>
      <c r="E42" s="1"/>
      <c r="F42" s="3">
        <f t="shared" si="0"/>
        <v>0</v>
      </c>
    </row>
    <row r="43" spans="3:6" hidden="1">
      <c r="C43" s="1"/>
      <c r="D43" s="1"/>
      <c r="E43" s="1"/>
      <c r="F43" s="3">
        <f t="shared" si="0"/>
        <v>0</v>
      </c>
    </row>
    <row r="44" spans="3:6" hidden="1">
      <c r="C44" s="1"/>
      <c r="D44" s="1"/>
      <c r="E44" s="1"/>
      <c r="F44" s="3">
        <f t="shared" si="0"/>
        <v>0</v>
      </c>
    </row>
    <row r="45" spans="3:6" hidden="1">
      <c r="C45" s="1"/>
      <c r="D45" s="1"/>
      <c r="E45" s="1"/>
      <c r="F45" s="3">
        <f t="shared" si="0"/>
        <v>0</v>
      </c>
    </row>
    <row r="46" spans="3:6" hidden="1">
      <c r="C46" s="1"/>
      <c r="D46" s="1"/>
      <c r="E46" s="1"/>
      <c r="F46" s="3">
        <f t="shared" si="0"/>
        <v>0</v>
      </c>
    </row>
    <row r="47" spans="3:6" hidden="1">
      <c r="C47" s="1"/>
      <c r="D47" s="1"/>
      <c r="E47" s="1"/>
      <c r="F47" s="3">
        <f t="shared" si="0"/>
        <v>0</v>
      </c>
    </row>
    <row r="48" spans="3:6" hidden="1">
      <c r="C48" s="1"/>
      <c r="D48" s="1"/>
      <c r="E48" s="1"/>
      <c r="F48" s="3">
        <f t="shared" si="0"/>
        <v>0</v>
      </c>
    </row>
    <row r="49" spans="3:6" hidden="1">
      <c r="C49" s="1"/>
      <c r="D49" s="1"/>
      <c r="E49" s="1"/>
      <c r="F49" s="3">
        <f t="shared" si="0"/>
        <v>0</v>
      </c>
    </row>
    <row r="50" spans="3:6" hidden="1">
      <c r="C50" s="1"/>
      <c r="D50" s="1"/>
      <c r="E50" s="1"/>
      <c r="F50" s="3">
        <f t="shared" si="0"/>
        <v>0</v>
      </c>
    </row>
    <row r="51" spans="3:6" hidden="1">
      <c r="C51" s="1"/>
      <c r="D51" s="1"/>
      <c r="E51" s="1"/>
      <c r="F51" s="3">
        <f t="shared" si="0"/>
        <v>0</v>
      </c>
    </row>
    <row r="52" spans="3:6" hidden="1">
      <c r="C52" s="1"/>
      <c r="D52" s="1"/>
      <c r="E52" s="1"/>
      <c r="F52" s="3">
        <f t="shared" si="0"/>
        <v>0</v>
      </c>
    </row>
    <row r="53" spans="3:6" hidden="1">
      <c r="C53" s="1"/>
      <c r="D53" s="1"/>
      <c r="E53" s="1"/>
      <c r="F53" s="3">
        <f t="shared" si="0"/>
        <v>0</v>
      </c>
    </row>
    <row r="54" spans="3:6" hidden="1">
      <c r="C54" s="1"/>
      <c r="D54" s="1"/>
      <c r="E54" s="1"/>
      <c r="F54" s="3">
        <f t="shared" si="0"/>
        <v>0</v>
      </c>
    </row>
    <row r="55" spans="3:6" hidden="1">
      <c r="C55" s="1"/>
      <c r="D55" s="1"/>
      <c r="E55" s="1"/>
      <c r="F55" s="3">
        <f t="shared" si="0"/>
        <v>0</v>
      </c>
    </row>
    <row r="56" spans="3:6" hidden="1">
      <c r="C56" s="1"/>
      <c r="D56" s="1"/>
      <c r="E56" s="1"/>
      <c r="F56" s="3">
        <f t="shared" si="0"/>
        <v>0</v>
      </c>
    </row>
    <row r="57" spans="3:6" hidden="1">
      <c r="C57" s="1"/>
      <c r="D57" s="1"/>
      <c r="E57" s="1"/>
      <c r="F57" s="3">
        <f t="shared" si="0"/>
        <v>0</v>
      </c>
    </row>
    <row r="58" spans="3:6" hidden="1">
      <c r="C58" s="1"/>
      <c r="D58" s="1"/>
      <c r="E58" s="1"/>
      <c r="F58" s="3">
        <f t="shared" si="0"/>
        <v>0</v>
      </c>
    </row>
    <row r="59" spans="3:6" hidden="1">
      <c r="C59" s="1"/>
      <c r="D59" s="1"/>
      <c r="E59" s="1"/>
      <c r="F59" s="3">
        <f t="shared" si="0"/>
        <v>0</v>
      </c>
    </row>
    <row r="60" spans="3:6" hidden="1">
      <c r="C60" s="1"/>
      <c r="D60" s="1"/>
      <c r="E60" s="1"/>
      <c r="F60" s="3">
        <f t="shared" si="0"/>
        <v>0</v>
      </c>
    </row>
    <row r="61" spans="3:6" hidden="1">
      <c r="C61" s="1"/>
      <c r="D61" s="1"/>
      <c r="E61" s="1"/>
      <c r="F61" s="3">
        <f t="shared" si="0"/>
        <v>0</v>
      </c>
    </row>
    <row r="62" spans="3:6" hidden="1">
      <c r="C62" s="1"/>
      <c r="D62" s="1"/>
      <c r="E62" s="1"/>
      <c r="F62" s="3">
        <f t="shared" si="0"/>
        <v>0</v>
      </c>
    </row>
    <row r="63" spans="3:6" hidden="1">
      <c r="C63" s="1"/>
      <c r="D63" s="1"/>
      <c r="E63" s="1"/>
      <c r="F63" s="3">
        <f t="shared" si="0"/>
        <v>0</v>
      </c>
    </row>
    <row r="64" spans="3:6" hidden="1">
      <c r="C64" s="1"/>
      <c r="D64" s="1"/>
      <c r="E64" s="1"/>
      <c r="F64" s="3">
        <f t="shared" si="0"/>
        <v>0</v>
      </c>
    </row>
    <row r="65" spans="3:6" hidden="1">
      <c r="C65" s="1"/>
      <c r="D65" s="1"/>
      <c r="E65" s="1"/>
      <c r="F65" s="3">
        <f t="shared" si="0"/>
        <v>0</v>
      </c>
    </row>
    <row r="66" spans="3:6" hidden="1">
      <c r="C66" s="1"/>
      <c r="D66" s="1"/>
      <c r="E66" s="1"/>
      <c r="F66" s="3">
        <f t="shared" si="0"/>
        <v>0</v>
      </c>
    </row>
    <row r="67" spans="3:6" hidden="1">
      <c r="C67" s="1"/>
      <c r="D67" s="1"/>
      <c r="E67" s="1"/>
      <c r="F67" s="3">
        <f t="shared" si="0"/>
        <v>0</v>
      </c>
    </row>
    <row r="68" spans="3:6" hidden="1">
      <c r="C68" s="1"/>
      <c r="D68" s="1"/>
      <c r="E68" s="1"/>
      <c r="F68" s="3">
        <f t="shared" si="0"/>
        <v>0</v>
      </c>
    </row>
    <row r="69" spans="3:6">
      <c r="C69" s="1"/>
      <c r="D69" s="1"/>
      <c r="E69" s="1"/>
      <c r="F69" s="3">
        <f t="shared" si="0"/>
        <v>0</v>
      </c>
    </row>
    <row r="70" spans="3:6">
      <c r="C70" s="1"/>
      <c r="D70" s="1"/>
      <c r="E70" s="1"/>
      <c r="F70" s="3">
        <f t="shared" si="0"/>
        <v>0</v>
      </c>
    </row>
    <row r="71" spans="3:6">
      <c r="C71" s="1"/>
      <c r="D71" s="1"/>
      <c r="E71" s="1"/>
      <c r="F71" s="3">
        <f t="shared" si="0"/>
        <v>0</v>
      </c>
    </row>
    <row r="72" spans="3:6">
      <c r="C72" s="1"/>
      <c r="D72" s="1"/>
      <c r="E72" s="1"/>
      <c r="F72" s="3">
        <f t="shared" si="0"/>
        <v>0</v>
      </c>
    </row>
    <row r="73" spans="3:6">
      <c r="C73" s="1"/>
      <c r="D73" s="1"/>
      <c r="E73" s="1"/>
      <c r="F73" s="3">
        <f t="shared" si="0"/>
        <v>0</v>
      </c>
    </row>
    <row r="74" spans="3:6">
      <c r="C74" s="1"/>
      <c r="D74" s="1"/>
      <c r="E74" s="1"/>
      <c r="F74" s="3">
        <f t="shared" si="0"/>
        <v>0</v>
      </c>
    </row>
    <row r="75" spans="3:6">
      <c r="C75" s="1"/>
      <c r="D75" s="1"/>
      <c r="E75" s="1"/>
      <c r="F75" s="3">
        <f t="shared" si="0"/>
        <v>0</v>
      </c>
    </row>
    <row r="76" spans="3:6">
      <c r="C76" s="1"/>
      <c r="D76" s="1"/>
      <c r="E76" s="1"/>
      <c r="F76" s="3">
        <f t="shared" si="0"/>
        <v>0</v>
      </c>
    </row>
    <row r="77" spans="3:6">
      <c r="C77" s="1"/>
      <c r="D77" s="1"/>
      <c r="E77" s="1"/>
      <c r="F77" s="3">
        <f t="shared" si="0"/>
        <v>0</v>
      </c>
    </row>
    <row r="78" spans="3:6">
      <c r="C78" s="1"/>
      <c r="D78" s="1"/>
      <c r="E78" s="1"/>
      <c r="F78" s="3">
        <f t="shared" si="0"/>
        <v>0</v>
      </c>
    </row>
    <row r="79" spans="3:6">
      <c r="C79" s="1"/>
      <c r="D79" s="1"/>
      <c r="E79" s="1"/>
      <c r="F79" s="3">
        <f t="shared" si="0"/>
        <v>0</v>
      </c>
    </row>
    <row r="80" spans="3:6" ht="16.5" hidden="1" customHeight="1">
      <c r="C80" s="1"/>
      <c r="D80" s="1"/>
      <c r="E80" s="1"/>
      <c r="F80" s="3">
        <f t="shared" si="0"/>
        <v>0</v>
      </c>
    </row>
    <row r="81" spans="3:6" hidden="1">
      <c r="C81" s="1"/>
      <c r="D81" s="1"/>
      <c r="E81" s="1"/>
      <c r="F81" s="3">
        <f t="shared" si="0"/>
        <v>0</v>
      </c>
    </row>
    <row r="82" spans="3:6" hidden="1">
      <c r="C82" s="1"/>
      <c r="D82" s="1"/>
      <c r="E82" s="1"/>
      <c r="F82" s="3">
        <f t="shared" si="0"/>
        <v>0</v>
      </c>
    </row>
    <row r="83" spans="3:6" hidden="1">
      <c r="C83" s="1"/>
      <c r="D83" s="1"/>
      <c r="E83" s="1"/>
      <c r="F83" s="3">
        <f t="shared" si="0"/>
        <v>0</v>
      </c>
    </row>
    <row r="84" spans="3:6" hidden="1">
      <c r="C84" s="1"/>
      <c r="D84" s="1"/>
      <c r="E84" s="1"/>
      <c r="F84" s="3">
        <f t="shared" si="0"/>
        <v>0</v>
      </c>
    </row>
    <row r="85" spans="3:6" hidden="1">
      <c r="C85" s="1"/>
      <c r="D85" s="1"/>
      <c r="E85" s="1"/>
      <c r="F85" s="3">
        <f t="shared" si="0"/>
        <v>0</v>
      </c>
    </row>
    <row r="86" spans="3:6" hidden="1">
      <c r="C86" s="1"/>
      <c r="D86" s="1"/>
      <c r="E86" s="1"/>
      <c r="F86" s="3">
        <f t="shared" si="0"/>
        <v>0</v>
      </c>
    </row>
    <row r="87" spans="3:6" hidden="1">
      <c r="C87" s="1"/>
      <c r="D87" s="1"/>
      <c r="E87" s="1"/>
      <c r="F87" s="3">
        <f t="shared" si="0"/>
        <v>0</v>
      </c>
    </row>
    <row r="88" spans="3:6" hidden="1">
      <c r="C88" s="1"/>
      <c r="D88" s="1"/>
      <c r="E88" s="1"/>
      <c r="F88" s="3">
        <f t="shared" si="0"/>
        <v>0</v>
      </c>
    </row>
    <row r="89" spans="3:6" hidden="1">
      <c r="C89" s="1"/>
      <c r="D89" s="1"/>
      <c r="E89" s="1"/>
      <c r="F89" s="3">
        <f t="shared" si="0"/>
        <v>0</v>
      </c>
    </row>
    <row r="90" spans="3:6" hidden="1">
      <c r="C90" s="1"/>
      <c r="D90" s="1"/>
      <c r="E90" s="1"/>
      <c r="F90" s="3">
        <f t="shared" si="0"/>
        <v>0</v>
      </c>
    </row>
    <row r="91" spans="3:6" hidden="1">
      <c r="C91" s="1"/>
      <c r="D91" s="1"/>
      <c r="E91" s="1"/>
      <c r="F91" s="3">
        <f t="shared" si="0"/>
        <v>0</v>
      </c>
    </row>
    <row r="92" spans="3:6" hidden="1">
      <c r="C92" s="1"/>
      <c r="D92" s="1"/>
      <c r="E92" s="1"/>
      <c r="F92" s="3">
        <f t="shared" si="0"/>
        <v>0</v>
      </c>
    </row>
    <row r="93" spans="3:6" hidden="1">
      <c r="C93" s="1"/>
      <c r="D93" s="1"/>
      <c r="E93" s="1"/>
      <c r="F93" s="3">
        <f t="shared" si="0"/>
        <v>0</v>
      </c>
    </row>
    <row r="94" spans="3:6" hidden="1">
      <c r="C94" s="1"/>
      <c r="D94" s="1"/>
      <c r="E94" s="1"/>
      <c r="F94" s="3">
        <f t="shared" si="0"/>
        <v>0</v>
      </c>
    </row>
    <row r="95" spans="3:6" hidden="1">
      <c r="C95" s="1"/>
      <c r="D95" s="1"/>
      <c r="E95" s="1"/>
      <c r="F95" s="3">
        <f t="shared" si="0"/>
        <v>0</v>
      </c>
    </row>
    <row r="96" spans="3:6" hidden="1">
      <c r="C96" s="1"/>
      <c r="D96" s="1"/>
      <c r="E96" s="1"/>
      <c r="F96" s="3">
        <f t="shared" si="0"/>
        <v>0</v>
      </c>
    </row>
    <row r="97" spans="3:6" hidden="1">
      <c r="C97" s="1"/>
      <c r="D97" s="1"/>
      <c r="E97" s="1"/>
      <c r="F97" s="3">
        <f t="shared" si="0"/>
        <v>0</v>
      </c>
    </row>
    <row r="98" spans="3:6" hidden="1">
      <c r="C98" s="1"/>
      <c r="D98" s="1"/>
      <c r="E98" s="1"/>
      <c r="F98" s="3">
        <f t="shared" si="0"/>
        <v>0</v>
      </c>
    </row>
    <row r="99" spans="3:6" hidden="1">
      <c r="C99" s="1"/>
      <c r="D99" s="1"/>
      <c r="E99" s="1"/>
      <c r="F99" s="3">
        <f t="shared" si="0"/>
        <v>0</v>
      </c>
    </row>
    <row r="100" spans="3:6" hidden="1">
      <c r="C100" s="1"/>
      <c r="D100" s="1"/>
      <c r="E100" s="1"/>
      <c r="F100" s="3">
        <f t="shared" si="0"/>
        <v>0</v>
      </c>
    </row>
    <row r="101" spans="3:6" hidden="1">
      <c r="C101" s="1"/>
      <c r="D101" s="1"/>
      <c r="E101" s="1"/>
      <c r="F101" s="3">
        <f t="shared" si="0"/>
        <v>0</v>
      </c>
    </row>
    <row r="102" spans="3:6" hidden="1">
      <c r="C102" s="1"/>
      <c r="D102" s="1"/>
      <c r="E102" s="1"/>
      <c r="F102" s="3">
        <f t="shared" si="0"/>
        <v>0</v>
      </c>
    </row>
    <row r="103" spans="3:6" hidden="1">
      <c r="C103" s="1"/>
      <c r="D103" s="1"/>
      <c r="E103" s="1"/>
      <c r="F103" s="3">
        <f t="shared" si="0"/>
        <v>0</v>
      </c>
    </row>
    <row r="104" spans="3:6" hidden="1">
      <c r="C104" s="1"/>
      <c r="D104" s="1"/>
      <c r="E104" s="1"/>
      <c r="F104" s="3">
        <f t="shared" si="0"/>
        <v>0</v>
      </c>
    </row>
    <row r="105" spans="3:6" hidden="1">
      <c r="C105" s="1"/>
      <c r="D105" s="1"/>
      <c r="E105" s="1"/>
      <c r="F105" s="3">
        <f t="shared" si="0"/>
        <v>0</v>
      </c>
    </row>
    <row r="106" spans="3:6" hidden="1">
      <c r="C106" s="1"/>
      <c r="D106" s="1"/>
      <c r="E106" s="1"/>
      <c r="F106" s="3">
        <f t="shared" si="0"/>
        <v>0</v>
      </c>
    </row>
    <row r="107" spans="3:6" hidden="1">
      <c r="C107" s="1"/>
      <c r="D107" s="1"/>
      <c r="E107" s="1"/>
      <c r="F107" s="3">
        <f t="shared" si="0"/>
        <v>0</v>
      </c>
    </row>
    <row r="108" spans="3:6" hidden="1">
      <c r="C108" s="1"/>
      <c r="D108" s="1"/>
      <c r="E108" s="1"/>
      <c r="F108" s="3">
        <f t="shared" si="0"/>
        <v>0</v>
      </c>
    </row>
    <row r="109" spans="3:6" hidden="1">
      <c r="C109" s="1"/>
      <c r="D109" s="1"/>
      <c r="E109" s="1"/>
      <c r="F109" s="3">
        <f t="shared" si="0"/>
        <v>0</v>
      </c>
    </row>
    <row r="110" spans="3:6" hidden="1">
      <c r="C110" s="1"/>
      <c r="D110" s="1"/>
      <c r="E110" s="1"/>
      <c r="F110" s="3">
        <f t="shared" si="0"/>
        <v>0</v>
      </c>
    </row>
    <row r="111" spans="3:6" hidden="1">
      <c r="C111" s="1"/>
      <c r="D111" s="1"/>
      <c r="E111" s="1"/>
      <c r="F111" s="3">
        <f t="shared" si="0"/>
        <v>0</v>
      </c>
    </row>
    <row r="112" spans="3:6" hidden="1">
      <c r="C112" s="1"/>
      <c r="D112" s="1"/>
      <c r="E112" s="1"/>
      <c r="F112" s="3">
        <f t="shared" si="0"/>
        <v>0</v>
      </c>
    </row>
    <row r="113" spans="1:6" hidden="1">
      <c r="C113" s="1"/>
      <c r="D113" s="1"/>
      <c r="E113" s="1"/>
      <c r="F113" s="3">
        <f t="shared" si="0"/>
        <v>0</v>
      </c>
    </row>
    <row r="114" spans="1:6" hidden="1">
      <c r="C114" s="1"/>
      <c r="D114" s="1"/>
      <c r="E114" s="1"/>
      <c r="F114" s="3">
        <f t="shared" si="0"/>
        <v>0</v>
      </c>
    </row>
    <row r="115" spans="1:6" hidden="1">
      <c r="C115" s="1"/>
      <c r="D115" s="1"/>
      <c r="E115" s="1"/>
      <c r="F115" s="3">
        <f t="shared" si="0"/>
        <v>0</v>
      </c>
    </row>
    <row r="116" spans="1:6" hidden="1">
      <c r="C116" s="1"/>
      <c r="D116" s="1"/>
      <c r="E116" s="1"/>
      <c r="F116" s="3">
        <f t="shared" si="0"/>
        <v>0</v>
      </c>
    </row>
    <row r="117" spans="1:6" hidden="1">
      <c r="C117" s="1"/>
      <c r="D117" s="1"/>
      <c r="E117" s="1"/>
      <c r="F117" s="3">
        <f t="shared" si="0"/>
        <v>0</v>
      </c>
    </row>
    <row r="118" spans="1:6" hidden="1">
      <c r="C118" s="1"/>
      <c r="D118" s="1"/>
      <c r="E118" s="1"/>
      <c r="F118" s="3">
        <f t="shared" si="0"/>
        <v>0</v>
      </c>
    </row>
    <row r="119" spans="1:6" hidden="1">
      <c r="C119" s="1"/>
      <c r="D119" s="1"/>
      <c r="E119" s="1"/>
      <c r="F119" s="3">
        <f t="shared" si="0"/>
        <v>0</v>
      </c>
    </row>
    <row r="120" spans="1:6" hidden="1">
      <c r="C120" s="1"/>
      <c r="D120" s="1"/>
      <c r="E120" s="1"/>
      <c r="F120" s="3">
        <f t="shared" si="0"/>
        <v>0</v>
      </c>
    </row>
    <row r="121" spans="1:6" hidden="1">
      <c r="C121" s="1"/>
      <c r="D121" s="1"/>
      <c r="E121" s="1"/>
      <c r="F121" s="3">
        <f t="shared" si="0"/>
        <v>0</v>
      </c>
    </row>
    <row r="122" spans="1:6" hidden="1">
      <c r="C122" s="1"/>
      <c r="D122" s="1"/>
      <c r="E122" s="1"/>
      <c r="F122" s="3">
        <f t="shared" si="0"/>
        <v>0</v>
      </c>
    </row>
    <row r="123" spans="1:6" hidden="1">
      <c r="C123" s="1"/>
      <c r="D123" s="1"/>
      <c r="E123" s="1"/>
      <c r="F123" s="3">
        <f t="shared" si="0"/>
        <v>0</v>
      </c>
    </row>
    <row r="124" spans="1:6" hidden="1">
      <c r="C124" s="1"/>
      <c r="D124" s="1"/>
      <c r="E124" s="1"/>
      <c r="F124" s="3">
        <f t="shared" si="0"/>
        <v>0</v>
      </c>
    </row>
    <row r="125" spans="1:6" hidden="1">
      <c r="C125" s="1"/>
      <c r="D125" s="1"/>
      <c r="E125" s="1"/>
      <c r="F125" s="3">
        <f t="shared" si="0"/>
        <v>0</v>
      </c>
    </row>
    <row r="126" spans="1:6">
      <c r="C126" s="1"/>
      <c r="D126" s="1"/>
      <c r="E126" s="1"/>
      <c r="F126" s="3">
        <f t="shared" si="0"/>
        <v>0</v>
      </c>
    </row>
    <row r="127" spans="1:6">
      <c r="C127" s="1"/>
      <c r="D127" s="1"/>
      <c r="E127" s="1"/>
      <c r="F127" s="3">
        <f t="shared" si="0"/>
        <v>0</v>
      </c>
    </row>
    <row r="128" spans="1:6">
      <c r="A128" s="82"/>
      <c r="C128" s="91"/>
      <c r="D128" s="91"/>
      <c r="E128" s="91"/>
      <c r="F128" s="92">
        <f t="shared" si="0"/>
        <v>0</v>
      </c>
    </row>
    <row r="129" spans="1:6">
      <c r="A129" s="93"/>
      <c r="B129" s="89"/>
      <c r="C129" s="94"/>
      <c r="D129" s="94"/>
      <c r="E129" s="94"/>
      <c r="F129" s="90">
        <f t="shared" si="0"/>
        <v>0</v>
      </c>
    </row>
    <row r="130" spans="1:6">
      <c r="B130" s="115" t="s">
        <v>153</v>
      </c>
      <c r="C130" s="3">
        <f>SUM(C6:C129)</f>
        <v>0</v>
      </c>
      <c r="D130" s="3">
        <f>SUM(D6:D129)</f>
        <v>7639.43</v>
      </c>
      <c r="E130" s="3">
        <f>SUM(E6:E129)</f>
        <v>1098</v>
      </c>
      <c r="F130" s="3">
        <f t="shared" ref="F130" si="2">SUM(F6:F129)</f>
        <v>8737.43</v>
      </c>
    </row>
    <row r="131" spans="1:6">
      <c r="B131" s="115" t="s">
        <v>152</v>
      </c>
      <c r="C131" s="202">
        <f>C4-C130</f>
        <v>75360.570000000007</v>
      </c>
      <c r="D131" s="202">
        <f>D4-D130</f>
        <v>0</v>
      </c>
      <c r="E131" s="202">
        <f>E4-E130</f>
        <v>5902</v>
      </c>
      <c r="F131" s="202">
        <f>SUM(C131:E131)</f>
        <v>81262.570000000007</v>
      </c>
    </row>
    <row r="132" spans="1:6" hidden="1">
      <c r="B132" s="115" t="s">
        <v>169</v>
      </c>
      <c r="C132" s="1"/>
      <c r="D132" s="1"/>
      <c r="E132" s="1">
        <f>E6+E7+E8</f>
        <v>450</v>
      </c>
      <c r="F132" s="1">
        <f>SUM(C132:E132)</f>
        <v>450</v>
      </c>
    </row>
    <row r="133" spans="1:6" hidden="1">
      <c r="B133" s="115" t="s">
        <v>139</v>
      </c>
      <c r="C133" s="1"/>
      <c r="D133" s="1"/>
      <c r="E133" s="1">
        <f>E12+E13+E14</f>
        <v>198</v>
      </c>
      <c r="F133" s="1">
        <f t="shared" ref="F133:F137" si="3">SUM(C133:E133)</f>
        <v>198</v>
      </c>
    </row>
    <row r="134" spans="1:6" hidden="1">
      <c r="B134" s="115" t="s">
        <v>140</v>
      </c>
      <c r="C134" s="1">
        <f>C18+C19</f>
        <v>0</v>
      </c>
      <c r="D134" s="1"/>
      <c r="E134" s="1">
        <f>E13+E14</f>
        <v>198</v>
      </c>
      <c r="F134" s="1">
        <f t="shared" si="3"/>
        <v>198</v>
      </c>
    </row>
    <row r="135" spans="1:6" hidden="1">
      <c r="B135" s="115" t="s">
        <v>151</v>
      </c>
      <c r="C135" s="1">
        <f>C11+C12+C15+C16+C17+C18+C19+C20</f>
        <v>0</v>
      </c>
      <c r="D135" s="1"/>
      <c r="E135" s="1">
        <f>E13+E14</f>
        <v>198</v>
      </c>
      <c r="F135" s="1">
        <f t="shared" si="3"/>
        <v>198</v>
      </c>
    </row>
    <row r="136" spans="1:6" hidden="1">
      <c r="B136" s="203" t="s">
        <v>155</v>
      </c>
      <c r="C136" s="204">
        <f>C21+C22+C23+C24+C25+C26+C27+C28+C29+C30+C31+C32+C33+C34+C35+C36+C37+C38</f>
        <v>0</v>
      </c>
      <c r="D136" s="204"/>
      <c r="E136" s="204">
        <f>E50+E83</f>
        <v>0</v>
      </c>
      <c r="F136" s="1">
        <f t="shared" si="3"/>
        <v>0</v>
      </c>
    </row>
    <row r="137" spans="1:6" hidden="1">
      <c r="B137" s="115" t="s">
        <v>157</v>
      </c>
      <c r="C137" s="1">
        <f>C94+C95+C96+C97+C98+C99+C100+C101+C102+C103+C104+C105+C106+C107+C108+C110+C111</f>
        <v>0</v>
      </c>
      <c r="D137" s="1"/>
      <c r="E137" s="1">
        <f>E89+E90+E91+E92+E93+E109+E112+E113+E114</f>
        <v>0</v>
      </c>
      <c r="F137" s="1">
        <f t="shared" si="3"/>
        <v>0</v>
      </c>
    </row>
    <row r="138" spans="1:6">
      <c r="C138" s="1"/>
      <c r="D138" s="1"/>
      <c r="E138" s="1"/>
      <c r="F138" s="1"/>
    </row>
    <row r="139" spans="1:6">
      <c r="C139" s="1"/>
      <c r="D139" s="1"/>
      <c r="E139" s="1"/>
      <c r="F139" s="1"/>
    </row>
    <row r="140" spans="1:6">
      <c r="C140" s="1"/>
      <c r="D140" s="1"/>
      <c r="E140" s="1"/>
      <c r="F140" s="1"/>
    </row>
  </sheetData>
  <pageMargins left="0.70866141732283472" right="0.70866141732283472" top="0.74803149606299213" bottom="0.74803149606299213" header="0.31496062992125984" footer="0.31496062992125984"/>
  <pageSetup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7030A0"/>
  </sheetPr>
  <dimension ref="A1:AR218"/>
  <sheetViews>
    <sheetView tabSelected="1" workbookViewId="0">
      <pane xSplit="6" ySplit="6" topLeftCell="S37" activePane="bottomRight" state="frozen"/>
      <selection pane="topRight" activeCell="G1" sqref="G1"/>
      <selection pane="bottomLeft" activeCell="A7" sqref="A7"/>
      <selection pane="bottomRight" activeCell="T55" sqref="T55"/>
    </sheetView>
  </sheetViews>
  <sheetFormatPr baseColWidth="10" defaultRowHeight="15"/>
  <cols>
    <col min="1" max="1" width="6.140625" customWidth="1"/>
    <col min="2" max="2" width="7.28515625" customWidth="1"/>
    <col min="3" max="3" width="6.5703125" customWidth="1"/>
    <col min="4" max="4" width="8.28515625" customWidth="1"/>
    <col min="5" max="5" width="47.140625" customWidth="1"/>
    <col min="6" max="6" width="18.42578125" bestFit="1" customWidth="1"/>
    <col min="7" max="7" width="15.7109375" hidden="1" customWidth="1"/>
    <col min="8" max="8" width="15.85546875" hidden="1" customWidth="1"/>
    <col min="9" max="9" width="17.42578125" hidden="1" customWidth="1"/>
    <col min="10" max="11" width="14.140625" hidden="1" customWidth="1"/>
    <col min="12" max="12" width="17.42578125" hidden="1" customWidth="1"/>
    <col min="13" max="13" width="14.28515625" hidden="1" customWidth="1"/>
    <col min="14" max="14" width="14.140625" hidden="1" customWidth="1"/>
    <col min="15" max="15" width="17.42578125" hidden="1" customWidth="1"/>
    <col min="16" max="16" width="14.28515625" hidden="1" customWidth="1"/>
    <col min="17" max="17" width="14.140625" hidden="1" customWidth="1"/>
    <col min="18" max="18" width="17.42578125" hidden="1" customWidth="1"/>
    <col min="19" max="19" width="14.28515625" customWidth="1"/>
    <col min="20" max="20" width="14.140625" customWidth="1"/>
    <col min="21" max="21" width="17.42578125" customWidth="1"/>
    <col min="22" max="22" width="14.28515625" hidden="1" customWidth="1"/>
    <col min="23" max="23" width="14.140625" hidden="1" customWidth="1"/>
    <col min="24" max="24" width="17.42578125" hidden="1" customWidth="1"/>
    <col min="25" max="25" width="16.28515625" hidden="1" customWidth="1"/>
    <col min="26" max="26" width="14.140625" hidden="1" customWidth="1"/>
    <col min="27" max="27" width="17.42578125" hidden="1" customWidth="1"/>
    <col min="28" max="28" width="14.28515625" hidden="1" customWidth="1"/>
    <col min="29" max="29" width="14.140625" hidden="1" customWidth="1"/>
    <col min="30" max="30" width="17.42578125" hidden="1" customWidth="1"/>
    <col min="31" max="31" width="18" customWidth="1"/>
    <col min="32" max="36" width="17.85546875" hidden="1" customWidth="1"/>
    <col min="37" max="37" width="17.85546875" customWidth="1"/>
    <col min="38" max="38" width="18" hidden="1" customWidth="1"/>
    <col min="39" max="42" width="17.85546875" hidden="1" customWidth="1"/>
    <col min="43" max="43" width="17.42578125" bestFit="1" customWidth="1"/>
    <col min="44" max="44" width="11.5703125" hidden="1" customWidth="1"/>
  </cols>
  <sheetData>
    <row r="1" spans="1:44" ht="20.25" customHeight="1">
      <c r="A1" s="250" t="s">
        <v>126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50"/>
      <c r="AC1" s="250"/>
      <c r="AD1" s="250"/>
      <c r="AE1" s="250"/>
      <c r="AF1" s="250"/>
      <c r="AG1" s="250"/>
      <c r="AH1" s="250"/>
      <c r="AI1" s="250"/>
      <c r="AJ1" s="250"/>
      <c r="AK1" s="250"/>
      <c r="AL1" s="250"/>
      <c r="AM1" s="250"/>
      <c r="AN1" s="250"/>
      <c r="AO1" s="250"/>
      <c r="AP1" s="250"/>
      <c r="AQ1" s="250"/>
    </row>
    <row r="2" spans="1:44" ht="18" customHeight="1">
      <c r="A2" s="251" t="s">
        <v>68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</row>
    <row r="3" spans="1:44" ht="18.75" customHeight="1">
      <c r="A3" s="72"/>
      <c r="B3" s="72"/>
      <c r="C3" s="72"/>
      <c r="D3" s="72"/>
      <c r="E3" s="247" t="s">
        <v>502</v>
      </c>
      <c r="F3" s="247"/>
      <c r="G3" s="72"/>
      <c r="H3" s="72"/>
      <c r="I3" s="144"/>
      <c r="J3" s="72"/>
      <c r="K3" s="72"/>
      <c r="L3" s="72"/>
      <c r="M3" s="260" t="s">
        <v>404</v>
      </c>
      <c r="N3" s="260"/>
      <c r="O3" s="260"/>
      <c r="P3" s="258" t="s">
        <v>445</v>
      </c>
      <c r="Q3" s="258"/>
      <c r="R3" s="258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145"/>
      <c r="AF3" s="145"/>
      <c r="AG3" s="145"/>
      <c r="AH3" s="145"/>
      <c r="AI3" s="145"/>
      <c r="AJ3" s="145"/>
      <c r="AK3" s="145"/>
      <c r="AL3" s="145"/>
      <c r="AM3" s="145"/>
      <c r="AN3" s="145"/>
      <c r="AO3" s="145"/>
      <c r="AP3" s="145"/>
      <c r="AQ3" s="72"/>
    </row>
    <row r="4" spans="1:44" ht="14.25" customHeight="1" thickBot="1">
      <c r="A4" s="71"/>
      <c r="B4" s="71"/>
      <c r="C4" s="71"/>
      <c r="D4" s="71"/>
      <c r="E4" s="71"/>
      <c r="F4" s="71"/>
      <c r="G4" s="127" t="s">
        <v>286</v>
      </c>
      <c r="H4" s="71"/>
      <c r="I4" s="71"/>
      <c r="J4" s="127" t="s">
        <v>383</v>
      </c>
      <c r="K4" s="71"/>
      <c r="L4" s="71"/>
      <c r="M4" s="261"/>
      <c r="N4" s="261"/>
      <c r="O4" s="261"/>
      <c r="P4" s="259"/>
      <c r="Q4" s="259"/>
      <c r="R4" s="259"/>
      <c r="S4" s="127"/>
      <c r="T4" s="71"/>
      <c r="U4" s="71"/>
      <c r="V4" s="129"/>
      <c r="W4" s="71"/>
      <c r="X4" s="71"/>
      <c r="Y4" s="129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</row>
    <row r="5" spans="1:44" ht="36.75" customHeight="1" thickBot="1">
      <c r="A5" s="252" t="s">
        <v>5</v>
      </c>
      <c r="B5" s="253"/>
      <c r="C5" s="253"/>
      <c r="D5" s="254" t="s">
        <v>6</v>
      </c>
      <c r="E5" s="256" t="s">
        <v>7</v>
      </c>
      <c r="F5" s="239" t="s">
        <v>8</v>
      </c>
      <c r="G5" s="241" t="s">
        <v>63</v>
      </c>
      <c r="H5" s="242"/>
      <c r="I5" s="243"/>
      <c r="J5" s="241" t="s">
        <v>64</v>
      </c>
      <c r="K5" s="242"/>
      <c r="L5" s="243"/>
      <c r="M5" s="241" t="s">
        <v>65</v>
      </c>
      <c r="N5" s="242"/>
      <c r="O5" s="243"/>
      <c r="P5" s="241" t="s">
        <v>99</v>
      </c>
      <c r="Q5" s="242"/>
      <c r="R5" s="243"/>
      <c r="S5" s="241" t="s">
        <v>100</v>
      </c>
      <c r="T5" s="242"/>
      <c r="U5" s="243"/>
      <c r="V5" s="241" t="s">
        <v>104</v>
      </c>
      <c r="W5" s="242"/>
      <c r="X5" s="243"/>
      <c r="Y5" s="241" t="s">
        <v>105</v>
      </c>
      <c r="Z5" s="242"/>
      <c r="AA5" s="243"/>
      <c r="AB5" s="241" t="s">
        <v>106</v>
      </c>
      <c r="AC5" s="242"/>
      <c r="AD5" s="243"/>
      <c r="AE5" s="239" t="s">
        <v>60</v>
      </c>
      <c r="AF5" s="182"/>
      <c r="AG5" s="186"/>
      <c r="AH5" s="245" t="s">
        <v>320</v>
      </c>
      <c r="AI5" s="245" t="s">
        <v>327</v>
      </c>
      <c r="AJ5" s="245" t="s">
        <v>444</v>
      </c>
      <c r="AK5" s="192"/>
      <c r="AL5" s="196"/>
      <c r="AM5" s="239" t="s">
        <v>149</v>
      </c>
      <c r="AN5" s="200"/>
      <c r="AO5" s="239" t="s">
        <v>154</v>
      </c>
      <c r="AP5" s="239" t="s">
        <v>156</v>
      </c>
      <c r="AQ5" s="239" t="s">
        <v>67</v>
      </c>
    </row>
    <row r="6" spans="1:44" ht="70.5" customHeight="1" thickBot="1">
      <c r="A6" s="169" t="s">
        <v>9</v>
      </c>
      <c r="B6" s="170" t="s">
        <v>103</v>
      </c>
      <c r="C6" s="170" t="s">
        <v>10</v>
      </c>
      <c r="D6" s="255"/>
      <c r="E6" s="257"/>
      <c r="F6" s="244"/>
      <c r="G6" s="171" t="s">
        <v>61</v>
      </c>
      <c r="H6" s="171" t="s">
        <v>62</v>
      </c>
      <c r="I6" s="171" t="s">
        <v>66</v>
      </c>
      <c r="J6" s="171" t="s">
        <v>61</v>
      </c>
      <c r="K6" s="171" t="s">
        <v>62</v>
      </c>
      <c r="L6" s="171" t="s">
        <v>66</v>
      </c>
      <c r="M6" s="171" t="s">
        <v>61</v>
      </c>
      <c r="N6" s="171" t="s">
        <v>62</v>
      </c>
      <c r="O6" s="171" t="s">
        <v>66</v>
      </c>
      <c r="P6" s="171" t="s">
        <v>61</v>
      </c>
      <c r="Q6" s="171" t="s">
        <v>62</v>
      </c>
      <c r="R6" s="171" t="s">
        <v>66</v>
      </c>
      <c r="S6" s="171" t="s">
        <v>61</v>
      </c>
      <c r="T6" s="171" t="s">
        <v>62</v>
      </c>
      <c r="U6" s="171" t="s">
        <v>66</v>
      </c>
      <c r="V6" s="171" t="s">
        <v>61</v>
      </c>
      <c r="W6" s="171" t="s">
        <v>62</v>
      </c>
      <c r="X6" s="171" t="s">
        <v>66</v>
      </c>
      <c r="Y6" s="171" t="s">
        <v>61</v>
      </c>
      <c r="Z6" s="171" t="s">
        <v>62</v>
      </c>
      <c r="AA6" s="171" t="s">
        <v>66</v>
      </c>
      <c r="AB6" s="171" t="s">
        <v>61</v>
      </c>
      <c r="AC6" s="171" t="s">
        <v>62</v>
      </c>
      <c r="AD6" s="171" t="s">
        <v>66</v>
      </c>
      <c r="AE6" s="248"/>
      <c r="AF6" s="185" t="s">
        <v>201</v>
      </c>
      <c r="AG6" s="185" t="s">
        <v>255</v>
      </c>
      <c r="AH6" s="246"/>
      <c r="AI6" s="249"/>
      <c r="AJ6" s="249"/>
      <c r="AK6" s="190" t="s">
        <v>502</v>
      </c>
      <c r="AL6" s="190" t="s">
        <v>148</v>
      </c>
      <c r="AM6" s="240"/>
      <c r="AN6" s="201" t="s">
        <v>150</v>
      </c>
      <c r="AO6" s="240"/>
      <c r="AP6" s="240"/>
      <c r="AQ6" s="244"/>
    </row>
    <row r="7" spans="1:44" ht="15" customHeight="1">
      <c r="A7" s="27">
        <v>1</v>
      </c>
      <c r="B7" s="28" t="s">
        <v>11</v>
      </c>
      <c r="C7" s="28" t="s">
        <v>11</v>
      </c>
      <c r="D7" s="29">
        <v>51101</v>
      </c>
      <c r="E7" s="30" t="s">
        <v>12</v>
      </c>
      <c r="F7" s="58">
        <v>56760</v>
      </c>
      <c r="G7" s="114"/>
      <c r="H7" s="114"/>
      <c r="I7" s="68">
        <f t="shared" ref="I7:I43" si="0">F7+G7-H7</f>
        <v>56760</v>
      </c>
      <c r="J7" s="125"/>
      <c r="K7" s="125"/>
      <c r="L7" s="69">
        <f>I7+J7-K7</f>
        <v>56760</v>
      </c>
      <c r="M7" s="134"/>
      <c r="N7" s="134"/>
      <c r="O7" s="69">
        <f>L7+M7-N7</f>
        <v>56760</v>
      </c>
      <c r="P7" s="69">
        <v>6400</v>
      </c>
      <c r="Q7" s="69"/>
      <c r="R7" s="69">
        <f>O7+P7-Q7</f>
        <v>63160</v>
      </c>
      <c r="S7" s="69"/>
      <c r="T7" s="69"/>
      <c r="U7" s="69">
        <f>R7+S7-T7</f>
        <v>63160</v>
      </c>
      <c r="V7" s="69"/>
      <c r="W7" s="69"/>
      <c r="X7" s="69">
        <f>U7+V7-W7</f>
        <v>63160</v>
      </c>
      <c r="Y7" s="69"/>
      <c r="Z7" s="69"/>
      <c r="AA7" s="69">
        <f>X7+Y7-Z7</f>
        <v>63160</v>
      </c>
      <c r="AB7" s="69"/>
      <c r="AC7" s="69"/>
      <c r="AD7" s="69">
        <f>X7+AB7-AC7</f>
        <v>63160</v>
      </c>
      <c r="AE7" s="68">
        <f>'0101'!C418</f>
        <v>29632.05</v>
      </c>
      <c r="AF7" s="68">
        <f>'0101'!C7</f>
        <v>0</v>
      </c>
      <c r="AG7" s="68">
        <f>'0101'!C11</f>
        <v>5079.07</v>
      </c>
      <c r="AH7" s="68">
        <f>'0101'!C16</f>
        <v>5078.2700000000004</v>
      </c>
      <c r="AI7" s="214">
        <f>'0101'!C38+'0101'!C50</f>
        <v>10154.700000000001</v>
      </c>
      <c r="AJ7" s="214"/>
      <c r="AK7" s="194">
        <f>'0101'!C62+'0101'!C67+'0101'!C68</f>
        <v>9320.01</v>
      </c>
      <c r="AL7" s="194">
        <f>'0101'!C55+'0101'!C66</f>
        <v>0</v>
      </c>
      <c r="AM7" s="194">
        <f>'0101'!C69</f>
        <v>0</v>
      </c>
      <c r="AN7" s="194">
        <f>'0101'!C92</f>
        <v>0</v>
      </c>
      <c r="AO7" s="194">
        <f>'0101'!C100+'0101'!C101+'0101'!C111</f>
        <v>0</v>
      </c>
      <c r="AP7" s="194">
        <f>'0101'!C121</f>
        <v>0</v>
      </c>
      <c r="AQ7" s="136">
        <f>AD7-AE7</f>
        <v>33527.949999999997</v>
      </c>
    </row>
    <row r="8" spans="1:44" ht="15" customHeight="1">
      <c r="A8" s="27">
        <v>1</v>
      </c>
      <c r="B8" s="28" t="s">
        <v>11</v>
      </c>
      <c r="C8" s="28" t="s">
        <v>11</v>
      </c>
      <c r="D8" s="31">
        <v>51201</v>
      </c>
      <c r="E8" s="30" t="s">
        <v>13</v>
      </c>
      <c r="F8" s="58">
        <v>76800</v>
      </c>
      <c r="G8" s="113"/>
      <c r="H8" s="113"/>
      <c r="I8" s="63">
        <f t="shared" si="0"/>
        <v>76800</v>
      </c>
      <c r="J8" s="126"/>
      <c r="K8" s="126"/>
      <c r="L8" s="64">
        <f t="shared" ref="L8:L81" si="1">I8+J8-K8</f>
        <v>76800</v>
      </c>
      <c r="M8" s="118"/>
      <c r="N8" s="118"/>
      <c r="O8" s="64">
        <f t="shared" ref="O8:O81" si="2">L8+M8-N8</f>
        <v>76800</v>
      </c>
      <c r="P8" s="64">
        <v>3800</v>
      </c>
      <c r="Q8" s="64"/>
      <c r="R8" s="64">
        <f t="shared" ref="R8:R85" si="3">O8+P8-Q8</f>
        <v>80600</v>
      </c>
      <c r="S8" s="64">
        <f>2380+3500</f>
        <v>5880</v>
      </c>
      <c r="T8" s="64"/>
      <c r="U8" s="64">
        <f t="shared" ref="U8:U85" si="4">R8+S8-T8</f>
        <v>86480</v>
      </c>
      <c r="V8" s="64"/>
      <c r="W8" s="64"/>
      <c r="X8" s="64">
        <f t="shared" ref="X8:X64" si="5">U8+V8-W8</f>
        <v>86480</v>
      </c>
      <c r="Y8" s="64"/>
      <c r="Z8" s="64"/>
      <c r="AA8" s="64">
        <f t="shared" ref="AA8:AA64" si="6">X8+Y8-Z8</f>
        <v>86480</v>
      </c>
      <c r="AB8" s="64"/>
      <c r="AC8" s="64"/>
      <c r="AD8" s="64">
        <f t="shared" ref="AD8:AD64" si="7">X8+AB8-AC8</f>
        <v>86480</v>
      </c>
      <c r="AE8" s="63">
        <f>'0101'!D418</f>
        <v>40396.160000000003</v>
      </c>
      <c r="AF8" s="68">
        <f>'0101'!D7</f>
        <v>6383.33</v>
      </c>
      <c r="AG8" s="68">
        <f>'0101'!D13</f>
        <v>6400</v>
      </c>
      <c r="AH8" s="68">
        <f>'0101'!D20+'0101'!D21</f>
        <v>0</v>
      </c>
      <c r="AI8" s="63">
        <f>'0101'!D35+'0101'!D44</f>
        <v>12800</v>
      </c>
      <c r="AJ8" s="214">
        <f>'0101'!D54</f>
        <v>6605.83</v>
      </c>
      <c r="AK8" s="194">
        <f>'0101'!D69</f>
        <v>8207</v>
      </c>
      <c r="AL8" s="194">
        <f>'0101'!D53+'0101'!D56+'0101'!D57</f>
        <v>0</v>
      </c>
      <c r="AM8" s="194">
        <f>'0101'!D68</f>
        <v>0</v>
      </c>
      <c r="AN8" s="194">
        <f>'0101'!D141</f>
        <v>0</v>
      </c>
      <c r="AO8" s="194">
        <f>'0101'!D102+'0101'!D109</f>
        <v>0</v>
      </c>
      <c r="AP8" s="194">
        <f>'0101'!D123</f>
        <v>0</v>
      </c>
      <c r="AQ8" s="136">
        <f t="shared" ref="AQ8:AQ85" si="8">AD8-AE8</f>
        <v>46083.839999999997</v>
      </c>
    </row>
    <row r="9" spans="1:44" ht="15" customHeight="1">
      <c r="A9" s="27">
        <v>1</v>
      </c>
      <c r="B9" s="28" t="s">
        <v>11</v>
      </c>
      <c r="C9" s="28" t="s">
        <v>11</v>
      </c>
      <c r="D9" s="31">
        <v>51203</v>
      </c>
      <c r="E9" s="57" t="s">
        <v>158</v>
      </c>
      <c r="F9" s="58">
        <v>1750</v>
      </c>
      <c r="G9" s="113"/>
      <c r="H9" s="113"/>
      <c r="I9" s="63">
        <f t="shared" si="0"/>
        <v>1750</v>
      </c>
      <c r="J9" s="126"/>
      <c r="K9" s="126"/>
      <c r="L9" s="64">
        <f t="shared" si="1"/>
        <v>1750</v>
      </c>
      <c r="M9" s="118"/>
      <c r="N9" s="118"/>
      <c r="O9" s="64">
        <f t="shared" si="2"/>
        <v>1750</v>
      </c>
      <c r="P9" s="64">
        <v>350</v>
      </c>
      <c r="Q9" s="64"/>
      <c r="R9" s="64">
        <f t="shared" si="3"/>
        <v>2100</v>
      </c>
      <c r="S9" s="64">
        <f>350+350</f>
        <v>700</v>
      </c>
      <c r="T9" s="64"/>
      <c r="U9" s="64">
        <f t="shared" si="4"/>
        <v>2800</v>
      </c>
      <c r="V9" s="64"/>
      <c r="W9" s="64"/>
      <c r="X9" s="64">
        <f t="shared" si="5"/>
        <v>2800</v>
      </c>
      <c r="Y9" s="64"/>
      <c r="Z9" s="64"/>
      <c r="AA9" s="64">
        <f t="shared" si="6"/>
        <v>2800</v>
      </c>
      <c r="AB9" s="64"/>
      <c r="AC9" s="64"/>
      <c r="AD9" s="64">
        <f t="shared" si="7"/>
        <v>2800</v>
      </c>
      <c r="AE9" s="63"/>
      <c r="AF9" s="68"/>
      <c r="AG9" s="68"/>
      <c r="AH9" s="68"/>
      <c r="AI9" s="68"/>
      <c r="AJ9" s="194"/>
      <c r="AK9" s="194"/>
      <c r="AL9" s="194"/>
      <c r="AM9" s="194"/>
      <c r="AN9" s="194"/>
      <c r="AO9" s="194"/>
      <c r="AP9" s="194"/>
      <c r="AQ9" s="136">
        <f t="shared" si="8"/>
        <v>2800</v>
      </c>
    </row>
    <row r="10" spans="1:44" ht="15" customHeight="1">
      <c r="A10" s="27">
        <v>1</v>
      </c>
      <c r="B10" s="28" t="s">
        <v>11</v>
      </c>
      <c r="C10" s="28" t="s">
        <v>11</v>
      </c>
      <c r="D10" s="31">
        <v>51301</v>
      </c>
      <c r="E10" s="57" t="s">
        <v>50</v>
      </c>
      <c r="F10" s="58">
        <v>300</v>
      </c>
      <c r="G10" s="113"/>
      <c r="H10" s="113"/>
      <c r="I10" s="63">
        <f t="shared" si="0"/>
        <v>300</v>
      </c>
      <c r="J10" s="126"/>
      <c r="K10" s="126"/>
      <c r="L10" s="64">
        <f t="shared" si="1"/>
        <v>300</v>
      </c>
      <c r="M10" s="118"/>
      <c r="N10" s="118"/>
      <c r="O10" s="64">
        <f t="shared" si="2"/>
        <v>300</v>
      </c>
      <c r="P10" s="64"/>
      <c r="Q10" s="64"/>
      <c r="R10" s="64">
        <f t="shared" si="3"/>
        <v>300</v>
      </c>
      <c r="S10" s="64"/>
      <c r="T10" s="64"/>
      <c r="U10" s="64">
        <f t="shared" si="4"/>
        <v>300</v>
      </c>
      <c r="V10" s="64"/>
      <c r="W10" s="64"/>
      <c r="X10" s="64">
        <f t="shared" si="5"/>
        <v>300</v>
      </c>
      <c r="Y10" s="64"/>
      <c r="Z10" s="64"/>
      <c r="AA10" s="64">
        <f t="shared" si="6"/>
        <v>300</v>
      </c>
      <c r="AB10" s="64"/>
      <c r="AC10" s="64"/>
      <c r="AD10" s="64">
        <f t="shared" si="7"/>
        <v>300</v>
      </c>
      <c r="AE10" s="63">
        <f>'0101'!E418</f>
        <v>243</v>
      </c>
      <c r="AF10" s="68"/>
      <c r="AG10" s="68"/>
      <c r="AH10" s="68">
        <f>'0101'!E17</f>
        <v>42</v>
      </c>
      <c r="AI10" s="68">
        <f>'0101'!E37+'0101'!E51</f>
        <v>84</v>
      </c>
      <c r="AJ10" s="194">
        <f>'0101'!E55</f>
        <v>69</v>
      </c>
      <c r="AK10" s="194">
        <f>'0101'!E66</f>
        <v>48</v>
      </c>
      <c r="AL10" s="194"/>
      <c r="AM10" s="194"/>
      <c r="AN10" s="194">
        <f>'0101'!E110</f>
        <v>0</v>
      </c>
      <c r="AO10" s="194">
        <f>'0101'!E110</f>
        <v>0</v>
      </c>
      <c r="AP10" s="194">
        <f>'0101'!E122</f>
        <v>0</v>
      </c>
      <c r="AQ10" s="136">
        <f t="shared" si="8"/>
        <v>57</v>
      </c>
    </row>
    <row r="11" spans="1:44" ht="15" customHeight="1">
      <c r="A11" s="27">
        <v>1</v>
      </c>
      <c r="B11" s="28" t="s">
        <v>11</v>
      </c>
      <c r="C11" s="28" t="s">
        <v>11</v>
      </c>
      <c r="D11" s="32">
        <v>51401</v>
      </c>
      <c r="E11" s="33" t="s">
        <v>14</v>
      </c>
      <c r="F11" s="58">
        <v>4850.1000000000004</v>
      </c>
      <c r="G11" s="113"/>
      <c r="H11" s="113"/>
      <c r="I11" s="63">
        <f t="shared" si="0"/>
        <v>4850.1000000000004</v>
      </c>
      <c r="J11" s="126"/>
      <c r="K11" s="126"/>
      <c r="L11" s="64">
        <f t="shared" si="1"/>
        <v>4850.1000000000004</v>
      </c>
      <c r="M11" s="118"/>
      <c r="N11" s="118"/>
      <c r="O11" s="64">
        <f t="shared" si="2"/>
        <v>4850.1000000000004</v>
      </c>
      <c r="P11" s="69">
        <v>544</v>
      </c>
      <c r="Q11" s="64"/>
      <c r="R11" s="64">
        <f t="shared" si="3"/>
        <v>5394.1</v>
      </c>
      <c r="S11" s="64"/>
      <c r="T11" s="64"/>
      <c r="U11" s="64">
        <f t="shared" si="4"/>
        <v>5394.1</v>
      </c>
      <c r="V11" s="64"/>
      <c r="W11" s="64"/>
      <c r="X11" s="64">
        <f t="shared" si="5"/>
        <v>5394.1</v>
      </c>
      <c r="Y11" s="64"/>
      <c r="Z11" s="64"/>
      <c r="AA11" s="64">
        <f t="shared" si="6"/>
        <v>5394.1</v>
      </c>
      <c r="AB11" s="64"/>
      <c r="AC11" s="64"/>
      <c r="AD11" s="64">
        <f t="shared" si="7"/>
        <v>5394.1</v>
      </c>
      <c r="AE11" s="63">
        <f>'0101'!F418</f>
        <v>1890.77</v>
      </c>
      <c r="AF11" s="68"/>
      <c r="AG11" s="68">
        <f>'0101'!K29</f>
        <v>0</v>
      </c>
      <c r="AH11" s="68">
        <f>'0101'!F32+'0101'!F33</f>
        <v>708.25</v>
      </c>
      <c r="AI11" s="68">
        <f>'0101'!F48</f>
        <v>354.68</v>
      </c>
      <c r="AJ11" s="68">
        <f>'0101'!F52</f>
        <v>354.13</v>
      </c>
      <c r="AK11" s="68">
        <f>'0101'!F59</f>
        <v>473.71</v>
      </c>
      <c r="AL11" s="68"/>
      <c r="AM11" s="68">
        <f>'0101'!F82</f>
        <v>0</v>
      </c>
      <c r="AN11" s="68">
        <f>'0101'!F89</f>
        <v>0</v>
      </c>
      <c r="AO11" s="68"/>
      <c r="AP11" s="68"/>
      <c r="AQ11" s="136">
        <f t="shared" si="8"/>
        <v>3503.3300000000004</v>
      </c>
    </row>
    <row r="12" spans="1:44" ht="15" customHeight="1">
      <c r="A12" s="27">
        <v>1</v>
      </c>
      <c r="B12" s="28" t="s">
        <v>11</v>
      </c>
      <c r="C12" s="28" t="s">
        <v>11</v>
      </c>
      <c r="D12" s="32">
        <v>51402</v>
      </c>
      <c r="E12" s="33" t="s">
        <v>15</v>
      </c>
      <c r="F12" s="58">
        <v>6528</v>
      </c>
      <c r="G12" s="113"/>
      <c r="H12" s="113"/>
      <c r="I12" s="63">
        <f t="shared" si="0"/>
        <v>6528</v>
      </c>
      <c r="J12" s="126"/>
      <c r="K12" s="126"/>
      <c r="L12" s="64">
        <f t="shared" si="1"/>
        <v>6528</v>
      </c>
      <c r="M12" s="118"/>
      <c r="N12" s="118"/>
      <c r="O12" s="64">
        <f t="shared" si="2"/>
        <v>6528</v>
      </c>
      <c r="P12" s="64">
        <v>323</v>
      </c>
      <c r="Q12" s="64"/>
      <c r="R12" s="64">
        <f t="shared" si="3"/>
        <v>6851</v>
      </c>
      <c r="S12" s="64">
        <f>202.3+297.5</f>
        <v>499.8</v>
      </c>
      <c r="T12" s="64"/>
      <c r="U12" s="64">
        <f t="shared" si="4"/>
        <v>7350.8</v>
      </c>
      <c r="V12" s="64"/>
      <c r="W12" s="64"/>
      <c r="X12" s="64">
        <f t="shared" si="5"/>
        <v>7350.8</v>
      </c>
      <c r="Y12" s="64"/>
      <c r="Z12" s="64"/>
      <c r="AA12" s="64">
        <f t="shared" si="6"/>
        <v>7350.8</v>
      </c>
      <c r="AB12" s="64"/>
      <c r="AC12" s="64"/>
      <c r="AD12" s="64">
        <f t="shared" si="7"/>
        <v>7350.8</v>
      </c>
      <c r="AE12" s="63">
        <f>'0101'!G418</f>
        <v>1750.08</v>
      </c>
      <c r="AF12" s="68"/>
      <c r="AG12" s="68">
        <f>'0101'!M29</f>
        <v>0</v>
      </c>
      <c r="AH12" s="68">
        <f>'0101'!G32+'0101'!G33</f>
        <v>712.57999999999993</v>
      </c>
      <c r="AI12" s="68">
        <f>'0101'!G48</f>
        <v>357</v>
      </c>
      <c r="AJ12" s="68">
        <f>'0101'!G52</f>
        <v>357</v>
      </c>
      <c r="AK12" s="68">
        <f>'0101'!G59</f>
        <v>323.5</v>
      </c>
      <c r="AL12" s="68"/>
      <c r="AM12" s="68">
        <f>'0101'!G82</f>
        <v>0</v>
      </c>
      <c r="AN12" s="68">
        <f>'0101'!G89</f>
        <v>0</v>
      </c>
      <c r="AO12" s="68"/>
      <c r="AP12" s="68"/>
      <c r="AQ12" s="136">
        <f t="shared" si="8"/>
        <v>5600.72</v>
      </c>
    </row>
    <row r="13" spans="1:44" ht="15" customHeight="1">
      <c r="A13" s="27">
        <v>1</v>
      </c>
      <c r="B13" s="28" t="s">
        <v>11</v>
      </c>
      <c r="C13" s="28" t="s">
        <v>11</v>
      </c>
      <c r="D13" s="32">
        <v>51501</v>
      </c>
      <c r="E13" s="33" t="s">
        <v>14</v>
      </c>
      <c r="F13" s="58">
        <v>3492.15</v>
      </c>
      <c r="G13" s="113"/>
      <c r="H13" s="113"/>
      <c r="I13" s="63">
        <f t="shared" si="0"/>
        <v>3492.15</v>
      </c>
      <c r="J13" s="126"/>
      <c r="K13" s="126"/>
      <c r="L13" s="64">
        <f t="shared" si="1"/>
        <v>3492.15</v>
      </c>
      <c r="M13" s="118"/>
      <c r="N13" s="118"/>
      <c r="O13" s="64">
        <f t="shared" si="2"/>
        <v>3492.15</v>
      </c>
      <c r="P13" s="69">
        <v>496</v>
      </c>
      <c r="Q13" s="64"/>
      <c r="R13" s="64">
        <f t="shared" si="3"/>
        <v>3988.15</v>
      </c>
      <c r="S13" s="64"/>
      <c r="T13" s="64"/>
      <c r="U13" s="64">
        <f t="shared" si="4"/>
        <v>3988.15</v>
      </c>
      <c r="V13" s="64"/>
      <c r="W13" s="64"/>
      <c r="X13" s="64">
        <f t="shared" si="5"/>
        <v>3988.15</v>
      </c>
      <c r="Y13" s="64"/>
      <c r="Z13" s="64"/>
      <c r="AA13" s="64">
        <f t="shared" si="6"/>
        <v>3988.15</v>
      </c>
      <c r="AB13" s="64"/>
      <c r="AC13" s="64"/>
      <c r="AD13" s="64">
        <f t="shared" si="7"/>
        <v>3988.15</v>
      </c>
      <c r="AE13" s="63">
        <f>'0101'!H418</f>
        <v>798.67000000000007</v>
      </c>
      <c r="AF13" s="68"/>
      <c r="AG13" s="68">
        <f>'0101'!N30+'0101'!N31</f>
        <v>0</v>
      </c>
      <c r="AH13" s="68">
        <f>'0101'!H28+'0101'!H29+'0101'!H30+'0101'!H31</f>
        <v>490.76000000000005</v>
      </c>
      <c r="AI13" s="68"/>
      <c r="AJ13" s="68"/>
      <c r="AK13" s="68">
        <f>'0101'!H60+'0101'!H61</f>
        <v>307.91000000000003</v>
      </c>
      <c r="AL13" s="68"/>
      <c r="AM13" s="68">
        <f>'0101'!H83+'0101'!H84</f>
        <v>0</v>
      </c>
      <c r="AN13" s="68">
        <f>'0101'!H85+'0101'!H86+'0101'!H87+'0101'!H88</f>
        <v>0</v>
      </c>
      <c r="AO13" s="68"/>
      <c r="AP13" s="68"/>
      <c r="AQ13" s="136">
        <f t="shared" si="8"/>
        <v>3189.48</v>
      </c>
    </row>
    <row r="14" spans="1:44" ht="15" customHeight="1">
      <c r="A14" s="27">
        <v>1</v>
      </c>
      <c r="B14" s="28" t="s">
        <v>11</v>
      </c>
      <c r="C14" s="28" t="s">
        <v>11</v>
      </c>
      <c r="D14" s="31">
        <v>51502</v>
      </c>
      <c r="E14" s="33" t="s">
        <v>15</v>
      </c>
      <c r="F14" s="58">
        <v>5952</v>
      </c>
      <c r="G14" s="113"/>
      <c r="H14" s="113"/>
      <c r="I14" s="63">
        <f t="shared" si="0"/>
        <v>5952</v>
      </c>
      <c r="J14" s="126"/>
      <c r="K14" s="126"/>
      <c r="L14" s="64">
        <f t="shared" si="1"/>
        <v>5952</v>
      </c>
      <c r="M14" s="118"/>
      <c r="N14" s="118"/>
      <c r="O14" s="64">
        <f t="shared" si="2"/>
        <v>5952</v>
      </c>
      <c r="P14" s="64">
        <v>294.5</v>
      </c>
      <c r="Q14" s="64"/>
      <c r="R14" s="64">
        <f t="shared" si="3"/>
        <v>6246.5</v>
      </c>
      <c r="S14" s="64">
        <f>184.45+271.25</f>
        <v>455.7</v>
      </c>
      <c r="T14" s="64"/>
      <c r="U14" s="64">
        <f t="shared" si="4"/>
        <v>6702.2</v>
      </c>
      <c r="V14" s="64"/>
      <c r="W14" s="64"/>
      <c r="X14" s="64">
        <f t="shared" si="5"/>
        <v>6702.2</v>
      </c>
      <c r="Y14" s="64"/>
      <c r="Z14" s="64"/>
      <c r="AA14" s="64">
        <f t="shared" si="6"/>
        <v>6702.2</v>
      </c>
      <c r="AB14" s="64"/>
      <c r="AC14" s="64"/>
      <c r="AD14" s="64">
        <f t="shared" si="7"/>
        <v>6702.2</v>
      </c>
      <c r="AE14" s="63">
        <f>'0101'!I418</f>
        <v>1169.4100000000001</v>
      </c>
      <c r="AF14" s="68"/>
      <c r="AG14" s="68">
        <f>'0101'!P30+'0101'!P31</f>
        <v>0</v>
      </c>
      <c r="AH14" s="68">
        <f>'0101'!I28+'0101'!I29+'0101'!I30+'0101'!I31</f>
        <v>727.21</v>
      </c>
      <c r="AI14" s="68"/>
      <c r="AJ14" s="68"/>
      <c r="AK14" s="68">
        <f>'0101'!I60+'0101'!I61</f>
        <v>442.2</v>
      </c>
      <c r="AL14" s="68"/>
      <c r="AM14" s="68">
        <f>'0101'!I83+'0101'!I84</f>
        <v>0</v>
      </c>
      <c r="AN14" s="68">
        <f>'0101'!I86+'0101'!I87+'0101'!I88</f>
        <v>0</v>
      </c>
      <c r="AO14" s="68"/>
      <c r="AP14" s="68"/>
      <c r="AQ14" s="136">
        <f t="shared" si="8"/>
        <v>5532.79</v>
      </c>
    </row>
    <row r="15" spans="1:44" ht="15" customHeight="1">
      <c r="A15" s="27">
        <v>1</v>
      </c>
      <c r="B15" s="28" t="s">
        <v>11</v>
      </c>
      <c r="C15" s="28" t="s">
        <v>11</v>
      </c>
      <c r="D15" s="31">
        <v>51601</v>
      </c>
      <c r="E15" s="30" t="s">
        <v>16</v>
      </c>
      <c r="F15" s="58">
        <v>7200</v>
      </c>
      <c r="G15" s="113"/>
      <c r="H15" s="113"/>
      <c r="I15" s="63">
        <f t="shared" si="0"/>
        <v>7200</v>
      </c>
      <c r="J15" s="126"/>
      <c r="K15" s="126"/>
      <c r="L15" s="64">
        <f t="shared" si="1"/>
        <v>7200</v>
      </c>
      <c r="M15" s="118"/>
      <c r="N15" s="118"/>
      <c r="O15" s="64">
        <f t="shared" si="2"/>
        <v>7200</v>
      </c>
      <c r="P15" s="64"/>
      <c r="Q15" s="64"/>
      <c r="R15" s="64">
        <f t="shared" si="3"/>
        <v>7200</v>
      </c>
      <c r="S15" s="64"/>
      <c r="T15" s="64"/>
      <c r="U15" s="64">
        <f t="shared" si="4"/>
        <v>7200</v>
      </c>
      <c r="V15" s="64"/>
      <c r="W15" s="64"/>
      <c r="X15" s="64">
        <f t="shared" si="5"/>
        <v>7200</v>
      </c>
      <c r="Y15" s="64"/>
      <c r="Z15" s="64"/>
      <c r="AA15" s="64">
        <f t="shared" si="6"/>
        <v>7200</v>
      </c>
      <c r="AB15" s="64"/>
      <c r="AC15" s="64"/>
      <c r="AD15" s="64">
        <f t="shared" si="7"/>
        <v>7200</v>
      </c>
      <c r="AE15" s="63">
        <f>'0101'!J418</f>
        <v>4200</v>
      </c>
      <c r="AF15" s="68">
        <f>'0101'!J4</f>
        <v>600</v>
      </c>
      <c r="AG15" s="68">
        <f>'0101'!J9</f>
        <v>600</v>
      </c>
      <c r="AH15" s="68">
        <f>'0101'!J14</f>
        <v>600</v>
      </c>
      <c r="AI15" s="68">
        <f>'0101'!J34</f>
        <v>600</v>
      </c>
      <c r="AJ15" s="68">
        <f>'0101'!J53</f>
        <v>600</v>
      </c>
      <c r="AK15" s="68">
        <f>'0101'!J56</f>
        <v>600</v>
      </c>
      <c r="AL15" s="68">
        <f>'0101'!J52</f>
        <v>0</v>
      </c>
      <c r="AM15" s="68">
        <f>'0101'!J81</f>
        <v>0</v>
      </c>
      <c r="AN15" s="68">
        <f>'0101'!J90</f>
        <v>0</v>
      </c>
      <c r="AO15" s="68"/>
      <c r="AP15" s="68">
        <f>'0101'!J114</f>
        <v>0</v>
      </c>
      <c r="AQ15" s="136">
        <f t="shared" si="8"/>
        <v>3000</v>
      </c>
    </row>
    <row r="16" spans="1:44" ht="15" customHeight="1">
      <c r="A16" s="27">
        <v>1</v>
      </c>
      <c r="B16" s="28" t="s">
        <v>11</v>
      </c>
      <c r="C16" s="28" t="s">
        <v>11</v>
      </c>
      <c r="D16" s="31">
        <v>51701</v>
      </c>
      <c r="E16" s="30" t="s">
        <v>108</v>
      </c>
      <c r="F16" s="58">
        <v>10000</v>
      </c>
      <c r="G16" s="113"/>
      <c r="H16" s="113"/>
      <c r="I16" s="63">
        <f t="shared" si="0"/>
        <v>10000</v>
      </c>
      <c r="J16" s="126"/>
      <c r="K16" s="126">
        <v>2988.9</v>
      </c>
      <c r="L16" s="64">
        <f t="shared" si="1"/>
        <v>7011.1</v>
      </c>
      <c r="M16" s="118"/>
      <c r="N16" s="118"/>
      <c r="O16" s="64">
        <f t="shared" si="2"/>
        <v>7011.1</v>
      </c>
      <c r="P16" s="64"/>
      <c r="Q16" s="64"/>
      <c r="R16" s="64">
        <f t="shared" si="3"/>
        <v>7011.1</v>
      </c>
      <c r="S16" s="64"/>
      <c r="T16" s="64"/>
      <c r="U16" s="64">
        <f t="shared" si="4"/>
        <v>7011.1</v>
      </c>
      <c r="V16" s="64"/>
      <c r="W16" s="64"/>
      <c r="X16" s="64">
        <f t="shared" si="5"/>
        <v>7011.1</v>
      </c>
      <c r="Y16" s="64"/>
      <c r="Z16" s="64"/>
      <c r="AA16" s="64">
        <f t="shared" si="6"/>
        <v>7011.1</v>
      </c>
      <c r="AB16" s="64"/>
      <c r="AC16" s="64"/>
      <c r="AD16" s="64">
        <f t="shared" si="7"/>
        <v>7011.1</v>
      </c>
      <c r="AE16" s="63">
        <f>'0101'!K418</f>
        <v>750</v>
      </c>
      <c r="AF16" s="68"/>
      <c r="AG16" s="68"/>
      <c r="AH16" s="68"/>
      <c r="AI16" s="68"/>
      <c r="AJ16" s="68"/>
      <c r="AK16" s="68">
        <f>'0101'!K63</f>
        <v>750</v>
      </c>
      <c r="AL16" s="68">
        <f>'0101'!K59</f>
        <v>0</v>
      </c>
      <c r="AM16" s="68">
        <f>'0101'!K79</f>
        <v>0</v>
      </c>
      <c r="AN16" s="68">
        <f>'0101'!K99</f>
        <v>0</v>
      </c>
      <c r="AO16" s="68"/>
      <c r="AP16" s="68"/>
      <c r="AQ16" s="136">
        <f t="shared" si="8"/>
        <v>6261.1</v>
      </c>
      <c r="AR16" s="135"/>
    </row>
    <row r="17" spans="1:44" ht="15" customHeight="1">
      <c r="A17" s="27">
        <v>1</v>
      </c>
      <c r="B17" s="28" t="s">
        <v>11</v>
      </c>
      <c r="C17" s="28" t="s">
        <v>11</v>
      </c>
      <c r="D17" s="31">
        <v>51702</v>
      </c>
      <c r="E17" s="30" t="s">
        <v>109</v>
      </c>
      <c r="F17" s="58"/>
      <c r="G17" s="113"/>
      <c r="H17" s="113"/>
      <c r="I17" s="63">
        <f t="shared" si="0"/>
        <v>0</v>
      </c>
      <c r="J17" s="126">
        <v>2988.9</v>
      </c>
      <c r="K17" s="126"/>
      <c r="L17" s="64">
        <f t="shared" si="1"/>
        <v>2988.9</v>
      </c>
      <c r="M17" s="118"/>
      <c r="N17" s="118"/>
      <c r="O17" s="64">
        <f t="shared" si="2"/>
        <v>2988.9</v>
      </c>
      <c r="P17" s="64"/>
      <c r="Q17" s="64"/>
      <c r="R17" s="64">
        <f t="shared" si="3"/>
        <v>2988.9</v>
      </c>
      <c r="S17" s="64"/>
      <c r="T17" s="64"/>
      <c r="U17" s="64">
        <f t="shared" si="4"/>
        <v>2988.9</v>
      </c>
      <c r="V17" s="64"/>
      <c r="W17" s="64"/>
      <c r="X17" s="64">
        <f t="shared" si="5"/>
        <v>2988.9</v>
      </c>
      <c r="Y17" s="64"/>
      <c r="Z17" s="64"/>
      <c r="AA17" s="64">
        <f t="shared" si="6"/>
        <v>2988.9</v>
      </c>
      <c r="AB17" s="64"/>
      <c r="AC17" s="64"/>
      <c r="AD17" s="64">
        <f t="shared" si="7"/>
        <v>2988.9</v>
      </c>
      <c r="AE17" s="63">
        <f>'0101'!L418</f>
        <v>2988.9</v>
      </c>
      <c r="AF17" s="68"/>
      <c r="AG17" s="68"/>
      <c r="AH17" s="68"/>
      <c r="AI17" s="68">
        <f>'0101'!L45</f>
        <v>2988.9</v>
      </c>
      <c r="AJ17" s="68"/>
      <c r="AK17" s="68"/>
      <c r="AL17" s="68"/>
      <c r="AM17" s="68"/>
      <c r="AN17" s="68"/>
      <c r="AO17" s="68"/>
      <c r="AP17" s="68"/>
      <c r="AQ17" s="136">
        <f t="shared" si="8"/>
        <v>0</v>
      </c>
    </row>
    <row r="18" spans="1:44" ht="15" hidden="1" customHeight="1">
      <c r="A18" s="27">
        <v>1</v>
      </c>
      <c r="B18" s="28" t="s">
        <v>11</v>
      </c>
      <c r="C18" s="28" t="s">
        <v>11</v>
      </c>
      <c r="D18" s="31">
        <v>51803</v>
      </c>
      <c r="E18" s="30" t="s">
        <v>113</v>
      </c>
      <c r="F18" s="58"/>
      <c r="G18" s="113"/>
      <c r="H18" s="113"/>
      <c r="I18" s="63">
        <f t="shared" si="0"/>
        <v>0</v>
      </c>
      <c r="J18" s="126"/>
      <c r="K18" s="126"/>
      <c r="L18" s="64">
        <f t="shared" si="1"/>
        <v>0</v>
      </c>
      <c r="M18" s="118"/>
      <c r="N18" s="118"/>
      <c r="O18" s="64">
        <f t="shared" si="2"/>
        <v>0</v>
      </c>
      <c r="P18" s="64"/>
      <c r="Q18" s="64"/>
      <c r="R18" s="64">
        <f t="shared" si="3"/>
        <v>0</v>
      </c>
      <c r="S18" s="64"/>
      <c r="T18" s="64"/>
      <c r="U18" s="64">
        <f t="shared" si="4"/>
        <v>0</v>
      </c>
      <c r="V18" s="64"/>
      <c r="W18" s="64"/>
      <c r="X18" s="64">
        <f t="shared" si="5"/>
        <v>0</v>
      </c>
      <c r="Y18" s="64"/>
      <c r="Z18" s="64"/>
      <c r="AA18" s="64">
        <f t="shared" si="6"/>
        <v>0</v>
      </c>
      <c r="AB18" s="64"/>
      <c r="AC18" s="64"/>
      <c r="AD18" s="64">
        <f t="shared" si="7"/>
        <v>0</v>
      </c>
      <c r="AE18" s="63">
        <f>'0101'!M418</f>
        <v>0</v>
      </c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136">
        <f t="shared" si="8"/>
        <v>0</v>
      </c>
    </row>
    <row r="19" spans="1:44" ht="15" customHeight="1">
      <c r="A19" s="27">
        <v>1</v>
      </c>
      <c r="B19" s="28" t="s">
        <v>11</v>
      </c>
      <c r="C19" s="28" t="s">
        <v>11</v>
      </c>
      <c r="D19" s="34">
        <v>51901</v>
      </c>
      <c r="E19" s="35" t="s">
        <v>17</v>
      </c>
      <c r="F19" s="58">
        <v>50000</v>
      </c>
      <c r="G19" s="113"/>
      <c r="H19" s="113"/>
      <c r="I19" s="63">
        <f t="shared" si="0"/>
        <v>50000</v>
      </c>
      <c r="J19" s="126"/>
      <c r="K19" s="126"/>
      <c r="L19" s="64">
        <f t="shared" si="1"/>
        <v>50000</v>
      </c>
      <c r="M19" s="118"/>
      <c r="N19" s="118"/>
      <c r="O19" s="64">
        <f t="shared" si="2"/>
        <v>50000</v>
      </c>
      <c r="P19" s="64"/>
      <c r="Q19" s="64"/>
      <c r="R19" s="64">
        <f t="shared" si="3"/>
        <v>50000</v>
      </c>
      <c r="S19" s="64"/>
      <c r="T19" s="64"/>
      <c r="U19" s="64">
        <f t="shared" si="4"/>
        <v>50000</v>
      </c>
      <c r="V19" s="64"/>
      <c r="W19" s="64"/>
      <c r="X19" s="64">
        <f t="shared" si="5"/>
        <v>50000</v>
      </c>
      <c r="Y19" s="64"/>
      <c r="Z19" s="64"/>
      <c r="AA19" s="64">
        <f t="shared" si="6"/>
        <v>50000</v>
      </c>
      <c r="AB19" s="64"/>
      <c r="AC19" s="64"/>
      <c r="AD19" s="64">
        <f t="shared" si="7"/>
        <v>50000</v>
      </c>
      <c r="AE19" s="63">
        <f>'0101'!N418</f>
        <v>16745</v>
      </c>
      <c r="AF19" s="68">
        <f>'0101'!N6+'0101'!N8</f>
        <v>1680</v>
      </c>
      <c r="AG19" s="68">
        <f>'0101'!N10+'0101'!N12</f>
        <v>2400</v>
      </c>
      <c r="AH19" s="68">
        <f>'0101'!N15+'0101'!N22+'0101'!N23+'0101'!N24</f>
        <v>4960</v>
      </c>
      <c r="AI19" s="68">
        <f>'0101'!N39+'0101'!N41+'0101'!N42+'0101'!N43+'0101'!N46+'0101'!N47</f>
        <v>7680</v>
      </c>
      <c r="AJ19" s="68">
        <f>'0101'!N27</f>
        <v>0</v>
      </c>
      <c r="AK19" s="68">
        <f>'0101'!N34+'0101'!N37</f>
        <v>0</v>
      </c>
      <c r="AL19" s="68">
        <f>'0101'!N58</f>
        <v>0</v>
      </c>
      <c r="AM19" s="68">
        <f>'0101'!N80</f>
        <v>0</v>
      </c>
      <c r="AN19" s="68">
        <f>'0101'!N98</f>
        <v>0</v>
      </c>
      <c r="AO19" s="68">
        <f>'0101'!N112</f>
        <v>0</v>
      </c>
      <c r="AP19" s="68">
        <f>'0101'!N116+'0101'!N120</f>
        <v>0</v>
      </c>
      <c r="AQ19" s="136">
        <f t="shared" si="8"/>
        <v>33255</v>
      </c>
    </row>
    <row r="20" spans="1:44" ht="15" customHeight="1">
      <c r="A20" s="27">
        <v>1</v>
      </c>
      <c r="B20" s="28" t="s">
        <v>11</v>
      </c>
      <c r="C20" s="28" t="s">
        <v>11</v>
      </c>
      <c r="D20" s="31">
        <v>51903</v>
      </c>
      <c r="E20" s="30" t="s">
        <v>405</v>
      </c>
      <c r="F20" s="58"/>
      <c r="G20" s="113"/>
      <c r="H20" s="113"/>
      <c r="I20" s="63">
        <f t="shared" si="0"/>
        <v>0</v>
      </c>
      <c r="J20" s="126"/>
      <c r="K20" s="126"/>
      <c r="L20" s="64">
        <f t="shared" si="1"/>
        <v>0</v>
      </c>
      <c r="M20" s="118"/>
      <c r="N20" s="118"/>
      <c r="O20" s="64">
        <f t="shared" si="2"/>
        <v>0</v>
      </c>
      <c r="P20" s="64">
        <v>14.17</v>
      </c>
      <c r="Q20" s="64"/>
      <c r="R20" s="64">
        <f t="shared" si="3"/>
        <v>14.17</v>
      </c>
      <c r="S20" s="64"/>
      <c r="T20" s="64"/>
      <c r="U20" s="64">
        <f t="shared" si="4"/>
        <v>14.17</v>
      </c>
      <c r="V20" s="64"/>
      <c r="W20" s="64"/>
      <c r="X20" s="64">
        <f t="shared" si="5"/>
        <v>14.17</v>
      </c>
      <c r="Y20" s="64"/>
      <c r="Z20" s="64"/>
      <c r="AA20" s="64">
        <f t="shared" si="6"/>
        <v>14.17</v>
      </c>
      <c r="AB20" s="64"/>
      <c r="AC20" s="64"/>
      <c r="AD20" s="64">
        <f t="shared" si="7"/>
        <v>14.17</v>
      </c>
      <c r="AE20" s="63"/>
      <c r="AF20" s="68"/>
      <c r="AG20" s="68"/>
      <c r="AH20" s="68">
        <f>'0101'!O22</f>
        <v>0</v>
      </c>
      <c r="AI20" s="68"/>
      <c r="AJ20" s="68"/>
      <c r="AK20" s="68"/>
      <c r="AL20" s="68"/>
      <c r="AM20" s="68"/>
      <c r="AN20" s="68"/>
      <c r="AO20" s="68"/>
      <c r="AP20" s="68"/>
      <c r="AQ20" s="136">
        <f t="shared" si="8"/>
        <v>14.17</v>
      </c>
    </row>
    <row r="21" spans="1:44" ht="15" customHeight="1">
      <c r="A21" s="27">
        <v>1</v>
      </c>
      <c r="B21" s="28" t="s">
        <v>11</v>
      </c>
      <c r="C21" s="28" t="s">
        <v>11</v>
      </c>
      <c r="D21" s="32">
        <v>54101</v>
      </c>
      <c r="E21" s="33" t="s">
        <v>19</v>
      </c>
      <c r="F21" s="58">
        <v>1500</v>
      </c>
      <c r="G21" s="113"/>
      <c r="H21" s="113"/>
      <c r="I21" s="63">
        <f t="shared" si="0"/>
        <v>1500</v>
      </c>
      <c r="J21" s="126"/>
      <c r="K21" s="126"/>
      <c r="L21" s="64">
        <f t="shared" si="1"/>
        <v>1500</v>
      </c>
      <c r="M21" s="118"/>
      <c r="N21" s="118"/>
      <c r="O21" s="64">
        <f t="shared" si="2"/>
        <v>1500</v>
      </c>
      <c r="P21" s="64"/>
      <c r="Q21" s="64"/>
      <c r="R21" s="64">
        <f t="shared" si="3"/>
        <v>1500</v>
      </c>
      <c r="S21" s="64"/>
      <c r="T21" s="64"/>
      <c r="U21" s="64">
        <f t="shared" si="4"/>
        <v>1500</v>
      </c>
      <c r="V21" s="64"/>
      <c r="W21" s="64"/>
      <c r="X21" s="64">
        <f t="shared" si="5"/>
        <v>1500</v>
      </c>
      <c r="Y21" s="64"/>
      <c r="Z21" s="64"/>
      <c r="AA21" s="64">
        <f t="shared" si="6"/>
        <v>1500</v>
      </c>
      <c r="AB21" s="64"/>
      <c r="AC21" s="64"/>
      <c r="AD21" s="64">
        <f t="shared" si="7"/>
        <v>1500</v>
      </c>
      <c r="AE21" s="63">
        <f>'0101'!P418</f>
        <v>755.28000000000009</v>
      </c>
      <c r="AF21" s="68">
        <f>'0102'!M20+'0102'!M21+'0102'!M22+'0102'!M23+'0102'!M24+'0102'!M25+'0102'!M26</f>
        <v>244</v>
      </c>
      <c r="AG21" s="68">
        <f>'0101'!Q28</f>
        <v>0</v>
      </c>
      <c r="AH21" s="68"/>
      <c r="AI21" s="68"/>
      <c r="AJ21" s="68"/>
      <c r="AK21" s="68"/>
      <c r="AL21" s="68"/>
      <c r="AM21" s="68"/>
      <c r="AN21" s="68">
        <f>'0101'!P93+'0101'!P97</f>
        <v>0</v>
      </c>
      <c r="AO21" s="68">
        <f>'0101'!P106</f>
        <v>0</v>
      </c>
      <c r="AP21" s="68">
        <f>'0101'!P113+'0101'!P115+'0101'!P120</f>
        <v>0</v>
      </c>
      <c r="AQ21" s="136">
        <f t="shared" si="8"/>
        <v>744.71999999999991</v>
      </c>
    </row>
    <row r="22" spans="1:44" ht="15" customHeight="1">
      <c r="A22" s="27">
        <v>1</v>
      </c>
      <c r="B22" s="28" t="s">
        <v>11</v>
      </c>
      <c r="C22" s="28" t="s">
        <v>11</v>
      </c>
      <c r="D22" s="32">
        <v>54103</v>
      </c>
      <c r="E22" s="33" t="s">
        <v>20</v>
      </c>
      <c r="F22" s="58">
        <v>200</v>
      </c>
      <c r="G22" s="113"/>
      <c r="H22" s="113"/>
      <c r="I22" s="63">
        <f t="shared" si="0"/>
        <v>200</v>
      </c>
      <c r="J22" s="126"/>
      <c r="K22" s="126"/>
      <c r="L22" s="64">
        <f t="shared" si="1"/>
        <v>200</v>
      </c>
      <c r="M22" s="118"/>
      <c r="N22" s="118"/>
      <c r="O22" s="64">
        <f t="shared" si="2"/>
        <v>200</v>
      </c>
      <c r="P22" s="64"/>
      <c r="Q22" s="64"/>
      <c r="R22" s="64">
        <f t="shared" si="3"/>
        <v>200</v>
      </c>
      <c r="S22" s="64"/>
      <c r="T22" s="64"/>
      <c r="U22" s="64">
        <f t="shared" si="4"/>
        <v>200</v>
      </c>
      <c r="V22" s="64"/>
      <c r="W22" s="64"/>
      <c r="X22" s="64">
        <f t="shared" si="5"/>
        <v>200</v>
      </c>
      <c r="Y22" s="64"/>
      <c r="Z22" s="64"/>
      <c r="AA22" s="64">
        <f t="shared" si="6"/>
        <v>200</v>
      </c>
      <c r="AB22" s="64"/>
      <c r="AC22" s="64"/>
      <c r="AD22" s="64">
        <f t="shared" si="7"/>
        <v>200</v>
      </c>
      <c r="AE22" s="63">
        <f>'0101'!Q418</f>
        <v>0</v>
      </c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136">
        <f t="shared" si="8"/>
        <v>200</v>
      </c>
    </row>
    <row r="23" spans="1:44" ht="15" customHeight="1">
      <c r="A23" s="27">
        <v>1</v>
      </c>
      <c r="B23" s="28" t="s">
        <v>11</v>
      </c>
      <c r="C23" s="28" t="s">
        <v>11</v>
      </c>
      <c r="D23" s="32">
        <v>54104</v>
      </c>
      <c r="E23" s="33" t="s">
        <v>21</v>
      </c>
      <c r="F23" s="58">
        <v>200</v>
      </c>
      <c r="G23" s="113"/>
      <c r="H23" s="113"/>
      <c r="I23" s="63">
        <f t="shared" si="0"/>
        <v>200</v>
      </c>
      <c r="J23" s="126"/>
      <c r="K23" s="126"/>
      <c r="L23" s="64">
        <f t="shared" si="1"/>
        <v>200</v>
      </c>
      <c r="M23" s="118"/>
      <c r="N23" s="118"/>
      <c r="O23" s="64">
        <f t="shared" si="2"/>
        <v>200</v>
      </c>
      <c r="P23" s="64"/>
      <c r="Q23" s="64"/>
      <c r="R23" s="64">
        <f t="shared" si="3"/>
        <v>200</v>
      </c>
      <c r="S23" s="64"/>
      <c r="T23" s="64"/>
      <c r="U23" s="64">
        <f t="shared" si="4"/>
        <v>200</v>
      </c>
      <c r="V23" s="64"/>
      <c r="W23" s="64"/>
      <c r="X23" s="64">
        <f t="shared" si="5"/>
        <v>200</v>
      </c>
      <c r="Y23" s="64"/>
      <c r="Z23" s="64"/>
      <c r="AA23" s="64">
        <f t="shared" si="6"/>
        <v>200</v>
      </c>
      <c r="AB23" s="64"/>
      <c r="AC23" s="64"/>
      <c r="AD23" s="64">
        <f t="shared" si="7"/>
        <v>200</v>
      </c>
      <c r="AE23" s="63">
        <f>'0101'!R418</f>
        <v>0</v>
      </c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136">
        <f t="shared" si="8"/>
        <v>200</v>
      </c>
    </row>
    <row r="24" spans="1:44" ht="15" customHeight="1">
      <c r="A24" s="27">
        <v>1</v>
      </c>
      <c r="B24" s="28" t="s">
        <v>11</v>
      </c>
      <c r="C24" s="28" t="s">
        <v>11</v>
      </c>
      <c r="D24" s="32">
        <v>54105</v>
      </c>
      <c r="E24" s="33" t="s">
        <v>75</v>
      </c>
      <c r="F24" s="58">
        <v>1000</v>
      </c>
      <c r="G24" s="113"/>
      <c r="H24" s="113"/>
      <c r="I24" s="63">
        <f t="shared" si="0"/>
        <v>1000</v>
      </c>
      <c r="J24" s="126"/>
      <c r="K24" s="126"/>
      <c r="L24" s="64">
        <f t="shared" si="1"/>
        <v>1000</v>
      </c>
      <c r="M24" s="118"/>
      <c r="N24" s="118"/>
      <c r="O24" s="64">
        <f t="shared" si="2"/>
        <v>1000</v>
      </c>
      <c r="P24" s="64"/>
      <c r="Q24" s="64"/>
      <c r="R24" s="64">
        <f t="shared" si="3"/>
        <v>1000</v>
      </c>
      <c r="S24" s="64"/>
      <c r="T24" s="64"/>
      <c r="U24" s="64">
        <f t="shared" si="4"/>
        <v>1000</v>
      </c>
      <c r="V24" s="64"/>
      <c r="W24" s="64"/>
      <c r="X24" s="64">
        <f t="shared" si="5"/>
        <v>1000</v>
      </c>
      <c r="Y24" s="64"/>
      <c r="Z24" s="64"/>
      <c r="AA24" s="64">
        <f t="shared" si="6"/>
        <v>1000</v>
      </c>
      <c r="AB24" s="64"/>
      <c r="AC24" s="64"/>
      <c r="AD24" s="64">
        <f t="shared" si="7"/>
        <v>1000</v>
      </c>
      <c r="AE24" s="63">
        <f>'0101'!S418</f>
        <v>0</v>
      </c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136">
        <f t="shared" si="8"/>
        <v>1000</v>
      </c>
    </row>
    <row r="25" spans="1:44" ht="15" customHeight="1">
      <c r="A25" s="27">
        <v>1</v>
      </c>
      <c r="B25" s="28" t="s">
        <v>11</v>
      </c>
      <c r="C25" s="28" t="s">
        <v>11</v>
      </c>
      <c r="D25" s="32">
        <v>54106</v>
      </c>
      <c r="E25" s="33" t="s">
        <v>22</v>
      </c>
      <c r="F25" s="58">
        <v>300</v>
      </c>
      <c r="G25" s="113"/>
      <c r="H25" s="113"/>
      <c r="I25" s="63">
        <f t="shared" si="0"/>
        <v>300</v>
      </c>
      <c r="J25" s="126"/>
      <c r="K25" s="126"/>
      <c r="L25" s="64">
        <f t="shared" si="1"/>
        <v>300</v>
      </c>
      <c r="M25" s="118"/>
      <c r="N25" s="118"/>
      <c r="O25" s="64">
        <f t="shared" si="2"/>
        <v>300</v>
      </c>
      <c r="P25" s="64"/>
      <c r="Q25" s="64"/>
      <c r="R25" s="64">
        <f t="shared" si="3"/>
        <v>300</v>
      </c>
      <c r="S25" s="64"/>
      <c r="T25" s="64"/>
      <c r="U25" s="64">
        <f t="shared" si="4"/>
        <v>300</v>
      </c>
      <c r="V25" s="64"/>
      <c r="W25" s="64"/>
      <c r="X25" s="64">
        <f t="shared" si="5"/>
        <v>300</v>
      </c>
      <c r="Y25" s="64"/>
      <c r="Z25" s="64"/>
      <c r="AA25" s="64">
        <f t="shared" si="6"/>
        <v>300</v>
      </c>
      <c r="AB25" s="64"/>
      <c r="AC25" s="64"/>
      <c r="AD25" s="64">
        <f t="shared" si="7"/>
        <v>300</v>
      </c>
      <c r="AE25" s="63">
        <f>'0101'!T418</f>
        <v>0</v>
      </c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136">
        <f t="shared" si="8"/>
        <v>300</v>
      </c>
    </row>
    <row r="26" spans="1:44" ht="15" customHeight="1">
      <c r="A26" s="27">
        <v>1</v>
      </c>
      <c r="B26" s="28" t="s">
        <v>11</v>
      </c>
      <c r="C26" s="28" t="s">
        <v>11</v>
      </c>
      <c r="D26" s="32">
        <v>54107</v>
      </c>
      <c r="E26" s="33" t="s">
        <v>23</v>
      </c>
      <c r="F26" s="58">
        <v>12200</v>
      </c>
      <c r="G26" s="113"/>
      <c r="H26" s="113"/>
      <c r="I26" s="63">
        <f t="shared" si="0"/>
        <v>12200</v>
      </c>
      <c r="J26" s="126"/>
      <c r="K26" s="126"/>
      <c r="L26" s="64">
        <f t="shared" si="1"/>
        <v>12200</v>
      </c>
      <c r="M26" s="118"/>
      <c r="N26" s="118"/>
      <c r="O26" s="64">
        <f t="shared" si="2"/>
        <v>12200</v>
      </c>
      <c r="P26" s="64"/>
      <c r="Q26" s="64">
        <v>12200</v>
      </c>
      <c r="R26" s="64">
        <f t="shared" si="3"/>
        <v>0</v>
      </c>
      <c r="S26" s="64"/>
      <c r="T26" s="64"/>
      <c r="U26" s="64">
        <f t="shared" si="4"/>
        <v>0</v>
      </c>
      <c r="V26" s="64"/>
      <c r="W26" s="64"/>
      <c r="X26" s="64">
        <f t="shared" si="5"/>
        <v>0</v>
      </c>
      <c r="Y26" s="64"/>
      <c r="Z26" s="64"/>
      <c r="AA26" s="64">
        <f t="shared" si="6"/>
        <v>0</v>
      </c>
      <c r="AB26" s="64"/>
      <c r="AC26" s="64"/>
      <c r="AD26" s="64">
        <f t="shared" si="7"/>
        <v>0</v>
      </c>
      <c r="AE26" s="63">
        <f>'0101'!U418</f>
        <v>0</v>
      </c>
      <c r="AF26" s="68"/>
      <c r="AG26" s="68">
        <f>'0101'!U17</f>
        <v>0</v>
      </c>
      <c r="AH26" s="68"/>
      <c r="AI26" s="68"/>
      <c r="AJ26" s="68"/>
      <c r="AK26" s="68"/>
      <c r="AL26" s="68"/>
      <c r="AM26" s="68"/>
      <c r="AN26" s="68"/>
      <c r="AO26" s="68"/>
      <c r="AP26" s="68">
        <f>'0101'!U120</f>
        <v>0</v>
      </c>
      <c r="AQ26" s="136">
        <f t="shared" si="8"/>
        <v>0</v>
      </c>
    </row>
    <row r="27" spans="1:44" ht="15" customHeight="1">
      <c r="A27" s="27">
        <v>1</v>
      </c>
      <c r="B27" s="28" t="s">
        <v>11</v>
      </c>
      <c r="C27" s="28" t="s">
        <v>11</v>
      </c>
      <c r="D27" s="32">
        <v>54108</v>
      </c>
      <c r="E27" s="33" t="s">
        <v>24</v>
      </c>
      <c r="F27" s="58">
        <v>1000</v>
      </c>
      <c r="G27" s="113"/>
      <c r="H27" s="113"/>
      <c r="I27" s="63">
        <f t="shared" si="0"/>
        <v>1000</v>
      </c>
      <c r="J27" s="126"/>
      <c r="K27" s="126"/>
      <c r="L27" s="64">
        <f t="shared" si="1"/>
        <v>1000</v>
      </c>
      <c r="M27" s="118"/>
      <c r="N27" s="118"/>
      <c r="O27" s="64">
        <f t="shared" si="2"/>
        <v>1000</v>
      </c>
      <c r="P27" s="64"/>
      <c r="Q27" s="64"/>
      <c r="R27" s="64">
        <f t="shared" si="3"/>
        <v>1000</v>
      </c>
      <c r="S27" s="64"/>
      <c r="T27" s="64"/>
      <c r="U27" s="64">
        <f t="shared" si="4"/>
        <v>1000</v>
      </c>
      <c r="V27" s="64"/>
      <c r="W27" s="64"/>
      <c r="X27" s="64">
        <f t="shared" si="5"/>
        <v>1000</v>
      </c>
      <c r="Y27" s="64"/>
      <c r="Z27" s="64"/>
      <c r="AA27" s="64">
        <f t="shared" si="6"/>
        <v>1000</v>
      </c>
      <c r="AB27" s="64"/>
      <c r="AC27" s="64"/>
      <c r="AD27" s="64">
        <f t="shared" si="7"/>
        <v>1000</v>
      </c>
      <c r="AE27" s="63">
        <f>'0101'!V418</f>
        <v>57.75</v>
      </c>
      <c r="AF27" s="68"/>
      <c r="AG27" s="68">
        <f>'0101'!V17</f>
        <v>0</v>
      </c>
      <c r="AH27" s="68"/>
      <c r="AI27" s="68"/>
      <c r="AJ27" s="68"/>
      <c r="AK27" s="68"/>
      <c r="AL27" s="68"/>
      <c r="AM27" s="68"/>
      <c r="AN27" s="68"/>
      <c r="AO27" s="68"/>
      <c r="AP27" s="68"/>
      <c r="AQ27" s="136">
        <f t="shared" si="8"/>
        <v>942.25</v>
      </c>
    </row>
    <row r="28" spans="1:44" ht="15" customHeight="1">
      <c r="A28" s="27">
        <v>1</v>
      </c>
      <c r="B28" s="28" t="s">
        <v>11</v>
      </c>
      <c r="C28" s="28" t="s">
        <v>11</v>
      </c>
      <c r="D28" s="32">
        <v>54114</v>
      </c>
      <c r="E28" s="33" t="s">
        <v>25</v>
      </c>
      <c r="F28" s="58">
        <v>1000</v>
      </c>
      <c r="G28" s="113"/>
      <c r="H28" s="113"/>
      <c r="I28" s="63">
        <f t="shared" si="0"/>
        <v>1000</v>
      </c>
      <c r="J28" s="126"/>
      <c r="K28" s="126"/>
      <c r="L28" s="64">
        <f t="shared" si="1"/>
        <v>1000</v>
      </c>
      <c r="M28" s="118"/>
      <c r="N28" s="118"/>
      <c r="O28" s="64">
        <f t="shared" si="2"/>
        <v>1000</v>
      </c>
      <c r="P28" s="64"/>
      <c r="Q28" s="64"/>
      <c r="R28" s="64">
        <f t="shared" si="3"/>
        <v>1000</v>
      </c>
      <c r="S28" s="64"/>
      <c r="T28" s="64"/>
      <c r="U28" s="64">
        <f t="shared" si="4"/>
        <v>1000</v>
      </c>
      <c r="V28" s="64"/>
      <c r="W28" s="64"/>
      <c r="X28" s="64">
        <f t="shared" si="5"/>
        <v>1000</v>
      </c>
      <c r="Y28" s="64"/>
      <c r="Z28" s="64"/>
      <c r="AA28" s="64">
        <f t="shared" si="6"/>
        <v>1000</v>
      </c>
      <c r="AB28" s="64"/>
      <c r="AC28" s="64"/>
      <c r="AD28" s="64">
        <f t="shared" si="7"/>
        <v>1000</v>
      </c>
      <c r="AE28" s="63">
        <f>'0101'!W418</f>
        <v>40.5</v>
      </c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>
        <f>'0101'!W120+'0101'!W124</f>
        <v>0</v>
      </c>
      <c r="AQ28" s="136">
        <f t="shared" si="8"/>
        <v>959.5</v>
      </c>
    </row>
    <row r="29" spans="1:44" ht="15" customHeight="1">
      <c r="A29" s="27">
        <v>1</v>
      </c>
      <c r="B29" s="28" t="s">
        <v>11</v>
      </c>
      <c r="C29" s="28" t="s">
        <v>11</v>
      </c>
      <c r="D29" s="32">
        <v>54115</v>
      </c>
      <c r="E29" s="33" t="s">
        <v>26</v>
      </c>
      <c r="F29" s="58">
        <v>1000</v>
      </c>
      <c r="G29" s="113"/>
      <c r="H29" s="113"/>
      <c r="I29" s="63">
        <f t="shared" si="0"/>
        <v>1000</v>
      </c>
      <c r="J29" s="126"/>
      <c r="K29" s="126"/>
      <c r="L29" s="64">
        <f t="shared" si="1"/>
        <v>1000</v>
      </c>
      <c r="M29" s="118"/>
      <c r="N29" s="118"/>
      <c r="O29" s="64">
        <f t="shared" si="2"/>
        <v>1000</v>
      </c>
      <c r="P29" s="64"/>
      <c r="Q29" s="64"/>
      <c r="R29" s="64">
        <f t="shared" si="3"/>
        <v>1000</v>
      </c>
      <c r="S29" s="64"/>
      <c r="T29" s="64"/>
      <c r="U29" s="64">
        <f t="shared" si="4"/>
        <v>1000</v>
      </c>
      <c r="V29" s="64"/>
      <c r="W29" s="64"/>
      <c r="X29" s="64">
        <f t="shared" si="5"/>
        <v>1000</v>
      </c>
      <c r="Y29" s="64"/>
      <c r="Z29" s="64"/>
      <c r="AA29" s="64">
        <f t="shared" si="6"/>
        <v>1000</v>
      </c>
      <c r="AB29" s="64"/>
      <c r="AC29" s="64"/>
      <c r="AD29" s="64">
        <f t="shared" si="7"/>
        <v>1000</v>
      </c>
      <c r="AE29" s="63">
        <f>'0101'!X418</f>
        <v>0</v>
      </c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136">
        <f t="shared" si="8"/>
        <v>1000</v>
      </c>
    </row>
    <row r="30" spans="1:44" ht="15" customHeight="1">
      <c r="A30" s="27">
        <v>1</v>
      </c>
      <c r="B30" s="28" t="s">
        <v>11</v>
      </c>
      <c r="C30" s="28" t="s">
        <v>11</v>
      </c>
      <c r="D30" s="32">
        <v>54118</v>
      </c>
      <c r="E30" s="33" t="s">
        <v>27</v>
      </c>
      <c r="F30" s="58">
        <v>1000</v>
      </c>
      <c r="G30" s="113"/>
      <c r="H30" s="113"/>
      <c r="I30" s="63">
        <f t="shared" si="0"/>
        <v>1000</v>
      </c>
      <c r="J30" s="126"/>
      <c r="K30" s="126"/>
      <c r="L30" s="64">
        <f t="shared" si="1"/>
        <v>1000</v>
      </c>
      <c r="M30" s="118"/>
      <c r="N30" s="118"/>
      <c r="O30" s="64">
        <f t="shared" si="2"/>
        <v>1000</v>
      </c>
      <c r="P30" s="64"/>
      <c r="Q30" s="64"/>
      <c r="R30" s="64">
        <f t="shared" si="3"/>
        <v>1000</v>
      </c>
      <c r="S30" s="64"/>
      <c r="T30" s="64"/>
      <c r="U30" s="64">
        <f t="shared" si="4"/>
        <v>1000</v>
      </c>
      <c r="V30" s="64"/>
      <c r="W30" s="64"/>
      <c r="X30" s="64">
        <f t="shared" si="5"/>
        <v>1000</v>
      </c>
      <c r="Y30" s="64"/>
      <c r="Z30" s="64"/>
      <c r="AA30" s="64">
        <f t="shared" si="6"/>
        <v>1000</v>
      </c>
      <c r="AB30" s="64"/>
      <c r="AC30" s="64"/>
      <c r="AD30" s="64">
        <f t="shared" si="7"/>
        <v>1000</v>
      </c>
      <c r="AE30" s="63">
        <f>'0101'!Y418</f>
        <v>172.38</v>
      </c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>
        <f>'0101'!Y120</f>
        <v>0</v>
      </c>
      <c r="AQ30" s="136">
        <f t="shared" si="8"/>
        <v>827.62</v>
      </c>
    </row>
    <row r="31" spans="1:44" ht="15" customHeight="1">
      <c r="A31" s="27">
        <v>1</v>
      </c>
      <c r="B31" s="28" t="s">
        <v>11</v>
      </c>
      <c r="C31" s="28" t="s">
        <v>11</v>
      </c>
      <c r="D31" s="32">
        <v>54119</v>
      </c>
      <c r="E31" s="33" t="s">
        <v>28</v>
      </c>
      <c r="F31" s="58">
        <v>1000</v>
      </c>
      <c r="G31" s="113"/>
      <c r="H31" s="113"/>
      <c r="I31" s="63">
        <f t="shared" si="0"/>
        <v>1000</v>
      </c>
      <c r="J31" s="126"/>
      <c r="K31" s="126"/>
      <c r="L31" s="64">
        <f t="shared" si="1"/>
        <v>1000</v>
      </c>
      <c r="M31" s="119"/>
      <c r="N31" s="119"/>
      <c r="O31" s="64">
        <f t="shared" si="2"/>
        <v>1000</v>
      </c>
      <c r="P31" s="63"/>
      <c r="Q31" s="63"/>
      <c r="R31" s="64">
        <f t="shared" si="3"/>
        <v>1000</v>
      </c>
      <c r="S31" s="63"/>
      <c r="T31" s="63"/>
      <c r="U31" s="64">
        <f t="shared" si="4"/>
        <v>1000</v>
      </c>
      <c r="V31" s="63"/>
      <c r="W31" s="63"/>
      <c r="X31" s="64">
        <f t="shared" si="5"/>
        <v>1000</v>
      </c>
      <c r="Y31" s="63"/>
      <c r="Z31" s="63"/>
      <c r="AA31" s="64">
        <f t="shared" si="6"/>
        <v>1000</v>
      </c>
      <c r="AB31" s="63"/>
      <c r="AC31" s="63"/>
      <c r="AD31" s="64">
        <f t="shared" si="7"/>
        <v>1000</v>
      </c>
      <c r="AE31" s="63">
        <f>'0101'!Z418</f>
        <v>5.36</v>
      </c>
      <c r="AF31" s="68"/>
      <c r="AG31" s="68"/>
      <c r="AH31" s="68"/>
      <c r="AI31" s="68">
        <f>'0101'!Z36</f>
        <v>5.36</v>
      </c>
      <c r="AJ31" s="68"/>
      <c r="AK31" s="68"/>
      <c r="AL31" s="68"/>
      <c r="AM31" s="68"/>
      <c r="AN31" s="68"/>
      <c r="AO31" s="68"/>
      <c r="AP31" s="68"/>
      <c r="AQ31" s="136">
        <f t="shared" si="8"/>
        <v>994.64</v>
      </c>
    </row>
    <row r="32" spans="1:44" ht="15" customHeight="1">
      <c r="A32" s="27">
        <v>1</v>
      </c>
      <c r="B32" s="28" t="s">
        <v>11</v>
      </c>
      <c r="C32" s="28" t="s">
        <v>11</v>
      </c>
      <c r="D32" s="32">
        <v>54199</v>
      </c>
      <c r="E32" s="33" t="s">
        <v>29</v>
      </c>
      <c r="F32" s="58">
        <f>16559.35+7000</f>
        <v>23559.35</v>
      </c>
      <c r="G32" s="113"/>
      <c r="H32" s="113"/>
      <c r="I32" s="63">
        <f t="shared" si="0"/>
        <v>23559.35</v>
      </c>
      <c r="J32" s="126"/>
      <c r="K32" s="126"/>
      <c r="L32" s="64">
        <f t="shared" si="1"/>
        <v>23559.35</v>
      </c>
      <c r="M32" s="119"/>
      <c r="N32" s="119"/>
      <c r="O32" s="64">
        <f t="shared" si="2"/>
        <v>23559.35</v>
      </c>
      <c r="P32" s="63"/>
      <c r="Q32" s="121"/>
      <c r="R32" s="64">
        <f t="shared" si="3"/>
        <v>23559.35</v>
      </c>
      <c r="S32" s="63"/>
      <c r="T32" s="121"/>
      <c r="U32" s="64">
        <f t="shared" si="4"/>
        <v>23559.35</v>
      </c>
      <c r="V32" s="63"/>
      <c r="W32" s="121"/>
      <c r="X32" s="64">
        <f t="shared" si="5"/>
        <v>23559.35</v>
      </c>
      <c r="Y32" s="63"/>
      <c r="Z32" s="121"/>
      <c r="AA32" s="64">
        <f t="shared" si="6"/>
        <v>23559.35</v>
      </c>
      <c r="AB32" s="63"/>
      <c r="AC32" s="121"/>
      <c r="AD32" s="64">
        <f t="shared" si="7"/>
        <v>23559.35</v>
      </c>
      <c r="AE32" s="63">
        <f>'0101'!AA418</f>
        <v>183.68</v>
      </c>
      <c r="AF32" s="68"/>
      <c r="AG32" s="68">
        <f>'0101'!AA17</f>
        <v>0</v>
      </c>
      <c r="AH32" s="68"/>
      <c r="AI32" s="68"/>
      <c r="AJ32" s="68"/>
      <c r="AK32" s="68">
        <f>'0101'!AA58</f>
        <v>108</v>
      </c>
      <c r="AL32" s="68"/>
      <c r="AM32" s="68"/>
      <c r="AN32" s="68"/>
      <c r="AO32" s="68"/>
      <c r="AP32" s="68">
        <f>'0101'!AA120</f>
        <v>0</v>
      </c>
      <c r="AQ32" s="136">
        <f t="shared" si="8"/>
        <v>23375.67</v>
      </c>
      <c r="AR32" s="230">
        <v>10000</v>
      </c>
    </row>
    <row r="33" spans="1:43" ht="15" customHeight="1">
      <c r="A33" s="27">
        <v>1</v>
      </c>
      <c r="B33" s="28" t="s">
        <v>11</v>
      </c>
      <c r="C33" s="28" t="s">
        <v>11</v>
      </c>
      <c r="D33" s="36">
        <v>54201</v>
      </c>
      <c r="E33" s="37" t="s">
        <v>30</v>
      </c>
      <c r="F33" s="58">
        <v>1000</v>
      </c>
      <c r="G33" s="113"/>
      <c r="H33" s="113"/>
      <c r="I33" s="63">
        <f t="shared" si="0"/>
        <v>1000</v>
      </c>
      <c r="J33" s="126"/>
      <c r="K33" s="126"/>
      <c r="L33" s="64">
        <f t="shared" si="1"/>
        <v>1000</v>
      </c>
      <c r="M33" s="119"/>
      <c r="N33" s="119"/>
      <c r="O33" s="64">
        <f t="shared" si="2"/>
        <v>1000</v>
      </c>
      <c r="P33" s="63"/>
      <c r="Q33" s="63"/>
      <c r="R33" s="64">
        <f t="shared" si="3"/>
        <v>1000</v>
      </c>
      <c r="S33" s="63"/>
      <c r="T33" s="63"/>
      <c r="U33" s="64">
        <f t="shared" si="4"/>
        <v>1000</v>
      </c>
      <c r="V33" s="63"/>
      <c r="W33" s="63"/>
      <c r="X33" s="64">
        <f t="shared" si="5"/>
        <v>1000</v>
      </c>
      <c r="Y33" s="63"/>
      <c r="Z33" s="63"/>
      <c r="AA33" s="64">
        <f t="shared" si="6"/>
        <v>1000</v>
      </c>
      <c r="AB33" s="63"/>
      <c r="AC33" s="63"/>
      <c r="AD33" s="64">
        <f t="shared" si="7"/>
        <v>1000</v>
      </c>
      <c r="AE33" s="63">
        <f>'0101'!AB418</f>
        <v>0</v>
      </c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231">
        <f t="shared" si="8"/>
        <v>1000</v>
      </c>
    </row>
    <row r="34" spans="1:43" ht="15" customHeight="1">
      <c r="A34" s="27">
        <v>1</v>
      </c>
      <c r="B34" s="28" t="s">
        <v>11</v>
      </c>
      <c r="C34" s="28" t="s">
        <v>11</v>
      </c>
      <c r="D34" s="36">
        <v>54202</v>
      </c>
      <c r="E34" s="37" t="s">
        <v>31</v>
      </c>
      <c r="F34" s="58">
        <v>200</v>
      </c>
      <c r="G34" s="113"/>
      <c r="H34" s="113"/>
      <c r="I34" s="63">
        <f t="shared" si="0"/>
        <v>200</v>
      </c>
      <c r="J34" s="126"/>
      <c r="K34" s="126"/>
      <c r="L34" s="64">
        <f t="shared" si="1"/>
        <v>200</v>
      </c>
      <c r="M34" s="119"/>
      <c r="N34" s="119"/>
      <c r="O34" s="64">
        <f t="shared" si="2"/>
        <v>200</v>
      </c>
      <c r="P34" s="63"/>
      <c r="Q34" s="63"/>
      <c r="R34" s="64">
        <f t="shared" si="3"/>
        <v>200</v>
      </c>
      <c r="S34" s="63"/>
      <c r="T34" s="63"/>
      <c r="U34" s="64">
        <f t="shared" si="4"/>
        <v>200</v>
      </c>
      <c r="V34" s="63"/>
      <c r="W34" s="63"/>
      <c r="X34" s="64">
        <f t="shared" si="5"/>
        <v>200</v>
      </c>
      <c r="Y34" s="63"/>
      <c r="Z34" s="63"/>
      <c r="AA34" s="64">
        <f t="shared" si="6"/>
        <v>200</v>
      </c>
      <c r="AB34" s="63"/>
      <c r="AC34" s="63"/>
      <c r="AD34" s="64">
        <f t="shared" si="7"/>
        <v>200</v>
      </c>
      <c r="AE34" s="63">
        <f>'0101'!AC418</f>
        <v>0</v>
      </c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231">
        <f t="shared" si="8"/>
        <v>200</v>
      </c>
    </row>
    <row r="35" spans="1:43" ht="15" customHeight="1">
      <c r="A35" s="27">
        <v>1</v>
      </c>
      <c r="B35" s="28" t="s">
        <v>11</v>
      </c>
      <c r="C35" s="28" t="s">
        <v>11</v>
      </c>
      <c r="D35" s="36">
        <v>54203</v>
      </c>
      <c r="E35" s="37" t="s">
        <v>32</v>
      </c>
      <c r="F35" s="58">
        <v>300</v>
      </c>
      <c r="G35" s="113"/>
      <c r="H35" s="113"/>
      <c r="I35" s="63">
        <f t="shared" si="0"/>
        <v>300</v>
      </c>
      <c r="J35" s="126"/>
      <c r="K35" s="126"/>
      <c r="L35" s="64">
        <f t="shared" si="1"/>
        <v>300</v>
      </c>
      <c r="M35" s="119"/>
      <c r="N35" s="119"/>
      <c r="O35" s="64">
        <f t="shared" si="2"/>
        <v>300</v>
      </c>
      <c r="P35" s="63"/>
      <c r="Q35" s="63"/>
      <c r="R35" s="64">
        <f t="shared" si="3"/>
        <v>300</v>
      </c>
      <c r="S35" s="63"/>
      <c r="T35" s="63"/>
      <c r="U35" s="64">
        <f t="shared" si="4"/>
        <v>300</v>
      </c>
      <c r="V35" s="63"/>
      <c r="W35" s="63"/>
      <c r="X35" s="64">
        <f t="shared" si="5"/>
        <v>300</v>
      </c>
      <c r="Y35" s="63"/>
      <c r="Z35" s="63"/>
      <c r="AA35" s="64">
        <f t="shared" si="6"/>
        <v>300</v>
      </c>
      <c r="AB35" s="63"/>
      <c r="AC35" s="63"/>
      <c r="AD35" s="64">
        <f t="shared" si="7"/>
        <v>300</v>
      </c>
      <c r="AE35" s="63">
        <f>'0101'!AD418</f>
        <v>0</v>
      </c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231">
        <f t="shared" si="8"/>
        <v>300</v>
      </c>
    </row>
    <row r="36" spans="1:43" ht="15" customHeight="1">
      <c r="A36" s="27">
        <v>1</v>
      </c>
      <c r="B36" s="28" t="s">
        <v>11</v>
      </c>
      <c r="C36" s="28" t="s">
        <v>11</v>
      </c>
      <c r="D36" s="32">
        <v>54301</v>
      </c>
      <c r="E36" s="33" t="s">
        <v>33</v>
      </c>
      <c r="F36" s="58">
        <v>500</v>
      </c>
      <c r="G36" s="113"/>
      <c r="H36" s="113"/>
      <c r="I36" s="63">
        <f t="shared" si="0"/>
        <v>500</v>
      </c>
      <c r="J36" s="126"/>
      <c r="K36" s="126"/>
      <c r="L36" s="64">
        <f t="shared" si="1"/>
        <v>500</v>
      </c>
      <c r="M36" s="119"/>
      <c r="N36" s="119"/>
      <c r="O36" s="64">
        <f t="shared" si="2"/>
        <v>500</v>
      </c>
      <c r="P36" s="63"/>
      <c r="Q36" s="63"/>
      <c r="R36" s="64">
        <f t="shared" si="3"/>
        <v>500</v>
      </c>
      <c r="S36" s="63"/>
      <c r="T36" s="63"/>
      <c r="U36" s="64">
        <f t="shared" si="4"/>
        <v>500</v>
      </c>
      <c r="V36" s="63"/>
      <c r="W36" s="63"/>
      <c r="X36" s="64">
        <f t="shared" si="5"/>
        <v>500</v>
      </c>
      <c r="Y36" s="63"/>
      <c r="Z36" s="63"/>
      <c r="AA36" s="64">
        <f t="shared" si="6"/>
        <v>500</v>
      </c>
      <c r="AB36" s="63"/>
      <c r="AC36" s="63"/>
      <c r="AD36" s="64">
        <f t="shared" si="7"/>
        <v>500</v>
      </c>
      <c r="AE36" s="63">
        <f>'0101'!AE418</f>
        <v>0</v>
      </c>
      <c r="AF36" s="68"/>
      <c r="AG36" s="68"/>
      <c r="AH36" s="68"/>
      <c r="AI36" s="68"/>
      <c r="AJ36" s="68"/>
      <c r="AK36" s="68">
        <f>'0101'!AG99</f>
        <v>0</v>
      </c>
      <c r="AL36" s="68"/>
      <c r="AM36" s="68"/>
      <c r="AN36" s="68"/>
      <c r="AO36" s="68"/>
      <c r="AP36" s="68"/>
      <c r="AQ36" s="136">
        <f t="shared" si="8"/>
        <v>500</v>
      </c>
    </row>
    <row r="37" spans="1:43" ht="15" customHeight="1">
      <c r="A37" s="27">
        <v>1</v>
      </c>
      <c r="B37" s="28" t="s">
        <v>11</v>
      </c>
      <c r="C37" s="28" t="s">
        <v>11</v>
      </c>
      <c r="D37" s="32">
        <v>54304</v>
      </c>
      <c r="E37" s="33" t="s">
        <v>34</v>
      </c>
      <c r="F37" s="58">
        <v>100</v>
      </c>
      <c r="G37" s="113"/>
      <c r="H37" s="113"/>
      <c r="I37" s="63">
        <f t="shared" si="0"/>
        <v>100</v>
      </c>
      <c r="J37" s="126"/>
      <c r="K37" s="126"/>
      <c r="L37" s="64">
        <f t="shared" si="1"/>
        <v>100</v>
      </c>
      <c r="M37" s="119"/>
      <c r="N37" s="119"/>
      <c r="O37" s="64">
        <f t="shared" si="2"/>
        <v>100</v>
      </c>
      <c r="P37" s="63"/>
      <c r="Q37" s="63"/>
      <c r="R37" s="64">
        <f t="shared" si="3"/>
        <v>100</v>
      </c>
      <c r="S37" s="63"/>
      <c r="T37" s="63"/>
      <c r="U37" s="64">
        <f t="shared" si="4"/>
        <v>100</v>
      </c>
      <c r="V37" s="63"/>
      <c r="W37" s="63"/>
      <c r="X37" s="64">
        <f t="shared" si="5"/>
        <v>100</v>
      </c>
      <c r="Y37" s="63"/>
      <c r="Z37" s="63"/>
      <c r="AA37" s="64">
        <f t="shared" si="6"/>
        <v>100</v>
      </c>
      <c r="AB37" s="63"/>
      <c r="AC37" s="63"/>
      <c r="AD37" s="64">
        <f t="shared" si="7"/>
        <v>100</v>
      </c>
      <c r="AE37" s="63">
        <f>'0101'!AF418</f>
        <v>0</v>
      </c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>
        <f>'0101'!AF120</f>
        <v>0</v>
      </c>
      <c r="AQ37" s="231">
        <f t="shared" si="8"/>
        <v>100</v>
      </c>
    </row>
    <row r="38" spans="1:43" ht="15" customHeight="1">
      <c r="A38" s="27">
        <v>1</v>
      </c>
      <c r="B38" s="28" t="s">
        <v>11</v>
      </c>
      <c r="C38" s="28" t="s">
        <v>11</v>
      </c>
      <c r="D38" s="32">
        <v>54305</v>
      </c>
      <c r="E38" s="33" t="s">
        <v>35</v>
      </c>
      <c r="F38" s="58">
        <v>1500</v>
      </c>
      <c r="G38" s="113"/>
      <c r="H38" s="113"/>
      <c r="I38" s="63">
        <f t="shared" si="0"/>
        <v>1500</v>
      </c>
      <c r="J38" s="126"/>
      <c r="K38" s="126"/>
      <c r="L38" s="64">
        <f t="shared" si="1"/>
        <v>1500</v>
      </c>
      <c r="M38" s="119"/>
      <c r="N38" s="119"/>
      <c r="O38" s="64">
        <f t="shared" si="2"/>
        <v>1500</v>
      </c>
      <c r="P38" s="63"/>
      <c r="Q38" s="63"/>
      <c r="R38" s="64">
        <f t="shared" si="3"/>
        <v>1500</v>
      </c>
      <c r="S38" s="63"/>
      <c r="T38" s="63"/>
      <c r="U38" s="64">
        <f t="shared" si="4"/>
        <v>1500</v>
      </c>
      <c r="V38" s="63"/>
      <c r="W38" s="63"/>
      <c r="X38" s="64">
        <f t="shared" si="5"/>
        <v>1500</v>
      </c>
      <c r="Y38" s="63"/>
      <c r="Z38" s="63"/>
      <c r="AA38" s="64">
        <f t="shared" si="6"/>
        <v>1500</v>
      </c>
      <c r="AB38" s="63"/>
      <c r="AC38" s="63"/>
      <c r="AD38" s="64">
        <f t="shared" si="7"/>
        <v>1500</v>
      </c>
      <c r="AE38" s="63">
        <f>'0101'!AG418</f>
        <v>0</v>
      </c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>
        <f>'0101'!AG120</f>
        <v>0</v>
      </c>
      <c r="AQ38" s="136">
        <f t="shared" si="8"/>
        <v>1500</v>
      </c>
    </row>
    <row r="39" spans="1:43" ht="15" customHeight="1">
      <c r="A39" s="27">
        <v>1</v>
      </c>
      <c r="B39" s="28" t="s">
        <v>11</v>
      </c>
      <c r="C39" s="28" t="s">
        <v>11</v>
      </c>
      <c r="D39" s="32">
        <v>54313</v>
      </c>
      <c r="E39" s="33" t="s">
        <v>36</v>
      </c>
      <c r="F39" s="58">
        <v>1000</v>
      </c>
      <c r="G39" s="113"/>
      <c r="H39" s="113"/>
      <c r="I39" s="63">
        <f t="shared" si="0"/>
        <v>1000</v>
      </c>
      <c r="J39" s="126"/>
      <c r="K39" s="126"/>
      <c r="L39" s="64">
        <f t="shared" si="1"/>
        <v>1000</v>
      </c>
      <c r="M39" s="119"/>
      <c r="N39" s="119"/>
      <c r="O39" s="64">
        <f t="shared" si="2"/>
        <v>1000</v>
      </c>
      <c r="P39" s="63"/>
      <c r="Q39" s="63"/>
      <c r="R39" s="64">
        <f t="shared" si="3"/>
        <v>1000</v>
      </c>
      <c r="S39" s="63"/>
      <c r="T39" s="63"/>
      <c r="U39" s="64">
        <f t="shared" si="4"/>
        <v>1000</v>
      </c>
      <c r="V39" s="63"/>
      <c r="W39" s="63"/>
      <c r="X39" s="64">
        <f t="shared" si="5"/>
        <v>1000</v>
      </c>
      <c r="Y39" s="63"/>
      <c r="Z39" s="63"/>
      <c r="AA39" s="64">
        <f t="shared" si="6"/>
        <v>1000</v>
      </c>
      <c r="AB39" s="63"/>
      <c r="AC39" s="63"/>
      <c r="AD39" s="64">
        <f t="shared" si="7"/>
        <v>1000</v>
      </c>
      <c r="AE39" s="63">
        <f>'0101'!AH418</f>
        <v>923.46</v>
      </c>
      <c r="AF39" s="68"/>
      <c r="AG39" s="68">
        <f>'0101'!AH15</f>
        <v>0</v>
      </c>
      <c r="AH39" s="68">
        <f>'0101'!AH18+'0101'!AH19+'0101'!AH20+'0101'!AH25+'0101'!AH26+'0101'!AH27</f>
        <v>692.94</v>
      </c>
      <c r="AI39" s="68"/>
      <c r="AJ39" s="68"/>
      <c r="AK39" s="68"/>
      <c r="AL39" s="68"/>
      <c r="AM39" s="68">
        <f>'0101'!AH76+'0101'!AH77+'0101'!AH78</f>
        <v>0</v>
      </c>
      <c r="AN39" s="68">
        <f>'0101'!AH91+'0101'!AH94+'0101'!AH95+'0101'!AH96</f>
        <v>0</v>
      </c>
      <c r="AO39" s="68">
        <f>'0101'!AH107+'0101'!AH108</f>
        <v>0</v>
      </c>
      <c r="AP39" s="68">
        <f>'0101'!AJ160</f>
        <v>0</v>
      </c>
      <c r="AQ39" s="136">
        <f t="shared" si="8"/>
        <v>76.539999999999964</v>
      </c>
    </row>
    <row r="40" spans="1:43" ht="15" customHeight="1">
      <c r="A40" s="27">
        <v>1</v>
      </c>
      <c r="B40" s="28" t="s">
        <v>11</v>
      </c>
      <c r="C40" s="28" t="s">
        <v>11</v>
      </c>
      <c r="D40" s="32">
        <v>54314</v>
      </c>
      <c r="E40" s="33" t="s">
        <v>129</v>
      </c>
      <c r="F40" s="58">
        <v>143400</v>
      </c>
      <c r="G40" s="113"/>
      <c r="H40" s="113"/>
      <c r="I40" s="63">
        <f t="shared" si="0"/>
        <v>143400</v>
      </c>
      <c r="J40" s="126"/>
      <c r="K40" s="126"/>
      <c r="L40" s="64">
        <f t="shared" si="1"/>
        <v>143400</v>
      </c>
      <c r="M40" s="119"/>
      <c r="N40" s="119"/>
      <c r="O40" s="64">
        <f t="shared" si="2"/>
        <v>143400</v>
      </c>
      <c r="P40" s="63"/>
      <c r="Q40" s="119"/>
      <c r="R40" s="64">
        <f t="shared" si="3"/>
        <v>143400</v>
      </c>
      <c r="S40" s="63"/>
      <c r="T40" s="119"/>
      <c r="U40" s="64">
        <f t="shared" si="4"/>
        <v>143400</v>
      </c>
      <c r="V40" s="63"/>
      <c r="W40" s="119"/>
      <c r="X40" s="64">
        <f t="shared" si="5"/>
        <v>143400</v>
      </c>
      <c r="Y40" s="63"/>
      <c r="Z40" s="119"/>
      <c r="AA40" s="64">
        <f t="shared" si="6"/>
        <v>143400</v>
      </c>
      <c r="AB40" s="63"/>
      <c r="AC40" s="119"/>
      <c r="AD40" s="64">
        <f t="shared" si="7"/>
        <v>143400</v>
      </c>
      <c r="AE40" s="63">
        <f>'0101'!AI418</f>
        <v>514.45000000000005</v>
      </c>
      <c r="AF40" s="68"/>
      <c r="AG40" s="68"/>
      <c r="AH40" s="68"/>
      <c r="AI40" s="68"/>
      <c r="AJ40" s="68"/>
      <c r="AK40" s="68">
        <f>'0101'!AI57</f>
        <v>196.5</v>
      </c>
      <c r="AL40" s="68">
        <f>'0101'!AI67</f>
        <v>0</v>
      </c>
      <c r="AM40" s="68"/>
      <c r="AN40" s="68"/>
      <c r="AO40" s="68">
        <f>'0101'!AI105</f>
        <v>0</v>
      </c>
      <c r="AP40" s="68">
        <f>'0101'!AK172+'0101'!AK173</f>
        <v>0</v>
      </c>
      <c r="AQ40" s="136">
        <f t="shared" si="8"/>
        <v>142885.54999999999</v>
      </c>
    </row>
    <row r="41" spans="1:43" ht="15" hidden="1" customHeight="1">
      <c r="A41" s="27">
        <v>1</v>
      </c>
      <c r="B41" s="28" t="s">
        <v>11</v>
      </c>
      <c r="C41" s="28" t="s">
        <v>11</v>
      </c>
      <c r="D41" s="32">
        <v>54316</v>
      </c>
      <c r="E41" s="33" t="s">
        <v>110</v>
      </c>
      <c r="F41" s="58"/>
      <c r="G41" s="113"/>
      <c r="H41" s="113"/>
      <c r="I41" s="63">
        <f t="shared" si="0"/>
        <v>0</v>
      </c>
      <c r="J41" s="126"/>
      <c r="K41" s="126"/>
      <c r="L41" s="64">
        <f t="shared" si="1"/>
        <v>0</v>
      </c>
      <c r="M41" s="119"/>
      <c r="N41" s="119"/>
      <c r="O41" s="64">
        <f t="shared" si="2"/>
        <v>0</v>
      </c>
      <c r="P41" s="63"/>
      <c r="Q41" s="119"/>
      <c r="R41" s="64">
        <f t="shared" si="3"/>
        <v>0</v>
      </c>
      <c r="S41" s="63"/>
      <c r="T41" s="119"/>
      <c r="U41" s="64">
        <f t="shared" si="4"/>
        <v>0</v>
      </c>
      <c r="V41" s="63"/>
      <c r="W41" s="119"/>
      <c r="X41" s="64">
        <f t="shared" si="5"/>
        <v>0</v>
      </c>
      <c r="Y41" s="63"/>
      <c r="Z41" s="119"/>
      <c r="AA41" s="64">
        <f t="shared" si="6"/>
        <v>0</v>
      </c>
      <c r="AB41" s="63"/>
      <c r="AC41" s="119"/>
      <c r="AD41" s="64">
        <f t="shared" si="7"/>
        <v>0</v>
      </c>
      <c r="AE41" s="63">
        <f>'0101'!AJ418</f>
        <v>0</v>
      </c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136">
        <f t="shared" si="8"/>
        <v>0</v>
      </c>
    </row>
    <row r="42" spans="1:43" ht="15" hidden="1" customHeight="1">
      <c r="A42" s="27">
        <v>1</v>
      </c>
      <c r="B42" s="28" t="s">
        <v>11</v>
      </c>
      <c r="C42" s="28" t="s">
        <v>11</v>
      </c>
      <c r="D42" s="32">
        <v>54317</v>
      </c>
      <c r="E42" s="33" t="s">
        <v>37</v>
      </c>
      <c r="F42" s="58"/>
      <c r="G42" s="113"/>
      <c r="H42" s="113"/>
      <c r="I42" s="63">
        <f t="shared" si="0"/>
        <v>0</v>
      </c>
      <c r="J42" s="126"/>
      <c r="K42" s="126"/>
      <c r="L42" s="64">
        <f t="shared" si="1"/>
        <v>0</v>
      </c>
      <c r="M42" s="119"/>
      <c r="N42" s="119"/>
      <c r="O42" s="64">
        <f t="shared" si="2"/>
        <v>0</v>
      </c>
      <c r="P42" s="63"/>
      <c r="Q42" s="63"/>
      <c r="R42" s="64">
        <f t="shared" si="3"/>
        <v>0</v>
      </c>
      <c r="S42" s="63"/>
      <c r="T42" s="63"/>
      <c r="U42" s="64">
        <f t="shared" si="4"/>
        <v>0</v>
      </c>
      <c r="V42" s="63"/>
      <c r="W42" s="63"/>
      <c r="X42" s="64">
        <f t="shared" si="5"/>
        <v>0</v>
      </c>
      <c r="Y42" s="63"/>
      <c r="Z42" s="63"/>
      <c r="AA42" s="64">
        <f t="shared" si="6"/>
        <v>0</v>
      </c>
      <c r="AB42" s="63"/>
      <c r="AC42" s="63"/>
      <c r="AD42" s="64">
        <f t="shared" si="7"/>
        <v>0</v>
      </c>
      <c r="AE42" s="63">
        <f>'0101'!AK418</f>
        <v>0</v>
      </c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136">
        <f t="shared" si="8"/>
        <v>0</v>
      </c>
    </row>
    <row r="43" spans="1:43" ht="15" hidden="1" customHeight="1">
      <c r="A43" s="27">
        <v>1</v>
      </c>
      <c r="B43" s="28" t="s">
        <v>11</v>
      </c>
      <c r="C43" s="28" t="s">
        <v>11</v>
      </c>
      <c r="D43" s="32">
        <v>54399</v>
      </c>
      <c r="E43" s="33" t="s">
        <v>83</v>
      </c>
      <c r="F43" s="58"/>
      <c r="G43" s="113"/>
      <c r="H43" s="113"/>
      <c r="I43" s="63">
        <f t="shared" si="0"/>
        <v>0</v>
      </c>
      <c r="J43" s="126"/>
      <c r="K43" s="126"/>
      <c r="L43" s="64">
        <f t="shared" si="1"/>
        <v>0</v>
      </c>
      <c r="M43" s="119"/>
      <c r="N43" s="119"/>
      <c r="O43" s="64">
        <f t="shared" si="2"/>
        <v>0</v>
      </c>
      <c r="P43" s="63"/>
      <c r="Q43" s="63"/>
      <c r="R43" s="64">
        <f t="shared" si="3"/>
        <v>0</v>
      </c>
      <c r="S43" s="63"/>
      <c r="T43" s="63"/>
      <c r="U43" s="64">
        <f t="shared" si="4"/>
        <v>0</v>
      </c>
      <c r="V43" s="63"/>
      <c r="W43" s="63"/>
      <c r="X43" s="64">
        <f t="shared" si="5"/>
        <v>0</v>
      </c>
      <c r="Y43" s="63"/>
      <c r="Z43" s="63"/>
      <c r="AA43" s="64">
        <f t="shared" si="6"/>
        <v>0</v>
      </c>
      <c r="AB43" s="63"/>
      <c r="AC43" s="63"/>
      <c r="AD43" s="64">
        <f t="shared" si="7"/>
        <v>0</v>
      </c>
      <c r="AE43" s="63">
        <f>'0101'!AL418</f>
        <v>0</v>
      </c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136">
        <f t="shared" si="8"/>
        <v>0</v>
      </c>
    </row>
    <row r="44" spans="1:43" ht="15" customHeight="1">
      <c r="A44" s="27">
        <v>1</v>
      </c>
      <c r="B44" s="28" t="s">
        <v>11</v>
      </c>
      <c r="C44" s="28" t="s">
        <v>11</v>
      </c>
      <c r="D44" s="32">
        <v>54401</v>
      </c>
      <c r="E44" s="33" t="s">
        <v>38</v>
      </c>
      <c r="F44" s="58">
        <v>1000</v>
      </c>
      <c r="G44" s="113"/>
      <c r="H44" s="113"/>
      <c r="I44" s="63">
        <f t="shared" ref="I44:I64" si="9">F44+G44-H44</f>
        <v>1000</v>
      </c>
      <c r="J44" s="126"/>
      <c r="K44" s="126"/>
      <c r="L44" s="64">
        <f t="shared" si="1"/>
        <v>1000</v>
      </c>
      <c r="M44" s="119"/>
      <c r="N44" s="119"/>
      <c r="O44" s="64">
        <f t="shared" si="2"/>
        <v>1000</v>
      </c>
      <c r="P44" s="63"/>
      <c r="Q44" s="63"/>
      <c r="R44" s="64">
        <f t="shared" si="3"/>
        <v>1000</v>
      </c>
      <c r="S44" s="63"/>
      <c r="T44" s="63"/>
      <c r="U44" s="64">
        <f t="shared" si="4"/>
        <v>1000</v>
      </c>
      <c r="V44" s="63"/>
      <c r="W44" s="63"/>
      <c r="X44" s="64">
        <f t="shared" si="5"/>
        <v>1000</v>
      </c>
      <c r="Y44" s="63"/>
      <c r="Z44" s="63"/>
      <c r="AA44" s="64">
        <f t="shared" si="6"/>
        <v>1000</v>
      </c>
      <c r="AB44" s="63"/>
      <c r="AC44" s="63"/>
      <c r="AD44" s="64">
        <f t="shared" si="7"/>
        <v>1000</v>
      </c>
      <c r="AE44" s="63">
        <f>'0101'!AM418</f>
        <v>27</v>
      </c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136">
        <f t="shared" si="8"/>
        <v>973</v>
      </c>
    </row>
    <row r="45" spans="1:43" ht="15" customHeight="1">
      <c r="A45" s="27">
        <v>1</v>
      </c>
      <c r="B45" s="28" t="s">
        <v>11</v>
      </c>
      <c r="C45" s="28" t="s">
        <v>11</v>
      </c>
      <c r="D45" s="32">
        <v>54402</v>
      </c>
      <c r="E45" s="33" t="s">
        <v>72</v>
      </c>
      <c r="F45" s="58">
        <v>5000</v>
      </c>
      <c r="G45" s="113"/>
      <c r="H45" s="113"/>
      <c r="I45" s="63">
        <f t="shared" si="9"/>
        <v>5000</v>
      </c>
      <c r="J45" s="126"/>
      <c r="K45" s="126"/>
      <c r="L45" s="64">
        <f t="shared" si="1"/>
        <v>5000</v>
      </c>
      <c r="M45" s="119"/>
      <c r="N45" s="119"/>
      <c r="O45" s="64">
        <f t="shared" si="2"/>
        <v>5000</v>
      </c>
      <c r="P45" s="63"/>
      <c r="Q45" s="63">
        <v>5000</v>
      </c>
      <c r="R45" s="64">
        <f t="shared" si="3"/>
        <v>0</v>
      </c>
      <c r="S45" s="63"/>
      <c r="T45" s="63"/>
      <c r="U45" s="64">
        <f t="shared" si="4"/>
        <v>0</v>
      </c>
      <c r="V45" s="63"/>
      <c r="W45" s="63"/>
      <c r="X45" s="64">
        <f t="shared" si="5"/>
        <v>0</v>
      </c>
      <c r="Y45" s="63"/>
      <c r="Z45" s="63"/>
      <c r="AA45" s="64">
        <f t="shared" si="6"/>
        <v>0</v>
      </c>
      <c r="AB45" s="63"/>
      <c r="AC45" s="63"/>
      <c r="AD45" s="64">
        <f t="shared" si="7"/>
        <v>0</v>
      </c>
      <c r="AE45" s="63">
        <f>'0101'!AN418</f>
        <v>0</v>
      </c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226">
        <f t="shared" si="8"/>
        <v>0</v>
      </c>
    </row>
    <row r="46" spans="1:43" ht="15" customHeight="1">
      <c r="A46" s="27">
        <v>1</v>
      </c>
      <c r="B46" s="28" t="s">
        <v>11</v>
      </c>
      <c r="C46" s="28" t="s">
        <v>11</v>
      </c>
      <c r="D46" s="32">
        <v>54403</v>
      </c>
      <c r="E46" s="33" t="s">
        <v>39</v>
      </c>
      <c r="F46" s="58">
        <v>1500</v>
      </c>
      <c r="G46" s="113"/>
      <c r="H46" s="113"/>
      <c r="I46" s="63">
        <f t="shared" si="9"/>
        <v>1500</v>
      </c>
      <c r="J46" s="126"/>
      <c r="K46" s="126"/>
      <c r="L46" s="64">
        <f t="shared" si="1"/>
        <v>1500</v>
      </c>
      <c r="M46" s="119"/>
      <c r="N46" s="119"/>
      <c r="O46" s="64">
        <f t="shared" si="2"/>
        <v>1500</v>
      </c>
      <c r="P46" s="63"/>
      <c r="Q46" s="63"/>
      <c r="R46" s="64">
        <f t="shared" si="3"/>
        <v>1500</v>
      </c>
      <c r="S46" s="63"/>
      <c r="T46" s="63"/>
      <c r="U46" s="64">
        <f t="shared" si="4"/>
        <v>1500</v>
      </c>
      <c r="V46" s="63"/>
      <c r="W46" s="63"/>
      <c r="X46" s="64">
        <f t="shared" si="5"/>
        <v>1500</v>
      </c>
      <c r="Y46" s="63"/>
      <c r="Z46" s="63"/>
      <c r="AA46" s="64">
        <f t="shared" si="6"/>
        <v>1500</v>
      </c>
      <c r="AB46" s="63"/>
      <c r="AC46" s="63"/>
      <c r="AD46" s="64">
        <f t="shared" si="7"/>
        <v>1500</v>
      </c>
      <c r="AE46" s="63">
        <f>'0101'!AO418</f>
        <v>0</v>
      </c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136">
        <f t="shared" si="8"/>
        <v>1500</v>
      </c>
    </row>
    <row r="47" spans="1:43" ht="15" hidden="1" customHeight="1">
      <c r="A47" s="27">
        <v>1</v>
      </c>
      <c r="B47" s="28" t="s">
        <v>11</v>
      </c>
      <c r="C47" s="28" t="s">
        <v>11</v>
      </c>
      <c r="D47" s="32">
        <v>54404</v>
      </c>
      <c r="E47" s="33" t="s">
        <v>40</v>
      </c>
      <c r="F47" s="58"/>
      <c r="G47" s="113"/>
      <c r="H47" s="113"/>
      <c r="I47" s="63">
        <f t="shared" si="9"/>
        <v>0</v>
      </c>
      <c r="J47" s="126"/>
      <c r="K47" s="126"/>
      <c r="L47" s="64">
        <f t="shared" si="1"/>
        <v>0</v>
      </c>
      <c r="M47" s="119"/>
      <c r="N47" s="119"/>
      <c r="O47" s="64">
        <f t="shared" si="2"/>
        <v>0</v>
      </c>
      <c r="P47" s="63"/>
      <c r="Q47" s="63"/>
      <c r="R47" s="64">
        <f t="shared" si="3"/>
        <v>0</v>
      </c>
      <c r="S47" s="63"/>
      <c r="T47" s="63"/>
      <c r="U47" s="64">
        <f t="shared" si="4"/>
        <v>0</v>
      </c>
      <c r="V47" s="63"/>
      <c r="W47" s="63"/>
      <c r="X47" s="64">
        <f t="shared" si="5"/>
        <v>0</v>
      </c>
      <c r="Y47" s="63"/>
      <c r="Z47" s="63"/>
      <c r="AA47" s="64">
        <f t="shared" si="6"/>
        <v>0</v>
      </c>
      <c r="AB47" s="63"/>
      <c r="AC47" s="63"/>
      <c r="AD47" s="64">
        <f t="shared" si="7"/>
        <v>0</v>
      </c>
      <c r="AE47" s="63">
        <f>'0101'!AP418</f>
        <v>0</v>
      </c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136">
        <f t="shared" si="8"/>
        <v>0</v>
      </c>
    </row>
    <row r="48" spans="1:43" ht="15" customHeight="1">
      <c r="A48" s="27">
        <v>1</v>
      </c>
      <c r="B48" s="28" t="s">
        <v>11</v>
      </c>
      <c r="C48" s="28" t="s">
        <v>11</v>
      </c>
      <c r="D48" s="32">
        <v>54505</v>
      </c>
      <c r="E48" s="33" t="s">
        <v>41</v>
      </c>
      <c r="F48" s="58">
        <v>500</v>
      </c>
      <c r="G48" s="113"/>
      <c r="H48" s="113"/>
      <c r="I48" s="63">
        <f t="shared" si="9"/>
        <v>500</v>
      </c>
      <c r="J48" s="126"/>
      <c r="K48" s="126"/>
      <c r="L48" s="64">
        <f t="shared" si="1"/>
        <v>500</v>
      </c>
      <c r="M48" s="119"/>
      <c r="N48" s="119"/>
      <c r="O48" s="64">
        <f t="shared" si="2"/>
        <v>500</v>
      </c>
      <c r="P48" s="63"/>
      <c r="Q48" s="63"/>
      <c r="R48" s="64">
        <f t="shared" si="3"/>
        <v>500</v>
      </c>
      <c r="S48" s="63"/>
      <c r="T48" s="63"/>
      <c r="U48" s="64">
        <f t="shared" si="4"/>
        <v>500</v>
      </c>
      <c r="V48" s="63"/>
      <c r="W48" s="63"/>
      <c r="X48" s="64">
        <f t="shared" si="5"/>
        <v>500</v>
      </c>
      <c r="Y48" s="63"/>
      <c r="Z48" s="63"/>
      <c r="AA48" s="64">
        <f t="shared" si="6"/>
        <v>500</v>
      </c>
      <c r="AB48" s="63"/>
      <c r="AC48" s="63"/>
      <c r="AD48" s="64">
        <f t="shared" si="7"/>
        <v>500</v>
      </c>
      <c r="AE48" s="63">
        <f>'0101'!AQ418</f>
        <v>0</v>
      </c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136">
        <f t="shared" si="8"/>
        <v>500</v>
      </c>
    </row>
    <row r="49" spans="1:43" ht="15" customHeight="1">
      <c r="A49" s="27">
        <v>1</v>
      </c>
      <c r="B49" s="28" t="s">
        <v>11</v>
      </c>
      <c r="C49" s="28" t="s">
        <v>11</v>
      </c>
      <c r="D49" s="32">
        <v>54508</v>
      </c>
      <c r="E49" s="33" t="s">
        <v>115</v>
      </c>
      <c r="F49" s="58">
        <v>5000</v>
      </c>
      <c r="G49" s="113"/>
      <c r="H49" s="113"/>
      <c r="I49" s="63">
        <f t="shared" si="9"/>
        <v>5000</v>
      </c>
      <c r="J49" s="126"/>
      <c r="K49" s="126"/>
      <c r="L49" s="64">
        <f t="shared" si="1"/>
        <v>5000</v>
      </c>
      <c r="M49" s="119"/>
      <c r="N49" s="119"/>
      <c r="O49" s="64">
        <f t="shared" si="2"/>
        <v>5000</v>
      </c>
      <c r="P49" s="63"/>
      <c r="Q49" s="63"/>
      <c r="R49" s="64">
        <f t="shared" si="3"/>
        <v>5000</v>
      </c>
      <c r="S49" s="63"/>
      <c r="T49" s="63"/>
      <c r="U49" s="64">
        <f t="shared" si="4"/>
        <v>5000</v>
      </c>
      <c r="V49" s="63"/>
      <c r="W49" s="63"/>
      <c r="X49" s="64">
        <f t="shared" si="5"/>
        <v>5000</v>
      </c>
      <c r="Y49" s="63"/>
      <c r="Z49" s="63"/>
      <c r="AA49" s="64">
        <f t="shared" si="6"/>
        <v>5000</v>
      </c>
      <c r="AB49" s="63"/>
      <c r="AC49" s="63"/>
      <c r="AD49" s="64">
        <f t="shared" si="7"/>
        <v>5000</v>
      </c>
      <c r="AE49" s="63">
        <f>'0101'!AR418</f>
        <v>0</v>
      </c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136">
        <f t="shared" si="8"/>
        <v>5000</v>
      </c>
    </row>
    <row r="50" spans="1:43" ht="15" customHeight="1">
      <c r="A50" s="27">
        <v>1</v>
      </c>
      <c r="B50" s="28" t="s">
        <v>11</v>
      </c>
      <c r="C50" s="28" t="s">
        <v>11</v>
      </c>
      <c r="D50" s="32">
        <v>54599</v>
      </c>
      <c r="E50" s="33" t="s">
        <v>102</v>
      </c>
      <c r="F50" s="58">
        <v>5000</v>
      </c>
      <c r="G50" s="113"/>
      <c r="H50" s="113"/>
      <c r="I50" s="63">
        <f t="shared" si="9"/>
        <v>5000</v>
      </c>
      <c r="J50" s="126"/>
      <c r="K50" s="126"/>
      <c r="L50" s="64">
        <f t="shared" si="1"/>
        <v>5000</v>
      </c>
      <c r="M50" s="119"/>
      <c r="N50" s="119"/>
      <c r="O50" s="64">
        <f t="shared" si="2"/>
        <v>5000</v>
      </c>
      <c r="P50" s="121"/>
      <c r="Q50" s="63"/>
      <c r="R50" s="64">
        <f t="shared" si="3"/>
        <v>5000</v>
      </c>
      <c r="S50" s="121"/>
      <c r="T50" s="63"/>
      <c r="U50" s="64">
        <f t="shared" si="4"/>
        <v>5000</v>
      </c>
      <c r="V50" s="121"/>
      <c r="W50" s="63"/>
      <c r="X50" s="64">
        <f t="shared" si="5"/>
        <v>5000</v>
      </c>
      <c r="Y50" s="121"/>
      <c r="Z50" s="63"/>
      <c r="AA50" s="64">
        <f t="shared" si="6"/>
        <v>5000</v>
      </c>
      <c r="AB50" s="121"/>
      <c r="AC50" s="63"/>
      <c r="AD50" s="64">
        <f t="shared" si="7"/>
        <v>5000</v>
      </c>
      <c r="AE50" s="63">
        <f>'0101'!AS418</f>
        <v>0</v>
      </c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136">
        <f t="shared" si="8"/>
        <v>5000</v>
      </c>
    </row>
    <row r="51" spans="1:43" ht="15" customHeight="1">
      <c r="A51" s="27">
        <v>1</v>
      </c>
      <c r="B51" s="28" t="s">
        <v>11</v>
      </c>
      <c r="C51" s="28" t="s">
        <v>11</v>
      </c>
      <c r="D51" s="32">
        <v>55508</v>
      </c>
      <c r="E51" s="33" t="s">
        <v>42</v>
      </c>
      <c r="F51" s="58">
        <v>6000</v>
      </c>
      <c r="G51" s="113"/>
      <c r="H51" s="113"/>
      <c r="I51" s="63">
        <f t="shared" si="9"/>
        <v>6000</v>
      </c>
      <c r="J51" s="126"/>
      <c r="K51" s="126"/>
      <c r="L51" s="64">
        <f t="shared" si="1"/>
        <v>6000</v>
      </c>
      <c r="M51" s="119"/>
      <c r="N51" s="119"/>
      <c r="O51" s="64">
        <f t="shared" si="2"/>
        <v>6000</v>
      </c>
      <c r="P51" s="63"/>
      <c r="Q51" s="63"/>
      <c r="R51" s="64">
        <f t="shared" si="3"/>
        <v>6000</v>
      </c>
      <c r="S51" s="63"/>
      <c r="T51" s="63"/>
      <c r="U51" s="64">
        <f t="shared" si="4"/>
        <v>6000</v>
      </c>
      <c r="V51" s="63"/>
      <c r="W51" s="63"/>
      <c r="X51" s="64">
        <f t="shared" si="5"/>
        <v>6000</v>
      </c>
      <c r="Y51" s="63"/>
      <c r="Z51" s="63"/>
      <c r="AA51" s="64">
        <f t="shared" si="6"/>
        <v>6000</v>
      </c>
      <c r="AB51" s="63"/>
      <c r="AC51" s="63"/>
      <c r="AD51" s="64">
        <f t="shared" si="7"/>
        <v>6000</v>
      </c>
      <c r="AE51" s="63">
        <f>'0101'!AT418</f>
        <v>0</v>
      </c>
      <c r="AF51" s="68"/>
      <c r="AG51" s="68">
        <f>'0101'!AT16</f>
        <v>0</v>
      </c>
      <c r="AH51" s="68"/>
      <c r="AI51" s="68"/>
      <c r="AJ51" s="68"/>
      <c r="AK51" s="68"/>
      <c r="AL51" s="68"/>
      <c r="AM51" s="68"/>
      <c r="AN51" s="68"/>
      <c r="AO51" s="68"/>
      <c r="AP51" s="68"/>
      <c r="AQ51" s="136">
        <f t="shared" si="8"/>
        <v>6000</v>
      </c>
    </row>
    <row r="52" spans="1:43" ht="15" hidden="1" customHeight="1">
      <c r="A52" s="27">
        <v>1</v>
      </c>
      <c r="B52" s="28" t="s">
        <v>11</v>
      </c>
      <c r="C52" s="28" t="s">
        <v>11</v>
      </c>
      <c r="D52" s="32">
        <v>55599</v>
      </c>
      <c r="E52" s="33" t="s">
        <v>73</v>
      </c>
      <c r="F52" s="58"/>
      <c r="G52" s="113"/>
      <c r="H52" s="113"/>
      <c r="I52" s="63">
        <f t="shared" si="9"/>
        <v>0</v>
      </c>
      <c r="J52" s="126"/>
      <c r="K52" s="126"/>
      <c r="L52" s="64">
        <f t="shared" si="1"/>
        <v>0</v>
      </c>
      <c r="M52" s="119"/>
      <c r="N52" s="119"/>
      <c r="O52" s="64">
        <f t="shared" si="2"/>
        <v>0</v>
      </c>
      <c r="P52" s="63"/>
      <c r="Q52" s="63"/>
      <c r="R52" s="64">
        <f t="shared" si="3"/>
        <v>0</v>
      </c>
      <c r="S52" s="63"/>
      <c r="T52" s="63"/>
      <c r="U52" s="64">
        <f t="shared" si="4"/>
        <v>0</v>
      </c>
      <c r="V52" s="63"/>
      <c r="W52" s="63"/>
      <c r="X52" s="64">
        <f t="shared" si="5"/>
        <v>0</v>
      </c>
      <c r="Y52" s="63"/>
      <c r="Z52" s="63"/>
      <c r="AA52" s="64">
        <f t="shared" si="6"/>
        <v>0</v>
      </c>
      <c r="AB52" s="63"/>
      <c r="AC52" s="63"/>
      <c r="AD52" s="64">
        <f t="shared" si="7"/>
        <v>0</v>
      </c>
      <c r="AE52" s="63">
        <f>'0101'!AU418</f>
        <v>0</v>
      </c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136">
        <f t="shared" si="8"/>
        <v>0</v>
      </c>
    </row>
    <row r="53" spans="1:43" ht="15" customHeight="1">
      <c r="A53" s="27">
        <v>1</v>
      </c>
      <c r="B53" s="28" t="s">
        <v>11</v>
      </c>
      <c r="C53" s="28" t="s">
        <v>11</v>
      </c>
      <c r="D53" s="32">
        <v>55601</v>
      </c>
      <c r="E53" s="33" t="s">
        <v>43</v>
      </c>
      <c r="F53" s="58">
        <v>16000</v>
      </c>
      <c r="G53" s="113"/>
      <c r="H53" s="113"/>
      <c r="I53" s="63">
        <f t="shared" si="9"/>
        <v>16000</v>
      </c>
      <c r="J53" s="126"/>
      <c r="K53" s="126"/>
      <c r="L53" s="64">
        <f t="shared" si="1"/>
        <v>16000</v>
      </c>
      <c r="M53" s="119"/>
      <c r="N53" s="119"/>
      <c r="O53" s="64">
        <f t="shared" si="2"/>
        <v>16000</v>
      </c>
      <c r="P53" s="63"/>
      <c r="Q53" s="63"/>
      <c r="R53" s="64">
        <f t="shared" si="3"/>
        <v>16000</v>
      </c>
      <c r="S53" s="63"/>
      <c r="T53" s="63"/>
      <c r="U53" s="64">
        <f t="shared" si="4"/>
        <v>16000</v>
      </c>
      <c r="V53" s="63"/>
      <c r="W53" s="63"/>
      <c r="X53" s="64">
        <f t="shared" si="5"/>
        <v>16000</v>
      </c>
      <c r="Y53" s="63"/>
      <c r="Z53" s="63"/>
      <c r="AA53" s="64">
        <f t="shared" si="6"/>
        <v>16000</v>
      </c>
      <c r="AB53" s="63"/>
      <c r="AC53" s="63"/>
      <c r="AD53" s="64">
        <f t="shared" si="7"/>
        <v>16000</v>
      </c>
      <c r="AE53" s="63">
        <f>'0101'!AV418</f>
        <v>0</v>
      </c>
      <c r="AF53" s="68"/>
      <c r="AG53" s="68"/>
      <c r="AH53" s="68"/>
      <c r="AI53" s="68"/>
      <c r="AJ53" s="68"/>
      <c r="AK53" s="68"/>
      <c r="AL53" s="68">
        <f>'0101'!AV60+'0101'!AV61+'0101'!AV62+'0101'!AV63+'0101'!AV64+'0101'!AV65</f>
        <v>0</v>
      </c>
      <c r="AM53" s="68">
        <f>'0101'!AV70+'0101'!AV71+'0101'!AV72+'0101'!AV73+'0101'!AV74+'0101'!AV75</f>
        <v>0</v>
      </c>
      <c r="AN53" s="68"/>
      <c r="AO53" s="68"/>
      <c r="AP53" s="68"/>
      <c r="AQ53" s="136">
        <f t="shared" si="8"/>
        <v>16000</v>
      </c>
    </row>
    <row r="54" spans="1:43" ht="15" hidden="1" customHeight="1">
      <c r="A54" s="27">
        <v>1</v>
      </c>
      <c r="B54" s="28" t="s">
        <v>11</v>
      </c>
      <c r="C54" s="28" t="s">
        <v>11</v>
      </c>
      <c r="D54" s="32">
        <v>55602</v>
      </c>
      <c r="E54" s="33" t="s">
        <v>44</v>
      </c>
      <c r="F54" s="58"/>
      <c r="G54" s="113"/>
      <c r="H54" s="113"/>
      <c r="I54" s="63">
        <f t="shared" si="9"/>
        <v>0</v>
      </c>
      <c r="J54" s="126"/>
      <c r="K54" s="126"/>
      <c r="L54" s="64">
        <f t="shared" si="1"/>
        <v>0</v>
      </c>
      <c r="M54" s="119"/>
      <c r="N54" s="119"/>
      <c r="O54" s="64">
        <f t="shared" si="2"/>
        <v>0</v>
      </c>
      <c r="P54" s="63"/>
      <c r="Q54" s="63"/>
      <c r="R54" s="64">
        <f t="shared" si="3"/>
        <v>0</v>
      </c>
      <c r="S54" s="63"/>
      <c r="T54" s="63"/>
      <c r="U54" s="64">
        <f t="shared" si="4"/>
        <v>0</v>
      </c>
      <c r="V54" s="63"/>
      <c r="W54" s="63"/>
      <c r="X54" s="64">
        <f t="shared" si="5"/>
        <v>0</v>
      </c>
      <c r="Y54" s="63"/>
      <c r="Z54" s="63"/>
      <c r="AA54" s="64">
        <f t="shared" si="6"/>
        <v>0</v>
      </c>
      <c r="AB54" s="63"/>
      <c r="AC54" s="63"/>
      <c r="AD54" s="64">
        <f t="shared" si="7"/>
        <v>0</v>
      </c>
      <c r="AE54" s="63">
        <f>'0101'!AW418</f>
        <v>0</v>
      </c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136">
        <f t="shared" si="8"/>
        <v>0</v>
      </c>
    </row>
    <row r="55" spans="1:43" ht="15" customHeight="1">
      <c r="A55" s="27">
        <v>1</v>
      </c>
      <c r="B55" s="28" t="s">
        <v>11</v>
      </c>
      <c r="C55" s="28" t="s">
        <v>11</v>
      </c>
      <c r="D55" s="38">
        <v>55603</v>
      </c>
      <c r="E55" s="39" t="s">
        <v>52</v>
      </c>
      <c r="F55" s="58">
        <v>90000</v>
      </c>
      <c r="G55" s="113"/>
      <c r="H55" s="113"/>
      <c r="I55" s="63">
        <f t="shared" si="9"/>
        <v>90000</v>
      </c>
      <c r="J55" s="126"/>
      <c r="K55" s="126"/>
      <c r="L55" s="64">
        <f t="shared" si="1"/>
        <v>90000</v>
      </c>
      <c r="M55" s="119"/>
      <c r="N55" s="119"/>
      <c r="O55" s="64">
        <f t="shared" si="2"/>
        <v>90000</v>
      </c>
      <c r="P55" s="63"/>
      <c r="Q55" s="63"/>
      <c r="R55" s="64">
        <f t="shared" si="3"/>
        <v>90000</v>
      </c>
      <c r="S55" s="63"/>
      <c r="T55" s="63"/>
      <c r="U55" s="64">
        <f t="shared" si="4"/>
        <v>90000</v>
      </c>
      <c r="V55" s="63"/>
      <c r="W55" s="63"/>
      <c r="X55" s="64">
        <f t="shared" si="5"/>
        <v>90000</v>
      </c>
      <c r="Y55" s="63"/>
      <c r="Z55" s="63"/>
      <c r="AA55" s="64">
        <f t="shared" si="6"/>
        <v>90000</v>
      </c>
      <c r="AB55" s="63"/>
      <c r="AC55" s="63"/>
      <c r="AD55" s="64">
        <f t="shared" si="7"/>
        <v>90000</v>
      </c>
      <c r="AE55" s="63">
        <f>'0101'!AX418</f>
        <v>0</v>
      </c>
      <c r="AF55" s="68"/>
      <c r="AG55" s="68">
        <f>'0101'!AY23+'0101'!AY24+'0101'!AY25+'0101'!AY26</f>
        <v>0</v>
      </c>
      <c r="AH55" s="68"/>
      <c r="AI55" s="68"/>
      <c r="AJ55" s="68"/>
      <c r="AK55" s="68"/>
      <c r="AL55" s="68">
        <f>'0101'!AY115</f>
        <v>0</v>
      </c>
      <c r="AM55" s="68">
        <f>'0101'!AY124+'0101'!AY128+'0101'!AY129</f>
        <v>0</v>
      </c>
      <c r="AN55" s="68"/>
      <c r="AO55" s="68">
        <f>'0101'!AY147+'0101'!AY148+'0101'!AY149</f>
        <v>0</v>
      </c>
      <c r="AP55" s="68">
        <f>'0101'!AX117+'0101'!AX118+'0101'!AX119</f>
        <v>0</v>
      </c>
      <c r="AQ55" s="136">
        <f t="shared" si="8"/>
        <v>90000</v>
      </c>
    </row>
    <row r="56" spans="1:43" ht="15" customHeight="1">
      <c r="A56" s="27">
        <v>1</v>
      </c>
      <c r="B56" s="28" t="s">
        <v>11</v>
      </c>
      <c r="C56" s="28" t="s">
        <v>11</v>
      </c>
      <c r="D56" s="38">
        <v>55703</v>
      </c>
      <c r="E56" s="39" t="s">
        <v>80</v>
      </c>
      <c r="F56" s="58">
        <v>1500</v>
      </c>
      <c r="G56" s="113"/>
      <c r="H56" s="113"/>
      <c r="I56" s="63">
        <f t="shared" si="9"/>
        <v>1500</v>
      </c>
      <c r="J56" s="126"/>
      <c r="K56" s="126"/>
      <c r="L56" s="64">
        <f t="shared" si="1"/>
        <v>1500</v>
      </c>
      <c r="M56" s="119"/>
      <c r="N56" s="119"/>
      <c r="O56" s="64">
        <f t="shared" si="2"/>
        <v>1500</v>
      </c>
      <c r="P56" s="63"/>
      <c r="Q56" s="63"/>
      <c r="R56" s="64">
        <f t="shared" si="3"/>
        <v>1500</v>
      </c>
      <c r="S56" s="63"/>
      <c r="T56" s="63"/>
      <c r="U56" s="64">
        <f t="shared" si="4"/>
        <v>1500</v>
      </c>
      <c r="V56" s="63"/>
      <c r="W56" s="63"/>
      <c r="X56" s="64">
        <f t="shared" si="5"/>
        <v>1500</v>
      </c>
      <c r="Y56" s="63"/>
      <c r="Z56" s="63"/>
      <c r="AA56" s="64">
        <f t="shared" si="6"/>
        <v>1500</v>
      </c>
      <c r="AB56" s="63"/>
      <c r="AC56" s="63"/>
      <c r="AD56" s="64">
        <f t="shared" si="7"/>
        <v>1500</v>
      </c>
      <c r="AE56" s="63">
        <f>'0101'!AY418</f>
        <v>0</v>
      </c>
      <c r="AF56" s="68"/>
      <c r="AG56" s="68">
        <f>'0101'!AZ39+'0101'!AZ40+'0101'!AZ41</f>
        <v>250</v>
      </c>
      <c r="AH56" s="68"/>
      <c r="AI56" s="68"/>
      <c r="AJ56" s="68"/>
      <c r="AK56" s="68"/>
      <c r="AL56" s="68"/>
      <c r="AM56" s="68"/>
      <c r="AN56" s="68"/>
      <c r="AO56" s="68"/>
      <c r="AP56" s="68"/>
      <c r="AQ56" s="136">
        <f t="shared" si="8"/>
        <v>1500</v>
      </c>
    </row>
    <row r="57" spans="1:43" ht="15" customHeight="1">
      <c r="A57" s="27">
        <v>1</v>
      </c>
      <c r="B57" s="28" t="s">
        <v>11</v>
      </c>
      <c r="C57" s="28" t="s">
        <v>11</v>
      </c>
      <c r="D57" s="32">
        <v>56304</v>
      </c>
      <c r="E57" s="33" t="s">
        <v>45</v>
      </c>
      <c r="F57" s="58">
        <v>5000</v>
      </c>
      <c r="G57" s="113"/>
      <c r="H57" s="113"/>
      <c r="I57" s="63">
        <f t="shared" si="9"/>
        <v>5000</v>
      </c>
      <c r="J57" s="126"/>
      <c r="K57" s="126"/>
      <c r="L57" s="64">
        <f t="shared" si="1"/>
        <v>5000</v>
      </c>
      <c r="M57" s="119"/>
      <c r="N57" s="119"/>
      <c r="O57" s="64">
        <f t="shared" si="2"/>
        <v>5000</v>
      </c>
      <c r="P57" s="63"/>
      <c r="Q57" s="63"/>
      <c r="R57" s="64">
        <f t="shared" si="3"/>
        <v>5000</v>
      </c>
      <c r="S57" s="63"/>
      <c r="T57" s="63"/>
      <c r="U57" s="64">
        <f t="shared" si="4"/>
        <v>5000</v>
      </c>
      <c r="V57" s="63"/>
      <c r="W57" s="63"/>
      <c r="X57" s="64">
        <f t="shared" si="5"/>
        <v>5000</v>
      </c>
      <c r="Y57" s="63"/>
      <c r="Z57" s="63"/>
      <c r="AA57" s="64">
        <f t="shared" si="6"/>
        <v>5000</v>
      </c>
      <c r="AB57" s="63"/>
      <c r="AC57" s="63"/>
      <c r="AD57" s="64">
        <f t="shared" si="7"/>
        <v>5000</v>
      </c>
      <c r="AE57" s="63">
        <f>'0101'!AZ418</f>
        <v>3313</v>
      </c>
      <c r="AF57" s="68">
        <f>'0101'!AZ5</f>
        <v>250</v>
      </c>
      <c r="AG57" s="68">
        <f>'0101'!AZ12</f>
        <v>0</v>
      </c>
      <c r="AH57" s="68">
        <f>'0101'!AZ21</f>
        <v>250</v>
      </c>
      <c r="AI57" s="68">
        <f>'0101'!AZ40+'0101'!AZ49</f>
        <v>1363</v>
      </c>
      <c r="AJ57" s="68"/>
      <c r="AK57" s="68">
        <f>'0101'!AZ64+'0101'!AZ65</f>
        <v>1450</v>
      </c>
      <c r="AL57" s="68">
        <f>'0101'!AZ54</f>
        <v>0</v>
      </c>
      <c r="AM57" s="68">
        <f>'0101'!BB116+'0101'!BB118+'0101'!BB123</f>
        <v>0</v>
      </c>
      <c r="AN57" s="68"/>
      <c r="AO57" s="68">
        <f>'0101'!AZ103+'0101'!AZ104</f>
        <v>0</v>
      </c>
      <c r="AP57" s="68">
        <f>'0101'!BB161+'0101'!BB165+'0101'!BB166</f>
        <v>0</v>
      </c>
      <c r="AQ57" s="136">
        <f t="shared" si="8"/>
        <v>1687</v>
      </c>
    </row>
    <row r="58" spans="1:43" ht="15" customHeight="1">
      <c r="A58" s="27">
        <v>1</v>
      </c>
      <c r="B58" s="28" t="s">
        <v>11</v>
      </c>
      <c r="C58" s="28" t="s">
        <v>11</v>
      </c>
      <c r="D58" s="32">
        <v>61101</v>
      </c>
      <c r="E58" s="33" t="s">
        <v>46</v>
      </c>
      <c r="F58" s="58">
        <v>1500</v>
      </c>
      <c r="G58" s="113"/>
      <c r="H58" s="113"/>
      <c r="I58" s="63">
        <f t="shared" si="9"/>
        <v>1500</v>
      </c>
      <c r="J58" s="126"/>
      <c r="K58" s="126"/>
      <c r="L58" s="64">
        <f t="shared" si="1"/>
        <v>1500</v>
      </c>
      <c r="M58" s="119"/>
      <c r="N58" s="119"/>
      <c r="O58" s="64">
        <f t="shared" si="2"/>
        <v>1500</v>
      </c>
      <c r="P58" s="63"/>
      <c r="Q58" s="63">
        <v>1500</v>
      </c>
      <c r="R58" s="64">
        <f t="shared" si="3"/>
        <v>0</v>
      </c>
      <c r="S58" s="63"/>
      <c r="T58" s="63"/>
      <c r="U58" s="64">
        <f t="shared" si="4"/>
        <v>0</v>
      </c>
      <c r="V58" s="63"/>
      <c r="W58" s="63"/>
      <c r="X58" s="64">
        <f t="shared" si="5"/>
        <v>0</v>
      </c>
      <c r="Y58" s="63"/>
      <c r="Z58" s="63"/>
      <c r="AA58" s="64">
        <f t="shared" si="6"/>
        <v>0</v>
      </c>
      <c r="AB58" s="63"/>
      <c r="AC58" s="63"/>
      <c r="AD58" s="64">
        <f t="shared" si="7"/>
        <v>0</v>
      </c>
      <c r="AE58" s="63">
        <f>'0101'!BA418</f>
        <v>0</v>
      </c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226">
        <f t="shared" si="8"/>
        <v>0</v>
      </c>
    </row>
    <row r="59" spans="1:43" ht="15" customHeight="1">
      <c r="A59" s="27">
        <v>1</v>
      </c>
      <c r="B59" s="28" t="s">
        <v>11</v>
      </c>
      <c r="C59" s="28" t="s">
        <v>11</v>
      </c>
      <c r="D59" s="32">
        <v>61104</v>
      </c>
      <c r="E59" s="33" t="s">
        <v>123</v>
      </c>
      <c r="F59" s="58">
        <v>500</v>
      </c>
      <c r="G59" s="113"/>
      <c r="H59" s="113"/>
      <c r="I59" s="63">
        <f t="shared" si="9"/>
        <v>500</v>
      </c>
      <c r="J59" s="126"/>
      <c r="K59" s="126"/>
      <c r="L59" s="64">
        <f t="shared" si="1"/>
        <v>500</v>
      </c>
      <c r="M59" s="119"/>
      <c r="N59" s="119"/>
      <c r="O59" s="64">
        <f t="shared" si="2"/>
        <v>500</v>
      </c>
      <c r="P59" s="63"/>
      <c r="Q59" s="63"/>
      <c r="R59" s="64">
        <f t="shared" si="3"/>
        <v>500</v>
      </c>
      <c r="S59" s="63"/>
      <c r="T59" s="63"/>
      <c r="U59" s="64">
        <f t="shared" si="4"/>
        <v>500</v>
      </c>
      <c r="V59" s="63"/>
      <c r="W59" s="63"/>
      <c r="X59" s="64">
        <f t="shared" si="5"/>
        <v>500</v>
      </c>
      <c r="Y59" s="63"/>
      <c r="Z59" s="63"/>
      <c r="AA59" s="64">
        <f t="shared" si="6"/>
        <v>500</v>
      </c>
      <c r="AB59" s="63"/>
      <c r="AC59" s="63"/>
      <c r="AD59" s="64">
        <f t="shared" si="7"/>
        <v>500</v>
      </c>
      <c r="AE59" s="63">
        <f>'0101'!BB418</f>
        <v>0</v>
      </c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226">
        <f t="shared" si="8"/>
        <v>500</v>
      </c>
    </row>
    <row r="60" spans="1:43" ht="15" customHeight="1">
      <c r="A60" s="27">
        <v>1</v>
      </c>
      <c r="B60" s="28" t="s">
        <v>11</v>
      </c>
      <c r="C60" s="28" t="s">
        <v>11</v>
      </c>
      <c r="D60" s="32">
        <v>61106</v>
      </c>
      <c r="E60" s="33" t="s">
        <v>133</v>
      </c>
      <c r="F60" s="58">
        <v>1000</v>
      </c>
      <c r="G60" s="113"/>
      <c r="H60" s="113"/>
      <c r="I60" s="63">
        <f t="shared" si="9"/>
        <v>1000</v>
      </c>
      <c r="J60" s="126"/>
      <c r="K60" s="126"/>
      <c r="L60" s="64">
        <f t="shared" si="1"/>
        <v>1000</v>
      </c>
      <c r="M60" s="119"/>
      <c r="N60" s="119"/>
      <c r="O60" s="64">
        <f t="shared" si="2"/>
        <v>1000</v>
      </c>
      <c r="P60" s="63"/>
      <c r="Q60" s="63"/>
      <c r="R60" s="64">
        <f t="shared" si="3"/>
        <v>1000</v>
      </c>
      <c r="S60" s="63"/>
      <c r="T60" s="63"/>
      <c r="U60" s="64">
        <f t="shared" si="4"/>
        <v>1000</v>
      </c>
      <c r="V60" s="63"/>
      <c r="W60" s="63"/>
      <c r="X60" s="64">
        <f t="shared" si="5"/>
        <v>1000</v>
      </c>
      <c r="Y60" s="63"/>
      <c r="Z60" s="63"/>
      <c r="AA60" s="64">
        <f t="shared" si="6"/>
        <v>1000</v>
      </c>
      <c r="AB60" s="63"/>
      <c r="AC60" s="63"/>
      <c r="AD60" s="64">
        <f t="shared" si="7"/>
        <v>1000</v>
      </c>
      <c r="AE60" s="63">
        <f>'0101'!BC418</f>
        <v>0</v>
      </c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226">
        <f t="shared" si="8"/>
        <v>1000</v>
      </c>
    </row>
    <row r="61" spans="1:43" ht="15" hidden="1" customHeight="1">
      <c r="A61" s="27">
        <v>1</v>
      </c>
      <c r="B61" s="28" t="s">
        <v>11</v>
      </c>
      <c r="C61" s="28" t="s">
        <v>11</v>
      </c>
      <c r="D61" s="32">
        <v>61107</v>
      </c>
      <c r="E61" s="33" t="s">
        <v>74</v>
      </c>
      <c r="F61" s="58"/>
      <c r="G61" s="113"/>
      <c r="H61" s="113"/>
      <c r="I61" s="63">
        <f t="shared" si="9"/>
        <v>0</v>
      </c>
      <c r="J61" s="126"/>
      <c r="K61" s="126"/>
      <c r="L61" s="64">
        <f t="shared" si="1"/>
        <v>0</v>
      </c>
      <c r="M61" s="119"/>
      <c r="N61" s="119"/>
      <c r="O61" s="64">
        <f t="shared" si="2"/>
        <v>0</v>
      </c>
      <c r="P61" s="63"/>
      <c r="Q61" s="63"/>
      <c r="R61" s="64">
        <f t="shared" si="3"/>
        <v>0</v>
      </c>
      <c r="S61" s="63"/>
      <c r="T61" s="63"/>
      <c r="U61" s="64">
        <f t="shared" si="4"/>
        <v>0</v>
      </c>
      <c r="V61" s="63"/>
      <c r="W61" s="63"/>
      <c r="X61" s="64">
        <f t="shared" si="5"/>
        <v>0</v>
      </c>
      <c r="Y61" s="63"/>
      <c r="Z61" s="63"/>
      <c r="AA61" s="64">
        <f t="shared" si="6"/>
        <v>0</v>
      </c>
      <c r="AB61" s="63"/>
      <c r="AC61" s="63"/>
      <c r="AD61" s="64">
        <f t="shared" si="7"/>
        <v>0</v>
      </c>
      <c r="AE61" s="63">
        <f>'0101'!BD418</f>
        <v>0</v>
      </c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136">
        <f t="shared" si="8"/>
        <v>0</v>
      </c>
    </row>
    <row r="62" spans="1:43" ht="15" customHeight="1">
      <c r="A62" s="27">
        <v>1</v>
      </c>
      <c r="B62" s="28" t="s">
        <v>11</v>
      </c>
      <c r="C62" s="28" t="s">
        <v>11</v>
      </c>
      <c r="D62" s="32">
        <v>61110</v>
      </c>
      <c r="E62" s="33" t="s">
        <v>141</v>
      </c>
      <c r="F62" s="58">
        <v>1000</v>
      </c>
      <c r="G62" s="113"/>
      <c r="H62" s="113"/>
      <c r="I62" s="63">
        <f t="shared" ref="I62" si="10">F62+G62-H62</f>
        <v>1000</v>
      </c>
      <c r="J62" s="126"/>
      <c r="K62" s="126"/>
      <c r="L62" s="64">
        <f t="shared" ref="L62" si="11">I62+J62-K62</f>
        <v>1000</v>
      </c>
      <c r="M62" s="119"/>
      <c r="N62" s="119"/>
      <c r="O62" s="64">
        <f t="shared" ref="O62" si="12">L62+M62-N62</f>
        <v>1000</v>
      </c>
      <c r="P62" s="63"/>
      <c r="Q62" s="63"/>
      <c r="R62" s="64">
        <f t="shared" ref="R62" si="13">O62+P62-Q62</f>
        <v>1000</v>
      </c>
      <c r="S62" s="63"/>
      <c r="T62" s="63"/>
      <c r="U62" s="64">
        <f t="shared" ref="U62" si="14">R62+S62-T62</f>
        <v>1000</v>
      </c>
      <c r="V62" s="63"/>
      <c r="W62" s="63"/>
      <c r="X62" s="64">
        <f t="shared" ref="X62" si="15">U62+V62-W62</f>
        <v>1000</v>
      </c>
      <c r="Y62" s="63"/>
      <c r="Z62" s="63"/>
      <c r="AA62" s="64">
        <f t="shared" ref="AA62" si="16">X62+Y62-Z62</f>
        <v>1000</v>
      </c>
      <c r="AB62" s="63"/>
      <c r="AC62" s="63"/>
      <c r="AD62" s="64">
        <f t="shared" ref="AD62" si="17">X62+AB62-AC62</f>
        <v>1000</v>
      </c>
      <c r="AE62" s="63">
        <f>'0101'!BE418</f>
        <v>0</v>
      </c>
      <c r="AF62" s="68"/>
      <c r="AG62" s="68"/>
      <c r="AH62" s="68"/>
      <c r="AI62" s="68"/>
      <c r="AJ62" s="68"/>
      <c r="AK62" s="68"/>
      <c r="AL62" s="68"/>
      <c r="AM62" s="68"/>
      <c r="AN62" s="68"/>
      <c r="AO62" s="68"/>
      <c r="AP62" s="68"/>
      <c r="AQ62" s="226">
        <f t="shared" ref="AQ62" si="18">AD62-AE62</f>
        <v>1000</v>
      </c>
    </row>
    <row r="63" spans="1:43" ht="15" hidden="1" customHeight="1">
      <c r="A63" s="27">
        <v>1</v>
      </c>
      <c r="B63" s="28" t="s">
        <v>11</v>
      </c>
      <c r="C63" s="28" t="s">
        <v>11</v>
      </c>
      <c r="D63" s="32">
        <v>61199</v>
      </c>
      <c r="E63" s="33" t="s">
        <v>81</v>
      </c>
      <c r="F63" s="58"/>
      <c r="G63" s="113"/>
      <c r="H63" s="113"/>
      <c r="I63" s="63">
        <f t="shared" si="9"/>
        <v>0</v>
      </c>
      <c r="J63" s="126"/>
      <c r="K63" s="126"/>
      <c r="L63" s="64">
        <f t="shared" si="1"/>
        <v>0</v>
      </c>
      <c r="M63" s="119"/>
      <c r="N63" s="119"/>
      <c r="O63" s="64">
        <f t="shared" si="2"/>
        <v>0</v>
      </c>
      <c r="P63" s="63"/>
      <c r="Q63" s="63"/>
      <c r="R63" s="64">
        <f t="shared" si="3"/>
        <v>0</v>
      </c>
      <c r="S63" s="63"/>
      <c r="T63" s="63"/>
      <c r="U63" s="64">
        <f t="shared" si="4"/>
        <v>0</v>
      </c>
      <c r="V63" s="63"/>
      <c r="W63" s="63"/>
      <c r="X63" s="64">
        <f t="shared" si="5"/>
        <v>0</v>
      </c>
      <c r="Y63" s="63"/>
      <c r="Z63" s="63"/>
      <c r="AA63" s="64">
        <f t="shared" si="6"/>
        <v>0</v>
      </c>
      <c r="AB63" s="63"/>
      <c r="AC63" s="63"/>
      <c r="AD63" s="64">
        <f t="shared" si="7"/>
        <v>0</v>
      </c>
      <c r="AE63" s="63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136">
        <f t="shared" si="8"/>
        <v>0</v>
      </c>
    </row>
    <row r="64" spans="1:43" ht="15" hidden="1" customHeight="1">
      <c r="A64" s="27">
        <v>1</v>
      </c>
      <c r="B64" s="28" t="s">
        <v>11</v>
      </c>
      <c r="C64" s="28" t="s">
        <v>11</v>
      </c>
      <c r="D64" s="32">
        <v>72101</v>
      </c>
      <c r="E64" s="33" t="s">
        <v>48</v>
      </c>
      <c r="F64" s="58"/>
      <c r="G64" s="113"/>
      <c r="H64" s="113"/>
      <c r="I64" s="63">
        <f t="shared" si="9"/>
        <v>0</v>
      </c>
      <c r="J64" s="126"/>
      <c r="K64" s="126"/>
      <c r="L64" s="64">
        <f t="shared" si="1"/>
        <v>0</v>
      </c>
      <c r="M64" s="119"/>
      <c r="N64" s="119"/>
      <c r="O64" s="64">
        <f t="shared" si="2"/>
        <v>0</v>
      </c>
      <c r="P64" s="63"/>
      <c r="Q64" s="63"/>
      <c r="R64" s="64">
        <f t="shared" si="3"/>
        <v>0</v>
      </c>
      <c r="S64" s="63"/>
      <c r="T64" s="63"/>
      <c r="U64" s="64">
        <f t="shared" si="4"/>
        <v>0</v>
      </c>
      <c r="V64" s="63"/>
      <c r="W64" s="63"/>
      <c r="X64" s="64">
        <f t="shared" si="5"/>
        <v>0</v>
      </c>
      <c r="Y64" s="63"/>
      <c r="Z64" s="63"/>
      <c r="AA64" s="64">
        <f t="shared" si="6"/>
        <v>0</v>
      </c>
      <c r="AB64" s="63"/>
      <c r="AC64" s="63"/>
      <c r="AD64" s="64">
        <f t="shared" si="7"/>
        <v>0</v>
      </c>
      <c r="AE64" s="63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136">
        <f t="shared" si="8"/>
        <v>0</v>
      </c>
    </row>
    <row r="65" spans="1:43" ht="15" customHeight="1">
      <c r="A65" s="27"/>
      <c r="B65" s="28"/>
      <c r="C65" s="28"/>
      <c r="D65" s="38"/>
      <c r="E65" s="39"/>
      <c r="F65" s="59"/>
      <c r="G65" s="113"/>
      <c r="H65" s="113"/>
      <c r="I65" s="63"/>
      <c r="J65" s="126"/>
      <c r="K65" s="126"/>
      <c r="L65" s="64">
        <f t="shared" si="1"/>
        <v>0</v>
      </c>
      <c r="M65" s="119"/>
      <c r="N65" s="119"/>
      <c r="O65" s="64">
        <f t="shared" si="2"/>
        <v>0</v>
      </c>
      <c r="P65" s="63"/>
      <c r="Q65" s="63"/>
      <c r="R65" s="64">
        <f t="shared" si="3"/>
        <v>0</v>
      </c>
      <c r="S65" s="63"/>
      <c r="T65" s="63"/>
      <c r="U65" s="64"/>
      <c r="V65" s="63"/>
      <c r="W65" s="63"/>
      <c r="X65" s="64"/>
      <c r="Y65" s="63"/>
      <c r="Z65" s="63"/>
      <c r="AA65" s="64"/>
      <c r="AB65" s="63"/>
      <c r="AC65" s="63"/>
      <c r="AD65" s="64"/>
      <c r="AE65" s="63"/>
      <c r="AF65" s="199">
        <f>SUM(AF7:AF64)</f>
        <v>9157.33</v>
      </c>
      <c r="AG65" s="68">
        <f>SUM(AG7:AG64)</f>
        <v>14729.07</v>
      </c>
      <c r="AH65" s="68">
        <f>SUM(AH7:AH64)</f>
        <v>14262.01</v>
      </c>
      <c r="AI65" s="68">
        <f>SUM(AI7:AI64)</f>
        <v>36387.64</v>
      </c>
      <c r="AJ65" s="68">
        <f>SUM(AJ7:AJ64)</f>
        <v>7985.96</v>
      </c>
      <c r="AK65" s="68">
        <f>AK57+AK40+AK32+AK16+AK15+AK14+AK13+AK12+AK11+AK10+AK8+AK7</f>
        <v>22226.83</v>
      </c>
      <c r="AL65" s="68">
        <f>SUM(AL7:AL64)</f>
        <v>0</v>
      </c>
      <c r="AM65" s="199">
        <f>SUM(AM7:AM64)</f>
        <v>0</v>
      </c>
      <c r="AN65" s="199">
        <f>SUM(AN7:AN64)</f>
        <v>0</v>
      </c>
      <c r="AO65" s="199">
        <f>SUM(AO7:AO64)</f>
        <v>0</v>
      </c>
      <c r="AP65" s="199">
        <f>SUM(AP7:AP64)</f>
        <v>0</v>
      </c>
      <c r="AQ65" s="136"/>
    </row>
    <row r="66" spans="1:43" ht="15" customHeight="1">
      <c r="A66" s="27">
        <v>1</v>
      </c>
      <c r="B66" s="28" t="s">
        <v>11</v>
      </c>
      <c r="C66" s="28" t="s">
        <v>49</v>
      </c>
      <c r="D66" s="31">
        <v>51101</v>
      </c>
      <c r="E66" s="30" t="s">
        <v>12</v>
      </c>
      <c r="F66" s="58">
        <v>233688</v>
      </c>
      <c r="G66" s="113"/>
      <c r="H66" s="113"/>
      <c r="I66" s="63">
        <f t="shared" ref="I66:I112" si="19">F66+G66-H66</f>
        <v>233688</v>
      </c>
      <c r="J66" s="126"/>
      <c r="K66" s="126"/>
      <c r="L66" s="64">
        <f t="shared" si="1"/>
        <v>233688</v>
      </c>
      <c r="M66" s="119">
        <v>2720</v>
      </c>
      <c r="N66" s="119"/>
      <c r="O66" s="64">
        <f t="shared" si="2"/>
        <v>236408</v>
      </c>
      <c r="P66" s="63"/>
      <c r="Q66" s="63"/>
      <c r="R66" s="64">
        <f t="shared" si="3"/>
        <v>236408</v>
      </c>
      <c r="S66" s="63"/>
      <c r="T66" s="63"/>
      <c r="U66" s="64">
        <f t="shared" si="4"/>
        <v>236408</v>
      </c>
      <c r="V66" s="63"/>
      <c r="W66" s="63"/>
      <c r="X66" s="64">
        <f t="shared" ref="X66:X115" si="20">U66+V66-W66</f>
        <v>236408</v>
      </c>
      <c r="Y66" s="63"/>
      <c r="Z66" s="63"/>
      <c r="AA66" s="64">
        <f t="shared" ref="AA66:AA115" si="21">X66+Y66-Z66</f>
        <v>236408</v>
      </c>
      <c r="AB66" s="63"/>
      <c r="AC66" s="63"/>
      <c r="AD66" s="64">
        <f t="shared" ref="AD66:AD115" si="22">X66+AB66-AC66</f>
        <v>236408</v>
      </c>
      <c r="AE66" s="63">
        <f>'0102'!C321</f>
        <v>120336.40000000001</v>
      </c>
      <c r="AF66" s="68"/>
      <c r="AG66" s="68">
        <f>'0102'!C15+'0102'!C39</f>
        <v>23001.3</v>
      </c>
      <c r="AH66" s="68">
        <f>'0102'!C41</f>
        <v>19416.509999999998</v>
      </c>
      <c r="AI66" s="68">
        <f>'0102'!C88+'0102'!C99</f>
        <v>39398.080000000002</v>
      </c>
      <c r="AJ66" s="68">
        <f>'0102'!C113</f>
        <v>720</v>
      </c>
      <c r="AK66" s="68">
        <f>'0102'!C120+'0102'!C130+'0102'!C138</f>
        <v>37800.51</v>
      </c>
      <c r="AL66" s="68">
        <f>'0102'!C134+'0102'!C156</f>
        <v>0</v>
      </c>
      <c r="AM66" s="68">
        <f>'0102'!C157</f>
        <v>0</v>
      </c>
      <c r="AN66" s="68">
        <f>'0102'!C251</f>
        <v>0</v>
      </c>
      <c r="AO66" s="68">
        <f>'0102'!C201+'0102'!C203+'0102'!C229</f>
        <v>0</v>
      </c>
      <c r="AP66" s="68">
        <f>'0102'!C256</f>
        <v>0</v>
      </c>
      <c r="AQ66" s="136">
        <f t="shared" si="8"/>
        <v>116071.59999999999</v>
      </c>
    </row>
    <row r="67" spans="1:43" ht="15" customHeight="1">
      <c r="A67" s="27">
        <v>1</v>
      </c>
      <c r="B67" s="28" t="s">
        <v>11</v>
      </c>
      <c r="C67" s="28" t="s">
        <v>49</v>
      </c>
      <c r="D67" s="31">
        <v>51201</v>
      </c>
      <c r="E67" s="30" t="s">
        <v>13</v>
      </c>
      <c r="F67" s="58"/>
      <c r="G67" s="113"/>
      <c r="H67" s="113"/>
      <c r="I67" s="63">
        <f t="shared" si="19"/>
        <v>0</v>
      </c>
      <c r="J67" s="126"/>
      <c r="K67" s="126"/>
      <c r="L67" s="64">
        <f t="shared" si="1"/>
        <v>0</v>
      </c>
      <c r="M67" s="119"/>
      <c r="N67" s="119"/>
      <c r="O67" s="64">
        <f t="shared" si="2"/>
        <v>0</v>
      </c>
      <c r="P67" s="63">
        <v>12000</v>
      </c>
      <c r="Q67" s="122"/>
      <c r="R67" s="64">
        <f t="shared" si="3"/>
        <v>12000</v>
      </c>
      <c r="S67" s="63">
        <v>7420</v>
      </c>
      <c r="T67" s="122"/>
      <c r="U67" s="64">
        <f t="shared" si="4"/>
        <v>19420</v>
      </c>
      <c r="V67" s="63"/>
      <c r="W67" s="122"/>
      <c r="X67" s="64">
        <f t="shared" si="20"/>
        <v>19420</v>
      </c>
      <c r="Y67" s="63"/>
      <c r="Z67" s="122"/>
      <c r="AA67" s="64">
        <f t="shared" si="21"/>
        <v>19420</v>
      </c>
      <c r="AB67" s="63"/>
      <c r="AC67" s="122"/>
      <c r="AD67" s="64">
        <f t="shared" si="22"/>
        <v>19420</v>
      </c>
      <c r="AE67" s="63">
        <f>'0102'!D321</f>
        <v>3170</v>
      </c>
      <c r="AF67" s="68"/>
      <c r="AG67" s="68">
        <f>'0102'!D34</f>
        <v>0</v>
      </c>
      <c r="AH67" s="68">
        <f>'0102'!D53+'0102'!D54</f>
        <v>0</v>
      </c>
      <c r="AI67" s="68"/>
      <c r="AJ67" s="68">
        <f>'0102'!D115</f>
        <v>1500</v>
      </c>
      <c r="AK67" s="68">
        <f>'0102'!D139</f>
        <v>1500</v>
      </c>
      <c r="AL67" s="68">
        <f>'0102'!D130+'0102'!D131+'0102'!D141</f>
        <v>0</v>
      </c>
      <c r="AM67" s="68">
        <f>'0102'!D209</f>
        <v>0</v>
      </c>
      <c r="AN67" s="68">
        <f>'0102'!D194</f>
        <v>0</v>
      </c>
      <c r="AO67" s="68">
        <f>'0102'!D204+'0102'!D223</f>
        <v>0</v>
      </c>
      <c r="AP67" s="68">
        <f>'0102'!D310</f>
        <v>0</v>
      </c>
      <c r="AQ67" s="136">
        <f t="shared" si="8"/>
        <v>16250</v>
      </c>
    </row>
    <row r="68" spans="1:43" ht="15" customHeight="1">
      <c r="A68" s="27">
        <v>1</v>
      </c>
      <c r="B68" s="28" t="s">
        <v>11</v>
      </c>
      <c r="C68" s="28" t="s">
        <v>49</v>
      </c>
      <c r="D68" s="31">
        <v>51203</v>
      </c>
      <c r="E68" s="30" t="s">
        <v>158</v>
      </c>
      <c r="F68" s="58"/>
      <c r="G68" s="113"/>
      <c r="H68" s="113"/>
      <c r="I68" s="63">
        <v>3850</v>
      </c>
      <c r="J68" s="126"/>
      <c r="K68" s="126"/>
      <c r="L68" s="64">
        <v>3850</v>
      </c>
      <c r="M68" s="119">
        <v>350</v>
      </c>
      <c r="N68" s="119"/>
      <c r="O68" s="64">
        <v>3850</v>
      </c>
      <c r="P68" s="63">
        <v>700</v>
      </c>
      <c r="Q68" s="122"/>
      <c r="R68" s="64">
        <v>3850</v>
      </c>
      <c r="S68" s="63">
        <v>1050</v>
      </c>
      <c r="T68" s="122"/>
      <c r="U68" s="64">
        <v>3850</v>
      </c>
      <c r="V68" s="63"/>
      <c r="W68" s="122"/>
      <c r="X68" s="64">
        <v>3850</v>
      </c>
      <c r="Y68" s="63"/>
      <c r="Z68" s="122"/>
      <c r="AA68" s="64">
        <v>3850</v>
      </c>
      <c r="AB68" s="63"/>
      <c r="AC68" s="122"/>
      <c r="AD68" s="64">
        <f t="shared" si="22"/>
        <v>3850</v>
      </c>
      <c r="AE68" s="63">
        <f>'0102'!E321</f>
        <v>0</v>
      </c>
      <c r="AF68" s="68"/>
      <c r="AG68" s="68"/>
      <c r="AH68" s="68"/>
      <c r="AI68" s="68"/>
      <c r="AJ68" s="68"/>
      <c r="AK68" s="68"/>
      <c r="AL68" s="68"/>
      <c r="AM68" s="68"/>
      <c r="AN68" s="68"/>
      <c r="AO68" s="68"/>
      <c r="AP68" s="68">
        <f>'0102'!E239</f>
        <v>0</v>
      </c>
      <c r="AQ68" s="136">
        <f t="shared" si="8"/>
        <v>3850</v>
      </c>
    </row>
    <row r="69" spans="1:43" ht="15" customHeight="1">
      <c r="A69" s="27">
        <v>1</v>
      </c>
      <c r="B69" s="28" t="s">
        <v>11</v>
      </c>
      <c r="C69" s="28" t="s">
        <v>49</v>
      </c>
      <c r="D69" s="31">
        <v>51301</v>
      </c>
      <c r="E69" s="30" t="s">
        <v>50</v>
      </c>
      <c r="F69" s="58">
        <v>7453.5</v>
      </c>
      <c r="G69" s="113"/>
      <c r="H69" s="113"/>
      <c r="I69" s="63">
        <f t="shared" si="19"/>
        <v>7453.5</v>
      </c>
      <c r="J69" s="126"/>
      <c r="K69" s="126"/>
      <c r="L69" s="64">
        <f t="shared" si="1"/>
        <v>7453.5</v>
      </c>
      <c r="M69" s="119"/>
      <c r="N69" s="119"/>
      <c r="O69" s="64">
        <f t="shared" si="2"/>
        <v>7453.5</v>
      </c>
      <c r="P69" s="63"/>
      <c r="Q69" s="63"/>
      <c r="R69" s="64">
        <f t="shared" si="3"/>
        <v>7453.5</v>
      </c>
      <c r="S69" s="63"/>
      <c r="T69" s="63"/>
      <c r="U69" s="64">
        <f t="shared" si="4"/>
        <v>7453.5</v>
      </c>
      <c r="V69" s="63"/>
      <c r="W69" s="63"/>
      <c r="X69" s="64">
        <f t="shared" si="20"/>
        <v>7453.5</v>
      </c>
      <c r="Y69" s="63"/>
      <c r="Z69" s="63"/>
      <c r="AA69" s="64">
        <f t="shared" si="21"/>
        <v>7453.5</v>
      </c>
      <c r="AB69" s="63"/>
      <c r="AC69" s="63"/>
      <c r="AD69" s="64">
        <f t="shared" si="22"/>
        <v>7453.5</v>
      </c>
      <c r="AE69" s="63">
        <f>'0102'!F321</f>
        <v>1325.81</v>
      </c>
      <c r="AF69" s="68"/>
      <c r="AG69" s="68">
        <f>'0102'!F33</f>
        <v>0</v>
      </c>
      <c r="AH69" s="68">
        <f>'0102'!F42</f>
        <v>289.38</v>
      </c>
      <c r="AI69" s="68">
        <f>'0102'!F87+'0102'!F100</f>
        <v>692.3</v>
      </c>
      <c r="AJ69" s="68">
        <f>'0102'!F114+'0102'!F116</f>
        <v>297.38</v>
      </c>
      <c r="AK69" s="68">
        <f>'0102'!F137</f>
        <v>46.75</v>
      </c>
      <c r="AL69" s="68">
        <f>'0102'!F133+'0102'!F135+'0102'!F142</f>
        <v>0</v>
      </c>
      <c r="AM69" s="68"/>
      <c r="AN69" s="68">
        <f>'0102'!F233+'0102'!F250</f>
        <v>0</v>
      </c>
      <c r="AO69" s="68">
        <f>'0102'!F200+'0102'!F202+'0102'!F224</f>
        <v>0</v>
      </c>
      <c r="AP69" s="68">
        <f>'0102'!F257</f>
        <v>0</v>
      </c>
      <c r="AQ69" s="136">
        <f t="shared" si="8"/>
        <v>6127.6900000000005</v>
      </c>
    </row>
    <row r="70" spans="1:43" ht="15" customHeight="1">
      <c r="A70" s="27">
        <v>1</v>
      </c>
      <c r="B70" s="28" t="s">
        <v>11</v>
      </c>
      <c r="C70" s="28" t="s">
        <v>49</v>
      </c>
      <c r="D70" s="32">
        <v>51401</v>
      </c>
      <c r="E70" s="33" t="s">
        <v>14</v>
      </c>
      <c r="F70" s="58">
        <v>20497.03</v>
      </c>
      <c r="G70" s="113"/>
      <c r="H70" s="113"/>
      <c r="I70" s="63">
        <f t="shared" si="19"/>
        <v>20497.03</v>
      </c>
      <c r="J70" s="126"/>
      <c r="K70" s="126"/>
      <c r="L70" s="64">
        <f t="shared" si="1"/>
        <v>20497.03</v>
      </c>
      <c r="M70" s="119">
        <v>231.2</v>
      </c>
      <c r="N70" s="119"/>
      <c r="O70" s="64">
        <f t="shared" si="2"/>
        <v>20728.23</v>
      </c>
      <c r="P70" s="63"/>
      <c r="Q70" s="63"/>
      <c r="R70" s="64">
        <f t="shared" si="3"/>
        <v>20728.23</v>
      </c>
      <c r="S70" s="63"/>
      <c r="T70" s="63"/>
      <c r="U70" s="64">
        <f t="shared" si="4"/>
        <v>20728.23</v>
      </c>
      <c r="V70" s="63"/>
      <c r="W70" s="63"/>
      <c r="X70" s="64">
        <f t="shared" si="20"/>
        <v>20728.23</v>
      </c>
      <c r="Y70" s="63"/>
      <c r="Z70" s="63"/>
      <c r="AA70" s="64">
        <f t="shared" si="21"/>
        <v>20728.23</v>
      </c>
      <c r="AB70" s="63"/>
      <c r="AC70" s="63"/>
      <c r="AD70" s="64">
        <f t="shared" si="22"/>
        <v>20728.23</v>
      </c>
      <c r="AE70" s="63">
        <f>'0102'!G321</f>
        <v>8785.9399999999987</v>
      </c>
      <c r="AF70" s="68"/>
      <c r="AG70" s="68">
        <f>'0102'!G38</f>
        <v>350</v>
      </c>
      <c r="AH70" s="68">
        <f>'0102'!G73+'0102'!G74</f>
        <v>3387.46</v>
      </c>
      <c r="AI70" s="68">
        <f>'0102'!G95</f>
        <v>1681.16</v>
      </c>
      <c r="AJ70" s="68">
        <f>'0102'!G102</f>
        <v>1695.52</v>
      </c>
      <c r="AK70" s="68">
        <f>'0102'!G127</f>
        <v>1671.8</v>
      </c>
      <c r="AL70" s="68"/>
      <c r="AM70" s="68">
        <f>'0102'!G175</f>
        <v>0</v>
      </c>
      <c r="AN70" s="68">
        <f>'0102'!G182</f>
        <v>0</v>
      </c>
      <c r="AO70" s="68"/>
      <c r="AP70" s="68"/>
      <c r="AQ70" s="136">
        <f t="shared" si="8"/>
        <v>11942.29</v>
      </c>
    </row>
    <row r="71" spans="1:43" ht="15" customHeight="1">
      <c r="A71" s="27">
        <v>1</v>
      </c>
      <c r="B71" s="28" t="s">
        <v>11</v>
      </c>
      <c r="C71" s="28" t="s">
        <v>49</v>
      </c>
      <c r="D71" s="32">
        <v>51402</v>
      </c>
      <c r="E71" s="33" t="s">
        <v>15</v>
      </c>
      <c r="F71" s="58"/>
      <c r="G71" s="113"/>
      <c r="H71" s="113"/>
      <c r="I71" s="63">
        <f t="shared" si="19"/>
        <v>0</v>
      </c>
      <c r="J71" s="126"/>
      <c r="K71" s="126"/>
      <c r="L71" s="64">
        <f t="shared" si="1"/>
        <v>0</v>
      </c>
      <c r="M71" s="119"/>
      <c r="N71" s="119"/>
      <c r="O71" s="64">
        <f t="shared" si="2"/>
        <v>0</v>
      </c>
      <c r="P71" s="63">
        <v>1020</v>
      </c>
      <c r="Q71" s="63"/>
      <c r="R71" s="64">
        <f t="shared" si="3"/>
        <v>1020</v>
      </c>
      <c r="S71" s="63">
        <v>630.70000000000005</v>
      </c>
      <c r="T71" s="63"/>
      <c r="U71" s="64">
        <f t="shared" si="4"/>
        <v>1650.7</v>
      </c>
      <c r="V71" s="63"/>
      <c r="W71" s="63"/>
      <c r="X71" s="64">
        <f t="shared" si="20"/>
        <v>1650.7</v>
      </c>
      <c r="Y71" s="63"/>
      <c r="Z71" s="63"/>
      <c r="AA71" s="64">
        <f t="shared" si="21"/>
        <v>1650.7</v>
      </c>
      <c r="AB71" s="63"/>
      <c r="AC71" s="63"/>
      <c r="AD71" s="64">
        <f t="shared" si="22"/>
        <v>1650.7</v>
      </c>
      <c r="AE71" s="63">
        <f>'0102'!H321</f>
        <v>127.5</v>
      </c>
      <c r="AF71" s="68"/>
      <c r="AG71" s="68"/>
      <c r="AH71" s="68"/>
      <c r="AI71" s="68"/>
      <c r="AJ71" s="68"/>
      <c r="AK71" s="68">
        <f>'0102'!H127</f>
        <v>127.5</v>
      </c>
      <c r="AL71" s="68"/>
      <c r="AM71" s="68">
        <f>'0102'!H175</f>
        <v>0</v>
      </c>
      <c r="AN71" s="68">
        <f>'0102'!H182</f>
        <v>0</v>
      </c>
      <c r="AO71" s="68"/>
      <c r="AP71" s="68"/>
      <c r="AQ71" s="136">
        <f t="shared" si="8"/>
        <v>1523.2</v>
      </c>
    </row>
    <row r="72" spans="1:43" ht="15" customHeight="1">
      <c r="A72" s="27">
        <v>1</v>
      </c>
      <c r="B72" s="28" t="s">
        <v>11</v>
      </c>
      <c r="C72" s="28" t="s">
        <v>49</v>
      </c>
      <c r="D72" s="32">
        <v>51501</v>
      </c>
      <c r="E72" s="33" t="s">
        <v>14</v>
      </c>
      <c r="F72" s="58">
        <v>17976.09</v>
      </c>
      <c r="G72" s="113"/>
      <c r="H72" s="113"/>
      <c r="I72" s="63">
        <f t="shared" si="19"/>
        <v>17976.09</v>
      </c>
      <c r="J72" s="126"/>
      <c r="K72" s="126"/>
      <c r="L72" s="64">
        <f t="shared" si="1"/>
        <v>17976.09</v>
      </c>
      <c r="M72" s="119">
        <v>210.8</v>
      </c>
      <c r="N72" s="119"/>
      <c r="O72" s="64">
        <f t="shared" si="2"/>
        <v>18186.89</v>
      </c>
      <c r="P72" s="63"/>
      <c r="Q72" s="63"/>
      <c r="R72" s="64">
        <f t="shared" si="3"/>
        <v>18186.89</v>
      </c>
      <c r="S72" s="63"/>
      <c r="T72" s="63"/>
      <c r="U72" s="64">
        <f t="shared" si="4"/>
        <v>18186.89</v>
      </c>
      <c r="V72" s="63"/>
      <c r="W72" s="63"/>
      <c r="X72" s="64">
        <f t="shared" si="20"/>
        <v>18186.89</v>
      </c>
      <c r="Y72" s="63"/>
      <c r="Z72" s="63"/>
      <c r="AA72" s="64">
        <f t="shared" si="21"/>
        <v>18186.89</v>
      </c>
      <c r="AB72" s="63"/>
      <c r="AC72" s="63"/>
      <c r="AD72" s="64">
        <f t="shared" si="22"/>
        <v>18186.89</v>
      </c>
      <c r="AE72" s="63">
        <f>'0102'!I321</f>
        <v>4633.5300000000007</v>
      </c>
      <c r="AF72" s="68"/>
      <c r="AG72" s="68">
        <f>'0102'!I37</f>
        <v>300</v>
      </c>
      <c r="AH72" s="68">
        <f>'0102'!I69+'0102'!I70+'0102'!I71+'0102'!I72</f>
        <v>2917.76</v>
      </c>
      <c r="AI72" s="68"/>
      <c r="AJ72" s="68"/>
      <c r="AK72" s="68">
        <f>'0102'!I128+'0102'!I129</f>
        <v>1415.77</v>
      </c>
      <c r="AL72" s="68"/>
      <c r="AM72" s="68">
        <f>'0102'!I176+'0102'!I177</f>
        <v>0</v>
      </c>
      <c r="AN72" s="68">
        <f>'0102'!I178+'0102'!I179+'0102'!I180+'0102'!I181</f>
        <v>0</v>
      </c>
      <c r="AO72" s="68"/>
      <c r="AP72" s="68"/>
      <c r="AQ72" s="136">
        <f t="shared" si="8"/>
        <v>13553.359999999999</v>
      </c>
    </row>
    <row r="73" spans="1:43" ht="15" customHeight="1">
      <c r="A73" s="27">
        <v>1</v>
      </c>
      <c r="B73" s="28" t="s">
        <v>11</v>
      </c>
      <c r="C73" s="28" t="s">
        <v>49</v>
      </c>
      <c r="D73" s="31">
        <v>51502</v>
      </c>
      <c r="E73" s="33" t="s">
        <v>15</v>
      </c>
      <c r="F73" s="58"/>
      <c r="G73" s="113"/>
      <c r="H73" s="113"/>
      <c r="I73" s="63">
        <f t="shared" si="19"/>
        <v>0</v>
      </c>
      <c r="J73" s="126"/>
      <c r="K73" s="126"/>
      <c r="L73" s="64">
        <f t="shared" si="1"/>
        <v>0</v>
      </c>
      <c r="M73" s="119"/>
      <c r="N73" s="119"/>
      <c r="O73" s="64">
        <f t="shared" si="2"/>
        <v>0</v>
      </c>
      <c r="P73" s="63">
        <v>930</v>
      </c>
      <c r="Q73" s="63"/>
      <c r="R73" s="64">
        <f t="shared" si="3"/>
        <v>930</v>
      </c>
      <c r="S73" s="63">
        <v>575.04999999999995</v>
      </c>
      <c r="T73" s="63"/>
      <c r="U73" s="64">
        <f t="shared" si="4"/>
        <v>1505.05</v>
      </c>
      <c r="V73" s="63"/>
      <c r="W73" s="63"/>
      <c r="X73" s="64">
        <f t="shared" si="20"/>
        <v>1505.05</v>
      </c>
      <c r="Y73" s="63"/>
      <c r="Z73" s="63"/>
      <c r="AA73" s="64">
        <f t="shared" si="21"/>
        <v>1505.05</v>
      </c>
      <c r="AB73" s="63"/>
      <c r="AC73" s="63"/>
      <c r="AD73" s="64">
        <f t="shared" si="22"/>
        <v>1505.05</v>
      </c>
      <c r="AE73" s="63">
        <f>'0102'!J321</f>
        <v>116.25</v>
      </c>
      <c r="AF73" s="68"/>
      <c r="AG73" s="68"/>
      <c r="AH73" s="68"/>
      <c r="AI73" s="68"/>
      <c r="AJ73" s="68"/>
      <c r="AK73" s="68">
        <f>'0102'!J128+'0102'!J129</f>
        <v>116.25</v>
      </c>
      <c r="AL73" s="68"/>
      <c r="AM73" s="68">
        <f>'0102'!J176+'0102'!J177</f>
        <v>0</v>
      </c>
      <c r="AN73" s="68">
        <f>'0102'!J178+'0102'!J179+'0102'!J180+'0102'!J181</f>
        <v>0</v>
      </c>
      <c r="AO73" s="68"/>
      <c r="AP73" s="68"/>
      <c r="AQ73" s="136">
        <f t="shared" si="8"/>
        <v>1388.8</v>
      </c>
    </row>
    <row r="74" spans="1:43" ht="15" customHeight="1">
      <c r="A74" s="27">
        <v>1</v>
      </c>
      <c r="B74" s="28" t="s">
        <v>11</v>
      </c>
      <c r="C74" s="28" t="s">
        <v>49</v>
      </c>
      <c r="D74" s="31">
        <v>51701</v>
      </c>
      <c r="E74" s="39" t="s">
        <v>111</v>
      </c>
      <c r="F74" s="58">
        <v>10000</v>
      </c>
      <c r="G74" s="113"/>
      <c r="H74" s="113"/>
      <c r="I74" s="63">
        <f t="shared" si="19"/>
        <v>10000</v>
      </c>
      <c r="J74" s="126"/>
      <c r="K74" s="126"/>
      <c r="L74" s="64">
        <f t="shared" si="1"/>
        <v>10000</v>
      </c>
      <c r="M74" s="119"/>
      <c r="N74" s="119"/>
      <c r="O74" s="64">
        <f t="shared" si="2"/>
        <v>10000</v>
      </c>
      <c r="P74" s="63"/>
      <c r="Q74" s="63">
        <v>10000</v>
      </c>
      <c r="R74" s="64">
        <f t="shared" si="3"/>
        <v>0</v>
      </c>
      <c r="S74" s="63"/>
      <c r="T74" s="63"/>
      <c r="U74" s="64">
        <f t="shared" si="4"/>
        <v>0</v>
      </c>
      <c r="V74" s="63"/>
      <c r="W74" s="63"/>
      <c r="X74" s="64">
        <f t="shared" si="20"/>
        <v>0</v>
      </c>
      <c r="Y74" s="63"/>
      <c r="Z74" s="63"/>
      <c r="AA74" s="64">
        <f t="shared" si="21"/>
        <v>0</v>
      </c>
      <c r="AB74" s="63"/>
      <c r="AC74" s="63"/>
      <c r="AD74" s="64">
        <f t="shared" si="22"/>
        <v>0</v>
      </c>
      <c r="AE74" s="63">
        <f>'0102'!K321</f>
        <v>0</v>
      </c>
      <c r="AF74" s="68"/>
      <c r="AG74" s="68">
        <f>'0102'!K41</f>
        <v>0</v>
      </c>
      <c r="AH74" s="68"/>
      <c r="AI74" s="68"/>
      <c r="AJ74" s="68"/>
      <c r="AK74" s="68">
        <f>'0102'!K102</f>
        <v>0</v>
      </c>
      <c r="AL74" s="68">
        <f>'0102'!K140</f>
        <v>0</v>
      </c>
      <c r="AM74" s="68">
        <f>'0102'!K169</f>
        <v>0</v>
      </c>
      <c r="AN74" s="68">
        <f>'0102'!K199</f>
        <v>0</v>
      </c>
      <c r="AO74" s="68"/>
      <c r="AP74" s="68">
        <f>'0102'!K231+'0102'!K250</f>
        <v>0</v>
      </c>
      <c r="AQ74" s="226">
        <f t="shared" si="8"/>
        <v>0</v>
      </c>
    </row>
    <row r="75" spans="1:43" ht="15" customHeight="1">
      <c r="A75" s="27">
        <v>1</v>
      </c>
      <c r="B75" s="28" t="s">
        <v>11</v>
      </c>
      <c r="C75" s="28" t="s">
        <v>49</v>
      </c>
      <c r="D75" s="31">
        <v>51702</v>
      </c>
      <c r="E75" s="39" t="s">
        <v>109</v>
      </c>
      <c r="F75" s="58"/>
      <c r="G75" s="113"/>
      <c r="H75" s="113"/>
      <c r="I75" s="63">
        <f t="shared" si="19"/>
        <v>0</v>
      </c>
      <c r="J75" s="126"/>
      <c r="K75" s="126"/>
      <c r="L75" s="64">
        <f t="shared" si="1"/>
        <v>0</v>
      </c>
      <c r="M75" s="119"/>
      <c r="N75" s="119"/>
      <c r="O75" s="64">
        <f t="shared" si="2"/>
        <v>0</v>
      </c>
      <c r="P75" s="63"/>
      <c r="Q75" s="63"/>
      <c r="R75" s="64">
        <f t="shared" si="3"/>
        <v>0</v>
      </c>
      <c r="S75" s="63"/>
      <c r="T75" s="63"/>
      <c r="U75" s="64">
        <f t="shared" si="4"/>
        <v>0</v>
      </c>
      <c r="V75" s="63"/>
      <c r="W75" s="63"/>
      <c r="X75" s="64">
        <f t="shared" si="20"/>
        <v>0</v>
      </c>
      <c r="Y75" s="63"/>
      <c r="Z75" s="63"/>
      <c r="AA75" s="64">
        <f t="shared" si="21"/>
        <v>0</v>
      </c>
      <c r="AB75" s="63"/>
      <c r="AC75" s="63"/>
      <c r="AD75" s="64">
        <f t="shared" si="22"/>
        <v>0</v>
      </c>
      <c r="AE75" s="63"/>
      <c r="AF75" s="68"/>
      <c r="AG75" s="68"/>
      <c r="AH75" s="68"/>
      <c r="AI75" s="68"/>
      <c r="AJ75" s="68"/>
      <c r="AK75" s="68"/>
      <c r="AL75" s="68"/>
      <c r="AM75" s="68"/>
      <c r="AN75" s="68"/>
      <c r="AO75" s="68"/>
      <c r="AP75" s="68"/>
      <c r="AQ75" s="136">
        <f t="shared" si="8"/>
        <v>0</v>
      </c>
    </row>
    <row r="76" spans="1:43" ht="15" customHeight="1">
      <c r="A76" s="27">
        <v>1</v>
      </c>
      <c r="B76" s="28" t="s">
        <v>11</v>
      </c>
      <c r="C76" s="28" t="s">
        <v>49</v>
      </c>
      <c r="D76" s="31">
        <v>51901</v>
      </c>
      <c r="E76" s="39" t="s">
        <v>17</v>
      </c>
      <c r="F76" s="58"/>
      <c r="G76" s="113"/>
      <c r="H76" s="113"/>
      <c r="I76" s="63">
        <f t="shared" si="19"/>
        <v>0</v>
      </c>
      <c r="J76" s="126"/>
      <c r="K76" s="126"/>
      <c r="L76" s="64">
        <f t="shared" si="1"/>
        <v>0</v>
      </c>
      <c r="M76" s="119"/>
      <c r="N76" s="119"/>
      <c r="O76" s="64">
        <f t="shared" si="2"/>
        <v>0</v>
      </c>
      <c r="P76" s="122"/>
      <c r="Q76" s="63"/>
      <c r="R76" s="64">
        <f t="shared" si="3"/>
        <v>0</v>
      </c>
      <c r="S76" s="122"/>
      <c r="T76" s="63"/>
      <c r="U76" s="64">
        <f t="shared" si="4"/>
        <v>0</v>
      </c>
      <c r="V76" s="122"/>
      <c r="W76" s="63"/>
      <c r="X76" s="64">
        <f t="shared" si="20"/>
        <v>0</v>
      </c>
      <c r="Y76" s="122"/>
      <c r="Z76" s="63"/>
      <c r="AA76" s="64">
        <f t="shared" si="21"/>
        <v>0</v>
      </c>
      <c r="AB76" s="122"/>
      <c r="AC76" s="63"/>
      <c r="AD76" s="64">
        <f t="shared" si="22"/>
        <v>0</v>
      </c>
      <c r="AE76" s="63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136">
        <f t="shared" si="8"/>
        <v>0</v>
      </c>
    </row>
    <row r="77" spans="1:43" ht="15" customHeight="1">
      <c r="A77" s="27">
        <v>1</v>
      </c>
      <c r="B77" s="28" t="s">
        <v>11</v>
      </c>
      <c r="C77" s="28" t="s">
        <v>49</v>
      </c>
      <c r="D77" s="31">
        <v>51903</v>
      </c>
      <c r="E77" s="30" t="s">
        <v>18</v>
      </c>
      <c r="F77" s="58"/>
      <c r="G77" s="113"/>
      <c r="H77" s="113"/>
      <c r="I77" s="63">
        <f t="shared" si="19"/>
        <v>0</v>
      </c>
      <c r="J77" s="126"/>
      <c r="K77" s="126"/>
      <c r="L77" s="64">
        <f t="shared" si="1"/>
        <v>0</v>
      </c>
      <c r="M77" s="119">
        <v>85</v>
      </c>
      <c r="N77" s="119"/>
      <c r="O77" s="64">
        <f t="shared" si="2"/>
        <v>85</v>
      </c>
      <c r="P77" s="63">
        <v>28.34</v>
      </c>
      <c r="Q77" s="63"/>
      <c r="R77" s="64">
        <f t="shared" si="3"/>
        <v>113.34</v>
      </c>
      <c r="S77" s="63"/>
      <c r="T77" s="63"/>
      <c r="U77" s="64">
        <f t="shared" si="4"/>
        <v>113.34</v>
      </c>
      <c r="V77" s="63"/>
      <c r="W77" s="63"/>
      <c r="X77" s="64">
        <f t="shared" si="20"/>
        <v>113.34</v>
      </c>
      <c r="Y77" s="63"/>
      <c r="Z77" s="63"/>
      <c r="AA77" s="64">
        <f t="shared" si="21"/>
        <v>113.34</v>
      </c>
      <c r="AB77" s="63"/>
      <c r="AC77" s="63"/>
      <c r="AD77" s="64">
        <f t="shared" si="22"/>
        <v>113.34</v>
      </c>
      <c r="AE77" s="63">
        <f>'0102'!L321</f>
        <v>0</v>
      </c>
      <c r="AF77" s="68"/>
      <c r="AG77" s="68"/>
      <c r="AH77" s="68">
        <f>'0102'!L56</f>
        <v>0</v>
      </c>
      <c r="AI77" s="68"/>
      <c r="AJ77" s="68"/>
      <c r="AK77" s="68">
        <f>'0102'!L83</f>
        <v>0</v>
      </c>
      <c r="AL77" s="68">
        <f>'0102'!L132</f>
        <v>0</v>
      </c>
      <c r="AM77" s="68"/>
      <c r="AN77" s="68"/>
      <c r="AO77" s="68"/>
      <c r="AP77" s="68"/>
      <c r="AQ77" s="136">
        <f>AD77-AE77</f>
        <v>113.34</v>
      </c>
    </row>
    <row r="78" spans="1:43" ht="15" customHeight="1">
      <c r="A78" s="27">
        <v>1</v>
      </c>
      <c r="B78" s="28" t="s">
        <v>11</v>
      </c>
      <c r="C78" s="28" t="s">
        <v>49</v>
      </c>
      <c r="D78" s="32">
        <v>54101</v>
      </c>
      <c r="E78" s="33" t="s">
        <v>19</v>
      </c>
      <c r="F78" s="58">
        <v>9500</v>
      </c>
      <c r="G78" s="113"/>
      <c r="H78" s="113"/>
      <c r="I78" s="63">
        <f t="shared" si="19"/>
        <v>9500</v>
      </c>
      <c r="J78" s="126"/>
      <c r="K78" s="126"/>
      <c r="L78" s="64">
        <f t="shared" si="1"/>
        <v>9500</v>
      </c>
      <c r="M78" s="119"/>
      <c r="N78" s="119"/>
      <c r="O78" s="64">
        <f t="shared" si="2"/>
        <v>9500</v>
      </c>
      <c r="P78" s="63"/>
      <c r="Q78" s="63"/>
      <c r="R78" s="64">
        <f t="shared" si="3"/>
        <v>9500</v>
      </c>
      <c r="S78" s="63"/>
      <c r="T78" s="63"/>
      <c r="U78" s="64">
        <f t="shared" si="4"/>
        <v>9500</v>
      </c>
      <c r="V78" s="63"/>
      <c r="W78" s="63"/>
      <c r="X78" s="64">
        <f t="shared" si="20"/>
        <v>9500</v>
      </c>
      <c r="Y78" s="63"/>
      <c r="Z78" s="63"/>
      <c r="AA78" s="64">
        <f t="shared" si="21"/>
        <v>9500</v>
      </c>
      <c r="AB78" s="63"/>
      <c r="AC78" s="63"/>
      <c r="AD78" s="64">
        <f t="shared" si="22"/>
        <v>9500</v>
      </c>
      <c r="AE78" s="63">
        <f>'0102'!M321</f>
        <v>4300.1900000000005</v>
      </c>
      <c r="AF78" s="68">
        <f>'0102'!M5+'0102'!M6+'0102'!M7+'0102'!M8+'0102'!M9+'0102'!M10+'0102'!M11+'0102'!M12+'0102'!M13+'0102'!M14</f>
        <v>385</v>
      </c>
      <c r="AG78" s="68">
        <f>'0102'!M18+'0102'!M19+'0102'!M20+'0102'!M21+'0102'!M22+'0102'!M23+'0102'!M24+'0102'!M25+'0102'!M26+'0102'!M27+'0102'!M28+'0102'!M29+'0102'!M30+'0102'!M31+'0102'!M32+'0102'!M33+'0102'!M34+'0102'!M35+'0102'!M36</f>
        <v>1080</v>
      </c>
      <c r="AH78" s="68">
        <f>'0102'!M43+'0102'!M44+'0102'!M45+'0102'!M46+'0102'!M55+'0102'!M56+'0102'!M57+'0102'!M58+'0102'!M59+'0102'!M60+'0102'!M61+'0102'!M62+'0102'!M63+'0102'!M64+'0102'!M65+'0102'!M66+'0102'!M67+'0102'!M68</f>
        <v>755.59</v>
      </c>
      <c r="AI78" s="68">
        <f>'0102'!M83+'0102'!M84+'0102'!M89+'0102'!M90+'0102'!M91+'0102'!M92+'0102'!M93+'0102'!M94+'0102'!M96+'0102'!M97+'0102'!M98</f>
        <v>522</v>
      </c>
      <c r="AJ78" s="68">
        <f>'0102'!M101+'0102'!M103+'0102'!M104+'0102'!M105+'0102'!M106+'0102'!M107+'0102'!M108+'0102'!M109+'0102'!M110+'0102'!M111+'0102'!M112+'0102'!M117+'0102'!M118+'0102'!M119</f>
        <v>525.5</v>
      </c>
      <c r="AK78" s="68">
        <f>'0102'!M121+'0102'!M122+'0102'!M123+'0102'!M125+'0102'!M126+'0102'!M131+'0102'!M132+'0102'!M133+'0102'!M134+'0102'!M135+'0102'!M136+'0102'!M140+'0102'!M141+'0102'!M142+'0102'!M143</f>
        <v>491.8</v>
      </c>
      <c r="AL78" s="68">
        <f>'0102'!M126+'0102'!M127+'0102'!M128+'0102'!M129+'0102'!M136+'0102'!M137+'0102'!M138+'0102'!M139+'0102'!M143+'0102'!M144+'0102'!M145+'0102'!M146+'0102'!M147+'0102'!M148+'0102'!M149+'0102'!M150+'0102'!M151+'0102'!M152+'0102'!M153+'0102'!M154+'0102'!M155</f>
        <v>303.3</v>
      </c>
      <c r="AM78" s="68">
        <f>'0102'!M158+'0102'!M159+'0102'!M160+'0102'!M161+'0102'!M162+'0102'!M163+'0102'!M164+'0102'!M165+'0102'!M166+'0102'!M167+'0102'!M168+'0102'!M170+'0102'!M171+'0102'!M172+'0102'!M173</f>
        <v>0</v>
      </c>
      <c r="AN78" s="68">
        <f>'0102'!M183+'0102'!M188+'0102'!M189+'0102'!M190+'0102'!M191+'0102'!M192+'0102'!M193+'0102'!M195+'0102'!M196+'0102'!M197+'0102'!M198</f>
        <v>0</v>
      </c>
      <c r="AO78" s="68">
        <f>'0102'!M205+'0102'!M206+'0102'!M207+'0102'!M208+'0102'!M209+'0102'!M210+'0102'!M211+'0102'!M212+'0102'!M213+'0102'!M214+'0102'!M215+'0102'!M216+'0102'!M217+'0102'!M218+'0102'!M219+'0102'!M220+'0102'!M221+'0102'!M222+'0102'!M225+'0102'!M226+'0102'!M227+'0102'!M228</f>
        <v>0</v>
      </c>
      <c r="AP78" s="68">
        <f>'0102'!M232+'0102'!M233+'0102'!M234+'0102'!M235+'0102'!M236+'0102'!M237+'0102'!M244+'0102'!M245+'0102'!M246+'0102'!M247+'0102'!M248+'0102'!M249+'0102'!M251+'0102'!M252+'0102'!M253+'0102'!M254+'0102'!M255</f>
        <v>0</v>
      </c>
      <c r="AQ78" s="136">
        <f t="shared" si="8"/>
        <v>5199.8099999999995</v>
      </c>
    </row>
    <row r="79" spans="1:43" ht="15" customHeight="1">
      <c r="A79" s="27">
        <v>1</v>
      </c>
      <c r="B79" s="28" t="s">
        <v>11</v>
      </c>
      <c r="C79" s="28" t="s">
        <v>49</v>
      </c>
      <c r="D79" s="32">
        <v>54103</v>
      </c>
      <c r="E79" s="33" t="s">
        <v>20</v>
      </c>
      <c r="F79" s="58">
        <v>200</v>
      </c>
      <c r="G79" s="113"/>
      <c r="H79" s="113"/>
      <c r="I79" s="63">
        <f t="shared" si="19"/>
        <v>200</v>
      </c>
      <c r="J79" s="126"/>
      <c r="K79" s="126"/>
      <c r="L79" s="64">
        <f t="shared" si="1"/>
        <v>200</v>
      </c>
      <c r="M79" s="119"/>
      <c r="N79" s="119"/>
      <c r="O79" s="64">
        <f t="shared" si="2"/>
        <v>200</v>
      </c>
      <c r="P79" s="63"/>
      <c r="Q79" s="63"/>
      <c r="R79" s="64">
        <f t="shared" si="3"/>
        <v>200</v>
      </c>
      <c r="S79" s="63"/>
      <c r="T79" s="63"/>
      <c r="U79" s="64">
        <f t="shared" si="4"/>
        <v>200</v>
      </c>
      <c r="V79" s="63"/>
      <c r="W79" s="63"/>
      <c r="X79" s="64">
        <f t="shared" si="20"/>
        <v>200</v>
      </c>
      <c r="Y79" s="63"/>
      <c r="Z79" s="63"/>
      <c r="AA79" s="64">
        <f t="shared" si="21"/>
        <v>200</v>
      </c>
      <c r="AB79" s="63"/>
      <c r="AC79" s="63"/>
      <c r="AD79" s="64">
        <f t="shared" si="22"/>
        <v>200</v>
      </c>
      <c r="AE79" s="63">
        <f>'0102'!N321</f>
        <v>0</v>
      </c>
      <c r="AF79" s="68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231">
        <f t="shared" si="8"/>
        <v>200</v>
      </c>
    </row>
    <row r="80" spans="1:43" ht="15" customHeight="1">
      <c r="A80" s="27">
        <v>1</v>
      </c>
      <c r="B80" s="28" t="s">
        <v>11</v>
      </c>
      <c r="C80" s="28" t="s">
        <v>49</v>
      </c>
      <c r="D80" s="32">
        <v>54104</v>
      </c>
      <c r="E80" s="33" t="s">
        <v>21</v>
      </c>
      <c r="F80" s="58">
        <v>300</v>
      </c>
      <c r="G80" s="113"/>
      <c r="H80" s="113"/>
      <c r="I80" s="63">
        <f t="shared" si="19"/>
        <v>300</v>
      </c>
      <c r="J80" s="126"/>
      <c r="K80" s="126"/>
      <c r="L80" s="64">
        <f t="shared" si="1"/>
        <v>300</v>
      </c>
      <c r="M80" s="119"/>
      <c r="N80" s="119"/>
      <c r="O80" s="64">
        <f t="shared" si="2"/>
        <v>300</v>
      </c>
      <c r="P80" s="63"/>
      <c r="Q80" s="63"/>
      <c r="R80" s="64">
        <f t="shared" si="3"/>
        <v>300</v>
      </c>
      <c r="S80" s="63"/>
      <c r="T80" s="63"/>
      <c r="U80" s="64">
        <f t="shared" si="4"/>
        <v>300</v>
      </c>
      <c r="V80" s="63"/>
      <c r="W80" s="63"/>
      <c r="X80" s="64">
        <f t="shared" si="20"/>
        <v>300</v>
      </c>
      <c r="Y80" s="63"/>
      <c r="Z80" s="63"/>
      <c r="AA80" s="64">
        <f t="shared" si="21"/>
        <v>300</v>
      </c>
      <c r="AB80" s="63"/>
      <c r="AC80" s="63"/>
      <c r="AD80" s="64">
        <f t="shared" si="22"/>
        <v>300</v>
      </c>
      <c r="AE80" s="63">
        <f>'0102'!O321</f>
        <v>0</v>
      </c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231">
        <f t="shared" si="8"/>
        <v>300</v>
      </c>
    </row>
    <row r="81" spans="1:43" ht="15" customHeight="1">
      <c r="A81" s="27">
        <v>1</v>
      </c>
      <c r="B81" s="28" t="s">
        <v>11</v>
      </c>
      <c r="C81" s="28" t="s">
        <v>49</v>
      </c>
      <c r="D81" s="32">
        <v>54105</v>
      </c>
      <c r="E81" s="33" t="s">
        <v>75</v>
      </c>
      <c r="F81" s="58">
        <v>3000</v>
      </c>
      <c r="G81" s="113"/>
      <c r="H81" s="113"/>
      <c r="I81" s="63">
        <f t="shared" si="19"/>
        <v>3000</v>
      </c>
      <c r="J81" s="126"/>
      <c r="K81" s="126"/>
      <c r="L81" s="64">
        <f t="shared" si="1"/>
        <v>3000</v>
      </c>
      <c r="M81" s="119"/>
      <c r="N81" s="119"/>
      <c r="O81" s="64">
        <f t="shared" si="2"/>
        <v>3000</v>
      </c>
      <c r="P81" s="63"/>
      <c r="Q81" s="63"/>
      <c r="R81" s="64">
        <f t="shared" si="3"/>
        <v>3000</v>
      </c>
      <c r="S81" s="63"/>
      <c r="T81" s="63"/>
      <c r="U81" s="64">
        <f t="shared" si="4"/>
        <v>3000</v>
      </c>
      <c r="V81" s="63"/>
      <c r="W81" s="63"/>
      <c r="X81" s="64">
        <f t="shared" si="20"/>
        <v>3000</v>
      </c>
      <c r="Y81" s="63"/>
      <c r="Z81" s="63"/>
      <c r="AA81" s="64">
        <f t="shared" si="21"/>
        <v>3000</v>
      </c>
      <c r="AB81" s="63"/>
      <c r="AC81" s="63"/>
      <c r="AD81" s="64">
        <f t="shared" si="22"/>
        <v>3000</v>
      </c>
      <c r="AE81" s="63">
        <f>'0102'!P321</f>
        <v>0</v>
      </c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231">
        <f t="shared" si="8"/>
        <v>3000</v>
      </c>
    </row>
    <row r="82" spans="1:43" ht="15" customHeight="1">
      <c r="A82" s="27">
        <v>1</v>
      </c>
      <c r="B82" s="28" t="s">
        <v>11</v>
      </c>
      <c r="C82" s="28" t="s">
        <v>49</v>
      </c>
      <c r="D82" s="32">
        <v>54106</v>
      </c>
      <c r="E82" s="33" t="s">
        <v>22</v>
      </c>
      <c r="F82" s="58">
        <v>300</v>
      </c>
      <c r="G82" s="113"/>
      <c r="H82" s="113"/>
      <c r="I82" s="63">
        <f t="shared" si="19"/>
        <v>300</v>
      </c>
      <c r="J82" s="126"/>
      <c r="K82" s="126"/>
      <c r="L82" s="64">
        <f t="shared" ref="L82:L169" si="23">I82+J82-K82</f>
        <v>300</v>
      </c>
      <c r="M82" s="119"/>
      <c r="N82" s="119"/>
      <c r="O82" s="64">
        <f t="shared" ref="O82:O169" si="24">L82+M82-N82</f>
        <v>300</v>
      </c>
      <c r="P82" s="63"/>
      <c r="Q82" s="63"/>
      <c r="R82" s="64">
        <f t="shared" si="3"/>
        <v>300</v>
      </c>
      <c r="S82" s="63"/>
      <c r="T82" s="63"/>
      <c r="U82" s="64">
        <f t="shared" si="4"/>
        <v>300</v>
      </c>
      <c r="V82" s="63"/>
      <c r="W82" s="63"/>
      <c r="X82" s="64">
        <f t="shared" si="20"/>
        <v>300</v>
      </c>
      <c r="Y82" s="63"/>
      <c r="Z82" s="63"/>
      <c r="AA82" s="64">
        <f t="shared" si="21"/>
        <v>300</v>
      </c>
      <c r="AB82" s="63"/>
      <c r="AC82" s="63"/>
      <c r="AD82" s="64">
        <f t="shared" si="22"/>
        <v>300</v>
      </c>
      <c r="AE82" s="63">
        <f>'0102'!Q321</f>
        <v>0</v>
      </c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231">
        <f t="shared" si="8"/>
        <v>300</v>
      </c>
    </row>
    <row r="83" spans="1:43" ht="15" customHeight="1">
      <c r="A83" s="27">
        <v>1</v>
      </c>
      <c r="B83" s="28" t="s">
        <v>11</v>
      </c>
      <c r="C83" s="28" t="s">
        <v>49</v>
      </c>
      <c r="D83" s="32">
        <v>54107</v>
      </c>
      <c r="E83" s="33" t="s">
        <v>23</v>
      </c>
      <c r="F83" s="58">
        <v>1500</v>
      </c>
      <c r="G83" s="113"/>
      <c r="H83" s="113"/>
      <c r="I83" s="63">
        <f t="shared" si="19"/>
        <v>1500</v>
      </c>
      <c r="J83" s="126"/>
      <c r="K83" s="126"/>
      <c r="L83" s="64">
        <f t="shared" si="23"/>
        <v>1500</v>
      </c>
      <c r="M83" s="119"/>
      <c r="N83" s="119"/>
      <c r="O83" s="64">
        <f t="shared" si="24"/>
        <v>1500</v>
      </c>
      <c r="P83" s="63"/>
      <c r="Q83" s="63"/>
      <c r="R83" s="64">
        <f t="shared" si="3"/>
        <v>1500</v>
      </c>
      <c r="S83" s="63"/>
      <c r="T83" s="63"/>
      <c r="U83" s="64">
        <f t="shared" si="4"/>
        <v>1500</v>
      </c>
      <c r="V83" s="63"/>
      <c r="W83" s="63"/>
      <c r="X83" s="64">
        <f t="shared" si="20"/>
        <v>1500</v>
      </c>
      <c r="Y83" s="63"/>
      <c r="Z83" s="63"/>
      <c r="AA83" s="64">
        <f t="shared" si="21"/>
        <v>1500</v>
      </c>
      <c r="AB83" s="63"/>
      <c r="AC83" s="63"/>
      <c r="AD83" s="64">
        <f t="shared" si="22"/>
        <v>1500</v>
      </c>
      <c r="AE83" s="63">
        <f>'0102'!R321</f>
        <v>0</v>
      </c>
      <c r="AF83" s="68"/>
      <c r="AG83" s="68">
        <f>'0102'!R42</f>
        <v>0</v>
      </c>
      <c r="AH83" s="68"/>
      <c r="AI83" s="68"/>
      <c r="AJ83" s="68"/>
      <c r="AK83" s="68"/>
      <c r="AL83" s="68"/>
      <c r="AM83" s="68"/>
      <c r="AN83" s="68"/>
      <c r="AO83" s="68">
        <f>'0102'!T272</f>
        <v>0</v>
      </c>
      <c r="AP83" s="68">
        <f>'0102'!R255</f>
        <v>0</v>
      </c>
      <c r="AQ83" s="231">
        <f t="shared" si="8"/>
        <v>1500</v>
      </c>
    </row>
    <row r="84" spans="1:43" ht="15" customHeight="1">
      <c r="A84" s="27">
        <v>1</v>
      </c>
      <c r="B84" s="28" t="s">
        <v>11</v>
      </c>
      <c r="C84" s="28" t="s">
        <v>49</v>
      </c>
      <c r="D84" s="32">
        <v>54108</v>
      </c>
      <c r="E84" s="33" t="s">
        <v>116</v>
      </c>
      <c r="F84" s="58">
        <v>1000</v>
      </c>
      <c r="G84" s="113"/>
      <c r="H84" s="113"/>
      <c r="I84" s="63">
        <f t="shared" si="19"/>
        <v>1000</v>
      </c>
      <c r="J84" s="126"/>
      <c r="K84" s="126"/>
      <c r="L84" s="64">
        <f t="shared" si="23"/>
        <v>1000</v>
      </c>
      <c r="M84" s="119"/>
      <c r="N84" s="119"/>
      <c r="O84" s="64">
        <f t="shared" si="24"/>
        <v>1000</v>
      </c>
      <c r="P84" s="63"/>
      <c r="Q84" s="63"/>
      <c r="R84" s="64">
        <f t="shared" si="3"/>
        <v>1000</v>
      </c>
      <c r="S84" s="63"/>
      <c r="T84" s="63"/>
      <c r="U84" s="64">
        <f t="shared" si="4"/>
        <v>1000</v>
      </c>
      <c r="V84" s="63"/>
      <c r="W84" s="63"/>
      <c r="X84" s="64">
        <f t="shared" si="20"/>
        <v>1000</v>
      </c>
      <c r="Y84" s="63"/>
      <c r="Z84" s="63"/>
      <c r="AA84" s="64">
        <f t="shared" si="21"/>
        <v>1000</v>
      </c>
      <c r="AB84" s="63"/>
      <c r="AC84" s="63"/>
      <c r="AD84" s="64">
        <f t="shared" si="22"/>
        <v>1000</v>
      </c>
      <c r="AE84" s="63">
        <f>'0102'!S321</f>
        <v>60.6</v>
      </c>
      <c r="AF84" s="68"/>
      <c r="AG84" s="68">
        <f>'0102'!S42</f>
        <v>0</v>
      </c>
      <c r="AH84" s="68"/>
      <c r="AI84" s="68"/>
      <c r="AJ84" s="68"/>
      <c r="AK84" s="68">
        <f>'0102'!S124</f>
        <v>60.6</v>
      </c>
      <c r="AL84" s="68"/>
      <c r="AM84" s="68"/>
      <c r="AN84" s="68"/>
      <c r="AO84" s="68"/>
      <c r="AP84" s="68">
        <f>'0102'!S255</f>
        <v>0</v>
      </c>
      <c r="AQ84" s="136">
        <f t="shared" si="8"/>
        <v>939.4</v>
      </c>
    </row>
    <row r="85" spans="1:43" ht="15" customHeight="1">
      <c r="A85" s="27">
        <v>1</v>
      </c>
      <c r="B85" s="28" t="s">
        <v>11</v>
      </c>
      <c r="C85" s="28" t="s">
        <v>49</v>
      </c>
      <c r="D85" s="32">
        <v>54109</v>
      </c>
      <c r="E85" s="33" t="s">
        <v>143</v>
      </c>
      <c r="F85" s="58">
        <v>500</v>
      </c>
      <c r="G85" s="113"/>
      <c r="H85" s="113"/>
      <c r="I85" s="63">
        <f t="shared" si="19"/>
        <v>500</v>
      </c>
      <c r="J85" s="126"/>
      <c r="K85" s="126"/>
      <c r="L85" s="64">
        <f t="shared" si="23"/>
        <v>500</v>
      </c>
      <c r="M85" s="119"/>
      <c r="N85" s="119"/>
      <c r="O85" s="64">
        <f t="shared" si="24"/>
        <v>500</v>
      </c>
      <c r="P85" s="63"/>
      <c r="Q85" s="63"/>
      <c r="R85" s="64">
        <f t="shared" si="3"/>
        <v>500</v>
      </c>
      <c r="S85" s="63"/>
      <c r="T85" s="63"/>
      <c r="U85" s="64">
        <f t="shared" si="4"/>
        <v>500</v>
      </c>
      <c r="V85" s="63"/>
      <c r="W85" s="63"/>
      <c r="X85" s="64">
        <f t="shared" si="20"/>
        <v>500</v>
      </c>
      <c r="Y85" s="63"/>
      <c r="Z85" s="63"/>
      <c r="AA85" s="64">
        <f t="shared" si="21"/>
        <v>500</v>
      </c>
      <c r="AB85" s="63"/>
      <c r="AC85" s="63"/>
      <c r="AD85" s="64">
        <f t="shared" si="22"/>
        <v>500</v>
      </c>
      <c r="AE85" s="63">
        <f>'0102'!T321</f>
        <v>0</v>
      </c>
      <c r="AF85" s="68"/>
      <c r="AG85" s="68"/>
      <c r="AH85" s="68"/>
      <c r="AI85" s="68"/>
      <c r="AJ85" s="68"/>
      <c r="AK85" s="68"/>
      <c r="AL85" s="68"/>
      <c r="AM85" s="68"/>
      <c r="AN85" s="68"/>
      <c r="AO85" s="68"/>
      <c r="AP85" s="68"/>
      <c r="AQ85" s="231">
        <f t="shared" si="8"/>
        <v>500</v>
      </c>
    </row>
    <row r="86" spans="1:43" ht="15" customHeight="1">
      <c r="A86" s="27">
        <v>1</v>
      </c>
      <c r="B86" s="28" t="s">
        <v>11</v>
      </c>
      <c r="C86" s="28" t="s">
        <v>49</v>
      </c>
      <c r="D86" s="32">
        <v>54110</v>
      </c>
      <c r="E86" s="33" t="s">
        <v>76</v>
      </c>
      <c r="F86" s="58">
        <v>1000</v>
      </c>
      <c r="G86" s="113"/>
      <c r="H86" s="113"/>
      <c r="I86" s="63">
        <f t="shared" si="19"/>
        <v>1000</v>
      </c>
      <c r="J86" s="126"/>
      <c r="K86" s="126"/>
      <c r="L86" s="64">
        <f t="shared" si="23"/>
        <v>1000</v>
      </c>
      <c r="M86" s="119"/>
      <c r="N86" s="119"/>
      <c r="O86" s="64">
        <f t="shared" si="24"/>
        <v>1000</v>
      </c>
      <c r="P86" s="63"/>
      <c r="Q86" s="63"/>
      <c r="R86" s="64">
        <f t="shared" ref="R86:R164" si="25">O86+P86-Q86</f>
        <v>1000</v>
      </c>
      <c r="S86" s="63"/>
      <c r="T86" s="63"/>
      <c r="U86" s="64">
        <f t="shared" ref="U86:U164" si="26">R86+S86-T86</f>
        <v>1000</v>
      </c>
      <c r="V86" s="63"/>
      <c r="W86" s="63"/>
      <c r="X86" s="64">
        <f t="shared" si="20"/>
        <v>1000</v>
      </c>
      <c r="Y86" s="63"/>
      <c r="Z86" s="63"/>
      <c r="AA86" s="64">
        <f t="shared" si="21"/>
        <v>1000</v>
      </c>
      <c r="AB86" s="63"/>
      <c r="AC86" s="63"/>
      <c r="AD86" s="64">
        <f t="shared" si="22"/>
        <v>1000</v>
      </c>
      <c r="AE86" s="63">
        <f>'0102'!U321</f>
        <v>86.12</v>
      </c>
      <c r="AF86" s="68"/>
      <c r="AG86" s="68"/>
      <c r="AH86" s="68"/>
      <c r="AI86" s="68"/>
      <c r="AJ86" s="68"/>
      <c r="AK86" s="68"/>
      <c r="AL86" s="68"/>
      <c r="AM86" s="68"/>
      <c r="AN86" s="68">
        <f>'0102'!V254</f>
        <v>0</v>
      </c>
      <c r="AO86" s="68"/>
      <c r="AP86" s="68"/>
      <c r="AQ86" s="136">
        <f t="shared" ref="AQ86:AQ178" si="27">AD86-AE86</f>
        <v>913.88</v>
      </c>
    </row>
    <row r="87" spans="1:43" ht="15" customHeight="1">
      <c r="A87" s="27">
        <v>1</v>
      </c>
      <c r="B87" s="28" t="s">
        <v>11</v>
      </c>
      <c r="C87" s="28" t="s">
        <v>49</v>
      </c>
      <c r="D87" s="32">
        <v>54111</v>
      </c>
      <c r="E87" s="33" t="s">
        <v>159</v>
      </c>
      <c r="F87" s="58">
        <v>1000</v>
      </c>
      <c r="G87" s="113"/>
      <c r="H87" s="113"/>
      <c r="I87" s="63">
        <f t="shared" si="19"/>
        <v>1000</v>
      </c>
      <c r="J87" s="126"/>
      <c r="K87" s="126"/>
      <c r="L87" s="64">
        <f t="shared" si="23"/>
        <v>1000</v>
      </c>
      <c r="M87" s="119"/>
      <c r="N87" s="119"/>
      <c r="O87" s="64">
        <f t="shared" si="24"/>
        <v>1000</v>
      </c>
      <c r="P87" s="63"/>
      <c r="Q87" s="63"/>
      <c r="R87" s="64">
        <f t="shared" si="25"/>
        <v>1000</v>
      </c>
      <c r="S87" s="63"/>
      <c r="T87" s="63"/>
      <c r="U87" s="64">
        <f t="shared" si="26"/>
        <v>1000</v>
      </c>
      <c r="V87" s="63"/>
      <c r="W87" s="63"/>
      <c r="X87" s="64">
        <f t="shared" si="20"/>
        <v>1000</v>
      </c>
      <c r="Y87" s="63"/>
      <c r="Z87" s="63"/>
      <c r="AA87" s="64">
        <f t="shared" si="21"/>
        <v>1000</v>
      </c>
      <c r="AB87" s="63"/>
      <c r="AC87" s="63"/>
      <c r="AD87" s="64">
        <f t="shared" si="22"/>
        <v>1000</v>
      </c>
      <c r="AE87" s="63">
        <f>'0102'!V321</f>
        <v>0</v>
      </c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136">
        <f t="shared" si="27"/>
        <v>1000</v>
      </c>
    </row>
    <row r="88" spans="1:43" ht="15" customHeight="1">
      <c r="A88" s="27">
        <v>1</v>
      </c>
      <c r="B88" s="28" t="s">
        <v>11</v>
      </c>
      <c r="C88" s="28" t="s">
        <v>49</v>
      </c>
      <c r="D88" s="32">
        <v>54112</v>
      </c>
      <c r="E88" s="33" t="s">
        <v>51</v>
      </c>
      <c r="F88" s="58">
        <v>1000</v>
      </c>
      <c r="G88" s="113"/>
      <c r="H88" s="113"/>
      <c r="I88" s="63">
        <f t="shared" si="19"/>
        <v>1000</v>
      </c>
      <c r="J88" s="126"/>
      <c r="K88" s="126"/>
      <c r="L88" s="64">
        <f t="shared" si="23"/>
        <v>1000</v>
      </c>
      <c r="M88" s="119"/>
      <c r="N88" s="119"/>
      <c r="O88" s="64">
        <f t="shared" si="24"/>
        <v>1000</v>
      </c>
      <c r="P88" s="63"/>
      <c r="Q88" s="63"/>
      <c r="R88" s="64">
        <f t="shared" si="25"/>
        <v>1000</v>
      </c>
      <c r="S88" s="63"/>
      <c r="T88" s="63"/>
      <c r="U88" s="64">
        <f t="shared" si="26"/>
        <v>1000</v>
      </c>
      <c r="V88" s="63"/>
      <c r="W88" s="63"/>
      <c r="X88" s="64">
        <f t="shared" si="20"/>
        <v>1000</v>
      </c>
      <c r="Y88" s="63"/>
      <c r="Z88" s="63"/>
      <c r="AA88" s="64">
        <f t="shared" si="21"/>
        <v>1000</v>
      </c>
      <c r="AB88" s="63"/>
      <c r="AC88" s="63"/>
      <c r="AD88" s="64">
        <f t="shared" si="22"/>
        <v>1000</v>
      </c>
      <c r="AE88" s="63">
        <f>'0102'!W321</f>
        <v>0</v>
      </c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136">
        <f t="shared" si="27"/>
        <v>1000</v>
      </c>
    </row>
    <row r="89" spans="1:43" ht="15" customHeight="1">
      <c r="A89" s="27">
        <v>1</v>
      </c>
      <c r="B89" s="28" t="s">
        <v>11</v>
      </c>
      <c r="C89" s="28" t="s">
        <v>49</v>
      </c>
      <c r="D89" s="32">
        <v>54114</v>
      </c>
      <c r="E89" s="33" t="s">
        <v>25</v>
      </c>
      <c r="F89" s="58">
        <v>8000</v>
      </c>
      <c r="G89" s="113"/>
      <c r="H89" s="113"/>
      <c r="I89" s="63">
        <f t="shared" si="19"/>
        <v>8000</v>
      </c>
      <c r="J89" s="126"/>
      <c r="K89" s="126"/>
      <c r="L89" s="64">
        <f t="shared" si="23"/>
        <v>8000</v>
      </c>
      <c r="M89" s="119"/>
      <c r="N89" s="119"/>
      <c r="O89" s="64">
        <f t="shared" si="24"/>
        <v>8000</v>
      </c>
      <c r="P89" s="63"/>
      <c r="Q89" s="63"/>
      <c r="R89" s="64">
        <f t="shared" si="25"/>
        <v>8000</v>
      </c>
      <c r="S89" s="63"/>
      <c r="T89" s="63"/>
      <c r="U89" s="64">
        <f t="shared" si="26"/>
        <v>8000</v>
      </c>
      <c r="V89" s="63"/>
      <c r="W89" s="63"/>
      <c r="X89" s="64">
        <f t="shared" si="20"/>
        <v>8000</v>
      </c>
      <c r="Y89" s="63"/>
      <c r="Z89" s="63"/>
      <c r="AA89" s="64">
        <f t="shared" si="21"/>
        <v>8000</v>
      </c>
      <c r="AB89" s="63"/>
      <c r="AC89" s="63"/>
      <c r="AD89" s="64">
        <f t="shared" si="22"/>
        <v>8000</v>
      </c>
      <c r="AE89" s="63">
        <f>'0102'!X321</f>
        <v>3378.2699999999995</v>
      </c>
      <c r="AF89" s="68"/>
      <c r="AG89" s="68"/>
      <c r="AH89" s="68">
        <f>'0102'!X47+'0102'!X48+'0102'!X49+'0102'!X50+'0102'!X51+'0102'!X52</f>
        <v>3172.8599999999997</v>
      </c>
      <c r="AI89" s="68">
        <f>'0102'!X86</f>
        <v>14</v>
      </c>
      <c r="AJ89" s="68"/>
      <c r="AK89" s="68"/>
      <c r="AL89" s="68"/>
      <c r="AM89" s="68"/>
      <c r="AN89" s="68">
        <f>'0102'!X261+'0102'!X262</f>
        <v>0</v>
      </c>
      <c r="AO89" s="68"/>
      <c r="AP89" s="68">
        <f>'0102'!X255+'0102'!X258</f>
        <v>0</v>
      </c>
      <c r="AQ89" s="136">
        <f t="shared" si="27"/>
        <v>4621.7300000000005</v>
      </c>
    </row>
    <row r="90" spans="1:43" ht="15" customHeight="1">
      <c r="A90" s="27">
        <v>1</v>
      </c>
      <c r="B90" s="28" t="s">
        <v>11</v>
      </c>
      <c r="C90" s="28" t="s">
        <v>49</v>
      </c>
      <c r="D90" s="32">
        <v>54115</v>
      </c>
      <c r="E90" s="33" t="s">
        <v>77</v>
      </c>
      <c r="F90" s="58">
        <v>1500</v>
      </c>
      <c r="G90" s="113"/>
      <c r="H90" s="113"/>
      <c r="I90" s="63">
        <f t="shared" si="19"/>
        <v>1500</v>
      </c>
      <c r="J90" s="126"/>
      <c r="K90" s="126"/>
      <c r="L90" s="64">
        <f t="shared" si="23"/>
        <v>1500</v>
      </c>
      <c r="M90" s="119"/>
      <c r="N90" s="119"/>
      <c r="O90" s="64">
        <f t="shared" si="24"/>
        <v>1500</v>
      </c>
      <c r="P90" s="63"/>
      <c r="Q90" s="63"/>
      <c r="R90" s="64">
        <f t="shared" si="25"/>
        <v>1500</v>
      </c>
      <c r="S90" s="63"/>
      <c r="T90" s="63"/>
      <c r="U90" s="64">
        <f t="shared" si="26"/>
        <v>1500</v>
      </c>
      <c r="V90" s="63"/>
      <c r="W90" s="63"/>
      <c r="X90" s="64">
        <f t="shared" si="20"/>
        <v>1500</v>
      </c>
      <c r="Y90" s="63"/>
      <c r="Z90" s="63"/>
      <c r="AA90" s="64">
        <f t="shared" si="21"/>
        <v>1500</v>
      </c>
      <c r="AB90" s="63"/>
      <c r="AC90" s="63"/>
      <c r="AD90" s="64">
        <f t="shared" si="22"/>
        <v>1500</v>
      </c>
      <c r="AE90" s="63">
        <f>'0102'!Y321</f>
        <v>0</v>
      </c>
      <c r="AF90" s="68"/>
      <c r="AG90" s="68">
        <f>'0102'!Y53</f>
        <v>0</v>
      </c>
      <c r="AH90" s="68"/>
      <c r="AI90" s="68"/>
      <c r="AJ90" s="68"/>
      <c r="AK90" s="68"/>
      <c r="AL90" s="68"/>
      <c r="AM90" s="68">
        <f>'0102'!Y174</f>
        <v>0</v>
      </c>
      <c r="AN90" s="68">
        <f>'0102'!Y245</f>
        <v>0</v>
      </c>
      <c r="AO90" s="68"/>
      <c r="AP90" s="68">
        <f>'0102'!Y255</f>
        <v>0</v>
      </c>
      <c r="AQ90" s="136">
        <f t="shared" si="27"/>
        <v>1500</v>
      </c>
    </row>
    <row r="91" spans="1:43" ht="15" hidden="1" customHeight="1">
      <c r="A91" s="27">
        <v>1</v>
      </c>
      <c r="B91" s="28" t="s">
        <v>11</v>
      </c>
      <c r="C91" s="28" t="s">
        <v>49</v>
      </c>
      <c r="D91" s="32">
        <v>54117</v>
      </c>
      <c r="E91" s="33" t="s">
        <v>120</v>
      </c>
      <c r="F91" s="58"/>
      <c r="G91" s="113"/>
      <c r="H91" s="113"/>
      <c r="I91" s="63">
        <f t="shared" si="19"/>
        <v>0</v>
      </c>
      <c r="J91" s="126"/>
      <c r="K91" s="126"/>
      <c r="L91" s="64">
        <f t="shared" si="23"/>
        <v>0</v>
      </c>
      <c r="M91" s="119"/>
      <c r="N91" s="119"/>
      <c r="O91" s="64">
        <f t="shared" si="24"/>
        <v>0</v>
      </c>
      <c r="P91" s="63"/>
      <c r="Q91" s="63"/>
      <c r="R91" s="64">
        <f t="shared" si="25"/>
        <v>0</v>
      </c>
      <c r="S91" s="63"/>
      <c r="T91" s="63"/>
      <c r="U91" s="64">
        <f t="shared" si="26"/>
        <v>0</v>
      </c>
      <c r="V91" s="63"/>
      <c r="W91" s="63"/>
      <c r="X91" s="64">
        <f t="shared" si="20"/>
        <v>0</v>
      </c>
      <c r="Y91" s="63"/>
      <c r="Z91" s="63"/>
      <c r="AA91" s="64">
        <f t="shared" si="21"/>
        <v>0</v>
      </c>
      <c r="AB91" s="63"/>
      <c r="AC91" s="63"/>
      <c r="AD91" s="64">
        <f t="shared" si="22"/>
        <v>0</v>
      </c>
      <c r="AE91" s="63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136">
        <f t="shared" si="27"/>
        <v>0</v>
      </c>
    </row>
    <row r="92" spans="1:43" ht="15" customHeight="1">
      <c r="A92" s="27">
        <v>1</v>
      </c>
      <c r="B92" s="28" t="s">
        <v>11</v>
      </c>
      <c r="C92" s="28" t="s">
        <v>49</v>
      </c>
      <c r="D92" s="32">
        <v>54118</v>
      </c>
      <c r="E92" s="33" t="s">
        <v>27</v>
      </c>
      <c r="F92" s="58">
        <v>1000</v>
      </c>
      <c r="G92" s="113"/>
      <c r="H92" s="113"/>
      <c r="I92" s="63">
        <f t="shared" si="19"/>
        <v>1000</v>
      </c>
      <c r="J92" s="126"/>
      <c r="K92" s="126"/>
      <c r="L92" s="64">
        <f t="shared" si="23"/>
        <v>1000</v>
      </c>
      <c r="M92" s="119"/>
      <c r="N92" s="119"/>
      <c r="O92" s="64">
        <f t="shared" si="24"/>
        <v>1000</v>
      </c>
      <c r="P92" s="63"/>
      <c r="Q92" s="63"/>
      <c r="R92" s="64">
        <f t="shared" si="25"/>
        <v>1000</v>
      </c>
      <c r="S92" s="63"/>
      <c r="T92" s="63"/>
      <c r="U92" s="64">
        <f t="shared" si="26"/>
        <v>1000</v>
      </c>
      <c r="V92" s="63"/>
      <c r="W92" s="63"/>
      <c r="X92" s="64">
        <f t="shared" si="20"/>
        <v>1000</v>
      </c>
      <c r="Y92" s="63"/>
      <c r="Z92" s="63"/>
      <c r="AA92" s="64">
        <f t="shared" si="21"/>
        <v>1000</v>
      </c>
      <c r="AB92" s="63"/>
      <c r="AC92" s="63"/>
      <c r="AD92" s="64">
        <f t="shared" si="22"/>
        <v>1000</v>
      </c>
      <c r="AE92" s="63">
        <f>'0102'!Z321</f>
        <v>607.24</v>
      </c>
      <c r="AF92" s="68"/>
      <c r="AG92" s="68"/>
      <c r="AH92" s="68">
        <f>'0102'!Z66</f>
        <v>158.47999999999999</v>
      </c>
      <c r="AI92" s="68">
        <f>'0102'!Z86</f>
        <v>49.99</v>
      </c>
      <c r="AJ92" s="68"/>
      <c r="AK92" s="68">
        <f>'0102'!Z124</f>
        <v>184.7</v>
      </c>
      <c r="AL92" s="68"/>
      <c r="AM92" s="68"/>
      <c r="AN92" s="68"/>
      <c r="AO92" s="68"/>
      <c r="AP92" s="68">
        <f>'0102'!Z255</f>
        <v>0</v>
      </c>
      <c r="AQ92" s="136">
        <f t="shared" si="27"/>
        <v>392.76</v>
      </c>
    </row>
    <row r="93" spans="1:43" ht="15" customHeight="1">
      <c r="A93" s="27">
        <v>1</v>
      </c>
      <c r="B93" s="28" t="s">
        <v>11</v>
      </c>
      <c r="C93" s="28" t="s">
        <v>49</v>
      </c>
      <c r="D93" s="32">
        <v>54119</v>
      </c>
      <c r="E93" s="33" t="s">
        <v>28</v>
      </c>
      <c r="F93" s="58">
        <v>1500</v>
      </c>
      <c r="G93" s="113"/>
      <c r="H93" s="113"/>
      <c r="I93" s="63">
        <f t="shared" si="19"/>
        <v>1500</v>
      </c>
      <c r="J93" s="126"/>
      <c r="K93" s="126"/>
      <c r="L93" s="64">
        <f t="shared" si="23"/>
        <v>1500</v>
      </c>
      <c r="M93" s="119"/>
      <c r="N93" s="119"/>
      <c r="O93" s="64">
        <f t="shared" si="24"/>
        <v>1500</v>
      </c>
      <c r="P93" s="63"/>
      <c r="Q93" s="63"/>
      <c r="R93" s="64">
        <f t="shared" si="25"/>
        <v>1500</v>
      </c>
      <c r="S93" s="63"/>
      <c r="T93" s="63"/>
      <c r="U93" s="64">
        <f t="shared" si="26"/>
        <v>1500</v>
      </c>
      <c r="V93" s="63"/>
      <c r="W93" s="63"/>
      <c r="X93" s="64">
        <f t="shared" si="20"/>
        <v>1500</v>
      </c>
      <c r="Y93" s="63"/>
      <c r="Z93" s="63"/>
      <c r="AA93" s="64">
        <f t="shared" si="21"/>
        <v>1500</v>
      </c>
      <c r="AB93" s="63"/>
      <c r="AC93" s="63"/>
      <c r="AD93" s="64">
        <f t="shared" si="22"/>
        <v>1500</v>
      </c>
      <c r="AE93" s="63">
        <f>'0102'!AA321</f>
        <v>219.2</v>
      </c>
      <c r="AF93" s="68"/>
      <c r="AG93" s="68"/>
      <c r="AH93" s="68">
        <f>'0102'!AA66</f>
        <v>138.9</v>
      </c>
      <c r="AI93" s="68">
        <f>'0102'!AA86</f>
        <v>6</v>
      </c>
      <c r="AJ93" s="68"/>
      <c r="AK93" s="68">
        <f>'0102'!AA124</f>
        <v>74.3</v>
      </c>
      <c r="AL93" s="68"/>
      <c r="AM93" s="68"/>
      <c r="AN93" s="68"/>
      <c r="AO93" s="68"/>
      <c r="AP93" s="68">
        <f>'0102'!AA255</f>
        <v>0</v>
      </c>
      <c r="AQ93" s="136">
        <f t="shared" si="27"/>
        <v>1280.8</v>
      </c>
    </row>
    <row r="94" spans="1:43" ht="15" hidden="1" customHeight="1">
      <c r="A94" s="27">
        <v>1</v>
      </c>
      <c r="B94" s="28" t="s">
        <v>11</v>
      </c>
      <c r="C94" s="28" t="s">
        <v>49</v>
      </c>
      <c r="D94" s="32">
        <v>54121</v>
      </c>
      <c r="E94" s="33" t="s">
        <v>135</v>
      </c>
      <c r="F94" s="58"/>
      <c r="G94" s="113"/>
      <c r="H94" s="113"/>
      <c r="I94" s="63">
        <f t="shared" si="19"/>
        <v>0</v>
      </c>
      <c r="J94" s="126"/>
      <c r="K94" s="126"/>
      <c r="L94" s="64">
        <f t="shared" si="23"/>
        <v>0</v>
      </c>
      <c r="M94" s="119"/>
      <c r="N94" s="119"/>
      <c r="O94" s="64">
        <f t="shared" si="24"/>
        <v>0</v>
      </c>
      <c r="P94" s="63"/>
      <c r="Q94" s="63"/>
      <c r="R94" s="64">
        <f t="shared" si="25"/>
        <v>0</v>
      </c>
      <c r="S94" s="63"/>
      <c r="T94" s="63"/>
      <c r="U94" s="64">
        <f t="shared" si="26"/>
        <v>0</v>
      </c>
      <c r="V94" s="63"/>
      <c r="W94" s="63"/>
      <c r="X94" s="64">
        <f t="shared" si="20"/>
        <v>0</v>
      </c>
      <c r="Y94" s="63"/>
      <c r="Z94" s="63"/>
      <c r="AA94" s="64">
        <f t="shared" si="21"/>
        <v>0</v>
      </c>
      <c r="AB94" s="63"/>
      <c r="AC94" s="63"/>
      <c r="AD94" s="64">
        <f t="shared" si="22"/>
        <v>0</v>
      </c>
      <c r="AE94" s="63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136">
        <f t="shared" si="27"/>
        <v>0</v>
      </c>
    </row>
    <row r="95" spans="1:43" ht="15" customHeight="1">
      <c r="A95" s="27">
        <v>1</v>
      </c>
      <c r="B95" s="28" t="s">
        <v>11</v>
      </c>
      <c r="C95" s="28" t="s">
        <v>49</v>
      </c>
      <c r="D95" s="32">
        <v>54199</v>
      </c>
      <c r="E95" s="33" t="s">
        <v>29</v>
      </c>
      <c r="F95" s="58">
        <v>13559.35</v>
      </c>
      <c r="G95" s="113"/>
      <c r="H95" s="113">
        <v>147.31</v>
      </c>
      <c r="I95" s="63">
        <f t="shared" si="19"/>
        <v>13412.04</v>
      </c>
      <c r="J95" s="126"/>
      <c r="K95" s="126"/>
      <c r="L95" s="64">
        <f t="shared" si="23"/>
        <v>13412.04</v>
      </c>
      <c r="M95" s="119"/>
      <c r="N95" s="119">
        <v>8682</v>
      </c>
      <c r="O95" s="64">
        <f t="shared" si="24"/>
        <v>4730.0400000000009</v>
      </c>
      <c r="P95" s="63"/>
      <c r="Q95" s="126"/>
      <c r="R95" s="64">
        <f t="shared" si="25"/>
        <v>4730.0400000000009</v>
      </c>
      <c r="S95" s="63"/>
      <c r="T95" s="63"/>
      <c r="U95" s="64">
        <f t="shared" si="26"/>
        <v>4730.0400000000009</v>
      </c>
      <c r="V95" s="63"/>
      <c r="W95" s="63"/>
      <c r="X95" s="64">
        <f t="shared" si="20"/>
        <v>4730.0400000000009</v>
      </c>
      <c r="Y95" s="63"/>
      <c r="Z95" s="63"/>
      <c r="AA95" s="64">
        <f t="shared" si="21"/>
        <v>4730.0400000000009</v>
      </c>
      <c r="AB95" s="63"/>
      <c r="AC95" s="63"/>
      <c r="AD95" s="64">
        <f t="shared" si="22"/>
        <v>4730.0400000000009</v>
      </c>
      <c r="AE95" s="63">
        <f>'0102'!AB321</f>
        <v>769.30000000000007</v>
      </c>
      <c r="AF95" s="68"/>
      <c r="AG95" s="68">
        <f>'0102'!AB39+'0102'!AB42</f>
        <v>0</v>
      </c>
      <c r="AH95" s="68">
        <f>'0102'!AB53+'0102'!AB54+'0102'!AB66</f>
        <v>748.98</v>
      </c>
      <c r="AI95" s="68"/>
      <c r="AJ95" s="68"/>
      <c r="AK95" s="68"/>
      <c r="AL95" s="68"/>
      <c r="AM95" s="68">
        <f>'0102'!AB200+'0102'!AB201+'0102'!AB202+'0102'!AB203+'0102'!AB204+'0102'!AB205+'0102'!AB206+'0102'!AB208</f>
        <v>0</v>
      </c>
      <c r="AN95" s="68">
        <f>'0102'!AB184+'0102'!AB185+'0102'!AB186+'0102'!AB187</f>
        <v>0</v>
      </c>
      <c r="AO95" s="68"/>
      <c r="AP95" s="68">
        <f>'0102'!AB255</f>
        <v>0</v>
      </c>
      <c r="AQ95" s="136">
        <f t="shared" si="27"/>
        <v>3960.7400000000007</v>
      </c>
    </row>
    <row r="96" spans="1:43" ht="15" customHeight="1">
      <c r="A96" s="27">
        <v>1</v>
      </c>
      <c r="B96" s="28" t="s">
        <v>11</v>
      </c>
      <c r="C96" s="28" t="s">
        <v>49</v>
      </c>
      <c r="D96" s="32">
        <v>54202</v>
      </c>
      <c r="E96" s="33" t="s">
        <v>31</v>
      </c>
      <c r="F96" s="58">
        <v>200</v>
      </c>
      <c r="G96" s="113"/>
      <c r="H96" s="113"/>
      <c r="I96" s="63">
        <f t="shared" si="19"/>
        <v>200</v>
      </c>
      <c r="J96" s="126"/>
      <c r="K96" s="126"/>
      <c r="L96" s="64">
        <f t="shared" si="23"/>
        <v>200</v>
      </c>
      <c r="M96" s="119"/>
      <c r="N96" s="119"/>
      <c r="O96" s="64">
        <f t="shared" si="24"/>
        <v>200</v>
      </c>
      <c r="P96" s="63"/>
      <c r="Q96" s="126"/>
      <c r="R96" s="64">
        <f t="shared" si="25"/>
        <v>200</v>
      </c>
      <c r="S96" s="63"/>
      <c r="T96" s="63"/>
      <c r="U96" s="64">
        <f t="shared" si="26"/>
        <v>200</v>
      </c>
      <c r="V96" s="63"/>
      <c r="W96" s="63"/>
      <c r="X96" s="64">
        <f t="shared" si="20"/>
        <v>200</v>
      </c>
      <c r="Y96" s="63"/>
      <c r="Z96" s="63"/>
      <c r="AA96" s="64">
        <f t="shared" si="21"/>
        <v>200</v>
      </c>
      <c r="AB96" s="63"/>
      <c r="AC96" s="63"/>
      <c r="AD96" s="64">
        <f t="shared" si="22"/>
        <v>200</v>
      </c>
      <c r="AE96" s="63">
        <f>'0102'!AC321</f>
        <v>0</v>
      </c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231">
        <f t="shared" si="27"/>
        <v>200</v>
      </c>
    </row>
    <row r="97" spans="1:43" ht="15" customHeight="1">
      <c r="A97" s="27">
        <v>1</v>
      </c>
      <c r="B97" s="28" t="s">
        <v>11</v>
      </c>
      <c r="C97" s="28" t="s">
        <v>49</v>
      </c>
      <c r="D97" s="32">
        <v>54203</v>
      </c>
      <c r="E97" s="33" t="s">
        <v>32</v>
      </c>
      <c r="F97" s="58">
        <v>300</v>
      </c>
      <c r="G97" s="113"/>
      <c r="H97" s="113"/>
      <c r="I97" s="63">
        <f t="shared" si="19"/>
        <v>300</v>
      </c>
      <c r="J97" s="126"/>
      <c r="K97" s="126"/>
      <c r="L97" s="64">
        <f t="shared" si="23"/>
        <v>300</v>
      </c>
      <c r="M97" s="119"/>
      <c r="N97" s="119"/>
      <c r="O97" s="64">
        <f t="shared" si="24"/>
        <v>300</v>
      </c>
      <c r="P97" s="63"/>
      <c r="Q97" s="126"/>
      <c r="R97" s="64">
        <f t="shared" si="25"/>
        <v>300</v>
      </c>
      <c r="S97" s="63"/>
      <c r="T97" s="63"/>
      <c r="U97" s="64">
        <f t="shared" si="26"/>
        <v>300</v>
      </c>
      <c r="V97" s="63"/>
      <c r="W97" s="63"/>
      <c r="X97" s="64">
        <f t="shared" si="20"/>
        <v>300</v>
      </c>
      <c r="Y97" s="63"/>
      <c r="Z97" s="63"/>
      <c r="AA97" s="64">
        <f t="shared" si="21"/>
        <v>300</v>
      </c>
      <c r="AB97" s="63"/>
      <c r="AC97" s="63"/>
      <c r="AD97" s="64">
        <f t="shared" si="22"/>
        <v>300</v>
      </c>
      <c r="AE97" s="63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231">
        <f t="shared" si="27"/>
        <v>300</v>
      </c>
    </row>
    <row r="98" spans="1:43" ht="15" customHeight="1">
      <c r="A98" s="27">
        <v>1</v>
      </c>
      <c r="B98" s="28" t="s">
        <v>11</v>
      </c>
      <c r="C98" s="28" t="s">
        <v>49</v>
      </c>
      <c r="D98" s="32">
        <v>54301</v>
      </c>
      <c r="E98" s="33" t="s">
        <v>121</v>
      </c>
      <c r="F98" s="58">
        <v>1000</v>
      </c>
      <c r="G98" s="113"/>
      <c r="H98" s="113"/>
      <c r="I98" s="63">
        <f t="shared" si="19"/>
        <v>1000</v>
      </c>
      <c r="J98" s="126"/>
      <c r="K98" s="126"/>
      <c r="L98" s="64">
        <f t="shared" si="23"/>
        <v>1000</v>
      </c>
      <c r="M98" s="119"/>
      <c r="N98" s="119"/>
      <c r="O98" s="64">
        <f t="shared" si="24"/>
        <v>1000</v>
      </c>
      <c r="P98" s="63"/>
      <c r="Q98" s="126"/>
      <c r="R98" s="64">
        <f t="shared" si="25"/>
        <v>1000</v>
      </c>
      <c r="S98" s="63"/>
      <c r="T98" s="63"/>
      <c r="U98" s="64">
        <f t="shared" si="26"/>
        <v>1000</v>
      </c>
      <c r="V98" s="63"/>
      <c r="W98" s="63"/>
      <c r="X98" s="64">
        <f t="shared" si="20"/>
        <v>1000</v>
      </c>
      <c r="Y98" s="63"/>
      <c r="Z98" s="63"/>
      <c r="AA98" s="64">
        <f t="shared" si="21"/>
        <v>1000</v>
      </c>
      <c r="AB98" s="63"/>
      <c r="AC98" s="63"/>
      <c r="AD98" s="64">
        <f t="shared" si="22"/>
        <v>1000</v>
      </c>
      <c r="AE98" s="63">
        <f>'0102'!AE321</f>
        <v>0</v>
      </c>
      <c r="AF98" s="68"/>
      <c r="AG98" s="68"/>
      <c r="AH98" s="68"/>
      <c r="AI98" s="68"/>
      <c r="AJ98" s="68"/>
      <c r="AK98" s="68">
        <f>'0102'!AC157</f>
        <v>0</v>
      </c>
      <c r="AL98" s="68"/>
      <c r="AM98" s="68"/>
      <c r="AN98" s="68"/>
      <c r="AO98" s="68"/>
      <c r="AP98" s="68"/>
      <c r="AQ98" s="226">
        <f t="shared" si="27"/>
        <v>1000</v>
      </c>
    </row>
    <row r="99" spans="1:43" ht="15" customHeight="1">
      <c r="A99" s="27">
        <v>1</v>
      </c>
      <c r="B99" s="28" t="s">
        <v>11</v>
      </c>
      <c r="C99" s="28" t="s">
        <v>49</v>
      </c>
      <c r="D99" s="32">
        <v>54302</v>
      </c>
      <c r="E99" s="33" t="s">
        <v>160</v>
      </c>
      <c r="F99" s="58">
        <v>500</v>
      </c>
      <c r="G99" s="113"/>
      <c r="H99" s="113"/>
      <c r="I99" s="63">
        <f t="shared" si="19"/>
        <v>500</v>
      </c>
      <c r="J99" s="126"/>
      <c r="K99" s="126"/>
      <c r="L99" s="64">
        <f t="shared" si="23"/>
        <v>500</v>
      </c>
      <c r="M99" s="119"/>
      <c r="N99" s="119"/>
      <c r="O99" s="64">
        <f t="shared" si="24"/>
        <v>500</v>
      </c>
      <c r="P99" s="63"/>
      <c r="Q99" s="126"/>
      <c r="R99" s="64">
        <f t="shared" si="25"/>
        <v>500</v>
      </c>
      <c r="S99" s="63"/>
      <c r="T99" s="63"/>
      <c r="U99" s="64">
        <f t="shared" si="26"/>
        <v>500</v>
      </c>
      <c r="V99" s="63"/>
      <c r="W99" s="63"/>
      <c r="X99" s="64">
        <f t="shared" si="20"/>
        <v>500</v>
      </c>
      <c r="Y99" s="63"/>
      <c r="Z99" s="63"/>
      <c r="AA99" s="64">
        <f t="shared" si="21"/>
        <v>500</v>
      </c>
      <c r="AB99" s="63"/>
      <c r="AC99" s="63"/>
      <c r="AD99" s="64">
        <f t="shared" si="22"/>
        <v>500</v>
      </c>
      <c r="AE99" s="63">
        <f>'0102'!AF321</f>
        <v>0</v>
      </c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231">
        <f t="shared" si="27"/>
        <v>500</v>
      </c>
    </row>
    <row r="100" spans="1:43" ht="15" customHeight="1">
      <c r="A100" s="27">
        <v>1</v>
      </c>
      <c r="B100" s="28" t="s">
        <v>11</v>
      </c>
      <c r="C100" s="28" t="s">
        <v>49</v>
      </c>
      <c r="D100" s="32">
        <v>54303</v>
      </c>
      <c r="E100" s="33" t="s">
        <v>78</v>
      </c>
      <c r="F100" s="58">
        <v>1000</v>
      </c>
      <c r="G100" s="113"/>
      <c r="H100" s="113"/>
      <c r="I100" s="63">
        <f t="shared" si="19"/>
        <v>1000</v>
      </c>
      <c r="J100" s="126"/>
      <c r="K100" s="126"/>
      <c r="L100" s="64">
        <f t="shared" si="23"/>
        <v>1000</v>
      </c>
      <c r="M100" s="119"/>
      <c r="N100" s="119"/>
      <c r="O100" s="64">
        <f t="shared" si="24"/>
        <v>1000</v>
      </c>
      <c r="P100" s="63"/>
      <c r="Q100" s="63"/>
      <c r="R100" s="64">
        <f t="shared" si="25"/>
        <v>1000</v>
      </c>
      <c r="S100" s="63"/>
      <c r="T100" s="63"/>
      <c r="U100" s="64">
        <f t="shared" si="26"/>
        <v>1000</v>
      </c>
      <c r="V100" s="63"/>
      <c r="W100" s="63"/>
      <c r="X100" s="64">
        <f t="shared" si="20"/>
        <v>1000</v>
      </c>
      <c r="Y100" s="63"/>
      <c r="Z100" s="63"/>
      <c r="AA100" s="64">
        <f t="shared" si="21"/>
        <v>1000</v>
      </c>
      <c r="AB100" s="63"/>
      <c r="AC100" s="63"/>
      <c r="AD100" s="64">
        <f t="shared" si="22"/>
        <v>1000</v>
      </c>
      <c r="AE100" s="63">
        <f>'0102'!AG321</f>
        <v>0</v>
      </c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226">
        <f t="shared" si="27"/>
        <v>1000</v>
      </c>
    </row>
    <row r="101" spans="1:43" ht="15" customHeight="1">
      <c r="A101" s="27">
        <v>1</v>
      </c>
      <c r="B101" s="28" t="s">
        <v>11</v>
      </c>
      <c r="C101" s="28" t="s">
        <v>49</v>
      </c>
      <c r="D101" s="32">
        <v>54304</v>
      </c>
      <c r="E101" s="33" t="s">
        <v>142</v>
      </c>
      <c r="F101" s="58">
        <v>500</v>
      </c>
      <c r="G101" s="113"/>
      <c r="H101" s="113"/>
      <c r="I101" s="63">
        <f t="shared" si="19"/>
        <v>500</v>
      </c>
      <c r="J101" s="126"/>
      <c r="K101" s="126"/>
      <c r="L101" s="64">
        <f t="shared" si="23"/>
        <v>500</v>
      </c>
      <c r="M101" s="119"/>
      <c r="N101" s="119"/>
      <c r="O101" s="64">
        <f t="shared" si="24"/>
        <v>500</v>
      </c>
      <c r="P101" s="63"/>
      <c r="Q101" s="63"/>
      <c r="R101" s="64">
        <f t="shared" si="25"/>
        <v>500</v>
      </c>
      <c r="S101" s="63"/>
      <c r="T101" s="63"/>
      <c r="U101" s="64">
        <f t="shared" si="26"/>
        <v>500</v>
      </c>
      <c r="V101" s="63"/>
      <c r="W101" s="63"/>
      <c r="X101" s="64">
        <f t="shared" si="20"/>
        <v>500</v>
      </c>
      <c r="Y101" s="63"/>
      <c r="Z101" s="63"/>
      <c r="AA101" s="64">
        <f t="shared" si="21"/>
        <v>500</v>
      </c>
      <c r="AB101" s="63"/>
      <c r="AC101" s="63"/>
      <c r="AD101" s="64">
        <f t="shared" si="22"/>
        <v>500</v>
      </c>
      <c r="AE101" s="63">
        <f>'0102'!AH321</f>
        <v>0</v>
      </c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231">
        <f t="shared" si="27"/>
        <v>500</v>
      </c>
    </row>
    <row r="102" spans="1:43" ht="15" customHeight="1">
      <c r="A102" s="27">
        <v>1</v>
      </c>
      <c r="B102" s="28" t="s">
        <v>11</v>
      </c>
      <c r="C102" s="28" t="s">
        <v>49</v>
      </c>
      <c r="D102" s="32">
        <v>54305</v>
      </c>
      <c r="E102" s="33" t="s">
        <v>161</v>
      </c>
      <c r="F102" s="58">
        <v>1000</v>
      </c>
      <c r="G102" s="113"/>
      <c r="H102" s="113"/>
      <c r="I102" s="63">
        <f t="shared" si="19"/>
        <v>1000</v>
      </c>
      <c r="J102" s="126"/>
      <c r="K102" s="126"/>
      <c r="L102" s="64">
        <f t="shared" si="23"/>
        <v>1000</v>
      </c>
      <c r="M102" s="119"/>
      <c r="N102" s="119"/>
      <c r="O102" s="64">
        <f t="shared" si="24"/>
        <v>1000</v>
      </c>
      <c r="P102" s="63"/>
      <c r="Q102" s="63"/>
      <c r="R102" s="64">
        <f t="shared" si="25"/>
        <v>1000</v>
      </c>
      <c r="S102" s="63"/>
      <c r="T102" s="63"/>
      <c r="U102" s="64">
        <f t="shared" si="26"/>
        <v>1000</v>
      </c>
      <c r="V102" s="63"/>
      <c r="W102" s="63"/>
      <c r="X102" s="64">
        <f t="shared" si="20"/>
        <v>1000</v>
      </c>
      <c r="Y102" s="63"/>
      <c r="Z102" s="63"/>
      <c r="AA102" s="64">
        <f t="shared" si="21"/>
        <v>1000</v>
      </c>
      <c r="AB102" s="63"/>
      <c r="AC102" s="63"/>
      <c r="AD102" s="64">
        <f t="shared" si="22"/>
        <v>1000</v>
      </c>
      <c r="AE102" s="63">
        <f>'0102'!AI321</f>
        <v>0</v>
      </c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231">
        <f t="shared" si="27"/>
        <v>1000</v>
      </c>
    </row>
    <row r="103" spans="1:43" ht="15" customHeight="1">
      <c r="A103" s="27">
        <v>1</v>
      </c>
      <c r="B103" s="28" t="s">
        <v>11</v>
      </c>
      <c r="C103" s="28" t="s">
        <v>49</v>
      </c>
      <c r="D103" s="32">
        <v>54313</v>
      </c>
      <c r="E103" s="33" t="s">
        <v>79</v>
      </c>
      <c r="F103" s="58">
        <v>1000</v>
      </c>
      <c r="G103" s="113"/>
      <c r="H103" s="113"/>
      <c r="I103" s="63">
        <f t="shared" si="19"/>
        <v>1000</v>
      </c>
      <c r="J103" s="126"/>
      <c r="K103" s="126"/>
      <c r="L103" s="64">
        <f t="shared" si="23"/>
        <v>1000</v>
      </c>
      <c r="M103" s="119"/>
      <c r="N103" s="119"/>
      <c r="O103" s="64">
        <f t="shared" si="24"/>
        <v>1000</v>
      </c>
      <c r="P103" s="63"/>
      <c r="Q103" s="63"/>
      <c r="R103" s="64">
        <f t="shared" si="25"/>
        <v>1000</v>
      </c>
      <c r="S103" s="63"/>
      <c r="T103" s="63"/>
      <c r="U103" s="64">
        <f t="shared" si="26"/>
        <v>1000</v>
      </c>
      <c r="V103" s="63"/>
      <c r="W103" s="63"/>
      <c r="X103" s="64">
        <f t="shared" si="20"/>
        <v>1000</v>
      </c>
      <c r="Y103" s="63"/>
      <c r="Z103" s="63"/>
      <c r="AA103" s="64">
        <f t="shared" si="21"/>
        <v>1000</v>
      </c>
      <c r="AB103" s="63"/>
      <c r="AC103" s="63"/>
      <c r="AD103" s="64">
        <f t="shared" si="22"/>
        <v>1000</v>
      </c>
      <c r="AE103" s="63">
        <f>'0102'!AJ321</f>
        <v>482.15</v>
      </c>
      <c r="AF103" s="68"/>
      <c r="AG103" s="68">
        <f>'0102'!AJ16+'0102'!AJ17+'0102'!AJ40</f>
        <v>482.15</v>
      </c>
      <c r="AH103" s="68"/>
      <c r="AI103" s="68"/>
      <c r="AJ103" s="68"/>
      <c r="AK103" s="68"/>
      <c r="AL103" s="68"/>
      <c r="AM103" s="68"/>
      <c r="AN103" s="68"/>
      <c r="AO103" s="68">
        <f>'0102'!AJ230</f>
        <v>0</v>
      </c>
      <c r="AP103" s="68">
        <f>'0102'!AJ238+'0102'!AJ255</f>
        <v>0</v>
      </c>
      <c r="AQ103" s="136">
        <f t="shared" si="27"/>
        <v>517.85</v>
      </c>
    </row>
    <row r="104" spans="1:43" ht="15" customHeight="1">
      <c r="A104" s="27">
        <v>1</v>
      </c>
      <c r="B104" s="28" t="s">
        <v>11</v>
      </c>
      <c r="C104" s="28" t="s">
        <v>49</v>
      </c>
      <c r="D104" s="34">
        <v>54401</v>
      </c>
      <c r="E104" s="35" t="s">
        <v>38</v>
      </c>
      <c r="F104" s="58">
        <v>2000</v>
      </c>
      <c r="G104" s="113"/>
      <c r="H104" s="113"/>
      <c r="I104" s="63">
        <f t="shared" si="19"/>
        <v>2000</v>
      </c>
      <c r="J104" s="126"/>
      <c r="K104" s="126"/>
      <c r="L104" s="64">
        <f t="shared" si="23"/>
        <v>2000</v>
      </c>
      <c r="M104" s="119"/>
      <c r="N104" s="119"/>
      <c r="O104" s="64">
        <f t="shared" si="24"/>
        <v>2000</v>
      </c>
      <c r="P104" s="63"/>
      <c r="Q104" s="63"/>
      <c r="R104" s="64">
        <f t="shared" si="25"/>
        <v>2000</v>
      </c>
      <c r="S104" s="63"/>
      <c r="T104" s="63"/>
      <c r="U104" s="64">
        <f t="shared" si="26"/>
        <v>2000</v>
      </c>
      <c r="V104" s="63"/>
      <c r="W104" s="63"/>
      <c r="X104" s="64">
        <f t="shared" si="20"/>
        <v>2000</v>
      </c>
      <c r="Y104" s="63"/>
      <c r="Z104" s="63"/>
      <c r="AA104" s="64">
        <f t="shared" si="21"/>
        <v>2000</v>
      </c>
      <c r="AB104" s="63"/>
      <c r="AC104" s="63"/>
      <c r="AD104" s="64">
        <f t="shared" si="22"/>
        <v>2000</v>
      </c>
      <c r="AE104" s="63">
        <f>'0102'!AK321</f>
        <v>0</v>
      </c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231">
        <f t="shared" si="27"/>
        <v>2000</v>
      </c>
    </row>
    <row r="105" spans="1:43" ht="15" customHeight="1">
      <c r="A105" s="27">
        <v>1</v>
      </c>
      <c r="B105" s="28" t="s">
        <v>11</v>
      </c>
      <c r="C105" s="28" t="s">
        <v>49</v>
      </c>
      <c r="D105" s="34">
        <v>54403</v>
      </c>
      <c r="E105" s="143" t="s">
        <v>134</v>
      </c>
      <c r="F105" s="58">
        <v>1500</v>
      </c>
      <c r="G105" s="113"/>
      <c r="H105" s="113"/>
      <c r="I105" s="63">
        <f t="shared" si="19"/>
        <v>1500</v>
      </c>
      <c r="J105" s="126"/>
      <c r="K105" s="126"/>
      <c r="L105" s="64">
        <f t="shared" si="23"/>
        <v>1500</v>
      </c>
      <c r="M105" s="119"/>
      <c r="N105" s="119"/>
      <c r="O105" s="64">
        <f t="shared" si="24"/>
        <v>1500</v>
      </c>
      <c r="P105" s="63"/>
      <c r="Q105" s="63"/>
      <c r="R105" s="64">
        <f t="shared" si="25"/>
        <v>1500</v>
      </c>
      <c r="S105" s="63"/>
      <c r="T105" s="63"/>
      <c r="U105" s="64">
        <f t="shared" si="26"/>
        <v>1500</v>
      </c>
      <c r="V105" s="63"/>
      <c r="W105" s="63"/>
      <c r="X105" s="64">
        <f t="shared" si="20"/>
        <v>1500</v>
      </c>
      <c r="Y105" s="63"/>
      <c r="Z105" s="63"/>
      <c r="AA105" s="64">
        <f t="shared" si="21"/>
        <v>1500</v>
      </c>
      <c r="AB105" s="63"/>
      <c r="AC105" s="63"/>
      <c r="AD105" s="64">
        <f t="shared" si="22"/>
        <v>1500</v>
      </c>
      <c r="AE105" s="63">
        <f>'0102'!AL321</f>
        <v>0</v>
      </c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226">
        <f t="shared" si="27"/>
        <v>1500</v>
      </c>
    </row>
    <row r="106" spans="1:43" ht="15" customHeight="1">
      <c r="A106" s="27">
        <v>1</v>
      </c>
      <c r="B106" s="28" t="s">
        <v>11</v>
      </c>
      <c r="C106" s="28" t="s">
        <v>49</v>
      </c>
      <c r="D106" s="34">
        <v>54505</v>
      </c>
      <c r="E106" s="143" t="s">
        <v>84</v>
      </c>
      <c r="F106" s="58">
        <v>2000</v>
      </c>
      <c r="G106" s="113"/>
      <c r="H106" s="113"/>
      <c r="I106" s="63">
        <f t="shared" si="19"/>
        <v>2000</v>
      </c>
      <c r="J106" s="126"/>
      <c r="K106" s="126"/>
      <c r="L106" s="64">
        <f t="shared" si="23"/>
        <v>2000</v>
      </c>
      <c r="M106" s="119"/>
      <c r="N106" s="119"/>
      <c r="O106" s="64">
        <f t="shared" si="24"/>
        <v>2000</v>
      </c>
      <c r="P106" s="63"/>
      <c r="Q106" s="63"/>
      <c r="R106" s="64">
        <f t="shared" si="25"/>
        <v>2000</v>
      </c>
      <c r="S106" s="63"/>
      <c r="T106" s="63"/>
      <c r="U106" s="64">
        <f t="shared" si="26"/>
        <v>2000</v>
      </c>
      <c r="V106" s="63"/>
      <c r="W106" s="63"/>
      <c r="X106" s="64">
        <f t="shared" si="20"/>
        <v>2000</v>
      </c>
      <c r="Y106" s="63"/>
      <c r="Z106" s="63"/>
      <c r="AA106" s="64">
        <f t="shared" si="21"/>
        <v>2000</v>
      </c>
      <c r="AB106" s="63"/>
      <c r="AC106" s="63"/>
      <c r="AD106" s="64">
        <f t="shared" si="22"/>
        <v>2000</v>
      </c>
      <c r="AE106" s="63">
        <f>'0102'!AM321</f>
        <v>0</v>
      </c>
      <c r="AF106" s="68"/>
      <c r="AG106" s="68"/>
      <c r="AH106" s="68"/>
      <c r="AI106" s="68"/>
      <c r="AJ106" s="68"/>
      <c r="AK106" s="68"/>
      <c r="AL106" s="68"/>
      <c r="AM106" s="68">
        <f>'0102'!AJ192</f>
        <v>0</v>
      </c>
      <c r="AN106" s="68"/>
      <c r="AO106" s="68"/>
      <c r="AP106" s="68"/>
      <c r="AQ106" s="136">
        <f t="shared" si="27"/>
        <v>2000</v>
      </c>
    </row>
    <row r="107" spans="1:43" ht="15" customHeight="1">
      <c r="A107" s="27">
        <v>1</v>
      </c>
      <c r="B107" s="28" t="s">
        <v>11</v>
      </c>
      <c r="C107" s="28" t="s">
        <v>49</v>
      </c>
      <c r="D107" s="34">
        <v>55509</v>
      </c>
      <c r="E107" s="143" t="s">
        <v>285</v>
      </c>
      <c r="F107" s="58"/>
      <c r="G107" s="113">
        <v>147.31</v>
      </c>
      <c r="H107" s="113"/>
      <c r="I107" s="63">
        <f t="shared" si="19"/>
        <v>147.31</v>
      </c>
      <c r="J107" s="126"/>
      <c r="K107" s="126"/>
      <c r="L107" s="64">
        <f t="shared" si="23"/>
        <v>147.31</v>
      </c>
      <c r="M107" s="119"/>
      <c r="N107" s="119"/>
      <c r="O107" s="64">
        <f t="shared" si="24"/>
        <v>147.31</v>
      </c>
      <c r="P107" s="63"/>
      <c r="Q107" s="63"/>
      <c r="R107" s="64">
        <f t="shared" si="25"/>
        <v>147.31</v>
      </c>
      <c r="S107" s="63"/>
      <c r="T107" s="63"/>
      <c r="U107" s="64">
        <f t="shared" si="26"/>
        <v>147.31</v>
      </c>
      <c r="V107" s="63"/>
      <c r="W107" s="63"/>
      <c r="X107" s="64">
        <f t="shared" si="20"/>
        <v>147.31</v>
      </c>
      <c r="Y107" s="63"/>
      <c r="Z107" s="63"/>
      <c r="AA107" s="64">
        <f t="shared" si="21"/>
        <v>147.31</v>
      </c>
      <c r="AB107" s="63"/>
      <c r="AC107" s="63"/>
      <c r="AD107" s="64">
        <f t="shared" si="22"/>
        <v>147.31</v>
      </c>
      <c r="AE107" s="63">
        <f>'0102'!AN321</f>
        <v>147.31</v>
      </c>
      <c r="AF107" s="68"/>
      <c r="AG107" s="68"/>
      <c r="AH107" s="68"/>
      <c r="AI107" s="68">
        <f>'0102'!AN85</f>
        <v>147.31</v>
      </c>
      <c r="AJ107" s="68"/>
      <c r="AK107" s="68"/>
      <c r="AL107" s="68"/>
      <c r="AM107" s="68"/>
      <c r="AN107" s="68"/>
      <c r="AO107" s="68"/>
      <c r="AP107" s="68"/>
      <c r="AQ107" s="136">
        <f t="shared" si="27"/>
        <v>0</v>
      </c>
    </row>
    <row r="108" spans="1:43" ht="15" customHeight="1">
      <c r="A108" s="27">
        <v>1</v>
      </c>
      <c r="B108" s="28" t="s">
        <v>11</v>
      </c>
      <c r="C108" s="28" t="s">
        <v>49</v>
      </c>
      <c r="D108" s="32">
        <v>55603</v>
      </c>
      <c r="E108" s="33" t="s">
        <v>52</v>
      </c>
      <c r="F108" s="58">
        <v>1000</v>
      </c>
      <c r="G108" s="113"/>
      <c r="H108" s="113"/>
      <c r="I108" s="63">
        <f t="shared" si="19"/>
        <v>1000</v>
      </c>
      <c r="J108" s="126"/>
      <c r="K108" s="126"/>
      <c r="L108" s="64">
        <f t="shared" si="23"/>
        <v>1000</v>
      </c>
      <c r="M108" s="119"/>
      <c r="N108" s="119"/>
      <c r="O108" s="64">
        <f t="shared" si="24"/>
        <v>1000</v>
      </c>
      <c r="P108" s="63"/>
      <c r="Q108" s="63"/>
      <c r="R108" s="64">
        <f t="shared" si="25"/>
        <v>1000</v>
      </c>
      <c r="S108" s="63"/>
      <c r="T108" s="63"/>
      <c r="U108" s="64">
        <f t="shared" si="26"/>
        <v>1000</v>
      </c>
      <c r="V108" s="63"/>
      <c r="W108" s="63"/>
      <c r="X108" s="64">
        <f t="shared" si="20"/>
        <v>1000</v>
      </c>
      <c r="Y108" s="63"/>
      <c r="Z108" s="63"/>
      <c r="AA108" s="64">
        <f t="shared" si="21"/>
        <v>1000</v>
      </c>
      <c r="AB108" s="63"/>
      <c r="AC108" s="63"/>
      <c r="AD108" s="64">
        <f t="shared" si="22"/>
        <v>1000</v>
      </c>
      <c r="AE108" s="63">
        <f>'0102'!AO321</f>
        <v>0</v>
      </c>
      <c r="AF108" s="68"/>
      <c r="AG108" s="68"/>
      <c r="AH108" s="68"/>
      <c r="AI108" s="68"/>
      <c r="AJ108" s="68"/>
      <c r="AK108" s="68"/>
      <c r="AL108" s="68"/>
      <c r="AM108" s="68"/>
      <c r="AN108" s="68">
        <f>'0102'!AK239+'0102'!AK240+'0102'!AK241+'0102'!AK242+'0102'!AK243</f>
        <v>0</v>
      </c>
      <c r="AO108" s="68"/>
      <c r="AP108" s="68">
        <f>'0102'!AO240+'0102'!AO241+'0102'!AO242+'0102'!AO243</f>
        <v>0</v>
      </c>
      <c r="AQ108" s="136">
        <f t="shared" si="27"/>
        <v>1000</v>
      </c>
    </row>
    <row r="109" spans="1:43" ht="15" customHeight="1">
      <c r="A109" s="27">
        <v>1</v>
      </c>
      <c r="B109" s="28" t="s">
        <v>11</v>
      </c>
      <c r="C109" s="28" t="s">
        <v>49</v>
      </c>
      <c r="D109" s="32">
        <v>55703</v>
      </c>
      <c r="E109" s="33" t="s">
        <v>80</v>
      </c>
      <c r="F109" s="58">
        <v>1500</v>
      </c>
      <c r="G109" s="113"/>
      <c r="H109" s="113"/>
      <c r="I109" s="63">
        <f t="shared" si="19"/>
        <v>1500</v>
      </c>
      <c r="J109" s="126"/>
      <c r="K109" s="126"/>
      <c r="L109" s="64">
        <f t="shared" si="23"/>
        <v>1500</v>
      </c>
      <c r="M109" s="119"/>
      <c r="N109" s="119"/>
      <c r="O109" s="64">
        <f t="shared" si="24"/>
        <v>1500</v>
      </c>
      <c r="P109" s="126"/>
      <c r="Q109" s="63"/>
      <c r="R109" s="64">
        <f t="shared" si="25"/>
        <v>1500</v>
      </c>
      <c r="S109" s="63"/>
      <c r="T109" s="63"/>
      <c r="U109" s="64">
        <f t="shared" si="26"/>
        <v>1500</v>
      </c>
      <c r="V109" s="63"/>
      <c r="W109" s="63"/>
      <c r="X109" s="64">
        <f t="shared" si="20"/>
        <v>1500</v>
      </c>
      <c r="Y109" s="63"/>
      <c r="Z109" s="63"/>
      <c r="AA109" s="64">
        <f t="shared" si="21"/>
        <v>1500</v>
      </c>
      <c r="AB109" s="63"/>
      <c r="AC109" s="63"/>
      <c r="AD109" s="64">
        <f t="shared" si="22"/>
        <v>1500</v>
      </c>
      <c r="AE109" s="63">
        <f>'0102'!AP321</f>
        <v>0</v>
      </c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136">
        <f t="shared" si="27"/>
        <v>1500</v>
      </c>
    </row>
    <row r="110" spans="1:43" ht="15" customHeight="1">
      <c r="A110" s="27">
        <v>1</v>
      </c>
      <c r="B110" s="28" t="s">
        <v>11</v>
      </c>
      <c r="C110" s="28" t="s">
        <v>49</v>
      </c>
      <c r="D110" s="32">
        <v>61101</v>
      </c>
      <c r="E110" s="33" t="s">
        <v>46</v>
      </c>
      <c r="F110" s="58">
        <v>2000</v>
      </c>
      <c r="G110" s="113"/>
      <c r="H110" s="113"/>
      <c r="I110" s="63">
        <f t="shared" si="19"/>
        <v>2000</v>
      </c>
      <c r="J110" s="126"/>
      <c r="K110" s="126"/>
      <c r="L110" s="64">
        <f t="shared" si="23"/>
        <v>2000</v>
      </c>
      <c r="M110" s="119"/>
      <c r="N110" s="119"/>
      <c r="O110" s="64">
        <f t="shared" si="24"/>
        <v>2000</v>
      </c>
      <c r="P110" s="126"/>
      <c r="Q110" s="63"/>
      <c r="R110" s="64">
        <f t="shared" si="25"/>
        <v>2000</v>
      </c>
      <c r="S110" s="63"/>
      <c r="T110" s="63"/>
      <c r="U110" s="64">
        <f t="shared" si="26"/>
        <v>2000</v>
      </c>
      <c r="V110" s="63"/>
      <c r="W110" s="63"/>
      <c r="X110" s="64">
        <f t="shared" si="20"/>
        <v>2000</v>
      </c>
      <c r="Y110" s="63"/>
      <c r="Z110" s="63"/>
      <c r="AA110" s="64">
        <f t="shared" si="21"/>
        <v>2000</v>
      </c>
      <c r="AB110" s="63"/>
      <c r="AC110" s="63"/>
      <c r="AD110" s="64">
        <f t="shared" si="22"/>
        <v>2000</v>
      </c>
      <c r="AE110" s="63">
        <f>'0102'!AQ321</f>
        <v>98</v>
      </c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  <c r="AP110" s="68"/>
      <c r="AQ110" s="226">
        <f t="shared" si="27"/>
        <v>1902</v>
      </c>
    </row>
    <row r="111" spans="1:43" ht="15" customHeight="1">
      <c r="A111" s="27">
        <v>1</v>
      </c>
      <c r="B111" s="28" t="s">
        <v>11</v>
      </c>
      <c r="C111" s="28" t="s">
        <v>49</v>
      </c>
      <c r="D111" s="32">
        <v>61104</v>
      </c>
      <c r="E111" s="33" t="s">
        <v>123</v>
      </c>
      <c r="F111" s="58">
        <v>2500</v>
      </c>
      <c r="G111" s="113"/>
      <c r="H111" s="113"/>
      <c r="I111" s="63">
        <f t="shared" si="19"/>
        <v>2500</v>
      </c>
      <c r="J111" s="126"/>
      <c r="K111" s="126"/>
      <c r="L111" s="64">
        <f t="shared" si="23"/>
        <v>2500</v>
      </c>
      <c r="M111" s="119"/>
      <c r="N111" s="119"/>
      <c r="O111" s="64">
        <f t="shared" si="24"/>
        <v>2500</v>
      </c>
      <c r="P111" s="63"/>
      <c r="Q111" s="63"/>
      <c r="R111" s="64">
        <f t="shared" si="25"/>
        <v>2500</v>
      </c>
      <c r="S111" s="63"/>
      <c r="T111" s="63"/>
      <c r="U111" s="64">
        <f t="shared" si="26"/>
        <v>2500</v>
      </c>
      <c r="V111" s="63"/>
      <c r="W111" s="63"/>
      <c r="X111" s="64">
        <f t="shared" si="20"/>
        <v>2500</v>
      </c>
      <c r="Y111" s="63"/>
      <c r="Z111" s="63"/>
      <c r="AA111" s="64">
        <f t="shared" si="21"/>
        <v>2500</v>
      </c>
      <c r="AB111" s="63"/>
      <c r="AC111" s="63"/>
      <c r="AD111" s="64">
        <f t="shared" si="22"/>
        <v>2500</v>
      </c>
      <c r="AE111" s="63">
        <f>'0102'!AR321</f>
        <v>0</v>
      </c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226">
        <f t="shared" si="27"/>
        <v>2500</v>
      </c>
    </row>
    <row r="112" spans="1:43" ht="15" customHeight="1">
      <c r="A112" s="27">
        <v>1</v>
      </c>
      <c r="B112" s="28" t="s">
        <v>11</v>
      </c>
      <c r="C112" s="28" t="s">
        <v>49</v>
      </c>
      <c r="D112" s="32">
        <v>61110</v>
      </c>
      <c r="E112" s="33" t="s">
        <v>141</v>
      </c>
      <c r="F112" s="58">
        <v>2500</v>
      </c>
      <c r="G112" s="113"/>
      <c r="H112" s="113"/>
      <c r="I112" s="63">
        <f t="shared" si="19"/>
        <v>2500</v>
      </c>
      <c r="J112" s="126"/>
      <c r="K112" s="126"/>
      <c r="L112" s="64">
        <f t="shared" si="23"/>
        <v>2500</v>
      </c>
      <c r="M112" s="119"/>
      <c r="N112" s="119"/>
      <c r="O112" s="64">
        <f t="shared" si="24"/>
        <v>2500</v>
      </c>
      <c r="P112" s="63"/>
      <c r="Q112" s="63"/>
      <c r="R112" s="64">
        <f t="shared" si="25"/>
        <v>2500</v>
      </c>
      <c r="S112" s="63"/>
      <c r="T112" s="63"/>
      <c r="U112" s="64">
        <f t="shared" si="26"/>
        <v>2500</v>
      </c>
      <c r="V112" s="63"/>
      <c r="W112" s="63"/>
      <c r="X112" s="64">
        <f t="shared" si="20"/>
        <v>2500</v>
      </c>
      <c r="Y112" s="63"/>
      <c r="Z112" s="63"/>
      <c r="AA112" s="64">
        <f t="shared" si="21"/>
        <v>2500</v>
      </c>
      <c r="AB112" s="63"/>
      <c r="AC112" s="63"/>
      <c r="AD112" s="64">
        <f t="shared" si="22"/>
        <v>2500</v>
      </c>
      <c r="AE112" s="63">
        <f>'0102'!AS321</f>
        <v>0</v>
      </c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  <c r="AP112" s="68"/>
      <c r="AQ112" s="226">
        <f t="shared" si="27"/>
        <v>2500</v>
      </c>
    </row>
    <row r="113" spans="1:43" ht="15" customHeight="1">
      <c r="A113" s="27">
        <v>1</v>
      </c>
      <c r="B113" s="28" t="s">
        <v>11</v>
      </c>
      <c r="C113" s="28" t="s">
        <v>49</v>
      </c>
      <c r="D113" s="32">
        <v>61199</v>
      </c>
      <c r="E113" s="33" t="s">
        <v>81</v>
      </c>
      <c r="F113" s="58">
        <v>1500</v>
      </c>
      <c r="G113" s="113"/>
      <c r="H113" s="113"/>
      <c r="I113" s="63">
        <f t="shared" ref="I113:I149" si="28">F113+G113-H113</f>
        <v>1500</v>
      </c>
      <c r="J113" s="126"/>
      <c r="K113" s="126"/>
      <c r="L113" s="64">
        <f t="shared" si="23"/>
        <v>1500</v>
      </c>
      <c r="M113" s="119"/>
      <c r="N113" s="119"/>
      <c r="O113" s="64">
        <f t="shared" si="24"/>
        <v>1500</v>
      </c>
      <c r="P113" s="63"/>
      <c r="Q113" s="63"/>
      <c r="R113" s="64">
        <f t="shared" si="25"/>
        <v>1500</v>
      </c>
      <c r="S113" s="63"/>
      <c r="T113" s="63"/>
      <c r="U113" s="64">
        <f t="shared" si="26"/>
        <v>1500</v>
      </c>
      <c r="V113" s="63"/>
      <c r="W113" s="63"/>
      <c r="X113" s="64">
        <f t="shared" si="20"/>
        <v>1500</v>
      </c>
      <c r="Y113" s="63"/>
      <c r="Z113" s="63"/>
      <c r="AA113" s="64">
        <f t="shared" si="21"/>
        <v>1500</v>
      </c>
      <c r="AB113" s="63"/>
      <c r="AC113" s="63"/>
      <c r="AD113" s="64">
        <f t="shared" si="22"/>
        <v>1500</v>
      </c>
      <c r="AE113" s="63">
        <f>'0102'!AT321</f>
        <v>0</v>
      </c>
      <c r="AF113" s="68"/>
      <c r="AG113" s="68"/>
      <c r="AH113" s="68"/>
      <c r="AI113" s="68"/>
      <c r="AJ113" s="68"/>
      <c r="AK113" s="68"/>
      <c r="AL113" s="68"/>
      <c r="AM113" s="68"/>
      <c r="AN113" s="68"/>
      <c r="AO113" s="68"/>
      <c r="AP113" s="68"/>
      <c r="AQ113" s="226">
        <f t="shared" si="27"/>
        <v>1500</v>
      </c>
    </row>
    <row r="114" spans="1:43" ht="15" customHeight="1">
      <c r="A114" s="27">
        <v>1</v>
      </c>
      <c r="B114" s="28" t="s">
        <v>11</v>
      </c>
      <c r="C114" s="28" t="s">
        <v>49</v>
      </c>
      <c r="D114" s="38">
        <v>61403</v>
      </c>
      <c r="E114" s="39" t="s">
        <v>85</v>
      </c>
      <c r="F114" s="58">
        <v>2000</v>
      </c>
      <c r="G114" s="113"/>
      <c r="H114" s="113"/>
      <c r="I114" s="63">
        <f t="shared" si="28"/>
        <v>2000</v>
      </c>
      <c r="J114" s="126"/>
      <c r="K114" s="126"/>
      <c r="L114" s="64">
        <f t="shared" si="23"/>
        <v>2000</v>
      </c>
      <c r="M114" s="119"/>
      <c r="N114" s="119"/>
      <c r="O114" s="64">
        <f t="shared" si="24"/>
        <v>2000</v>
      </c>
      <c r="P114" s="63"/>
      <c r="Q114" s="63"/>
      <c r="R114" s="64">
        <f t="shared" si="25"/>
        <v>2000</v>
      </c>
      <c r="S114" s="63"/>
      <c r="T114" s="63"/>
      <c r="U114" s="64">
        <f t="shared" si="26"/>
        <v>2000</v>
      </c>
      <c r="V114" s="63"/>
      <c r="W114" s="63"/>
      <c r="X114" s="64">
        <f t="shared" si="20"/>
        <v>2000</v>
      </c>
      <c r="Y114" s="63"/>
      <c r="Z114" s="63"/>
      <c r="AA114" s="64">
        <f t="shared" si="21"/>
        <v>2000</v>
      </c>
      <c r="AB114" s="63"/>
      <c r="AC114" s="63"/>
      <c r="AD114" s="64">
        <f t="shared" si="22"/>
        <v>2000</v>
      </c>
      <c r="AE114" s="63">
        <f>'0102'!AU321</f>
        <v>0</v>
      </c>
      <c r="AF114" s="68"/>
      <c r="AG114" s="68"/>
      <c r="AH114" s="68"/>
      <c r="AI114" s="68"/>
      <c r="AJ114" s="68"/>
      <c r="AK114" s="68"/>
      <c r="AL114" s="68"/>
      <c r="AM114" s="68"/>
      <c r="AN114" s="68"/>
      <c r="AO114" s="68"/>
      <c r="AP114" s="68"/>
      <c r="AQ114" s="231">
        <f t="shared" si="27"/>
        <v>2000</v>
      </c>
    </row>
    <row r="115" spans="1:43" ht="15" hidden="1" customHeight="1">
      <c r="A115" s="27">
        <v>1</v>
      </c>
      <c r="B115" s="28" t="s">
        <v>11</v>
      </c>
      <c r="C115" s="28" t="s">
        <v>49</v>
      </c>
      <c r="D115" s="38">
        <v>72101</v>
      </c>
      <c r="E115" s="39" t="s">
        <v>132</v>
      </c>
      <c r="F115" s="58"/>
      <c r="G115" s="113"/>
      <c r="H115" s="113"/>
      <c r="I115" s="63">
        <f t="shared" si="28"/>
        <v>0</v>
      </c>
      <c r="J115" s="126"/>
      <c r="K115" s="126"/>
      <c r="L115" s="64">
        <f t="shared" si="23"/>
        <v>0</v>
      </c>
      <c r="M115" s="119"/>
      <c r="N115" s="119"/>
      <c r="O115" s="64">
        <f t="shared" si="24"/>
        <v>0</v>
      </c>
      <c r="P115" s="63"/>
      <c r="Q115" s="63"/>
      <c r="R115" s="64">
        <f t="shared" si="25"/>
        <v>0</v>
      </c>
      <c r="S115" s="63"/>
      <c r="T115" s="63"/>
      <c r="U115" s="64">
        <f t="shared" si="26"/>
        <v>0</v>
      </c>
      <c r="V115" s="63"/>
      <c r="W115" s="63"/>
      <c r="X115" s="64">
        <f t="shared" si="20"/>
        <v>0</v>
      </c>
      <c r="Y115" s="63"/>
      <c r="Z115" s="63"/>
      <c r="AA115" s="64">
        <f t="shared" si="21"/>
        <v>0</v>
      </c>
      <c r="AB115" s="63"/>
      <c r="AC115" s="63"/>
      <c r="AD115" s="64">
        <f t="shared" si="22"/>
        <v>0</v>
      </c>
      <c r="AE115" s="63"/>
      <c r="AF115" s="68"/>
      <c r="AG115" s="68"/>
      <c r="AH115" s="68"/>
      <c r="AI115" s="68"/>
      <c r="AJ115" s="68"/>
      <c r="AK115" s="68"/>
      <c r="AL115" s="68"/>
      <c r="AM115" s="68"/>
      <c r="AN115" s="68"/>
      <c r="AO115" s="68"/>
      <c r="AP115" s="68"/>
      <c r="AQ115" s="136">
        <f t="shared" si="27"/>
        <v>0</v>
      </c>
    </row>
    <row r="116" spans="1:43" ht="15" customHeight="1">
      <c r="A116" s="27"/>
      <c r="B116" s="28"/>
      <c r="C116" s="28"/>
      <c r="D116" s="31"/>
      <c r="E116" s="30"/>
      <c r="F116" s="58"/>
      <c r="G116" s="113"/>
      <c r="H116" s="113"/>
      <c r="I116" s="63">
        <f t="shared" si="28"/>
        <v>0</v>
      </c>
      <c r="J116" s="126"/>
      <c r="K116" s="126"/>
      <c r="L116" s="64">
        <f t="shared" si="23"/>
        <v>0</v>
      </c>
      <c r="M116" s="119"/>
      <c r="N116" s="119"/>
      <c r="O116" s="64">
        <f t="shared" si="24"/>
        <v>0</v>
      </c>
      <c r="P116" s="63"/>
      <c r="Q116" s="63"/>
      <c r="R116" s="64">
        <f t="shared" si="25"/>
        <v>0</v>
      </c>
      <c r="S116" s="63"/>
      <c r="T116" s="63"/>
      <c r="U116" s="64"/>
      <c r="V116" s="63"/>
      <c r="W116" s="63"/>
      <c r="X116" s="64"/>
      <c r="Y116" s="63"/>
      <c r="Z116" s="63"/>
      <c r="AA116" s="64"/>
      <c r="AB116" s="63"/>
      <c r="AC116" s="63"/>
      <c r="AD116" s="64"/>
      <c r="AE116" s="63"/>
      <c r="AF116" s="199">
        <f>SUM(AF66:AF115)</f>
        <v>385</v>
      </c>
      <c r="AG116" s="68">
        <f t="shared" ref="AG116:AN116" si="29">SUM(AG66:AG115)</f>
        <v>25213.45</v>
      </c>
      <c r="AH116" s="68">
        <f t="shared" si="29"/>
        <v>30985.920000000002</v>
      </c>
      <c r="AI116" s="68">
        <f t="shared" si="29"/>
        <v>42510.840000000004</v>
      </c>
      <c r="AJ116" s="68">
        <f t="shared" si="29"/>
        <v>4738.3999999999996</v>
      </c>
      <c r="AK116" s="68">
        <f t="shared" si="29"/>
        <v>43489.98</v>
      </c>
      <c r="AL116" s="68">
        <f t="shared" si="29"/>
        <v>303.3</v>
      </c>
      <c r="AM116" s="199">
        <f t="shared" si="29"/>
        <v>0</v>
      </c>
      <c r="AN116" s="199">
        <f t="shared" si="29"/>
        <v>0</v>
      </c>
      <c r="AO116" s="68">
        <f>SUM(AO66:AO115)</f>
        <v>0</v>
      </c>
      <c r="AP116" s="68">
        <f>SUM(AP66:AP115)</f>
        <v>0</v>
      </c>
      <c r="AQ116" s="136"/>
    </row>
    <row r="117" spans="1:43" ht="15" customHeight="1">
      <c r="A117" s="27">
        <v>1</v>
      </c>
      <c r="B117" s="28" t="s">
        <v>49</v>
      </c>
      <c r="C117" s="28" t="s">
        <v>11</v>
      </c>
      <c r="D117" s="31">
        <v>51101</v>
      </c>
      <c r="E117" s="30" t="s">
        <v>12</v>
      </c>
      <c r="F117" s="58">
        <v>471498.36</v>
      </c>
      <c r="G117" s="113"/>
      <c r="H117" s="113"/>
      <c r="I117" s="63">
        <f t="shared" si="28"/>
        <v>471498.36</v>
      </c>
      <c r="J117" s="126"/>
      <c r="K117" s="126"/>
      <c r="L117" s="64">
        <f t="shared" si="23"/>
        <v>471498.36</v>
      </c>
      <c r="M117" s="119">
        <v>4000</v>
      </c>
      <c r="N117" s="119"/>
      <c r="O117" s="64">
        <f t="shared" si="24"/>
        <v>475498.36</v>
      </c>
      <c r="P117" s="63">
        <v>1280</v>
      </c>
      <c r="Q117" s="63">
        <v>4320</v>
      </c>
      <c r="R117" s="64">
        <f t="shared" si="25"/>
        <v>472458.36</v>
      </c>
      <c r="S117" s="63"/>
      <c r="T117" s="63"/>
      <c r="U117" s="64">
        <f t="shared" si="26"/>
        <v>472458.36</v>
      </c>
      <c r="V117" s="63"/>
      <c r="W117" s="63"/>
      <c r="X117" s="64">
        <f t="shared" ref="X117:X164" si="30">U117+V117-W117</f>
        <v>472458.36</v>
      </c>
      <c r="Y117" s="63"/>
      <c r="Z117" s="63"/>
      <c r="AA117" s="64">
        <f t="shared" ref="AA117:AA164" si="31">X117+Y117-Z117</f>
        <v>472458.36</v>
      </c>
      <c r="AB117" s="63"/>
      <c r="AC117" s="63"/>
      <c r="AD117" s="64">
        <f t="shared" ref="AD117:AD164" si="32">X117+AB117-AC117</f>
        <v>472458.36</v>
      </c>
      <c r="AE117" s="63">
        <f>'0201'!C168</f>
        <v>236771.84999999998</v>
      </c>
      <c r="AF117" s="68"/>
      <c r="AG117" s="68">
        <f>'0201'!C6+'0201'!C7+'0201'!C12+'0201'!C19</f>
        <v>48492.490000000005</v>
      </c>
      <c r="AH117" s="68">
        <f>'0201'!C21</f>
        <v>37342.160000000003</v>
      </c>
      <c r="AI117" s="228">
        <f>'0201'!C31+'0201'!C35+'0201'!C41</f>
        <v>74285.709999999992</v>
      </c>
      <c r="AJ117" s="20"/>
      <c r="AK117" s="233">
        <f>'0201'!C53+'0201'!C57</f>
        <v>76651.489999999991</v>
      </c>
      <c r="AL117" s="195">
        <f>'0201'!C44+'0201'!C52</f>
        <v>0</v>
      </c>
      <c r="AM117" s="197">
        <f>'0201'!C53</f>
        <v>37686.85</v>
      </c>
      <c r="AN117" s="197">
        <f>'0201'!C106</f>
        <v>0</v>
      </c>
      <c r="AO117" s="197">
        <f>'0201'!C72+'0201'!C74+'0201'!C81</f>
        <v>0</v>
      </c>
      <c r="AP117" s="197">
        <f>'0201'!C94</f>
        <v>0</v>
      </c>
      <c r="AQ117" s="136">
        <f t="shared" si="27"/>
        <v>235686.51</v>
      </c>
    </row>
    <row r="118" spans="1:43" ht="15" customHeight="1">
      <c r="A118" s="27">
        <v>1</v>
      </c>
      <c r="B118" s="28" t="s">
        <v>49</v>
      </c>
      <c r="C118" s="28" t="s">
        <v>11</v>
      </c>
      <c r="D118" s="31">
        <v>51107</v>
      </c>
      <c r="E118" s="30" t="s">
        <v>53</v>
      </c>
      <c r="F118" s="58">
        <v>1614</v>
      </c>
      <c r="G118" s="113"/>
      <c r="H118" s="113"/>
      <c r="I118" s="63">
        <f t="shared" si="28"/>
        <v>1614</v>
      </c>
      <c r="J118" s="126"/>
      <c r="K118" s="126"/>
      <c r="L118" s="64">
        <f t="shared" si="23"/>
        <v>1614</v>
      </c>
      <c r="M118" s="119"/>
      <c r="N118" s="119"/>
      <c r="O118" s="64">
        <f t="shared" si="24"/>
        <v>1614</v>
      </c>
      <c r="P118" s="63"/>
      <c r="Q118" s="63"/>
      <c r="R118" s="64">
        <f t="shared" si="25"/>
        <v>1614</v>
      </c>
      <c r="S118" s="63"/>
      <c r="T118" s="63"/>
      <c r="U118" s="64">
        <f t="shared" si="26"/>
        <v>1614</v>
      </c>
      <c r="V118" s="63"/>
      <c r="W118" s="63"/>
      <c r="X118" s="64">
        <f t="shared" si="30"/>
        <v>1614</v>
      </c>
      <c r="Y118" s="63"/>
      <c r="Z118" s="63"/>
      <c r="AA118" s="64">
        <f t="shared" si="31"/>
        <v>1614</v>
      </c>
      <c r="AB118" s="63"/>
      <c r="AC118" s="63"/>
      <c r="AD118" s="64">
        <f t="shared" si="32"/>
        <v>1614</v>
      </c>
      <c r="AE118" s="63">
        <f>'0201'!E168</f>
        <v>1444.92</v>
      </c>
      <c r="AF118" s="68"/>
      <c r="AG118" s="68">
        <f>'0201'!E7+'0201'!E14</f>
        <v>322.92</v>
      </c>
      <c r="AH118" s="68">
        <f>'0201'!E21</f>
        <v>255</v>
      </c>
      <c r="AI118" s="228">
        <f>'0201'!E41</f>
        <v>334.5</v>
      </c>
      <c r="AJ118" s="195"/>
      <c r="AK118" s="234">
        <f>'0201'!E53+'0201'!E57</f>
        <v>532.5</v>
      </c>
      <c r="AL118" s="193">
        <f>'0201'!E52</f>
        <v>0</v>
      </c>
      <c r="AM118" s="193"/>
      <c r="AN118" s="193">
        <f>'0201'!F106</f>
        <v>0</v>
      </c>
      <c r="AO118" s="193">
        <f>'0201'!E72+'0201'!E74+'0201'!E81</f>
        <v>0</v>
      </c>
      <c r="AP118" s="193"/>
      <c r="AQ118" s="136">
        <f t="shared" si="27"/>
        <v>169.07999999999993</v>
      </c>
    </row>
    <row r="119" spans="1:43" ht="15" customHeight="1">
      <c r="A119" s="27">
        <v>1</v>
      </c>
      <c r="B119" s="28" t="s">
        <v>49</v>
      </c>
      <c r="C119" s="28" t="s">
        <v>11</v>
      </c>
      <c r="D119" s="31">
        <v>51201</v>
      </c>
      <c r="E119" s="30" t="s">
        <v>13</v>
      </c>
      <c r="F119" s="58">
        <v>4380</v>
      </c>
      <c r="G119" s="113"/>
      <c r="H119" s="113"/>
      <c r="I119" s="63">
        <f t="shared" si="28"/>
        <v>4380</v>
      </c>
      <c r="J119" s="126"/>
      <c r="K119" s="126"/>
      <c r="L119" s="64">
        <f t="shared" si="23"/>
        <v>4380</v>
      </c>
      <c r="M119" s="119"/>
      <c r="N119" s="119"/>
      <c r="O119" s="64">
        <f t="shared" si="24"/>
        <v>4380</v>
      </c>
      <c r="P119" s="63">
        <v>4320</v>
      </c>
      <c r="Q119" s="63"/>
      <c r="R119" s="64">
        <f t="shared" si="25"/>
        <v>8700</v>
      </c>
      <c r="S119" s="63">
        <v>2800</v>
      </c>
      <c r="T119" s="63"/>
      <c r="U119" s="64">
        <f t="shared" si="26"/>
        <v>11500</v>
      </c>
      <c r="V119" s="63"/>
      <c r="W119" s="63"/>
      <c r="X119" s="64">
        <f t="shared" si="30"/>
        <v>11500</v>
      </c>
      <c r="Y119" s="63"/>
      <c r="Z119" s="63"/>
      <c r="AA119" s="64">
        <f t="shared" si="31"/>
        <v>11500</v>
      </c>
      <c r="AB119" s="63"/>
      <c r="AC119" s="63"/>
      <c r="AD119" s="64">
        <f t="shared" si="32"/>
        <v>11500</v>
      </c>
      <c r="AE119" s="63"/>
      <c r="AF119" s="68"/>
      <c r="AG119" s="68"/>
      <c r="AH119" s="68"/>
      <c r="AI119" s="68"/>
      <c r="AJ119" s="68">
        <f>'0201'!D47</f>
        <v>486</v>
      </c>
      <c r="AK119" s="68">
        <f>'0201'!D58</f>
        <v>1460</v>
      </c>
      <c r="AL119" s="68"/>
      <c r="AM119" s="68"/>
      <c r="AN119" s="68"/>
      <c r="AO119" s="68"/>
      <c r="AP119" s="68"/>
      <c r="AQ119" s="136">
        <f t="shared" si="27"/>
        <v>11500</v>
      </c>
    </row>
    <row r="120" spans="1:43" ht="15" customHeight="1">
      <c r="A120" s="27">
        <v>1</v>
      </c>
      <c r="B120" s="28" t="s">
        <v>49</v>
      </c>
      <c r="C120" s="28" t="s">
        <v>11</v>
      </c>
      <c r="D120" s="31">
        <v>51203</v>
      </c>
      <c r="E120" s="30" t="s">
        <v>162</v>
      </c>
      <c r="F120" s="58">
        <v>350</v>
      </c>
      <c r="G120" s="113"/>
      <c r="H120" s="113"/>
      <c r="I120" s="63">
        <f t="shared" si="28"/>
        <v>350</v>
      </c>
      <c r="J120" s="126"/>
      <c r="K120" s="126"/>
      <c r="L120" s="64">
        <f t="shared" si="23"/>
        <v>350</v>
      </c>
      <c r="M120" s="119">
        <v>350</v>
      </c>
      <c r="N120" s="119"/>
      <c r="O120" s="64">
        <f t="shared" si="24"/>
        <v>700</v>
      </c>
      <c r="P120" s="63">
        <v>350</v>
      </c>
      <c r="Q120" s="63"/>
      <c r="R120" s="64">
        <f t="shared" si="25"/>
        <v>1050</v>
      </c>
      <c r="S120" s="120">
        <v>350</v>
      </c>
      <c r="T120" s="63"/>
      <c r="U120" s="64">
        <f t="shared" si="26"/>
        <v>1400</v>
      </c>
      <c r="V120" s="120"/>
      <c r="W120" s="63"/>
      <c r="X120" s="64">
        <f t="shared" si="30"/>
        <v>1400</v>
      </c>
      <c r="Y120" s="120"/>
      <c r="Z120" s="63"/>
      <c r="AA120" s="64">
        <f t="shared" si="31"/>
        <v>1400</v>
      </c>
      <c r="AB120" s="120"/>
      <c r="AC120" s="63"/>
      <c r="AD120" s="64">
        <f t="shared" si="32"/>
        <v>1400</v>
      </c>
      <c r="AE120" s="63"/>
      <c r="AF120" s="68"/>
      <c r="AG120" s="68"/>
      <c r="AH120" s="68"/>
      <c r="AI120" s="68"/>
      <c r="AJ120" s="68"/>
      <c r="AK120" s="68"/>
      <c r="AL120" s="68"/>
      <c r="AM120" s="68"/>
      <c r="AN120" s="68"/>
      <c r="AO120" s="68"/>
      <c r="AP120" s="68"/>
      <c r="AQ120" s="136">
        <f t="shared" si="27"/>
        <v>1400</v>
      </c>
    </row>
    <row r="121" spans="1:43" ht="15" customHeight="1">
      <c r="A121" s="27">
        <v>1</v>
      </c>
      <c r="B121" s="28" t="s">
        <v>49</v>
      </c>
      <c r="C121" s="28" t="s">
        <v>11</v>
      </c>
      <c r="D121" s="31">
        <v>51301</v>
      </c>
      <c r="E121" s="30" t="s">
        <v>50</v>
      </c>
      <c r="F121" s="58">
        <v>16909.5</v>
      </c>
      <c r="G121" s="113"/>
      <c r="H121" s="113"/>
      <c r="I121" s="63">
        <f t="shared" si="28"/>
        <v>16909.5</v>
      </c>
      <c r="J121" s="126"/>
      <c r="K121" s="126"/>
      <c r="L121" s="64">
        <f t="shared" si="23"/>
        <v>16909.5</v>
      </c>
      <c r="M121" s="119"/>
      <c r="N121" s="119"/>
      <c r="O121" s="64">
        <f t="shared" si="24"/>
        <v>16909.5</v>
      </c>
      <c r="P121" s="63"/>
      <c r="Q121" s="63"/>
      <c r="R121" s="64">
        <f t="shared" si="25"/>
        <v>16909.5</v>
      </c>
      <c r="S121" s="63"/>
      <c r="T121" s="63"/>
      <c r="U121" s="64">
        <f t="shared" si="26"/>
        <v>16909.5</v>
      </c>
      <c r="V121" s="63"/>
      <c r="W121" s="63"/>
      <c r="X121" s="64">
        <f t="shared" si="30"/>
        <v>16909.5</v>
      </c>
      <c r="Y121" s="63"/>
      <c r="Z121" s="63"/>
      <c r="AA121" s="64">
        <f t="shared" si="31"/>
        <v>16909.5</v>
      </c>
      <c r="AB121" s="63"/>
      <c r="AC121" s="63"/>
      <c r="AD121" s="64">
        <f t="shared" si="32"/>
        <v>16909.5</v>
      </c>
      <c r="AE121" s="63">
        <f>'0201'!F168</f>
        <v>2681.35</v>
      </c>
      <c r="AF121" s="68"/>
      <c r="AG121" s="68">
        <f>'0201'!F9</f>
        <v>0</v>
      </c>
      <c r="AH121" s="68">
        <f>'0201'!F21+'0201'!F22</f>
        <v>481.45</v>
      </c>
      <c r="AI121" s="225">
        <f>'0201'!F34+'0201'!F42</f>
        <v>321.08</v>
      </c>
      <c r="AJ121" s="20">
        <f>'0201'!F48</f>
        <v>1187.69</v>
      </c>
      <c r="AK121" s="235">
        <f>'0201'!F56</f>
        <v>691.13</v>
      </c>
      <c r="AL121" s="195">
        <f>'0201'!F43+'0201'!F45+'0201'!F51</f>
        <v>0</v>
      </c>
      <c r="AM121" s="197"/>
      <c r="AN121" s="197">
        <f>'0201'!J97+'0201'!J99+'0201'!J105</f>
        <v>0</v>
      </c>
      <c r="AO121" s="197">
        <f>'0201'!F71+'0201'!F73+'0201'!F80</f>
        <v>0</v>
      </c>
      <c r="AP121" s="197">
        <f>'0201'!F95</f>
        <v>0</v>
      </c>
      <c r="AQ121" s="136">
        <f t="shared" si="27"/>
        <v>14228.15</v>
      </c>
    </row>
    <row r="122" spans="1:43" ht="15" customHeight="1">
      <c r="A122" s="27">
        <v>1</v>
      </c>
      <c r="B122" s="28" t="s">
        <v>49</v>
      </c>
      <c r="C122" s="28" t="s">
        <v>11</v>
      </c>
      <c r="D122" s="32">
        <v>51401</v>
      </c>
      <c r="E122" s="33" t="s">
        <v>14</v>
      </c>
      <c r="F122" s="58">
        <v>43233.24</v>
      </c>
      <c r="G122" s="113"/>
      <c r="H122" s="113"/>
      <c r="I122" s="63">
        <f t="shared" si="28"/>
        <v>43233.24</v>
      </c>
      <c r="J122" s="126"/>
      <c r="K122" s="126"/>
      <c r="L122" s="64">
        <f t="shared" si="23"/>
        <v>43233.24</v>
      </c>
      <c r="M122" s="119">
        <v>340</v>
      </c>
      <c r="N122" s="119"/>
      <c r="O122" s="64">
        <f t="shared" si="24"/>
        <v>43573.24</v>
      </c>
      <c r="P122" s="63">
        <v>108.8</v>
      </c>
      <c r="Q122" s="63">
        <v>367.2</v>
      </c>
      <c r="R122" s="64">
        <f t="shared" si="25"/>
        <v>43314.840000000004</v>
      </c>
      <c r="S122" s="63"/>
      <c r="T122" s="63"/>
      <c r="U122" s="64">
        <f t="shared" si="26"/>
        <v>43314.840000000004</v>
      </c>
      <c r="V122" s="63"/>
      <c r="W122" s="63"/>
      <c r="X122" s="64">
        <f t="shared" si="30"/>
        <v>43314.840000000004</v>
      </c>
      <c r="Y122" s="63"/>
      <c r="Z122" s="63"/>
      <c r="AA122" s="64">
        <f t="shared" si="31"/>
        <v>43314.840000000004</v>
      </c>
      <c r="AB122" s="63"/>
      <c r="AC122" s="63"/>
      <c r="AD122" s="64">
        <f t="shared" si="32"/>
        <v>43314.840000000004</v>
      </c>
      <c r="AE122" s="63">
        <f>'0201'!H168</f>
        <v>17599.189999999999</v>
      </c>
      <c r="AF122" s="68"/>
      <c r="AG122" s="68">
        <f>'0201'!H11</f>
        <v>900</v>
      </c>
      <c r="AH122" s="68">
        <f>'0201'!H29+'0201'!H30</f>
        <v>6729.0499999999993</v>
      </c>
      <c r="AI122" s="68">
        <f>'0201'!H40</f>
        <v>3250.18</v>
      </c>
      <c r="AJ122" s="68">
        <f>'0201'!H44</f>
        <v>3251.65</v>
      </c>
      <c r="AK122" s="68">
        <f>'0201'!H49+'0201'!H52</f>
        <v>3468.3100000000004</v>
      </c>
      <c r="AL122" s="68"/>
      <c r="AM122" s="68">
        <f>'0201'!H55</f>
        <v>0</v>
      </c>
      <c r="AN122" s="68">
        <f>'0201'!H60+'0201'!H63+'0201'!H64</f>
        <v>0</v>
      </c>
      <c r="AO122" s="68"/>
      <c r="AP122" s="68"/>
      <c r="AQ122" s="136">
        <f t="shared" si="27"/>
        <v>25715.650000000005</v>
      </c>
    </row>
    <row r="123" spans="1:43" ht="15" customHeight="1">
      <c r="A123" s="27">
        <v>1</v>
      </c>
      <c r="B123" s="28" t="s">
        <v>49</v>
      </c>
      <c r="C123" s="28" t="s">
        <v>11</v>
      </c>
      <c r="D123" s="32">
        <v>51402</v>
      </c>
      <c r="E123" s="33" t="s">
        <v>15</v>
      </c>
      <c r="F123" s="58">
        <v>372.3</v>
      </c>
      <c r="G123" s="113"/>
      <c r="H123" s="113"/>
      <c r="I123" s="63">
        <f t="shared" si="28"/>
        <v>372.3</v>
      </c>
      <c r="J123" s="126"/>
      <c r="K123" s="126"/>
      <c r="L123" s="64">
        <f t="shared" si="23"/>
        <v>372.3</v>
      </c>
      <c r="M123" s="119"/>
      <c r="N123" s="119"/>
      <c r="O123" s="64">
        <f t="shared" si="24"/>
        <v>372.3</v>
      </c>
      <c r="P123" s="63">
        <v>367.2</v>
      </c>
      <c r="Q123" s="63"/>
      <c r="R123" s="64">
        <f t="shared" si="25"/>
        <v>739.5</v>
      </c>
      <c r="S123" s="63">
        <v>238</v>
      </c>
      <c r="T123" s="63"/>
      <c r="U123" s="64">
        <f t="shared" si="26"/>
        <v>977.5</v>
      </c>
      <c r="V123" s="63"/>
      <c r="W123" s="63"/>
      <c r="X123" s="64">
        <f t="shared" si="30"/>
        <v>977.5</v>
      </c>
      <c r="Y123" s="63"/>
      <c r="Z123" s="63"/>
      <c r="AA123" s="64">
        <f t="shared" si="31"/>
        <v>977.5</v>
      </c>
      <c r="AB123" s="63"/>
      <c r="AC123" s="63"/>
      <c r="AD123" s="64">
        <f t="shared" si="32"/>
        <v>977.5</v>
      </c>
      <c r="AE123" s="63"/>
      <c r="AF123" s="68"/>
      <c r="AG123" s="68"/>
      <c r="AH123" s="68"/>
      <c r="AI123" s="68"/>
      <c r="AJ123" s="68"/>
      <c r="AK123" s="68">
        <f>'0201'!I49</f>
        <v>41.31</v>
      </c>
      <c r="AL123" s="68"/>
      <c r="AM123" s="68"/>
      <c r="AN123" s="68">
        <f>'0201'!Q111</f>
        <v>0</v>
      </c>
      <c r="AO123" s="68"/>
      <c r="AP123" s="68"/>
      <c r="AQ123" s="136">
        <f t="shared" si="27"/>
        <v>977.5</v>
      </c>
    </row>
    <row r="124" spans="1:43" ht="15" customHeight="1">
      <c r="A124" s="27">
        <v>1</v>
      </c>
      <c r="B124" s="28" t="s">
        <v>49</v>
      </c>
      <c r="C124" s="28" t="s">
        <v>11</v>
      </c>
      <c r="D124" s="32">
        <v>51501</v>
      </c>
      <c r="E124" s="33" t="s">
        <v>14</v>
      </c>
      <c r="F124" s="58">
        <v>32512.36</v>
      </c>
      <c r="G124" s="113"/>
      <c r="H124" s="113"/>
      <c r="I124" s="63">
        <f t="shared" si="28"/>
        <v>32512.36</v>
      </c>
      <c r="J124" s="126"/>
      <c r="K124" s="126"/>
      <c r="L124" s="64">
        <f t="shared" si="23"/>
        <v>32512.36</v>
      </c>
      <c r="M124" s="119">
        <v>310</v>
      </c>
      <c r="N124" s="119"/>
      <c r="O124" s="64">
        <f t="shared" si="24"/>
        <v>32822.36</v>
      </c>
      <c r="P124" s="63">
        <v>99.2</v>
      </c>
      <c r="Q124" s="63">
        <v>334.8</v>
      </c>
      <c r="R124" s="64">
        <f t="shared" si="25"/>
        <v>32586.76</v>
      </c>
      <c r="S124" s="63"/>
      <c r="T124" s="63"/>
      <c r="U124" s="64">
        <f t="shared" si="26"/>
        <v>32586.76</v>
      </c>
      <c r="V124" s="63"/>
      <c r="W124" s="63"/>
      <c r="X124" s="64">
        <f t="shared" si="30"/>
        <v>32586.76</v>
      </c>
      <c r="Y124" s="63"/>
      <c r="Z124" s="63"/>
      <c r="AA124" s="64">
        <f t="shared" si="31"/>
        <v>32586.76</v>
      </c>
      <c r="AB124" s="63"/>
      <c r="AC124" s="63"/>
      <c r="AD124" s="64">
        <f t="shared" si="32"/>
        <v>32586.76</v>
      </c>
      <c r="AE124" s="63">
        <f>'0201'!J168</f>
        <v>8041.73</v>
      </c>
      <c r="AF124" s="68"/>
      <c r="AG124" s="68">
        <f>'0201'!J10</f>
        <v>700</v>
      </c>
      <c r="AH124" s="68">
        <f>'0201'!J25+'0201'!J26+'0201'!J27+'0201'!J28</f>
        <v>4944.0199999999995</v>
      </c>
      <c r="AI124" s="68"/>
      <c r="AJ124" s="68"/>
      <c r="AK124" s="68">
        <f>'0201'!J50+'0201'!J51</f>
        <v>2397.71</v>
      </c>
      <c r="AL124" s="68"/>
      <c r="AM124" s="68">
        <f>'0201'!J56+'0201'!J57</f>
        <v>0</v>
      </c>
      <c r="AN124" s="68">
        <f>'0201'!J58+'0201'!J59+'0201'!J61+'0201'!J62</f>
        <v>0</v>
      </c>
      <c r="AO124" s="68"/>
      <c r="AP124" s="68"/>
      <c r="AQ124" s="136">
        <f t="shared" si="27"/>
        <v>24545.03</v>
      </c>
    </row>
    <row r="125" spans="1:43" ht="15" customHeight="1">
      <c r="A125" s="27">
        <v>1</v>
      </c>
      <c r="B125" s="28" t="s">
        <v>49</v>
      </c>
      <c r="C125" s="28" t="s">
        <v>11</v>
      </c>
      <c r="D125" s="31">
        <v>51502</v>
      </c>
      <c r="E125" s="33" t="s">
        <v>15</v>
      </c>
      <c r="F125" s="58">
        <v>339.45</v>
      </c>
      <c r="G125" s="113"/>
      <c r="H125" s="113"/>
      <c r="I125" s="63">
        <f t="shared" si="28"/>
        <v>339.45</v>
      </c>
      <c r="J125" s="126"/>
      <c r="K125" s="126"/>
      <c r="L125" s="64">
        <f t="shared" si="23"/>
        <v>339.45</v>
      </c>
      <c r="M125" s="119"/>
      <c r="N125" s="119"/>
      <c r="O125" s="64">
        <f t="shared" si="24"/>
        <v>339.45</v>
      </c>
      <c r="P125" s="63">
        <v>334.8</v>
      </c>
      <c r="Q125" s="63"/>
      <c r="R125" s="64">
        <f t="shared" si="25"/>
        <v>674.25</v>
      </c>
      <c r="S125" s="63">
        <v>217</v>
      </c>
      <c r="T125" s="63"/>
      <c r="U125" s="64">
        <f t="shared" si="26"/>
        <v>891.25</v>
      </c>
      <c r="V125" s="63"/>
      <c r="W125" s="63"/>
      <c r="X125" s="64">
        <f t="shared" si="30"/>
        <v>891.25</v>
      </c>
      <c r="Y125" s="63"/>
      <c r="Z125" s="63"/>
      <c r="AA125" s="64">
        <f t="shared" si="31"/>
        <v>891.25</v>
      </c>
      <c r="AB125" s="63"/>
      <c r="AC125" s="63"/>
      <c r="AD125" s="64">
        <f t="shared" si="32"/>
        <v>891.25</v>
      </c>
      <c r="AE125" s="63"/>
      <c r="AF125" s="68"/>
      <c r="AG125" s="68"/>
      <c r="AH125" s="68"/>
      <c r="AI125" s="68"/>
      <c r="AJ125" s="68"/>
      <c r="AK125" s="68">
        <f>'0201'!K50</f>
        <v>37.67</v>
      </c>
      <c r="AL125" s="68"/>
      <c r="AM125" s="68"/>
      <c r="AN125" s="68"/>
      <c r="AO125" s="68"/>
      <c r="AP125" s="68"/>
      <c r="AQ125" s="136">
        <f t="shared" si="27"/>
        <v>891.25</v>
      </c>
    </row>
    <row r="126" spans="1:43" ht="15" customHeight="1">
      <c r="A126" s="27">
        <v>1</v>
      </c>
      <c r="B126" s="28" t="s">
        <v>49</v>
      </c>
      <c r="C126" s="28" t="s">
        <v>11</v>
      </c>
      <c r="D126" s="31">
        <v>51701</v>
      </c>
      <c r="E126" s="39" t="s">
        <v>108</v>
      </c>
      <c r="F126" s="58">
        <v>10000</v>
      </c>
      <c r="G126" s="113"/>
      <c r="H126" s="113"/>
      <c r="I126" s="63">
        <f t="shared" si="28"/>
        <v>10000</v>
      </c>
      <c r="J126" s="126"/>
      <c r="K126" s="126"/>
      <c r="L126" s="64">
        <f t="shared" si="23"/>
        <v>10000</v>
      </c>
      <c r="M126" s="119"/>
      <c r="N126" s="119"/>
      <c r="O126" s="64">
        <f t="shared" si="24"/>
        <v>10000</v>
      </c>
      <c r="P126" s="63"/>
      <c r="Q126" s="63"/>
      <c r="R126" s="64">
        <f t="shared" si="25"/>
        <v>10000</v>
      </c>
      <c r="S126" s="63"/>
      <c r="T126" s="63"/>
      <c r="U126" s="64">
        <f t="shared" si="26"/>
        <v>10000</v>
      </c>
      <c r="V126" s="63"/>
      <c r="W126" s="63"/>
      <c r="X126" s="64">
        <f t="shared" si="30"/>
        <v>10000</v>
      </c>
      <c r="Y126" s="63"/>
      <c r="Z126" s="63"/>
      <c r="AA126" s="64">
        <f t="shared" si="31"/>
        <v>10000</v>
      </c>
      <c r="AB126" s="63"/>
      <c r="AC126" s="63"/>
      <c r="AD126" s="64">
        <f t="shared" si="32"/>
        <v>10000</v>
      </c>
      <c r="AE126" s="63">
        <f>'0201'!G168</f>
        <v>5630.57</v>
      </c>
      <c r="AF126" s="68"/>
      <c r="AG126" s="68"/>
      <c r="AH126" s="68">
        <f>'0201'!G24</f>
        <v>1106.25</v>
      </c>
      <c r="AI126" s="68">
        <f>'0201'!G36+'0201'!G37</f>
        <v>2311.8199999999997</v>
      </c>
      <c r="AJ126" s="68">
        <f>'0201'!G45</f>
        <v>1106.25</v>
      </c>
      <c r="AK126" s="68">
        <f>'0201'!G54</f>
        <v>1106.25</v>
      </c>
      <c r="AL126" s="68"/>
      <c r="AM126" s="68">
        <f>'0201'!K91</f>
        <v>0</v>
      </c>
      <c r="AN126" s="68">
        <f>'0201'!K108</f>
        <v>0</v>
      </c>
      <c r="AO126" s="68"/>
      <c r="AP126" s="68"/>
      <c r="AQ126" s="136">
        <f t="shared" si="27"/>
        <v>4369.43</v>
      </c>
    </row>
    <row r="127" spans="1:43" ht="15" hidden="1" customHeight="1">
      <c r="A127" s="27">
        <v>1</v>
      </c>
      <c r="B127" s="28" t="s">
        <v>49</v>
      </c>
      <c r="C127" s="28" t="s">
        <v>11</v>
      </c>
      <c r="D127" s="31">
        <v>51702</v>
      </c>
      <c r="E127" s="39" t="s">
        <v>109</v>
      </c>
      <c r="F127" s="58"/>
      <c r="G127" s="113"/>
      <c r="H127" s="113"/>
      <c r="I127" s="63">
        <f t="shared" si="28"/>
        <v>0</v>
      </c>
      <c r="J127" s="126"/>
      <c r="K127" s="126"/>
      <c r="L127" s="64">
        <f t="shared" si="23"/>
        <v>0</v>
      </c>
      <c r="M127" s="119"/>
      <c r="N127" s="119"/>
      <c r="O127" s="64">
        <f t="shared" si="24"/>
        <v>0</v>
      </c>
      <c r="P127" s="63"/>
      <c r="Q127" s="63"/>
      <c r="R127" s="64">
        <f t="shared" si="25"/>
        <v>0</v>
      </c>
      <c r="S127" s="63"/>
      <c r="T127" s="63"/>
      <c r="U127" s="64">
        <f t="shared" si="26"/>
        <v>0</v>
      </c>
      <c r="V127" s="63"/>
      <c r="W127" s="63"/>
      <c r="X127" s="64">
        <f t="shared" si="30"/>
        <v>0</v>
      </c>
      <c r="Y127" s="63"/>
      <c r="Z127" s="63"/>
      <c r="AA127" s="64">
        <f t="shared" si="31"/>
        <v>0</v>
      </c>
      <c r="AB127" s="63"/>
      <c r="AC127" s="63"/>
      <c r="AD127" s="64">
        <f t="shared" si="32"/>
        <v>0</v>
      </c>
      <c r="AE127" s="63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136">
        <f t="shared" si="27"/>
        <v>0</v>
      </c>
    </row>
    <row r="128" spans="1:43" ht="15" customHeight="1">
      <c r="A128" s="27">
        <v>1</v>
      </c>
      <c r="B128" s="28" t="s">
        <v>49</v>
      </c>
      <c r="C128" s="28" t="s">
        <v>11</v>
      </c>
      <c r="D128" s="31">
        <v>51901</v>
      </c>
      <c r="E128" s="39" t="s">
        <v>17</v>
      </c>
      <c r="F128" s="58">
        <v>14232</v>
      </c>
      <c r="G128" s="113"/>
      <c r="H128" s="113"/>
      <c r="I128" s="63">
        <f t="shared" si="28"/>
        <v>14232</v>
      </c>
      <c r="J128" s="126"/>
      <c r="K128" s="126"/>
      <c r="L128" s="64">
        <f t="shared" si="23"/>
        <v>14232</v>
      </c>
      <c r="M128" s="119"/>
      <c r="N128" s="119"/>
      <c r="O128" s="64">
        <f t="shared" si="24"/>
        <v>14232</v>
      </c>
      <c r="P128" s="63"/>
      <c r="Q128" s="63"/>
      <c r="R128" s="64">
        <f t="shared" si="25"/>
        <v>14232</v>
      </c>
      <c r="S128" s="63"/>
      <c r="T128" s="63"/>
      <c r="U128" s="64">
        <f t="shared" si="26"/>
        <v>14232</v>
      </c>
      <c r="V128" s="63"/>
      <c r="W128" s="63"/>
      <c r="X128" s="64">
        <f t="shared" si="30"/>
        <v>14232</v>
      </c>
      <c r="Y128" s="63"/>
      <c r="Z128" s="63"/>
      <c r="AA128" s="64">
        <f t="shared" si="31"/>
        <v>14232</v>
      </c>
      <c r="AB128" s="63"/>
      <c r="AC128" s="63"/>
      <c r="AD128" s="64">
        <f t="shared" si="32"/>
        <v>14232</v>
      </c>
      <c r="AE128" s="63">
        <f>'0201'!L168</f>
        <v>7427.4599999999991</v>
      </c>
      <c r="AF128" s="68">
        <f>'0201'!L5</f>
        <v>1185.7</v>
      </c>
      <c r="AG128" s="68">
        <f>'0201'!L13+'0201'!L20</f>
        <v>1502.46</v>
      </c>
      <c r="AH128" s="68">
        <f>'0201'!L10+'0201'!L11</f>
        <v>0</v>
      </c>
      <c r="AI128" s="191">
        <f>'0201'!L32+'0201'!L33+'0201'!L39</f>
        <v>2392.6999999999998</v>
      </c>
      <c r="AJ128" s="20">
        <f>'0201'!L46</f>
        <v>1181.2</v>
      </c>
      <c r="AK128" s="236">
        <f>'0201'!L55</f>
        <v>1165.4000000000001</v>
      </c>
      <c r="AL128" s="195">
        <f>'0201'!L41+'0201'!L42+'0201'!L48+'0201'!L49+'0201'!L50</f>
        <v>0</v>
      </c>
      <c r="AM128" s="197">
        <f>'0201'!N89</f>
        <v>0</v>
      </c>
      <c r="AN128" s="197">
        <f>'0201'!L65</f>
        <v>0</v>
      </c>
      <c r="AO128" s="197">
        <f>'0201'!L75+'0201'!L79</f>
        <v>0</v>
      </c>
      <c r="AP128" s="197">
        <f>'0201'!N126</f>
        <v>0</v>
      </c>
      <c r="AQ128" s="136">
        <f t="shared" si="27"/>
        <v>6804.5400000000009</v>
      </c>
    </row>
    <row r="129" spans="1:44" ht="15" customHeight="1">
      <c r="A129" s="27">
        <v>1</v>
      </c>
      <c r="B129" s="28" t="s">
        <v>49</v>
      </c>
      <c r="C129" s="28" t="s">
        <v>11</v>
      </c>
      <c r="D129" s="31">
        <v>51903</v>
      </c>
      <c r="E129" s="30" t="s">
        <v>405</v>
      </c>
      <c r="F129" s="58"/>
      <c r="G129" s="113"/>
      <c r="H129" s="113"/>
      <c r="I129" s="63">
        <f t="shared" si="28"/>
        <v>0</v>
      </c>
      <c r="J129" s="126"/>
      <c r="K129" s="126"/>
      <c r="L129" s="64">
        <f t="shared" si="23"/>
        <v>0</v>
      </c>
      <c r="M129" s="119">
        <v>85</v>
      </c>
      <c r="N129" s="119"/>
      <c r="O129" s="64">
        <f t="shared" si="24"/>
        <v>85</v>
      </c>
      <c r="P129" s="63">
        <v>14.17</v>
      </c>
      <c r="Q129" s="63"/>
      <c r="R129" s="64">
        <f t="shared" si="25"/>
        <v>99.17</v>
      </c>
      <c r="S129" s="63"/>
      <c r="T129" s="63"/>
      <c r="U129" s="64">
        <f t="shared" si="26"/>
        <v>99.17</v>
      </c>
      <c r="V129" s="63"/>
      <c r="W129" s="63"/>
      <c r="X129" s="64">
        <f t="shared" si="30"/>
        <v>99.17</v>
      </c>
      <c r="Y129" s="63"/>
      <c r="Z129" s="63"/>
      <c r="AA129" s="64">
        <f t="shared" si="31"/>
        <v>99.17</v>
      </c>
      <c r="AB129" s="63"/>
      <c r="AC129" s="63"/>
      <c r="AD129" s="64">
        <f t="shared" si="32"/>
        <v>99.17</v>
      </c>
      <c r="AE129" s="63"/>
      <c r="AF129" s="68"/>
      <c r="AG129" s="68"/>
      <c r="AH129" s="68">
        <f>'0201'!M13</f>
        <v>0</v>
      </c>
      <c r="AI129" s="68"/>
      <c r="AJ129" s="68"/>
      <c r="AK129" s="68"/>
      <c r="AL129" s="68"/>
      <c r="AM129" s="68"/>
      <c r="AN129" s="68"/>
      <c r="AO129" s="68"/>
      <c r="AP129" s="68"/>
      <c r="AQ129" s="136">
        <f t="shared" si="27"/>
        <v>99.17</v>
      </c>
    </row>
    <row r="130" spans="1:44" ht="15" customHeight="1">
      <c r="A130" s="27">
        <v>1</v>
      </c>
      <c r="B130" s="28" t="s">
        <v>49</v>
      </c>
      <c r="C130" s="28" t="s">
        <v>11</v>
      </c>
      <c r="D130" s="31">
        <v>54101</v>
      </c>
      <c r="E130" s="57" t="s">
        <v>19</v>
      </c>
      <c r="F130" s="58">
        <v>1000</v>
      </c>
      <c r="G130" s="113"/>
      <c r="H130" s="113"/>
      <c r="I130" s="63">
        <f t="shared" si="28"/>
        <v>1000</v>
      </c>
      <c r="J130" s="126"/>
      <c r="K130" s="126"/>
      <c r="L130" s="64">
        <f t="shared" si="23"/>
        <v>1000</v>
      </c>
      <c r="M130" s="119"/>
      <c r="N130" s="119"/>
      <c r="O130" s="64">
        <f t="shared" si="24"/>
        <v>1000</v>
      </c>
      <c r="P130" s="63"/>
      <c r="Q130" s="63"/>
      <c r="R130" s="64">
        <f t="shared" si="25"/>
        <v>1000</v>
      </c>
      <c r="S130" s="63"/>
      <c r="T130" s="63"/>
      <c r="U130" s="64">
        <f t="shared" si="26"/>
        <v>1000</v>
      </c>
      <c r="V130" s="63"/>
      <c r="W130" s="63"/>
      <c r="X130" s="64">
        <f t="shared" si="30"/>
        <v>1000</v>
      </c>
      <c r="Y130" s="63"/>
      <c r="Z130" s="63"/>
      <c r="AA130" s="64">
        <f t="shared" si="31"/>
        <v>1000</v>
      </c>
      <c r="AB130" s="63"/>
      <c r="AC130" s="63"/>
      <c r="AD130" s="64">
        <f t="shared" si="32"/>
        <v>1000</v>
      </c>
      <c r="AE130" s="63">
        <f>'0201'!N168</f>
        <v>0</v>
      </c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>
        <f>'0201'!N93</f>
        <v>0</v>
      </c>
      <c r="AQ130" s="136">
        <f>AD130-AE130</f>
        <v>1000</v>
      </c>
    </row>
    <row r="131" spans="1:44" ht="15" customHeight="1">
      <c r="A131" s="27">
        <v>1</v>
      </c>
      <c r="B131" s="28" t="s">
        <v>49</v>
      </c>
      <c r="C131" s="28" t="s">
        <v>11</v>
      </c>
      <c r="D131" s="32">
        <v>54103</v>
      </c>
      <c r="E131" s="33" t="s">
        <v>20</v>
      </c>
      <c r="F131" s="58">
        <v>250</v>
      </c>
      <c r="G131" s="113"/>
      <c r="H131" s="113"/>
      <c r="I131" s="63">
        <f t="shared" si="28"/>
        <v>250</v>
      </c>
      <c r="J131" s="126"/>
      <c r="K131" s="126"/>
      <c r="L131" s="64">
        <f t="shared" si="23"/>
        <v>250</v>
      </c>
      <c r="M131" s="119"/>
      <c r="N131" s="119"/>
      <c r="O131" s="64">
        <f t="shared" si="24"/>
        <v>250</v>
      </c>
      <c r="P131" s="63"/>
      <c r="Q131" s="63"/>
      <c r="R131" s="64">
        <f t="shared" si="25"/>
        <v>250</v>
      </c>
      <c r="S131" s="63"/>
      <c r="T131" s="63"/>
      <c r="U131" s="64">
        <f t="shared" si="26"/>
        <v>250</v>
      </c>
      <c r="V131" s="63"/>
      <c r="W131" s="63"/>
      <c r="X131" s="64">
        <f t="shared" si="30"/>
        <v>250</v>
      </c>
      <c r="Y131" s="63"/>
      <c r="Z131" s="63"/>
      <c r="AA131" s="64">
        <f t="shared" si="31"/>
        <v>250</v>
      </c>
      <c r="AB131" s="63"/>
      <c r="AC131" s="63"/>
      <c r="AD131" s="64">
        <f t="shared" si="32"/>
        <v>250</v>
      </c>
      <c r="AE131" s="63">
        <f>'0201'!O168</f>
        <v>0</v>
      </c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136">
        <f t="shared" si="27"/>
        <v>250</v>
      </c>
    </row>
    <row r="132" spans="1:44" ht="15" customHeight="1">
      <c r="A132" s="27">
        <v>1</v>
      </c>
      <c r="B132" s="28" t="s">
        <v>49</v>
      </c>
      <c r="C132" s="28" t="s">
        <v>11</v>
      </c>
      <c r="D132" s="32">
        <v>54104</v>
      </c>
      <c r="E132" s="33" t="s">
        <v>21</v>
      </c>
      <c r="F132" s="58">
        <v>250</v>
      </c>
      <c r="G132" s="113"/>
      <c r="H132" s="113"/>
      <c r="I132" s="63">
        <f t="shared" si="28"/>
        <v>250</v>
      </c>
      <c r="J132" s="126"/>
      <c r="K132" s="126"/>
      <c r="L132" s="64">
        <f t="shared" si="23"/>
        <v>250</v>
      </c>
      <c r="M132" s="119"/>
      <c r="N132" s="119"/>
      <c r="O132" s="64">
        <f t="shared" si="24"/>
        <v>250</v>
      </c>
      <c r="P132" s="63"/>
      <c r="Q132" s="63"/>
      <c r="R132" s="64">
        <f t="shared" si="25"/>
        <v>250</v>
      </c>
      <c r="S132" s="63"/>
      <c r="T132" s="63"/>
      <c r="U132" s="64">
        <f t="shared" si="26"/>
        <v>250</v>
      </c>
      <c r="V132" s="63"/>
      <c r="W132" s="63"/>
      <c r="X132" s="64">
        <f t="shared" si="30"/>
        <v>250</v>
      </c>
      <c r="Y132" s="63"/>
      <c r="Z132" s="63"/>
      <c r="AA132" s="64">
        <f t="shared" si="31"/>
        <v>250</v>
      </c>
      <c r="AB132" s="63"/>
      <c r="AC132" s="63"/>
      <c r="AD132" s="64">
        <f t="shared" si="32"/>
        <v>250</v>
      </c>
      <c r="AE132" s="63">
        <f>'0201'!P168</f>
        <v>0</v>
      </c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231">
        <f t="shared" si="27"/>
        <v>250</v>
      </c>
    </row>
    <row r="133" spans="1:44" ht="15" customHeight="1">
      <c r="A133" s="27">
        <v>1</v>
      </c>
      <c r="B133" s="28" t="s">
        <v>49</v>
      </c>
      <c r="C133" s="28" t="s">
        <v>11</v>
      </c>
      <c r="D133" s="32">
        <v>54105</v>
      </c>
      <c r="E133" s="33" t="s">
        <v>82</v>
      </c>
      <c r="F133" s="58">
        <v>1000</v>
      </c>
      <c r="G133" s="113"/>
      <c r="H133" s="113"/>
      <c r="I133" s="63">
        <f t="shared" si="28"/>
        <v>1000</v>
      </c>
      <c r="J133" s="126"/>
      <c r="K133" s="126"/>
      <c r="L133" s="64">
        <f t="shared" si="23"/>
        <v>1000</v>
      </c>
      <c r="M133" s="119"/>
      <c r="N133" s="119"/>
      <c r="O133" s="64">
        <f t="shared" si="24"/>
        <v>1000</v>
      </c>
      <c r="P133" s="63"/>
      <c r="Q133" s="63"/>
      <c r="R133" s="64">
        <f t="shared" si="25"/>
        <v>1000</v>
      </c>
      <c r="S133" s="63"/>
      <c r="T133" s="63"/>
      <c r="U133" s="64">
        <f t="shared" si="26"/>
        <v>1000</v>
      </c>
      <c r="V133" s="63"/>
      <c r="W133" s="63"/>
      <c r="X133" s="64">
        <f t="shared" si="30"/>
        <v>1000</v>
      </c>
      <c r="Y133" s="63"/>
      <c r="Z133" s="63"/>
      <c r="AA133" s="64">
        <f t="shared" si="31"/>
        <v>1000</v>
      </c>
      <c r="AB133" s="63"/>
      <c r="AC133" s="63"/>
      <c r="AD133" s="64">
        <f t="shared" si="32"/>
        <v>1000</v>
      </c>
      <c r="AE133" s="63">
        <f>'0201'!Q168</f>
        <v>0</v>
      </c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231">
        <f t="shared" si="27"/>
        <v>1000</v>
      </c>
    </row>
    <row r="134" spans="1:44" ht="15" customHeight="1">
      <c r="A134" s="27">
        <v>1</v>
      </c>
      <c r="B134" s="28" t="s">
        <v>49</v>
      </c>
      <c r="C134" s="28" t="s">
        <v>11</v>
      </c>
      <c r="D134" s="32">
        <v>54106</v>
      </c>
      <c r="E134" s="33" t="s">
        <v>22</v>
      </c>
      <c r="F134" s="58">
        <v>500</v>
      </c>
      <c r="G134" s="113"/>
      <c r="H134" s="113"/>
      <c r="I134" s="63">
        <f t="shared" si="28"/>
        <v>500</v>
      </c>
      <c r="J134" s="126"/>
      <c r="K134" s="126"/>
      <c r="L134" s="64">
        <f t="shared" si="23"/>
        <v>500</v>
      </c>
      <c r="M134" s="119"/>
      <c r="N134" s="119"/>
      <c r="O134" s="64">
        <f t="shared" si="24"/>
        <v>500</v>
      </c>
      <c r="P134" s="63"/>
      <c r="Q134" s="63"/>
      <c r="R134" s="64">
        <f t="shared" si="25"/>
        <v>500</v>
      </c>
      <c r="S134" s="63"/>
      <c r="T134" s="63"/>
      <c r="U134" s="64">
        <f t="shared" si="26"/>
        <v>500</v>
      </c>
      <c r="V134" s="63"/>
      <c r="W134" s="63"/>
      <c r="X134" s="64">
        <f t="shared" si="30"/>
        <v>500</v>
      </c>
      <c r="Y134" s="63"/>
      <c r="Z134" s="63"/>
      <c r="AA134" s="64">
        <f t="shared" si="31"/>
        <v>500</v>
      </c>
      <c r="AB134" s="63"/>
      <c r="AC134" s="63"/>
      <c r="AD134" s="64">
        <f t="shared" si="32"/>
        <v>500</v>
      </c>
      <c r="AE134" s="63">
        <f>'0201'!R168</f>
        <v>0</v>
      </c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231">
        <f t="shared" si="27"/>
        <v>500</v>
      </c>
    </row>
    <row r="135" spans="1:44" ht="15" customHeight="1">
      <c r="A135" s="27">
        <v>1</v>
      </c>
      <c r="B135" s="28" t="s">
        <v>49</v>
      </c>
      <c r="C135" s="28" t="s">
        <v>11</v>
      </c>
      <c r="D135" s="32">
        <v>54107</v>
      </c>
      <c r="E135" s="33" t="s">
        <v>23</v>
      </c>
      <c r="F135" s="58">
        <v>10000</v>
      </c>
      <c r="G135" s="113"/>
      <c r="H135" s="113"/>
      <c r="I135" s="63">
        <f t="shared" si="28"/>
        <v>10000</v>
      </c>
      <c r="J135" s="126"/>
      <c r="K135" s="126"/>
      <c r="L135" s="64">
        <f t="shared" si="23"/>
        <v>10000</v>
      </c>
      <c r="M135" s="119"/>
      <c r="N135" s="119"/>
      <c r="O135" s="64">
        <f t="shared" si="24"/>
        <v>10000</v>
      </c>
      <c r="P135" s="63"/>
      <c r="Q135" s="63"/>
      <c r="R135" s="64">
        <f t="shared" si="25"/>
        <v>10000</v>
      </c>
      <c r="S135" s="63"/>
      <c r="T135" s="63"/>
      <c r="U135" s="64">
        <f t="shared" si="26"/>
        <v>10000</v>
      </c>
      <c r="V135" s="63"/>
      <c r="W135" s="63"/>
      <c r="X135" s="64">
        <f t="shared" si="30"/>
        <v>10000</v>
      </c>
      <c r="Y135" s="63"/>
      <c r="Z135" s="63"/>
      <c r="AA135" s="64">
        <f t="shared" si="31"/>
        <v>10000</v>
      </c>
      <c r="AB135" s="63"/>
      <c r="AC135" s="63"/>
      <c r="AD135" s="64">
        <f t="shared" si="32"/>
        <v>10000</v>
      </c>
      <c r="AE135" s="63">
        <f>'0201'!S168</f>
        <v>0</v>
      </c>
      <c r="AF135" s="68"/>
      <c r="AG135" s="68">
        <f>'0201'!Y26</f>
        <v>0</v>
      </c>
      <c r="AH135" s="68">
        <f>'0201'!Y33</f>
        <v>0</v>
      </c>
      <c r="AI135" s="68"/>
      <c r="AJ135" s="68"/>
      <c r="AK135" s="68"/>
      <c r="AL135" s="68"/>
      <c r="AM135" s="68">
        <f>'0201'!Y96</f>
        <v>0</v>
      </c>
      <c r="AN135" s="68">
        <f>'0201'!S66+'0201'!S69+'0201'!S70</f>
        <v>0</v>
      </c>
      <c r="AO135" s="68"/>
      <c r="AP135" s="68">
        <f>'0201'!S93</f>
        <v>0</v>
      </c>
      <c r="AQ135" s="136">
        <f t="shared" si="27"/>
        <v>10000</v>
      </c>
      <c r="AR135" s="230">
        <v>5000</v>
      </c>
    </row>
    <row r="136" spans="1:44" ht="15" customHeight="1">
      <c r="A136" s="27">
        <v>1</v>
      </c>
      <c r="B136" s="28" t="s">
        <v>49</v>
      </c>
      <c r="C136" s="28" t="s">
        <v>11</v>
      </c>
      <c r="D136" s="32">
        <v>54108</v>
      </c>
      <c r="E136" s="33" t="s">
        <v>116</v>
      </c>
      <c r="F136" s="58">
        <v>1500</v>
      </c>
      <c r="G136" s="113"/>
      <c r="H136" s="113"/>
      <c r="I136" s="63">
        <f t="shared" si="28"/>
        <v>1500</v>
      </c>
      <c r="J136" s="126"/>
      <c r="K136" s="126"/>
      <c r="L136" s="64">
        <f t="shared" si="23"/>
        <v>1500</v>
      </c>
      <c r="M136" s="119"/>
      <c r="N136" s="119"/>
      <c r="O136" s="64">
        <f t="shared" si="24"/>
        <v>1500</v>
      </c>
      <c r="P136" s="63"/>
      <c r="Q136" s="63"/>
      <c r="R136" s="64">
        <f t="shared" si="25"/>
        <v>1500</v>
      </c>
      <c r="S136" s="63"/>
      <c r="T136" s="63"/>
      <c r="U136" s="64">
        <f t="shared" si="26"/>
        <v>1500</v>
      </c>
      <c r="V136" s="63"/>
      <c r="W136" s="63"/>
      <c r="X136" s="64">
        <f t="shared" si="30"/>
        <v>1500</v>
      </c>
      <c r="Y136" s="63"/>
      <c r="Z136" s="63"/>
      <c r="AA136" s="64">
        <f t="shared" si="31"/>
        <v>1500</v>
      </c>
      <c r="AB136" s="63"/>
      <c r="AC136" s="63"/>
      <c r="AD136" s="64">
        <f t="shared" si="32"/>
        <v>1500</v>
      </c>
      <c r="AE136" s="63">
        <f>'0201'!T168</f>
        <v>0</v>
      </c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>
        <f>'0201'!T93</f>
        <v>0</v>
      </c>
      <c r="AQ136" s="231">
        <f t="shared" si="27"/>
        <v>1500</v>
      </c>
    </row>
    <row r="137" spans="1:44" ht="15" customHeight="1">
      <c r="A137" s="27">
        <v>1</v>
      </c>
      <c r="B137" s="28" t="s">
        <v>49</v>
      </c>
      <c r="C137" s="28" t="s">
        <v>11</v>
      </c>
      <c r="D137" s="32">
        <v>54109</v>
      </c>
      <c r="E137" s="33" t="s">
        <v>143</v>
      </c>
      <c r="F137" s="58">
        <v>500</v>
      </c>
      <c r="G137" s="113"/>
      <c r="H137" s="113"/>
      <c r="I137" s="63">
        <f t="shared" si="28"/>
        <v>500</v>
      </c>
      <c r="J137" s="126"/>
      <c r="K137" s="126"/>
      <c r="L137" s="64">
        <f t="shared" si="23"/>
        <v>500</v>
      </c>
      <c r="M137" s="119"/>
      <c r="N137" s="119"/>
      <c r="O137" s="64">
        <f t="shared" si="24"/>
        <v>500</v>
      </c>
      <c r="P137" s="63"/>
      <c r="Q137" s="63"/>
      <c r="R137" s="64">
        <f t="shared" si="25"/>
        <v>500</v>
      </c>
      <c r="S137" s="63"/>
      <c r="T137" s="63"/>
      <c r="U137" s="64">
        <f t="shared" si="26"/>
        <v>500</v>
      </c>
      <c r="V137" s="63"/>
      <c r="W137" s="63"/>
      <c r="X137" s="64">
        <f t="shared" si="30"/>
        <v>500</v>
      </c>
      <c r="Y137" s="63"/>
      <c r="Z137" s="63"/>
      <c r="AA137" s="64">
        <f t="shared" si="31"/>
        <v>500</v>
      </c>
      <c r="AB137" s="63"/>
      <c r="AC137" s="63"/>
      <c r="AD137" s="64">
        <f t="shared" si="32"/>
        <v>500</v>
      </c>
      <c r="AE137" s="63">
        <f>'0201'!U168</f>
        <v>0</v>
      </c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136">
        <f t="shared" si="27"/>
        <v>500</v>
      </c>
    </row>
    <row r="138" spans="1:44" ht="15" customHeight="1">
      <c r="A138" s="27">
        <v>1</v>
      </c>
      <c r="B138" s="28" t="s">
        <v>49</v>
      </c>
      <c r="C138" s="28" t="s">
        <v>11</v>
      </c>
      <c r="D138" s="32">
        <v>54110</v>
      </c>
      <c r="E138" s="33" t="s">
        <v>54</v>
      </c>
      <c r="F138" s="58">
        <v>2000</v>
      </c>
      <c r="G138" s="113"/>
      <c r="H138" s="113"/>
      <c r="I138" s="63">
        <f t="shared" si="28"/>
        <v>2000</v>
      </c>
      <c r="J138" s="126"/>
      <c r="K138" s="126"/>
      <c r="L138" s="64">
        <f t="shared" si="23"/>
        <v>2000</v>
      </c>
      <c r="M138" s="119"/>
      <c r="N138" s="119"/>
      <c r="O138" s="64">
        <f t="shared" si="24"/>
        <v>2000</v>
      </c>
      <c r="P138" s="63"/>
      <c r="Q138" s="63"/>
      <c r="R138" s="64">
        <f t="shared" si="25"/>
        <v>2000</v>
      </c>
      <c r="S138" s="63"/>
      <c r="T138" s="63"/>
      <c r="U138" s="64">
        <f t="shared" si="26"/>
        <v>2000</v>
      </c>
      <c r="V138" s="63"/>
      <c r="W138" s="63"/>
      <c r="X138" s="64">
        <f t="shared" si="30"/>
        <v>2000</v>
      </c>
      <c r="Y138" s="63"/>
      <c r="Z138" s="63"/>
      <c r="AA138" s="64">
        <f t="shared" si="31"/>
        <v>2000</v>
      </c>
      <c r="AB138" s="63"/>
      <c r="AC138" s="63"/>
      <c r="AD138" s="64">
        <f t="shared" si="32"/>
        <v>2000</v>
      </c>
      <c r="AE138" s="63">
        <f>'0201'!V168</f>
        <v>0</v>
      </c>
      <c r="AF138" s="68"/>
      <c r="AG138" s="68"/>
      <c r="AH138" s="68">
        <f>'0201'!AA33</f>
        <v>0</v>
      </c>
      <c r="AI138" s="68"/>
      <c r="AJ138" s="68"/>
      <c r="AK138" s="68">
        <f>'0201'!AA61+'0201'!AA62</f>
        <v>0</v>
      </c>
      <c r="AL138" s="68">
        <f>'0201'!AA76+'0201'!AA77</f>
        <v>0</v>
      </c>
      <c r="AM138" s="68"/>
      <c r="AN138" s="68"/>
      <c r="AO138" s="68"/>
      <c r="AP138" s="68">
        <f>'0201'!AA122+'0201'!AA124+'0201'!AA127</f>
        <v>0</v>
      </c>
      <c r="AQ138" s="136">
        <f t="shared" si="27"/>
        <v>2000</v>
      </c>
    </row>
    <row r="139" spans="1:44" ht="15" customHeight="1">
      <c r="A139" s="27">
        <v>1</v>
      </c>
      <c r="B139" s="28" t="s">
        <v>49</v>
      </c>
      <c r="C139" s="28" t="s">
        <v>11</v>
      </c>
      <c r="D139" s="32">
        <v>54111</v>
      </c>
      <c r="E139" s="33" t="s">
        <v>122</v>
      </c>
      <c r="F139" s="58">
        <v>1000</v>
      </c>
      <c r="G139" s="113"/>
      <c r="H139" s="113"/>
      <c r="I139" s="63">
        <f t="shared" si="28"/>
        <v>1000</v>
      </c>
      <c r="J139" s="126"/>
      <c r="K139" s="126"/>
      <c r="L139" s="64">
        <f t="shared" si="23"/>
        <v>1000</v>
      </c>
      <c r="M139" s="119"/>
      <c r="N139" s="119"/>
      <c r="O139" s="64">
        <f t="shared" si="24"/>
        <v>1000</v>
      </c>
      <c r="P139" s="63"/>
      <c r="Q139" s="63"/>
      <c r="R139" s="64">
        <f t="shared" si="25"/>
        <v>1000</v>
      </c>
      <c r="S139" s="63"/>
      <c r="T139" s="63"/>
      <c r="U139" s="64">
        <f t="shared" si="26"/>
        <v>1000</v>
      </c>
      <c r="V139" s="63"/>
      <c r="W139" s="63"/>
      <c r="X139" s="64">
        <f t="shared" si="30"/>
        <v>1000</v>
      </c>
      <c r="Y139" s="63"/>
      <c r="Z139" s="63"/>
      <c r="AA139" s="64">
        <f t="shared" si="31"/>
        <v>1000</v>
      </c>
      <c r="AB139" s="63"/>
      <c r="AC139" s="63"/>
      <c r="AD139" s="64">
        <f t="shared" si="32"/>
        <v>1000</v>
      </c>
      <c r="AE139" s="63">
        <f>'0201'!W168</f>
        <v>0</v>
      </c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136">
        <f t="shared" si="27"/>
        <v>1000</v>
      </c>
    </row>
    <row r="140" spans="1:44" ht="15" customHeight="1">
      <c r="A140" s="27">
        <v>1</v>
      </c>
      <c r="B140" s="28" t="s">
        <v>49</v>
      </c>
      <c r="C140" s="28" t="s">
        <v>11</v>
      </c>
      <c r="D140" s="32">
        <v>54112</v>
      </c>
      <c r="E140" s="33" t="s">
        <v>51</v>
      </c>
      <c r="F140" s="58">
        <v>1500</v>
      </c>
      <c r="G140" s="113"/>
      <c r="H140" s="113"/>
      <c r="I140" s="63">
        <f t="shared" si="28"/>
        <v>1500</v>
      </c>
      <c r="J140" s="126"/>
      <c r="K140" s="126"/>
      <c r="L140" s="64">
        <f t="shared" si="23"/>
        <v>1500</v>
      </c>
      <c r="M140" s="119"/>
      <c r="N140" s="119"/>
      <c r="O140" s="64">
        <f t="shared" si="24"/>
        <v>1500</v>
      </c>
      <c r="P140" s="63"/>
      <c r="Q140" s="63"/>
      <c r="R140" s="64">
        <f t="shared" si="25"/>
        <v>1500</v>
      </c>
      <c r="S140" s="63"/>
      <c r="T140" s="63"/>
      <c r="U140" s="64">
        <f t="shared" si="26"/>
        <v>1500</v>
      </c>
      <c r="V140" s="63"/>
      <c r="W140" s="63"/>
      <c r="X140" s="64">
        <f t="shared" si="30"/>
        <v>1500</v>
      </c>
      <c r="Y140" s="63"/>
      <c r="Z140" s="63"/>
      <c r="AA140" s="64">
        <f t="shared" si="31"/>
        <v>1500</v>
      </c>
      <c r="AB140" s="63"/>
      <c r="AC140" s="63"/>
      <c r="AD140" s="64">
        <f t="shared" si="32"/>
        <v>1500</v>
      </c>
      <c r="AE140" s="63">
        <f>'0201'!X168</f>
        <v>50</v>
      </c>
      <c r="AF140" s="68"/>
      <c r="AG140" s="68"/>
      <c r="AH140" s="68"/>
      <c r="AI140" s="68">
        <f>'0201'!X33</f>
        <v>50</v>
      </c>
      <c r="AJ140" s="68"/>
      <c r="AK140" s="68"/>
      <c r="AL140" s="68"/>
      <c r="AM140" s="68"/>
      <c r="AN140" s="68"/>
      <c r="AO140" s="68"/>
      <c r="AP140" s="68"/>
      <c r="AQ140" s="136">
        <f t="shared" si="27"/>
        <v>1450</v>
      </c>
    </row>
    <row r="141" spans="1:44" ht="15" customHeight="1">
      <c r="A141" s="27">
        <v>1</v>
      </c>
      <c r="B141" s="28" t="s">
        <v>49</v>
      </c>
      <c r="C141" s="28" t="s">
        <v>11</v>
      </c>
      <c r="D141" s="32">
        <v>54114</v>
      </c>
      <c r="E141" s="33" t="s">
        <v>25</v>
      </c>
      <c r="F141" s="58">
        <v>1000</v>
      </c>
      <c r="G141" s="113"/>
      <c r="H141" s="113"/>
      <c r="I141" s="63">
        <f t="shared" si="28"/>
        <v>1000</v>
      </c>
      <c r="J141" s="126"/>
      <c r="K141" s="126"/>
      <c r="L141" s="64">
        <f t="shared" si="23"/>
        <v>1000</v>
      </c>
      <c r="M141" s="119"/>
      <c r="N141" s="119"/>
      <c r="O141" s="64">
        <f t="shared" si="24"/>
        <v>1000</v>
      </c>
      <c r="P141" s="63"/>
      <c r="Q141" s="63"/>
      <c r="R141" s="64">
        <f t="shared" si="25"/>
        <v>1000</v>
      </c>
      <c r="S141" s="63"/>
      <c r="T141" s="63"/>
      <c r="U141" s="64">
        <f t="shared" si="26"/>
        <v>1000</v>
      </c>
      <c r="V141" s="63"/>
      <c r="W141" s="63"/>
      <c r="X141" s="64">
        <f t="shared" si="30"/>
        <v>1000</v>
      </c>
      <c r="Y141" s="63"/>
      <c r="Z141" s="63"/>
      <c r="AA141" s="64">
        <f t="shared" si="31"/>
        <v>1000</v>
      </c>
      <c r="AB141" s="63"/>
      <c r="AC141" s="63"/>
      <c r="AD141" s="64">
        <f t="shared" si="32"/>
        <v>1000</v>
      </c>
      <c r="AE141" s="63">
        <f>'0201'!Y168</f>
        <v>0</v>
      </c>
      <c r="AF141" s="68"/>
      <c r="AG141" s="68"/>
      <c r="AH141" s="68"/>
      <c r="AI141" s="68"/>
      <c r="AJ141" s="68"/>
      <c r="AK141" s="68"/>
      <c r="AL141" s="68"/>
      <c r="AM141" s="68"/>
      <c r="AN141" s="68">
        <f>'0201'!Y67</f>
        <v>0</v>
      </c>
      <c r="AO141" s="68"/>
      <c r="AP141" s="68"/>
      <c r="AQ141" s="136">
        <f t="shared" si="27"/>
        <v>1000</v>
      </c>
    </row>
    <row r="142" spans="1:44" ht="15" customHeight="1">
      <c r="A142" s="27">
        <v>1</v>
      </c>
      <c r="B142" s="28" t="s">
        <v>49</v>
      </c>
      <c r="C142" s="28" t="s">
        <v>11</v>
      </c>
      <c r="D142" s="32">
        <v>54115</v>
      </c>
      <c r="E142" s="33" t="s">
        <v>26</v>
      </c>
      <c r="F142" s="58">
        <v>5000</v>
      </c>
      <c r="G142" s="113"/>
      <c r="H142" s="113"/>
      <c r="I142" s="63">
        <f t="shared" si="28"/>
        <v>5000</v>
      </c>
      <c r="J142" s="126"/>
      <c r="K142" s="126"/>
      <c r="L142" s="64">
        <f t="shared" si="23"/>
        <v>5000</v>
      </c>
      <c r="M142" s="119"/>
      <c r="N142" s="119"/>
      <c r="O142" s="64">
        <f t="shared" si="24"/>
        <v>5000</v>
      </c>
      <c r="P142" s="63"/>
      <c r="Q142" s="63"/>
      <c r="R142" s="64">
        <f t="shared" si="25"/>
        <v>5000</v>
      </c>
      <c r="S142" s="63"/>
      <c r="T142" s="63"/>
      <c r="U142" s="64">
        <f t="shared" si="26"/>
        <v>5000</v>
      </c>
      <c r="V142" s="63"/>
      <c r="W142" s="63"/>
      <c r="X142" s="64">
        <f t="shared" si="30"/>
        <v>5000</v>
      </c>
      <c r="Y142" s="63"/>
      <c r="Z142" s="63"/>
      <c r="AA142" s="64">
        <f t="shared" si="31"/>
        <v>5000</v>
      </c>
      <c r="AB142" s="63"/>
      <c r="AC142" s="63"/>
      <c r="AD142" s="64">
        <f t="shared" si="32"/>
        <v>5000</v>
      </c>
      <c r="AE142" s="63">
        <f>'0201'!Z168</f>
        <v>1526.1200000000001</v>
      </c>
      <c r="AF142" s="68"/>
      <c r="AG142" s="68">
        <f>'0201'!Z8</f>
        <v>535.70000000000005</v>
      </c>
      <c r="AH142" s="68">
        <f>'0201'!Z23</f>
        <v>608</v>
      </c>
      <c r="AI142" s="227"/>
      <c r="AJ142" s="20"/>
      <c r="AK142" s="195">
        <f>'0201'!Z59</f>
        <v>344.92</v>
      </c>
      <c r="AL142" s="197">
        <f>'0201'!Z46+'0201'!Z47</f>
        <v>0</v>
      </c>
      <c r="AM142" s="197">
        <f>'0201'!Z54</f>
        <v>0</v>
      </c>
      <c r="AN142" s="197">
        <f>'0201'!AD109</f>
        <v>0</v>
      </c>
      <c r="AO142" s="197"/>
      <c r="AP142" s="197"/>
      <c r="AQ142" s="136">
        <f t="shared" si="27"/>
        <v>3473.88</v>
      </c>
    </row>
    <row r="143" spans="1:44" ht="15" customHeight="1">
      <c r="A143" s="27">
        <v>1</v>
      </c>
      <c r="B143" s="28" t="s">
        <v>49</v>
      </c>
      <c r="C143" s="28" t="s">
        <v>11</v>
      </c>
      <c r="D143" s="32">
        <v>54117</v>
      </c>
      <c r="E143" s="33" t="s">
        <v>56</v>
      </c>
      <c r="F143" s="58">
        <v>5000</v>
      </c>
      <c r="G143" s="113"/>
      <c r="H143" s="113"/>
      <c r="I143" s="63">
        <f t="shared" si="28"/>
        <v>5000</v>
      </c>
      <c r="J143" s="126"/>
      <c r="K143" s="126"/>
      <c r="L143" s="64">
        <f t="shared" si="23"/>
        <v>5000</v>
      </c>
      <c r="M143" s="119"/>
      <c r="N143" s="119"/>
      <c r="O143" s="64">
        <f t="shared" si="24"/>
        <v>5000</v>
      </c>
      <c r="P143" s="63"/>
      <c r="Q143" s="63"/>
      <c r="R143" s="64">
        <f t="shared" si="25"/>
        <v>5000</v>
      </c>
      <c r="S143" s="63"/>
      <c r="T143" s="63"/>
      <c r="U143" s="64">
        <f t="shared" si="26"/>
        <v>5000</v>
      </c>
      <c r="V143" s="63"/>
      <c r="W143" s="63"/>
      <c r="X143" s="64">
        <f t="shared" si="30"/>
        <v>5000</v>
      </c>
      <c r="Y143" s="63"/>
      <c r="Z143" s="63"/>
      <c r="AA143" s="64">
        <f t="shared" si="31"/>
        <v>5000</v>
      </c>
      <c r="AB143" s="63"/>
      <c r="AC143" s="63"/>
      <c r="AD143" s="64">
        <f t="shared" si="32"/>
        <v>5000</v>
      </c>
      <c r="AE143" s="63">
        <f>'0201'!AA168</f>
        <v>793.99</v>
      </c>
      <c r="AF143" s="68"/>
      <c r="AG143" s="68">
        <f>'0201'!AA9</f>
        <v>570</v>
      </c>
      <c r="AH143" s="68"/>
      <c r="AI143" s="68"/>
      <c r="AJ143" s="68"/>
      <c r="AK143" s="68"/>
      <c r="AL143" s="68"/>
      <c r="AM143" s="68"/>
      <c r="AN143" s="68"/>
      <c r="AO143" s="68"/>
      <c r="AP143" s="68"/>
      <c r="AQ143" s="136">
        <f t="shared" si="27"/>
        <v>4206.01</v>
      </c>
    </row>
    <row r="144" spans="1:44" ht="15" customHeight="1">
      <c r="A144" s="27">
        <v>1</v>
      </c>
      <c r="B144" s="28" t="s">
        <v>49</v>
      </c>
      <c r="C144" s="28" t="s">
        <v>11</v>
      </c>
      <c r="D144" s="32">
        <v>54118</v>
      </c>
      <c r="E144" s="33" t="s">
        <v>27</v>
      </c>
      <c r="F144" s="58">
        <v>3000</v>
      </c>
      <c r="G144" s="113"/>
      <c r="H144" s="113"/>
      <c r="I144" s="63">
        <f t="shared" si="28"/>
        <v>3000</v>
      </c>
      <c r="J144" s="126"/>
      <c r="K144" s="126"/>
      <c r="L144" s="64">
        <f t="shared" si="23"/>
        <v>3000</v>
      </c>
      <c r="M144" s="119"/>
      <c r="N144" s="119"/>
      <c r="O144" s="64">
        <f t="shared" si="24"/>
        <v>3000</v>
      </c>
      <c r="P144" s="63"/>
      <c r="Q144" s="63"/>
      <c r="R144" s="64">
        <f t="shared" si="25"/>
        <v>3000</v>
      </c>
      <c r="S144" s="63"/>
      <c r="T144" s="63"/>
      <c r="U144" s="64">
        <f t="shared" si="26"/>
        <v>3000</v>
      </c>
      <c r="V144" s="63"/>
      <c r="W144" s="63"/>
      <c r="X144" s="64">
        <f t="shared" si="30"/>
        <v>3000</v>
      </c>
      <c r="Y144" s="63"/>
      <c r="Z144" s="63"/>
      <c r="AA144" s="64">
        <f t="shared" si="31"/>
        <v>3000</v>
      </c>
      <c r="AB144" s="63"/>
      <c r="AC144" s="63"/>
      <c r="AD144" s="64">
        <f t="shared" si="32"/>
        <v>3000</v>
      </c>
      <c r="AE144" s="63">
        <f>'0201'!AB168</f>
        <v>1709.4</v>
      </c>
      <c r="AF144" s="68"/>
      <c r="AG144" s="68">
        <f>'0201'!AB15+'0201'!AB16+'0201'!AB17+'0201'!AB18</f>
        <v>1344</v>
      </c>
      <c r="AH144" s="68">
        <f>'0201'!AF33+'0201'!AF34</f>
        <v>27.5</v>
      </c>
      <c r="AI144" s="68">
        <f>'0201'!AB33</f>
        <v>96</v>
      </c>
      <c r="AJ144" s="68"/>
      <c r="AK144" s="68">
        <f>'0201'!AB22+'0201'!AB23</f>
        <v>0</v>
      </c>
      <c r="AL144" s="68">
        <f>'0201'!AF78</f>
        <v>0</v>
      </c>
      <c r="AM144" s="68"/>
      <c r="AN144" s="68">
        <f>'0201'!AB68</f>
        <v>0</v>
      </c>
      <c r="AO144" s="68">
        <f>'0201'!AB76+'0201'!AB77+'0201'!AB78</f>
        <v>0</v>
      </c>
      <c r="AP144" s="68">
        <f>'0201'!AB93</f>
        <v>0</v>
      </c>
      <c r="AQ144" s="136">
        <f t="shared" si="27"/>
        <v>1290.5999999999999</v>
      </c>
    </row>
    <row r="145" spans="1:43" ht="15" customHeight="1">
      <c r="A145" s="27">
        <v>1</v>
      </c>
      <c r="B145" s="28" t="s">
        <v>49</v>
      </c>
      <c r="C145" s="28" t="s">
        <v>11</v>
      </c>
      <c r="D145" s="32">
        <v>54119</v>
      </c>
      <c r="E145" s="33" t="s">
        <v>28</v>
      </c>
      <c r="F145" s="58">
        <v>2000</v>
      </c>
      <c r="G145" s="113"/>
      <c r="H145" s="113"/>
      <c r="I145" s="63">
        <f t="shared" si="28"/>
        <v>2000</v>
      </c>
      <c r="J145" s="126"/>
      <c r="K145" s="126"/>
      <c r="L145" s="64">
        <f t="shared" si="23"/>
        <v>2000</v>
      </c>
      <c r="M145" s="119"/>
      <c r="N145" s="119"/>
      <c r="O145" s="64">
        <f t="shared" si="24"/>
        <v>2000</v>
      </c>
      <c r="P145" s="63"/>
      <c r="Q145" s="63"/>
      <c r="R145" s="64">
        <f t="shared" si="25"/>
        <v>2000</v>
      </c>
      <c r="S145" s="63"/>
      <c r="T145" s="63"/>
      <c r="U145" s="64">
        <f t="shared" si="26"/>
        <v>2000</v>
      </c>
      <c r="V145" s="63"/>
      <c r="W145" s="63"/>
      <c r="X145" s="64">
        <f t="shared" si="30"/>
        <v>2000</v>
      </c>
      <c r="Y145" s="63"/>
      <c r="Z145" s="63"/>
      <c r="AA145" s="64">
        <f t="shared" si="31"/>
        <v>2000</v>
      </c>
      <c r="AB145" s="63"/>
      <c r="AC145" s="63"/>
      <c r="AD145" s="64">
        <f t="shared" si="32"/>
        <v>2000</v>
      </c>
      <c r="AE145" s="63">
        <f>'0201'!AC168</f>
        <v>11</v>
      </c>
      <c r="AF145" s="68"/>
      <c r="AG145" s="68"/>
      <c r="AH145" s="68"/>
      <c r="AI145" s="68">
        <f>'0201'!AC33</f>
        <v>11</v>
      </c>
      <c r="AJ145" s="68"/>
      <c r="AK145" s="68"/>
      <c r="AL145" s="68"/>
      <c r="AM145" s="68"/>
      <c r="AN145" s="68"/>
      <c r="AO145" s="68"/>
      <c r="AP145" s="68">
        <f>'0201'!AC93</f>
        <v>0</v>
      </c>
      <c r="AQ145" s="136">
        <f t="shared" si="27"/>
        <v>1989</v>
      </c>
    </row>
    <row r="146" spans="1:43" ht="15" customHeight="1">
      <c r="A146" s="27">
        <v>1</v>
      </c>
      <c r="B146" s="28" t="s">
        <v>49</v>
      </c>
      <c r="C146" s="28" t="s">
        <v>11</v>
      </c>
      <c r="D146" s="32">
        <v>54199</v>
      </c>
      <c r="E146" s="33" t="s">
        <v>29</v>
      </c>
      <c r="F146" s="58">
        <v>10559.33</v>
      </c>
      <c r="G146" s="113"/>
      <c r="H146" s="113"/>
      <c r="I146" s="63">
        <f t="shared" si="28"/>
        <v>10559.33</v>
      </c>
      <c r="J146" s="126"/>
      <c r="K146" s="126"/>
      <c r="L146" s="64">
        <f t="shared" si="23"/>
        <v>10559.33</v>
      </c>
      <c r="M146" s="119"/>
      <c r="N146" s="119"/>
      <c r="O146" s="64">
        <f t="shared" si="24"/>
        <v>10559.33</v>
      </c>
      <c r="P146" s="63"/>
      <c r="Q146" s="120"/>
      <c r="R146" s="64">
        <f t="shared" si="25"/>
        <v>10559.33</v>
      </c>
      <c r="S146" s="63"/>
      <c r="T146" s="120"/>
      <c r="U146" s="64">
        <f t="shared" si="26"/>
        <v>10559.33</v>
      </c>
      <c r="V146" s="63"/>
      <c r="W146" s="120"/>
      <c r="X146" s="64">
        <f t="shared" si="30"/>
        <v>10559.33</v>
      </c>
      <c r="Y146" s="63"/>
      <c r="Z146" s="120"/>
      <c r="AA146" s="64">
        <f t="shared" si="31"/>
        <v>10559.33</v>
      </c>
      <c r="AB146" s="63"/>
      <c r="AC146" s="120"/>
      <c r="AD146" s="64">
        <f t="shared" si="32"/>
        <v>10559.33</v>
      </c>
      <c r="AE146" s="63">
        <f>'0201'!AD168</f>
        <v>24.5</v>
      </c>
      <c r="AF146" s="68"/>
      <c r="AG146" s="68">
        <f>'0201'!AH20</f>
        <v>0</v>
      </c>
      <c r="AH146" s="68"/>
      <c r="AI146" s="68"/>
      <c r="AJ146" s="68">
        <f>'0201'!AD16</f>
        <v>0</v>
      </c>
      <c r="AK146" s="68"/>
      <c r="AL146" s="68"/>
      <c r="AM146" s="68"/>
      <c r="AN146" s="68">
        <f>'0201'!AH98</f>
        <v>0</v>
      </c>
      <c r="AO146" s="68"/>
      <c r="AP146" s="68"/>
      <c r="AQ146" s="136">
        <f t="shared" si="27"/>
        <v>10534.83</v>
      </c>
    </row>
    <row r="147" spans="1:43" ht="15" customHeight="1">
      <c r="A147" s="27">
        <v>1</v>
      </c>
      <c r="B147" s="28" t="s">
        <v>49</v>
      </c>
      <c r="C147" s="28" t="s">
        <v>11</v>
      </c>
      <c r="D147" s="32">
        <v>54202</v>
      </c>
      <c r="E147" s="33" t="s">
        <v>144</v>
      </c>
      <c r="F147" s="58">
        <v>100</v>
      </c>
      <c r="G147" s="113"/>
      <c r="H147" s="113"/>
      <c r="I147" s="63">
        <f t="shared" si="28"/>
        <v>100</v>
      </c>
      <c r="J147" s="126"/>
      <c r="K147" s="126"/>
      <c r="L147" s="64">
        <f t="shared" si="23"/>
        <v>100</v>
      </c>
      <c r="M147" s="119"/>
      <c r="N147" s="119"/>
      <c r="O147" s="64">
        <f t="shared" si="24"/>
        <v>100</v>
      </c>
      <c r="P147" s="63"/>
      <c r="Q147" s="120"/>
      <c r="R147" s="64">
        <f t="shared" si="25"/>
        <v>100</v>
      </c>
      <c r="S147" s="63"/>
      <c r="T147" s="120"/>
      <c r="U147" s="64">
        <f t="shared" si="26"/>
        <v>100</v>
      </c>
      <c r="V147" s="63"/>
      <c r="W147" s="120"/>
      <c r="X147" s="64">
        <f t="shared" si="30"/>
        <v>100</v>
      </c>
      <c r="Y147" s="63"/>
      <c r="Z147" s="120"/>
      <c r="AA147" s="64">
        <f t="shared" si="31"/>
        <v>100</v>
      </c>
      <c r="AB147" s="63"/>
      <c r="AC147" s="120"/>
      <c r="AD147" s="64">
        <f t="shared" si="32"/>
        <v>100</v>
      </c>
      <c r="AE147" s="63">
        <f>'0201'!AE168</f>
        <v>0</v>
      </c>
      <c r="AF147" s="68"/>
      <c r="AG147" s="68"/>
      <c r="AH147" s="68"/>
      <c r="AI147" s="68"/>
      <c r="AJ147" s="68"/>
      <c r="AK147" s="68"/>
      <c r="AL147" s="68"/>
      <c r="AM147" s="68"/>
      <c r="AN147" s="68"/>
      <c r="AO147" s="68"/>
      <c r="AP147" s="68"/>
      <c r="AQ147" s="136">
        <f t="shared" si="27"/>
        <v>100</v>
      </c>
    </row>
    <row r="148" spans="1:43" ht="15" customHeight="1">
      <c r="A148" s="27">
        <v>1</v>
      </c>
      <c r="B148" s="28" t="s">
        <v>49</v>
      </c>
      <c r="C148" s="28" t="s">
        <v>11</v>
      </c>
      <c r="D148" s="32">
        <v>54203</v>
      </c>
      <c r="E148" s="33" t="s">
        <v>32</v>
      </c>
      <c r="F148" s="58">
        <v>100</v>
      </c>
      <c r="G148" s="113"/>
      <c r="H148" s="113"/>
      <c r="I148" s="63">
        <f t="shared" si="28"/>
        <v>100</v>
      </c>
      <c r="J148" s="126"/>
      <c r="K148" s="126"/>
      <c r="L148" s="64">
        <f t="shared" si="23"/>
        <v>100</v>
      </c>
      <c r="M148" s="119"/>
      <c r="N148" s="119"/>
      <c r="O148" s="64">
        <f t="shared" si="24"/>
        <v>100</v>
      </c>
      <c r="P148" s="63"/>
      <c r="Q148" s="120"/>
      <c r="R148" s="64">
        <f t="shared" si="25"/>
        <v>100</v>
      </c>
      <c r="S148" s="63"/>
      <c r="T148" s="120"/>
      <c r="U148" s="64">
        <f t="shared" si="26"/>
        <v>100</v>
      </c>
      <c r="V148" s="63"/>
      <c r="W148" s="120"/>
      <c r="X148" s="64">
        <f t="shared" si="30"/>
        <v>100</v>
      </c>
      <c r="Y148" s="63"/>
      <c r="Z148" s="120"/>
      <c r="AA148" s="64">
        <f t="shared" si="31"/>
        <v>100</v>
      </c>
      <c r="AB148" s="63"/>
      <c r="AC148" s="120"/>
      <c r="AD148" s="64">
        <f t="shared" si="32"/>
        <v>100</v>
      </c>
      <c r="AE148" s="63"/>
      <c r="AF148" s="68"/>
      <c r="AG148" s="68"/>
      <c r="AH148" s="68"/>
      <c r="AI148" s="68"/>
      <c r="AJ148" s="68"/>
      <c r="AK148" s="68"/>
      <c r="AL148" s="68"/>
      <c r="AM148" s="68"/>
      <c r="AN148" s="68"/>
      <c r="AO148" s="68"/>
      <c r="AP148" s="68"/>
      <c r="AQ148" s="136">
        <f t="shared" si="27"/>
        <v>100</v>
      </c>
    </row>
    <row r="149" spans="1:43" ht="15" customHeight="1">
      <c r="A149" s="27">
        <v>1</v>
      </c>
      <c r="B149" s="28" t="s">
        <v>49</v>
      </c>
      <c r="C149" s="28" t="s">
        <v>11</v>
      </c>
      <c r="D149" s="32">
        <v>54204</v>
      </c>
      <c r="E149" s="33" t="s">
        <v>57</v>
      </c>
      <c r="F149" s="58">
        <v>500</v>
      </c>
      <c r="G149" s="113"/>
      <c r="H149" s="113"/>
      <c r="I149" s="63">
        <f t="shared" si="28"/>
        <v>500</v>
      </c>
      <c r="J149" s="126"/>
      <c r="K149" s="126"/>
      <c r="L149" s="64">
        <f t="shared" si="23"/>
        <v>500</v>
      </c>
      <c r="M149" s="119"/>
      <c r="N149" s="119"/>
      <c r="O149" s="64">
        <f t="shared" si="24"/>
        <v>500</v>
      </c>
      <c r="P149" s="63"/>
      <c r="Q149" s="63"/>
      <c r="R149" s="64">
        <f t="shared" si="25"/>
        <v>500</v>
      </c>
      <c r="S149" s="63"/>
      <c r="T149" s="63"/>
      <c r="U149" s="64">
        <f t="shared" si="26"/>
        <v>500</v>
      </c>
      <c r="V149" s="63"/>
      <c r="W149" s="63"/>
      <c r="X149" s="64">
        <f t="shared" si="30"/>
        <v>500</v>
      </c>
      <c r="Y149" s="63"/>
      <c r="Z149" s="63"/>
      <c r="AA149" s="64">
        <f t="shared" si="31"/>
        <v>500</v>
      </c>
      <c r="AB149" s="63"/>
      <c r="AC149" s="63"/>
      <c r="AD149" s="64">
        <f t="shared" si="32"/>
        <v>500</v>
      </c>
      <c r="AE149" s="63">
        <f>'0201'!AF168</f>
        <v>41.5</v>
      </c>
      <c r="AF149" s="68"/>
      <c r="AG149" s="68"/>
      <c r="AH149" s="68"/>
      <c r="AI149" s="68">
        <f>'0201'!AF33</f>
        <v>27.5</v>
      </c>
      <c r="AJ149" s="68"/>
      <c r="AK149" s="68"/>
      <c r="AL149" s="68"/>
      <c r="AM149" s="68"/>
      <c r="AN149" s="68"/>
      <c r="AO149" s="68"/>
      <c r="AP149" s="68">
        <f>'0201'!AF93</f>
        <v>0</v>
      </c>
      <c r="AQ149" s="136">
        <f t="shared" si="27"/>
        <v>458.5</v>
      </c>
    </row>
    <row r="150" spans="1:43" ht="15" customHeight="1">
      <c r="A150" s="27">
        <v>1</v>
      </c>
      <c r="B150" s="28" t="s">
        <v>49</v>
      </c>
      <c r="C150" s="28" t="s">
        <v>11</v>
      </c>
      <c r="D150" s="32">
        <v>54301</v>
      </c>
      <c r="E150" s="33" t="s">
        <v>33</v>
      </c>
      <c r="F150" s="172">
        <v>1500</v>
      </c>
      <c r="G150" s="113"/>
      <c r="H150" s="113"/>
      <c r="I150" s="63">
        <f t="shared" ref="I150:I186" si="33">F150+G150-H150</f>
        <v>1500</v>
      </c>
      <c r="J150" s="126"/>
      <c r="K150" s="126"/>
      <c r="L150" s="64">
        <f t="shared" si="23"/>
        <v>1500</v>
      </c>
      <c r="M150" s="119"/>
      <c r="N150" s="119"/>
      <c r="O150" s="64">
        <f t="shared" si="24"/>
        <v>1500</v>
      </c>
      <c r="P150" s="63"/>
      <c r="Q150" s="63"/>
      <c r="R150" s="64">
        <f t="shared" si="25"/>
        <v>1500</v>
      </c>
      <c r="S150" s="63"/>
      <c r="T150" s="63"/>
      <c r="U150" s="64">
        <f t="shared" si="26"/>
        <v>1500</v>
      </c>
      <c r="V150" s="63"/>
      <c r="W150" s="63"/>
      <c r="X150" s="64">
        <f t="shared" si="30"/>
        <v>1500</v>
      </c>
      <c r="Y150" s="63"/>
      <c r="Z150" s="63"/>
      <c r="AA150" s="64">
        <f t="shared" si="31"/>
        <v>1500</v>
      </c>
      <c r="AB150" s="63"/>
      <c r="AC150" s="63"/>
      <c r="AD150" s="64">
        <f t="shared" si="32"/>
        <v>1500</v>
      </c>
      <c r="AE150" s="63">
        <f>'0201'!AG168</f>
        <v>0</v>
      </c>
      <c r="AF150" s="68"/>
      <c r="AG150" s="68"/>
      <c r="AH150" s="68"/>
      <c r="AI150" s="68"/>
      <c r="AJ150" s="68"/>
      <c r="AK150" s="68"/>
      <c r="AL150" s="68"/>
      <c r="AM150" s="68"/>
      <c r="AN150" s="68"/>
      <c r="AO150" s="68"/>
      <c r="AP150" s="68">
        <f>'0201'!AG93</f>
        <v>0</v>
      </c>
      <c r="AQ150" s="136">
        <f t="shared" si="27"/>
        <v>1500</v>
      </c>
    </row>
    <row r="151" spans="1:43" ht="15" customHeight="1">
      <c r="A151" s="27">
        <v>1</v>
      </c>
      <c r="B151" s="28" t="s">
        <v>49</v>
      </c>
      <c r="C151" s="28" t="s">
        <v>11</v>
      </c>
      <c r="D151" s="32">
        <v>54302</v>
      </c>
      <c r="E151" s="33" t="s">
        <v>145</v>
      </c>
      <c r="F151" s="58">
        <v>500</v>
      </c>
      <c r="G151" s="113"/>
      <c r="H151" s="113"/>
      <c r="I151" s="63">
        <f t="shared" si="33"/>
        <v>500</v>
      </c>
      <c r="J151" s="126"/>
      <c r="K151" s="126"/>
      <c r="L151" s="64">
        <f t="shared" si="23"/>
        <v>500</v>
      </c>
      <c r="M151" s="119"/>
      <c r="N151" s="119"/>
      <c r="O151" s="64">
        <f t="shared" si="24"/>
        <v>500</v>
      </c>
      <c r="P151" s="63"/>
      <c r="Q151" s="63"/>
      <c r="R151" s="64">
        <f t="shared" si="25"/>
        <v>500</v>
      </c>
      <c r="S151" s="63"/>
      <c r="T151" s="63"/>
      <c r="U151" s="64">
        <f t="shared" si="26"/>
        <v>500</v>
      </c>
      <c r="V151" s="63"/>
      <c r="W151" s="63"/>
      <c r="X151" s="64">
        <f t="shared" si="30"/>
        <v>500</v>
      </c>
      <c r="Y151" s="63"/>
      <c r="Z151" s="63"/>
      <c r="AA151" s="64">
        <f t="shared" si="31"/>
        <v>500</v>
      </c>
      <c r="AB151" s="63"/>
      <c r="AC151" s="63"/>
      <c r="AD151" s="64">
        <f t="shared" si="32"/>
        <v>500</v>
      </c>
      <c r="AE151" s="63">
        <f>'0201'!AH168</f>
        <v>0</v>
      </c>
      <c r="AF151" s="68"/>
      <c r="AG151" s="68"/>
      <c r="AH151" s="68"/>
      <c r="AI151" s="68"/>
      <c r="AJ151" s="68"/>
      <c r="AK151" s="68"/>
      <c r="AL151" s="68"/>
      <c r="AM151" s="68"/>
      <c r="AN151" s="68"/>
      <c r="AO151" s="68"/>
      <c r="AP151" s="68"/>
      <c r="AQ151" s="136">
        <f t="shared" si="27"/>
        <v>500</v>
      </c>
    </row>
    <row r="152" spans="1:43" ht="15" customHeight="1">
      <c r="A152" s="27">
        <v>1</v>
      </c>
      <c r="B152" s="28" t="s">
        <v>49</v>
      </c>
      <c r="C152" s="28" t="s">
        <v>11</v>
      </c>
      <c r="D152" s="32">
        <v>54304</v>
      </c>
      <c r="E152" s="33" t="s">
        <v>146</v>
      </c>
      <c r="F152" s="58">
        <v>200</v>
      </c>
      <c r="G152" s="113"/>
      <c r="H152" s="113"/>
      <c r="I152" s="63">
        <f t="shared" si="33"/>
        <v>200</v>
      </c>
      <c r="J152" s="126"/>
      <c r="K152" s="126"/>
      <c r="L152" s="64">
        <f t="shared" si="23"/>
        <v>200</v>
      </c>
      <c r="M152" s="119"/>
      <c r="N152" s="119"/>
      <c r="O152" s="64">
        <f t="shared" si="24"/>
        <v>200</v>
      </c>
      <c r="P152" s="63"/>
      <c r="Q152" s="63"/>
      <c r="R152" s="64">
        <f t="shared" si="25"/>
        <v>200</v>
      </c>
      <c r="S152" s="63"/>
      <c r="T152" s="63"/>
      <c r="U152" s="64">
        <f t="shared" si="26"/>
        <v>200</v>
      </c>
      <c r="V152" s="63"/>
      <c r="W152" s="63"/>
      <c r="X152" s="64">
        <f t="shared" si="30"/>
        <v>200</v>
      </c>
      <c r="Y152" s="63"/>
      <c r="Z152" s="63"/>
      <c r="AA152" s="64">
        <f t="shared" si="31"/>
        <v>200</v>
      </c>
      <c r="AB152" s="63"/>
      <c r="AC152" s="63"/>
      <c r="AD152" s="64">
        <f t="shared" si="32"/>
        <v>200</v>
      </c>
      <c r="AE152" s="63">
        <f>'0201'!AI168</f>
        <v>100</v>
      </c>
      <c r="AF152" s="68"/>
      <c r="AG152" s="68"/>
      <c r="AH152" s="68"/>
      <c r="AI152" s="68">
        <f>'0201'!AI33</f>
        <v>50</v>
      </c>
      <c r="AJ152" s="68"/>
      <c r="AK152" s="68"/>
      <c r="AL152" s="68"/>
      <c r="AM152" s="68"/>
      <c r="AN152" s="68"/>
      <c r="AO152" s="68"/>
      <c r="AP152" s="68"/>
      <c r="AQ152" s="136">
        <f t="shared" si="27"/>
        <v>100</v>
      </c>
    </row>
    <row r="153" spans="1:43" ht="15" customHeight="1">
      <c r="A153" s="27">
        <v>1</v>
      </c>
      <c r="B153" s="28" t="s">
        <v>49</v>
      </c>
      <c r="C153" s="28" t="s">
        <v>11</v>
      </c>
      <c r="D153" s="32">
        <v>54305</v>
      </c>
      <c r="E153" s="33" t="s">
        <v>161</v>
      </c>
      <c r="F153" s="58">
        <v>500</v>
      </c>
      <c r="G153" s="113"/>
      <c r="H153" s="113"/>
      <c r="I153" s="63">
        <f t="shared" si="33"/>
        <v>500</v>
      </c>
      <c r="J153" s="126"/>
      <c r="K153" s="126"/>
      <c r="L153" s="64">
        <f t="shared" si="23"/>
        <v>500</v>
      </c>
      <c r="M153" s="119"/>
      <c r="N153" s="119"/>
      <c r="O153" s="64">
        <f t="shared" si="24"/>
        <v>500</v>
      </c>
      <c r="P153" s="63"/>
      <c r="Q153" s="63"/>
      <c r="R153" s="64">
        <f t="shared" si="25"/>
        <v>500</v>
      </c>
      <c r="S153" s="63"/>
      <c r="T153" s="63"/>
      <c r="U153" s="64">
        <f t="shared" si="26"/>
        <v>500</v>
      </c>
      <c r="V153" s="63"/>
      <c r="W153" s="63"/>
      <c r="X153" s="64">
        <f t="shared" si="30"/>
        <v>500</v>
      </c>
      <c r="Y153" s="63"/>
      <c r="Z153" s="63"/>
      <c r="AA153" s="64">
        <f t="shared" si="31"/>
        <v>500</v>
      </c>
      <c r="AB153" s="63"/>
      <c r="AC153" s="63"/>
      <c r="AD153" s="64">
        <f t="shared" si="32"/>
        <v>500</v>
      </c>
      <c r="AE153" s="63"/>
      <c r="AF153" s="68"/>
      <c r="AG153" s="68"/>
      <c r="AH153" s="68"/>
      <c r="AI153" s="68"/>
      <c r="AJ153" s="68"/>
      <c r="AK153" s="68"/>
      <c r="AL153" s="68"/>
      <c r="AM153" s="68"/>
      <c r="AN153" s="68"/>
      <c r="AO153" s="68"/>
      <c r="AP153" s="68"/>
      <c r="AQ153" s="226">
        <f t="shared" si="27"/>
        <v>500</v>
      </c>
    </row>
    <row r="154" spans="1:43" ht="15" customHeight="1">
      <c r="A154" s="27">
        <v>1</v>
      </c>
      <c r="B154" s="28" t="s">
        <v>49</v>
      </c>
      <c r="C154" s="28" t="s">
        <v>11</v>
      </c>
      <c r="D154" s="32">
        <v>54313</v>
      </c>
      <c r="E154" s="33" t="s">
        <v>36</v>
      </c>
      <c r="F154" s="58">
        <v>500</v>
      </c>
      <c r="G154" s="113"/>
      <c r="H154" s="113"/>
      <c r="I154" s="63">
        <f t="shared" si="33"/>
        <v>500</v>
      </c>
      <c r="J154" s="126"/>
      <c r="K154" s="126"/>
      <c r="L154" s="64">
        <f t="shared" si="23"/>
        <v>500</v>
      </c>
      <c r="M154" s="119"/>
      <c r="N154" s="119"/>
      <c r="O154" s="64">
        <f t="shared" si="24"/>
        <v>500</v>
      </c>
      <c r="P154" s="63"/>
      <c r="Q154" s="63"/>
      <c r="R154" s="64">
        <f t="shared" si="25"/>
        <v>500</v>
      </c>
      <c r="S154" s="63"/>
      <c r="T154" s="63"/>
      <c r="U154" s="64">
        <f t="shared" si="26"/>
        <v>500</v>
      </c>
      <c r="V154" s="63"/>
      <c r="W154" s="63"/>
      <c r="X154" s="64">
        <f t="shared" si="30"/>
        <v>500</v>
      </c>
      <c r="Y154" s="63"/>
      <c r="Z154" s="63"/>
      <c r="AA154" s="64">
        <f t="shared" si="31"/>
        <v>500</v>
      </c>
      <c r="AB154" s="63"/>
      <c r="AC154" s="63"/>
      <c r="AD154" s="64">
        <f t="shared" si="32"/>
        <v>500</v>
      </c>
      <c r="AE154" s="63">
        <f>'0201'!AJ168</f>
        <v>0</v>
      </c>
      <c r="AF154" s="68"/>
      <c r="AG154" s="68"/>
      <c r="AH154" s="68"/>
      <c r="AI154" s="68"/>
      <c r="AJ154" s="68"/>
      <c r="AK154" s="68"/>
      <c r="AL154" s="68"/>
      <c r="AM154" s="68"/>
      <c r="AN154" s="68"/>
      <c r="AO154" s="68"/>
      <c r="AP154" s="68"/>
      <c r="AQ154" s="226">
        <f t="shared" si="27"/>
        <v>500</v>
      </c>
    </row>
    <row r="155" spans="1:43" ht="15" hidden="1" customHeight="1">
      <c r="A155" s="27">
        <v>1</v>
      </c>
      <c r="B155" s="28" t="s">
        <v>49</v>
      </c>
      <c r="C155" s="28" t="s">
        <v>11</v>
      </c>
      <c r="D155" s="32">
        <v>54317</v>
      </c>
      <c r="E155" s="33" t="s">
        <v>117</v>
      </c>
      <c r="F155" s="58"/>
      <c r="G155" s="113"/>
      <c r="H155" s="113"/>
      <c r="I155" s="63">
        <f t="shared" si="33"/>
        <v>0</v>
      </c>
      <c r="J155" s="126"/>
      <c r="K155" s="126"/>
      <c r="L155" s="64">
        <f t="shared" si="23"/>
        <v>0</v>
      </c>
      <c r="M155" s="119"/>
      <c r="N155" s="119"/>
      <c r="O155" s="64">
        <f t="shared" si="24"/>
        <v>0</v>
      </c>
      <c r="P155" s="63"/>
      <c r="Q155" s="63"/>
      <c r="R155" s="64">
        <f t="shared" si="25"/>
        <v>0</v>
      </c>
      <c r="S155" s="63"/>
      <c r="T155" s="63"/>
      <c r="U155" s="64">
        <f t="shared" si="26"/>
        <v>0</v>
      </c>
      <c r="V155" s="63"/>
      <c r="W155" s="63"/>
      <c r="X155" s="64">
        <f t="shared" si="30"/>
        <v>0</v>
      </c>
      <c r="Y155" s="63"/>
      <c r="Z155" s="63"/>
      <c r="AA155" s="64">
        <f t="shared" si="31"/>
        <v>0</v>
      </c>
      <c r="AB155" s="63"/>
      <c r="AC155" s="63"/>
      <c r="AD155" s="64">
        <f t="shared" si="32"/>
        <v>0</v>
      </c>
      <c r="AE155" s="63"/>
      <c r="AF155" s="68"/>
      <c r="AG155" s="68"/>
      <c r="AH155" s="68"/>
      <c r="AI155" s="68"/>
      <c r="AJ155" s="68"/>
      <c r="AK155" s="68"/>
      <c r="AL155" s="68"/>
      <c r="AM155" s="68"/>
      <c r="AN155" s="68"/>
      <c r="AO155" s="68"/>
      <c r="AP155" s="68"/>
      <c r="AQ155" s="136">
        <f t="shared" si="27"/>
        <v>0</v>
      </c>
    </row>
    <row r="156" spans="1:43" ht="15" hidden="1" customHeight="1">
      <c r="A156" s="27">
        <v>1</v>
      </c>
      <c r="B156" s="28" t="s">
        <v>49</v>
      </c>
      <c r="C156" s="28" t="s">
        <v>11</v>
      </c>
      <c r="D156" s="32">
        <v>54399</v>
      </c>
      <c r="E156" s="33" t="s">
        <v>83</v>
      </c>
      <c r="F156" s="58"/>
      <c r="G156" s="113"/>
      <c r="H156" s="113"/>
      <c r="I156" s="63">
        <f t="shared" si="33"/>
        <v>0</v>
      </c>
      <c r="J156" s="126"/>
      <c r="K156" s="126"/>
      <c r="L156" s="64">
        <f t="shared" si="23"/>
        <v>0</v>
      </c>
      <c r="M156" s="119"/>
      <c r="N156" s="119"/>
      <c r="O156" s="64">
        <f t="shared" si="24"/>
        <v>0</v>
      </c>
      <c r="P156" s="63"/>
      <c r="Q156" s="63"/>
      <c r="R156" s="64">
        <f t="shared" si="25"/>
        <v>0</v>
      </c>
      <c r="S156" s="63"/>
      <c r="T156" s="63"/>
      <c r="U156" s="64">
        <f t="shared" si="26"/>
        <v>0</v>
      </c>
      <c r="V156" s="63"/>
      <c r="W156" s="63"/>
      <c r="X156" s="64">
        <f t="shared" si="30"/>
        <v>0</v>
      </c>
      <c r="Y156" s="63"/>
      <c r="Z156" s="63"/>
      <c r="AA156" s="64">
        <f t="shared" si="31"/>
        <v>0</v>
      </c>
      <c r="AB156" s="63"/>
      <c r="AC156" s="63"/>
      <c r="AD156" s="64">
        <f t="shared" si="32"/>
        <v>0</v>
      </c>
      <c r="AE156" s="63"/>
      <c r="AF156" s="68"/>
      <c r="AG156" s="68"/>
      <c r="AH156" s="68"/>
      <c r="AI156" s="68"/>
      <c r="AJ156" s="68"/>
      <c r="AK156" s="68"/>
      <c r="AL156" s="68"/>
      <c r="AM156" s="68"/>
      <c r="AN156" s="68"/>
      <c r="AO156" s="68"/>
      <c r="AP156" s="68"/>
      <c r="AQ156" s="136">
        <f t="shared" si="27"/>
        <v>0</v>
      </c>
    </row>
    <row r="157" spans="1:43" ht="15" customHeight="1">
      <c r="A157" s="27">
        <v>1</v>
      </c>
      <c r="B157" s="28" t="s">
        <v>49</v>
      </c>
      <c r="C157" s="28" t="s">
        <v>11</v>
      </c>
      <c r="D157" s="32">
        <v>54401</v>
      </c>
      <c r="E157" s="33" t="s">
        <v>38</v>
      </c>
      <c r="F157" s="58">
        <v>1000</v>
      </c>
      <c r="G157" s="113"/>
      <c r="H157" s="113"/>
      <c r="I157" s="63">
        <f t="shared" si="33"/>
        <v>1000</v>
      </c>
      <c r="J157" s="126"/>
      <c r="K157" s="126"/>
      <c r="L157" s="64">
        <f t="shared" si="23"/>
        <v>1000</v>
      </c>
      <c r="M157" s="119"/>
      <c r="N157" s="119"/>
      <c r="O157" s="64">
        <f t="shared" si="24"/>
        <v>1000</v>
      </c>
      <c r="P157" s="63"/>
      <c r="Q157" s="63"/>
      <c r="R157" s="64">
        <f t="shared" si="25"/>
        <v>1000</v>
      </c>
      <c r="S157" s="63"/>
      <c r="T157" s="63"/>
      <c r="U157" s="64">
        <f t="shared" si="26"/>
        <v>1000</v>
      </c>
      <c r="V157" s="63"/>
      <c r="W157" s="63"/>
      <c r="X157" s="64">
        <f t="shared" si="30"/>
        <v>1000</v>
      </c>
      <c r="Y157" s="63"/>
      <c r="Z157" s="63"/>
      <c r="AA157" s="64">
        <f t="shared" si="31"/>
        <v>1000</v>
      </c>
      <c r="AB157" s="63"/>
      <c r="AC157" s="63"/>
      <c r="AD157" s="64">
        <f t="shared" si="32"/>
        <v>1000</v>
      </c>
      <c r="AE157" s="63">
        <f>'0201'!AK168</f>
        <v>0</v>
      </c>
      <c r="AF157" s="68"/>
      <c r="AG157" s="68"/>
      <c r="AH157" s="68"/>
      <c r="AI157" s="68"/>
      <c r="AJ157" s="68"/>
      <c r="AK157" s="68"/>
      <c r="AL157" s="68"/>
      <c r="AM157" s="68"/>
      <c r="AN157" s="68"/>
      <c r="AO157" s="68"/>
      <c r="AP157" s="68"/>
      <c r="AQ157" s="226">
        <f t="shared" si="27"/>
        <v>1000</v>
      </c>
    </row>
    <row r="158" spans="1:43" ht="15" customHeight="1">
      <c r="A158" s="27">
        <v>1</v>
      </c>
      <c r="B158" s="28" t="s">
        <v>49</v>
      </c>
      <c r="C158" s="28" t="s">
        <v>11</v>
      </c>
      <c r="D158" s="32">
        <v>54403</v>
      </c>
      <c r="E158" s="33" t="s">
        <v>134</v>
      </c>
      <c r="F158" s="58">
        <v>1000</v>
      </c>
      <c r="G158" s="113"/>
      <c r="H158" s="113"/>
      <c r="I158" s="63">
        <f t="shared" si="33"/>
        <v>1000</v>
      </c>
      <c r="J158" s="126"/>
      <c r="K158" s="126"/>
      <c r="L158" s="64">
        <f t="shared" si="23"/>
        <v>1000</v>
      </c>
      <c r="M158" s="119"/>
      <c r="N158" s="119"/>
      <c r="O158" s="64">
        <f t="shared" si="24"/>
        <v>1000</v>
      </c>
      <c r="P158" s="63"/>
      <c r="Q158" s="63"/>
      <c r="R158" s="64">
        <f t="shared" si="25"/>
        <v>1000</v>
      </c>
      <c r="S158" s="63"/>
      <c r="T158" s="63"/>
      <c r="U158" s="64">
        <f t="shared" si="26"/>
        <v>1000</v>
      </c>
      <c r="V158" s="63"/>
      <c r="W158" s="63"/>
      <c r="X158" s="64">
        <f t="shared" si="30"/>
        <v>1000</v>
      </c>
      <c r="Y158" s="63"/>
      <c r="Z158" s="63"/>
      <c r="AA158" s="64">
        <f t="shared" si="31"/>
        <v>1000</v>
      </c>
      <c r="AB158" s="63"/>
      <c r="AC158" s="63"/>
      <c r="AD158" s="64">
        <f t="shared" si="32"/>
        <v>1000</v>
      </c>
      <c r="AE158" s="63">
        <f>'0201'!AL168</f>
        <v>0</v>
      </c>
      <c r="AF158" s="68"/>
      <c r="AG158" s="68"/>
      <c r="AH158" s="68"/>
      <c r="AI158" s="68"/>
      <c r="AJ158" s="68"/>
      <c r="AK158" s="68"/>
      <c r="AL158" s="68"/>
      <c r="AM158" s="68"/>
      <c r="AN158" s="68"/>
      <c r="AO158" s="68"/>
      <c r="AP158" s="68"/>
      <c r="AQ158" s="226">
        <f t="shared" si="27"/>
        <v>1000</v>
      </c>
    </row>
    <row r="159" spans="1:43" ht="15" customHeight="1">
      <c r="A159" s="27">
        <v>1</v>
      </c>
      <c r="B159" s="28" t="s">
        <v>49</v>
      </c>
      <c r="C159" s="28" t="s">
        <v>11</v>
      </c>
      <c r="D159" s="32">
        <v>54505</v>
      </c>
      <c r="E159" s="33" t="s">
        <v>84</v>
      </c>
      <c r="F159" s="58">
        <v>1500</v>
      </c>
      <c r="G159" s="113"/>
      <c r="H159" s="113"/>
      <c r="I159" s="63">
        <f t="shared" si="33"/>
        <v>1500</v>
      </c>
      <c r="J159" s="126"/>
      <c r="K159" s="126"/>
      <c r="L159" s="64">
        <f t="shared" si="23"/>
        <v>1500</v>
      </c>
      <c r="M159" s="119"/>
      <c r="N159" s="119"/>
      <c r="O159" s="64">
        <f t="shared" si="24"/>
        <v>1500</v>
      </c>
      <c r="P159" s="63"/>
      <c r="Q159" s="63"/>
      <c r="R159" s="64">
        <f t="shared" si="25"/>
        <v>1500</v>
      </c>
      <c r="S159" s="63"/>
      <c r="T159" s="63"/>
      <c r="U159" s="64">
        <f t="shared" si="26"/>
        <v>1500</v>
      </c>
      <c r="V159" s="63"/>
      <c r="W159" s="63"/>
      <c r="X159" s="64">
        <f t="shared" si="30"/>
        <v>1500</v>
      </c>
      <c r="Y159" s="63"/>
      <c r="Z159" s="63"/>
      <c r="AA159" s="64">
        <f t="shared" si="31"/>
        <v>1500</v>
      </c>
      <c r="AB159" s="63"/>
      <c r="AC159" s="63"/>
      <c r="AD159" s="64">
        <f t="shared" si="32"/>
        <v>1500</v>
      </c>
      <c r="AE159" s="63">
        <f>'0201'!AM168</f>
        <v>0</v>
      </c>
      <c r="AF159" s="68"/>
      <c r="AG159" s="68"/>
      <c r="AH159" s="68"/>
      <c r="AI159" s="68"/>
      <c r="AJ159" s="68"/>
      <c r="AK159" s="68"/>
      <c r="AL159" s="68"/>
      <c r="AM159" s="68"/>
      <c r="AN159" s="68"/>
      <c r="AO159" s="68"/>
      <c r="AP159" s="68"/>
      <c r="AQ159" s="226">
        <f t="shared" si="27"/>
        <v>1500</v>
      </c>
    </row>
    <row r="160" spans="1:43" ht="15" customHeight="1">
      <c r="A160" s="27">
        <v>1</v>
      </c>
      <c r="B160" s="28" t="s">
        <v>49</v>
      </c>
      <c r="C160" s="28" t="s">
        <v>11</v>
      </c>
      <c r="D160" s="32">
        <v>61101</v>
      </c>
      <c r="E160" s="33" t="s">
        <v>46</v>
      </c>
      <c r="F160" s="58">
        <v>1000</v>
      </c>
      <c r="G160" s="113"/>
      <c r="H160" s="113"/>
      <c r="I160" s="63">
        <f t="shared" si="33"/>
        <v>1000</v>
      </c>
      <c r="J160" s="126"/>
      <c r="K160" s="126"/>
      <c r="L160" s="64">
        <f t="shared" si="23"/>
        <v>1000</v>
      </c>
      <c r="M160" s="119"/>
      <c r="N160" s="119"/>
      <c r="O160" s="64">
        <f t="shared" si="24"/>
        <v>1000</v>
      </c>
      <c r="P160" s="63"/>
      <c r="Q160" s="63"/>
      <c r="R160" s="64">
        <f t="shared" si="25"/>
        <v>1000</v>
      </c>
      <c r="S160" s="63"/>
      <c r="T160" s="63"/>
      <c r="U160" s="64">
        <f t="shared" si="26"/>
        <v>1000</v>
      </c>
      <c r="V160" s="63"/>
      <c r="W160" s="63"/>
      <c r="X160" s="64">
        <f t="shared" si="30"/>
        <v>1000</v>
      </c>
      <c r="Y160" s="63"/>
      <c r="Z160" s="63"/>
      <c r="AA160" s="64">
        <f t="shared" si="31"/>
        <v>1000</v>
      </c>
      <c r="AB160" s="63"/>
      <c r="AC160" s="63"/>
      <c r="AD160" s="64">
        <f t="shared" si="32"/>
        <v>1000</v>
      </c>
      <c r="AE160" s="63">
        <f>'0201'!AN168</f>
        <v>0</v>
      </c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226">
        <f t="shared" si="27"/>
        <v>1000</v>
      </c>
    </row>
    <row r="161" spans="1:43" ht="15" customHeight="1">
      <c r="A161" s="27">
        <v>1</v>
      </c>
      <c r="B161" s="28" t="s">
        <v>49</v>
      </c>
      <c r="C161" s="28" t="s">
        <v>11</v>
      </c>
      <c r="D161" s="32">
        <v>61104</v>
      </c>
      <c r="E161" s="33" t="s">
        <v>47</v>
      </c>
      <c r="F161" s="58">
        <v>1000</v>
      </c>
      <c r="G161" s="113"/>
      <c r="H161" s="113"/>
      <c r="I161" s="63">
        <f t="shared" si="33"/>
        <v>1000</v>
      </c>
      <c r="J161" s="126"/>
      <c r="K161" s="126"/>
      <c r="L161" s="64">
        <f t="shared" si="23"/>
        <v>1000</v>
      </c>
      <c r="M161" s="119"/>
      <c r="N161" s="119"/>
      <c r="O161" s="64">
        <f t="shared" si="24"/>
        <v>1000</v>
      </c>
      <c r="P161" s="63"/>
      <c r="Q161" s="63"/>
      <c r="R161" s="64">
        <f t="shared" si="25"/>
        <v>1000</v>
      </c>
      <c r="S161" s="63"/>
      <c r="T161" s="63"/>
      <c r="U161" s="64">
        <f t="shared" si="26"/>
        <v>1000</v>
      </c>
      <c r="V161" s="63"/>
      <c r="W161" s="63"/>
      <c r="X161" s="64">
        <f t="shared" si="30"/>
        <v>1000</v>
      </c>
      <c r="Y161" s="63"/>
      <c r="Z161" s="63"/>
      <c r="AA161" s="64">
        <f t="shared" si="31"/>
        <v>1000</v>
      </c>
      <c r="AB161" s="63"/>
      <c r="AC161" s="63"/>
      <c r="AD161" s="64">
        <f t="shared" si="32"/>
        <v>1000</v>
      </c>
      <c r="AE161" s="63">
        <f>'0201'!AO168</f>
        <v>0</v>
      </c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226">
        <f t="shared" si="27"/>
        <v>1000</v>
      </c>
    </row>
    <row r="162" spans="1:43" ht="15" customHeight="1">
      <c r="A162" s="27">
        <v>1</v>
      </c>
      <c r="B162" s="28" t="s">
        <v>49</v>
      </c>
      <c r="C162" s="28" t="s">
        <v>11</v>
      </c>
      <c r="D162" s="32">
        <v>61110</v>
      </c>
      <c r="E162" s="33" t="s">
        <v>141</v>
      </c>
      <c r="F162" s="58">
        <v>1500</v>
      </c>
      <c r="G162" s="113"/>
      <c r="H162" s="113"/>
      <c r="I162" s="63">
        <f t="shared" si="33"/>
        <v>1500</v>
      </c>
      <c r="J162" s="126"/>
      <c r="K162" s="126"/>
      <c r="L162" s="64">
        <f t="shared" si="23"/>
        <v>1500</v>
      </c>
      <c r="M162" s="119"/>
      <c r="N162" s="119"/>
      <c r="O162" s="64">
        <f t="shared" si="24"/>
        <v>1500</v>
      </c>
      <c r="P162" s="63"/>
      <c r="Q162" s="63"/>
      <c r="R162" s="64">
        <f t="shared" si="25"/>
        <v>1500</v>
      </c>
      <c r="S162" s="63"/>
      <c r="T162" s="63"/>
      <c r="U162" s="64">
        <f t="shared" si="26"/>
        <v>1500</v>
      </c>
      <c r="V162" s="63"/>
      <c r="W162" s="63"/>
      <c r="X162" s="64">
        <f t="shared" si="30"/>
        <v>1500</v>
      </c>
      <c r="Y162" s="63"/>
      <c r="Z162" s="63"/>
      <c r="AA162" s="64">
        <f t="shared" si="31"/>
        <v>1500</v>
      </c>
      <c r="AB162" s="63"/>
      <c r="AC162" s="63"/>
      <c r="AD162" s="64">
        <f t="shared" si="32"/>
        <v>1500</v>
      </c>
      <c r="AE162" s="63">
        <f>'0201'!AP168</f>
        <v>0</v>
      </c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226">
        <f t="shared" si="27"/>
        <v>1500</v>
      </c>
    </row>
    <row r="163" spans="1:43" ht="15" customHeight="1">
      <c r="A163" s="27">
        <v>1</v>
      </c>
      <c r="B163" s="28" t="s">
        <v>49</v>
      </c>
      <c r="C163" s="28" t="s">
        <v>11</v>
      </c>
      <c r="D163" s="32">
        <v>61199</v>
      </c>
      <c r="E163" s="33" t="s">
        <v>81</v>
      </c>
      <c r="F163" s="58">
        <v>1000</v>
      </c>
      <c r="G163" s="113"/>
      <c r="H163" s="113"/>
      <c r="I163" s="63">
        <f t="shared" si="33"/>
        <v>1000</v>
      </c>
      <c r="J163" s="126"/>
      <c r="K163" s="126"/>
      <c r="L163" s="64">
        <f t="shared" si="23"/>
        <v>1000</v>
      </c>
      <c r="M163" s="119"/>
      <c r="N163" s="119"/>
      <c r="O163" s="64">
        <f t="shared" si="24"/>
        <v>1000</v>
      </c>
      <c r="P163" s="63"/>
      <c r="Q163" s="63"/>
      <c r="R163" s="64">
        <f t="shared" si="25"/>
        <v>1000</v>
      </c>
      <c r="S163" s="63"/>
      <c r="T163" s="63"/>
      <c r="U163" s="64">
        <f t="shared" si="26"/>
        <v>1000</v>
      </c>
      <c r="V163" s="63"/>
      <c r="W163" s="63"/>
      <c r="X163" s="64">
        <f t="shared" si="30"/>
        <v>1000</v>
      </c>
      <c r="Y163" s="63"/>
      <c r="Z163" s="63"/>
      <c r="AA163" s="64">
        <f t="shared" si="31"/>
        <v>1000</v>
      </c>
      <c r="AB163" s="63"/>
      <c r="AC163" s="63"/>
      <c r="AD163" s="64">
        <f t="shared" si="32"/>
        <v>1000</v>
      </c>
      <c r="AE163" s="63">
        <f>'0201'!AQ168</f>
        <v>0</v>
      </c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226">
        <f t="shared" si="27"/>
        <v>1000</v>
      </c>
    </row>
    <row r="164" spans="1:43" ht="15" customHeight="1">
      <c r="A164" s="27">
        <v>1</v>
      </c>
      <c r="B164" s="28" t="s">
        <v>49</v>
      </c>
      <c r="C164" s="28" t="s">
        <v>11</v>
      </c>
      <c r="D164" s="32">
        <v>61403</v>
      </c>
      <c r="E164" s="33" t="s">
        <v>85</v>
      </c>
      <c r="F164" s="58">
        <v>48500</v>
      </c>
      <c r="G164" s="113"/>
      <c r="H164" s="149"/>
      <c r="I164" s="63">
        <f t="shared" si="33"/>
        <v>48500</v>
      </c>
      <c r="J164" s="126"/>
      <c r="K164" s="126"/>
      <c r="L164" s="64">
        <f t="shared" si="23"/>
        <v>48500</v>
      </c>
      <c r="M164" s="119"/>
      <c r="N164" s="119"/>
      <c r="O164" s="64">
        <f t="shared" si="24"/>
        <v>48500</v>
      </c>
      <c r="P164" s="63"/>
      <c r="Q164" s="63"/>
      <c r="R164" s="64">
        <f t="shared" si="25"/>
        <v>48500</v>
      </c>
      <c r="S164" s="63"/>
      <c r="T164" s="63"/>
      <c r="U164" s="64">
        <f t="shared" si="26"/>
        <v>48500</v>
      </c>
      <c r="V164" s="63"/>
      <c r="W164" s="63"/>
      <c r="X164" s="64">
        <f t="shared" si="30"/>
        <v>48500</v>
      </c>
      <c r="Y164" s="63"/>
      <c r="Z164" s="63"/>
      <c r="AA164" s="64">
        <f t="shared" si="31"/>
        <v>48500</v>
      </c>
      <c r="AB164" s="63"/>
      <c r="AC164" s="63"/>
      <c r="AD164" s="64">
        <f t="shared" si="32"/>
        <v>48500</v>
      </c>
      <c r="AE164" s="63">
        <f>'0201'!AR168</f>
        <v>650</v>
      </c>
      <c r="AF164" s="68"/>
      <c r="AG164" s="68"/>
      <c r="AH164" s="68"/>
      <c r="AI164" s="68">
        <f>'0201'!AR38+'0201'!AR43</f>
        <v>650</v>
      </c>
      <c r="AJ164" s="68"/>
      <c r="AK164" s="68"/>
      <c r="AL164" s="68"/>
      <c r="AM164" s="68"/>
      <c r="AN164" s="68"/>
      <c r="AO164" s="68"/>
      <c r="AP164" s="68">
        <f>'0201'!AR82+'0201'!AR83+'0201'!AR84+'0201'!AR85+'0201'!AR86+'0201'!AR87+'0201'!AR88+'0201'!AR89+'0201'!AR90+'0201'!AR91+'0201'!AR92</f>
        <v>0</v>
      </c>
      <c r="AQ164" s="136">
        <f t="shared" si="27"/>
        <v>47850</v>
      </c>
    </row>
    <row r="165" spans="1:43" ht="15" customHeight="1">
      <c r="A165" s="27"/>
      <c r="B165" s="28"/>
      <c r="C165" s="28"/>
      <c r="D165" s="31"/>
      <c r="E165" s="30"/>
      <c r="F165" s="58"/>
      <c r="G165" s="113"/>
      <c r="H165" s="113"/>
      <c r="I165" s="63">
        <f t="shared" si="33"/>
        <v>0</v>
      </c>
      <c r="J165" s="126"/>
      <c r="K165" s="126"/>
      <c r="L165" s="64">
        <f t="shared" si="23"/>
        <v>0</v>
      </c>
      <c r="M165" s="119"/>
      <c r="N165" s="119"/>
      <c r="O165" s="64"/>
      <c r="P165" s="63"/>
      <c r="Q165" s="63"/>
      <c r="R165" s="64"/>
      <c r="S165" s="63"/>
      <c r="T165" s="63"/>
      <c r="U165" s="64"/>
      <c r="V165" s="63"/>
      <c r="W165" s="63"/>
      <c r="X165" s="64"/>
      <c r="Y165" s="63"/>
      <c r="Z165" s="63"/>
      <c r="AA165" s="64"/>
      <c r="AB165" s="63"/>
      <c r="AC165" s="63"/>
      <c r="AD165" s="64"/>
      <c r="AE165" s="63"/>
      <c r="AF165" s="199">
        <f>SUM(AF117:AF164)</f>
        <v>1185.7</v>
      </c>
      <c r="AG165" s="68">
        <f>SUM(AG117:AG164)</f>
        <v>54367.57</v>
      </c>
      <c r="AH165" s="68">
        <f>SUM(AH117:AH164)</f>
        <v>51493.43</v>
      </c>
      <c r="AI165" s="68">
        <f t="shared" ref="AI165:AJ165" si="34">SUM(AI117:AI164)</f>
        <v>83780.489999999976</v>
      </c>
      <c r="AJ165" s="68">
        <f t="shared" si="34"/>
        <v>7212.79</v>
      </c>
      <c r="AK165" s="68">
        <f t="shared" ref="AK165:AP165" si="35">SUM(AK117:AK164)</f>
        <v>87896.689999999988</v>
      </c>
      <c r="AL165" s="68">
        <f t="shared" si="35"/>
        <v>0</v>
      </c>
      <c r="AM165" s="199">
        <f t="shared" si="35"/>
        <v>37686.85</v>
      </c>
      <c r="AN165" s="68">
        <f t="shared" si="35"/>
        <v>0</v>
      </c>
      <c r="AO165" s="199">
        <f t="shared" si="35"/>
        <v>0</v>
      </c>
      <c r="AP165" s="199">
        <f t="shared" si="35"/>
        <v>0</v>
      </c>
      <c r="AQ165" s="136"/>
    </row>
    <row r="166" spans="1:43" ht="15" customHeight="1">
      <c r="A166" s="27">
        <v>1</v>
      </c>
      <c r="B166" s="28" t="s">
        <v>49</v>
      </c>
      <c r="C166" s="28" t="s">
        <v>49</v>
      </c>
      <c r="D166" s="31">
        <v>51101</v>
      </c>
      <c r="E166" s="30" t="s">
        <v>12</v>
      </c>
      <c r="F166" s="58">
        <v>376968.72</v>
      </c>
      <c r="G166" s="113"/>
      <c r="H166" s="113"/>
      <c r="I166" s="63">
        <f t="shared" si="33"/>
        <v>376968.72</v>
      </c>
      <c r="J166" s="126"/>
      <c r="K166" s="126"/>
      <c r="L166" s="64">
        <f t="shared" si="23"/>
        <v>376968.72</v>
      </c>
      <c r="M166" s="119"/>
      <c r="N166" s="119"/>
      <c r="O166" s="64">
        <f t="shared" si="24"/>
        <v>376968.72</v>
      </c>
      <c r="P166" s="63"/>
      <c r="Q166" s="63"/>
      <c r="R166" s="64">
        <f t="shared" ref="R166:R218" si="36">O166+P166-Q166</f>
        <v>376968.72</v>
      </c>
      <c r="S166" s="63"/>
      <c r="T166" s="63"/>
      <c r="U166" s="64">
        <f t="shared" ref="U166:U218" si="37">R166+S166-T166</f>
        <v>376968.72</v>
      </c>
      <c r="V166" s="63"/>
      <c r="W166" s="63"/>
      <c r="X166" s="64">
        <f t="shared" ref="X166:X198" si="38">U166+V166-W166</f>
        <v>376968.72</v>
      </c>
      <c r="Y166" s="63"/>
      <c r="Z166" s="63"/>
      <c r="AA166" s="64">
        <f t="shared" ref="AA166:AA198" si="39">X166+Y166-Z166</f>
        <v>376968.72</v>
      </c>
      <c r="AB166" s="63"/>
      <c r="AC166" s="63"/>
      <c r="AD166" s="64">
        <f t="shared" ref="AD166:AD198" si="40">X166+AB166-AC166</f>
        <v>376968.72</v>
      </c>
      <c r="AE166" s="63">
        <f>'0202'!C164</f>
        <v>185109.22</v>
      </c>
      <c r="AF166" s="68"/>
      <c r="AG166" s="68">
        <f>'0202'!C7+'0202'!C16</f>
        <v>33737.21</v>
      </c>
      <c r="AH166" s="68">
        <f>'0202'!C20</f>
        <v>30775.78</v>
      </c>
      <c r="AI166" s="191">
        <f>'0202'!C34+'0202'!C47</f>
        <v>60765.3</v>
      </c>
      <c r="AJ166" s="191"/>
      <c r="AK166" s="234">
        <f>'0202'!C69+'0202'!C73</f>
        <v>59830.93</v>
      </c>
      <c r="AL166" s="193">
        <f>'0202'!C46+'0202'!C52+'0202'!C54+'0202'!C59</f>
        <v>0</v>
      </c>
      <c r="AM166" s="193">
        <f>'0202'!C60</f>
        <v>0</v>
      </c>
      <c r="AN166" s="193">
        <f>'0202'!C102</f>
        <v>0</v>
      </c>
      <c r="AO166" s="193">
        <f>'0202'!C89+'0202'!C91+'0202'!C101</f>
        <v>0</v>
      </c>
      <c r="AP166" s="193">
        <f>'0202'!C110</f>
        <v>0</v>
      </c>
      <c r="AQ166" s="136">
        <f t="shared" si="27"/>
        <v>191859.49999999997</v>
      </c>
    </row>
    <row r="167" spans="1:43" ht="15" customHeight="1">
      <c r="A167" s="27">
        <v>1</v>
      </c>
      <c r="B167" s="28" t="s">
        <v>49</v>
      </c>
      <c r="C167" s="28" t="s">
        <v>49</v>
      </c>
      <c r="D167" s="31">
        <v>51201</v>
      </c>
      <c r="E167" s="30" t="s">
        <v>13</v>
      </c>
      <c r="F167" s="58"/>
      <c r="G167" s="113"/>
      <c r="H167" s="113"/>
      <c r="I167" s="63">
        <f t="shared" si="33"/>
        <v>0</v>
      </c>
      <c r="J167" s="126"/>
      <c r="K167" s="126"/>
      <c r="L167" s="64">
        <f t="shared" si="23"/>
        <v>0</v>
      </c>
      <c r="M167" s="119"/>
      <c r="N167" s="119"/>
      <c r="O167" s="64">
        <f t="shared" si="24"/>
        <v>0</v>
      </c>
      <c r="P167" s="63"/>
      <c r="Q167" s="63"/>
      <c r="R167" s="64">
        <f t="shared" si="36"/>
        <v>0</v>
      </c>
      <c r="S167" s="63">
        <v>15925</v>
      </c>
      <c r="T167" s="63"/>
      <c r="U167" s="64">
        <f t="shared" si="37"/>
        <v>15925</v>
      </c>
      <c r="V167" s="63"/>
      <c r="W167" s="63"/>
      <c r="X167" s="64">
        <f t="shared" si="38"/>
        <v>15925</v>
      </c>
      <c r="Y167" s="63"/>
      <c r="Z167" s="63"/>
      <c r="AA167" s="64">
        <f t="shared" si="39"/>
        <v>15925</v>
      </c>
      <c r="AB167" s="63"/>
      <c r="AC167" s="63"/>
      <c r="AD167" s="64">
        <f t="shared" si="40"/>
        <v>15925</v>
      </c>
      <c r="AE167" s="63">
        <f>'0202'!D164</f>
        <v>1560</v>
      </c>
      <c r="AF167" s="68"/>
      <c r="AG167" s="68">
        <f>'0202'!D22</f>
        <v>0</v>
      </c>
      <c r="AH167" s="68">
        <f>'0202'!D29</f>
        <v>0</v>
      </c>
      <c r="AI167" s="191"/>
      <c r="AJ167" s="191"/>
      <c r="AK167" s="234">
        <f>'0202'!D74</f>
        <v>1560</v>
      </c>
      <c r="AL167" s="193">
        <f>'0202'!D48+'0202'!D55+'0202'!D57</f>
        <v>0</v>
      </c>
      <c r="AM167" s="193">
        <f>'0202'!D87</f>
        <v>0</v>
      </c>
      <c r="AN167" s="193">
        <f>'0202'!D75</f>
        <v>0</v>
      </c>
      <c r="AO167" s="193">
        <f>'0202'!D92+'0202'!D93+'0202'!D98+'0202'!D99</f>
        <v>0</v>
      </c>
      <c r="AP167" s="193">
        <f>'0202'!D105+'0202'!D112</f>
        <v>0</v>
      </c>
      <c r="AQ167" s="136">
        <f t="shared" si="27"/>
        <v>14365</v>
      </c>
    </row>
    <row r="168" spans="1:43" ht="15" customHeight="1">
      <c r="A168" s="27">
        <v>1</v>
      </c>
      <c r="B168" s="28" t="s">
        <v>49</v>
      </c>
      <c r="C168" s="28" t="s">
        <v>49</v>
      </c>
      <c r="D168" s="31">
        <v>51203</v>
      </c>
      <c r="E168" s="30" t="s">
        <v>162</v>
      </c>
      <c r="F168" s="58"/>
      <c r="G168" s="113"/>
      <c r="H168" s="113"/>
      <c r="I168" s="63">
        <f t="shared" si="33"/>
        <v>0</v>
      </c>
      <c r="J168" s="126"/>
      <c r="K168" s="126"/>
      <c r="L168" s="64">
        <f t="shared" si="23"/>
        <v>0</v>
      </c>
      <c r="M168" s="119"/>
      <c r="N168" s="119"/>
      <c r="O168" s="64">
        <f t="shared" si="24"/>
        <v>0</v>
      </c>
      <c r="P168" s="63"/>
      <c r="Q168" s="63"/>
      <c r="R168" s="64">
        <f t="shared" si="36"/>
        <v>0</v>
      </c>
      <c r="S168" s="63">
        <v>1750</v>
      </c>
      <c r="T168" s="63"/>
      <c r="U168" s="64">
        <f t="shared" si="37"/>
        <v>1750</v>
      </c>
      <c r="V168" s="63"/>
      <c r="W168" s="63"/>
      <c r="X168" s="64">
        <f t="shared" si="38"/>
        <v>1750</v>
      </c>
      <c r="Y168" s="63"/>
      <c r="Z168" s="63"/>
      <c r="AA168" s="64">
        <f t="shared" si="39"/>
        <v>1750</v>
      </c>
      <c r="AB168" s="63"/>
      <c r="AC168" s="63"/>
      <c r="AD168" s="64">
        <f t="shared" si="40"/>
        <v>1750</v>
      </c>
      <c r="AE168" s="63">
        <f>'0202'!E164</f>
        <v>0</v>
      </c>
      <c r="AF168" s="68"/>
      <c r="AG168" s="68"/>
      <c r="AH168" s="68"/>
      <c r="AI168" s="63"/>
      <c r="AJ168" s="63"/>
      <c r="AK168" s="68"/>
      <c r="AL168" s="68"/>
      <c r="AM168" s="68"/>
      <c r="AN168" s="68"/>
      <c r="AO168" s="68"/>
      <c r="AP168" s="68">
        <f>'0202'!E106</f>
        <v>0</v>
      </c>
      <c r="AQ168" s="136">
        <f t="shared" si="27"/>
        <v>1750</v>
      </c>
    </row>
    <row r="169" spans="1:43" ht="15" customHeight="1">
      <c r="A169" s="27">
        <v>1</v>
      </c>
      <c r="B169" s="28" t="s">
        <v>49</v>
      </c>
      <c r="C169" s="28" t="s">
        <v>49</v>
      </c>
      <c r="D169" s="31">
        <v>51301</v>
      </c>
      <c r="E169" s="30" t="s">
        <v>50</v>
      </c>
      <c r="F169" s="58">
        <v>23280</v>
      </c>
      <c r="G169" s="113"/>
      <c r="H169" s="113"/>
      <c r="I169" s="63">
        <f t="shared" si="33"/>
        <v>23280</v>
      </c>
      <c r="J169" s="126"/>
      <c r="K169" s="126"/>
      <c r="L169" s="64">
        <f t="shared" si="23"/>
        <v>23280</v>
      </c>
      <c r="M169" s="119"/>
      <c r="N169" s="119"/>
      <c r="O169" s="64">
        <f t="shared" si="24"/>
        <v>23280</v>
      </c>
      <c r="P169" s="63"/>
      <c r="Q169" s="63"/>
      <c r="R169" s="64">
        <f t="shared" si="36"/>
        <v>23280</v>
      </c>
      <c r="S169" s="63"/>
      <c r="T169" s="63"/>
      <c r="U169" s="64">
        <f t="shared" si="37"/>
        <v>23280</v>
      </c>
      <c r="V169" s="63"/>
      <c r="W169" s="63"/>
      <c r="X169" s="64">
        <f t="shared" si="38"/>
        <v>23280</v>
      </c>
      <c r="Y169" s="63"/>
      <c r="Z169" s="63"/>
      <c r="AA169" s="64">
        <f t="shared" si="39"/>
        <v>23280</v>
      </c>
      <c r="AB169" s="63"/>
      <c r="AC169" s="63"/>
      <c r="AD169" s="64">
        <f t="shared" si="40"/>
        <v>23280</v>
      </c>
      <c r="AE169" s="63">
        <f>'0202'!F164</f>
        <v>9930.99</v>
      </c>
      <c r="AF169" s="68"/>
      <c r="AG169" s="68">
        <f>'0202'!F9</f>
        <v>0</v>
      </c>
      <c r="AH169" s="68">
        <f>'0202'!F21</f>
        <v>1401</v>
      </c>
      <c r="AI169" s="191">
        <f>'0202'!F33+'0202'!F48</f>
        <v>3596.25</v>
      </c>
      <c r="AJ169" s="191">
        <f>'0202'!F61</f>
        <v>2553</v>
      </c>
      <c r="AK169" s="234">
        <f>'0202'!F72</f>
        <v>2380.7399999999998</v>
      </c>
      <c r="AL169" s="193">
        <f>'0202'!F51+'0202'!F53+'0202'!F58</f>
        <v>0</v>
      </c>
      <c r="AM169" s="193"/>
      <c r="AN169" s="193">
        <f>'0202'!F97+'0202'!F98+'0202'!F101</f>
        <v>0</v>
      </c>
      <c r="AO169" s="193">
        <f>'0202'!F88+'0202'!F90+'0202'!F100</f>
        <v>0</v>
      </c>
      <c r="AP169" s="193">
        <f>'0202'!F111</f>
        <v>0</v>
      </c>
      <c r="AQ169" s="136">
        <f t="shared" si="27"/>
        <v>13349.01</v>
      </c>
    </row>
    <row r="170" spans="1:43" ht="15" customHeight="1">
      <c r="A170" s="27">
        <v>1</v>
      </c>
      <c r="B170" s="28" t="s">
        <v>49</v>
      </c>
      <c r="C170" s="28" t="s">
        <v>49</v>
      </c>
      <c r="D170" s="32">
        <v>51401</v>
      </c>
      <c r="E170" s="33" t="s">
        <v>14</v>
      </c>
      <c r="F170" s="58">
        <v>34126.33</v>
      </c>
      <c r="G170" s="113"/>
      <c r="H170" s="113"/>
      <c r="I170" s="63">
        <f t="shared" si="33"/>
        <v>34126.33</v>
      </c>
      <c r="J170" s="126"/>
      <c r="K170" s="126"/>
      <c r="L170" s="64">
        <f t="shared" ref="L170:L218" si="41">I170+J170-K170</f>
        <v>34126.33</v>
      </c>
      <c r="M170" s="118"/>
      <c r="N170" s="118"/>
      <c r="O170" s="64">
        <f t="shared" ref="O170:O218" si="42">L170+M170-N170</f>
        <v>34126.33</v>
      </c>
      <c r="P170" s="64"/>
      <c r="Q170" s="64"/>
      <c r="R170" s="64">
        <f t="shared" si="36"/>
        <v>34126.33</v>
      </c>
      <c r="S170" s="64"/>
      <c r="T170" s="64"/>
      <c r="U170" s="64">
        <f t="shared" si="37"/>
        <v>34126.33</v>
      </c>
      <c r="V170" s="64"/>
      <c r="W170" s="64"/>
      <c r="X170" s="64">
        <f t="shared" si="38"/>
        <v>34126.33</v>
      </c>
      <c r="Y170" s="64"/>
      <c r="Z170" s="64"/>
      <c r="AA170" s="64">
        <f t="shared" si="39"/>
        <v>34126.33</v>
      </c>
      <c r="AB170" s="64"/>
      <c r="AC170" s="64"/>
      <c r="AD170" s="64">
        <f t="shared" si="40"/>
        <v>34126.33</v>
      </c>
      <c r="AE170" s="63">
        <f>'0202'!G164</f>
        <v>13976.85</v>
      </c>
      <c r="AF170" s="68"/>
      <c r="AG170" s="68">
        <f>'0202'!G15</f>
        <v>300</v>
      </c>
      <c r="AH170" s="68">
        <f>'0202'!G27+'0202'!G28</f>
        <v>5560.1900000000005</v>
      </c>
      <c r="AI170" s="68">
        <f>'0202'!G46</f>
        <v>2601.1</v>
      </c>
      <c r="AJ170" s="68">
        <f>'0202'!G50</f>
        <v>2766.57</v>
      </c>
      <c r="AK170" s="68">
        <f>'0202'!G66</f>
        <v>2748.99</v>
      </c>
      <c r="AL170" s="68"/>
      <c r="AM170" s="68">
        <f>'0202'!G63</f>
        <v>0</v>
      </c>
      <c r="AN170" s="68">
        <f>'0202'!G72</f>
        <v>0</v>
      </c>
      <c r="AO170" s="68"/>
      <c r="AP170" s="68"/>
      <c r="AQ170" s="136">
        <f t="shared" si="27"/>
        <v>20149.480000000003</v>
      </c>
    </row>
    <row r="171" spans="1:43" ht="15" customHeight="1">
      <c r="A171" s="27">
        <v>1</v>
      </c>
      <c r="B171" s="28" t="s">
        <v>49</v>
      </c>
      <c r="C171" s="28" t="s">
        <v>49</v>
      </c>
      <c r="D171" s="32">
        <v>51402</v>
      </c>
      <c r="E171" s="33" t="s">
        <v>15</v>
      </c>
      <c r="F171" s="58"/>
      <c r="G171" s="113"/>
      <c r="H171" s="113"/>
      <c r="I171" s="63">
        <f t="shared" si="33"/>
        <v>0</v>
      </c>
      <c r="J171" s="126"/>
      <c r="K171" s="126"/>
      <c r="L171" s="64">
        <f t="shared" si="41"/>
        <v>0</v>
      </c>
      <c r="M171" s="118"/>
      <c r="N171" s="118"/>
      <c r="O171" s="64">
        <f t="shared" si="42"/>
        <v>0</v>
      </c>
      <c r="P171" s="64"/>
      <c r="Q171" s="64"/>
      <c r="R171" s="64">
        <f t="shared" si="36"/>
        <v>0</v>
      </c>
      <c r="S171" s="64">
        <v>1353.63</v>
      </c>
      <c r="T171" s="64"/>
      <c r="U171" s="64">
        <f t="shared" si="37"/>
        <v>1353.63</v>
      </c>
      <c r="V171" s="64"/>
      <c r="W171" s="64"/>
      <c r="X171" s="64">
        <f t="shared" si="38"/>
        <v>1353.63</v>
      </c>
      <c r="Y171" s="64"/>
      <c r="Z171" s="64"/>
      <c r="AA171" s="64">
        <f t="shared" si="39"/>
        <v>1353.63</v>
      </c>
      <c r="AB171" s="64"/>
      <c r="AC171" s="64"/>
      <c r="AD171" s="64">
        <f t="shared" si="40"/>
        <v>1353.63</v>
      </c>
      <c r="AE171" s="63">
        <f>'0202'!H164</f>
        <v>0</v>
      </c>
      <c r="AF171" s="68"/>
      <c r="AG171" s="68">
        <f>'0202'!P17</f>
        <v>0</v>
      </c>
      <c r="AH171" s="68"/>
      <c r="AI171" s="68"/>
      <c r="AJ171" s="68"/>
      <c r="AK171" s="68">
        <f>'0202'!H33+'0202'!H39+'0202'!H42+'0202'!H43</f>
        <v>0</v>
      </c>
      <c r="AL171" s="68"/>
      <c r="AM171" s="68">
        <f>'0202'!H63</f>
        <v>0</v>
      </c>
      <c r="AN171" s="68">
        <f>'0202'!H68+'0202'!H72</f>
        <v>0</v>
      </c>
      <c r="AO171" s="68"/>
      <c r="AP171" s="68"/>
      <c r="AQ171" s="136">
        <f t="shared" si="27"/>
        <v>1353.63</v>
      </c>
    </row>
    <row r="172" spans="1:43" ht="15" customHeight="1">
      <c r="A172" s="27">
        <v>1</v>
      </c>
      <c r="B172" s="28" t="s">
        <v>49</v>
      </c>
      <c r="C172" s="28" t="s">
        <v>49</v>
      </c>
      <c r="D172" s="32">
        <v>51501</v>
      </c>
      <c r="E172" s="33" t="s">
        <v>14</v>
      </c>
      <c r="F172" s="58">
        <v>29907.34</v>
      </c>
      <c r="G172" s="113"/>
      <c r="H172" s="113"/>
      <c r="I172" s="63">
        <f t="shared" si="33"/>
        <v>29907.34</v>
      </c>
      <c r="J172" s="126"/>
      <c r="K172" s="126"/>
      <c r="L172" s="64">
        <f t="shared" si="41"/>
        <v>29907.34</v>
      </c>
      <c r="M172" s="118"/>
      <c r="N172" s="118"/>
      <c r="O172" s="64">
        <f t="shared" si="42"/>
        <v>29907.34</v>
      </c>
      <c r="P172" s="64"/>
      <c r="Q172" s="64"/>
      <c r="R172" s="64">
        <f t="shared" si="36"/>
        <v>29907.34</v>
      </c>
      <c r="S172" s="64"/>
      <c r="T172" s="64"/>
      <c r="U172" s="64">
        <f t="shared" si="37"/>
        <v>29907.34</v>
      </c>
      <c r="V172" s="64"/>
      <c r="W172" s="64"/>
      <c r="X172" s="64">
        <f t="shared" si="38"/>
        <v>29907.34</v>
      </c>
      <c r="Y172" s="64"/>
      <c r="Z172" s="64"/>
      <c r="AA172" s="64">
        <f t="shared" si="39"/>
        <v>29907.34</v>
      </c>
      <c r="AB172" s="64"/>
      <c r="AC172" s="64"/>
      <c r="AD172" s="64">
        <f t="shared" si="40"/>
        <v>29907.34</v>
      </c>
      <c r="AE172" s="63">
        <f>'0202'!I164</f>
        <v>7390.03</v>
      </c>
      <c r="AF172" s="68"/>
      <c r="AG172" s="68">
        <f>'0202'!I14</f>
        <v>200</v>
      </c>
      <c r="AH172" s="68">
        <f>'0202'!I23+'0202'!I24+'0202'!I25+'0202'!I26</f>
        <v>4759.78</v>
      </c>
      <c r="AI172" s="68">
        <f>'0202'!I35</f>
        <v>41.24</v>
      </c>
      <c r="AJ172" s="68"/>
      <c r="AK172" s="68">
        <f>'0202'!I67+'0202'!I68</f>
        <v>2389.0100000000002</v>
      </c>
      <c r="AL172" s="68"/>
      <c r="AM172" s="68">
        <f>'0202'!I64+'0202'!I65</f>
        <v>0</v>
      </c>
      <c r="AN172" s="68">
        <f>'0202'!I66+'0202'!I67+'0202'!I70+'0202'!I71</f>
        <v>1181.17</v>
      </c>
      <c r="AO172" s="68"/>
      <c r="AP172" s="68"/>
      <c r="AQ172" s="136">
        <f t="shared" si="27"/>
        <v>22517.31</v>
      </c>
    </row>
    <row r="173" spans="1:43" ht="15" customHeight="1">
      <c r="A173" s="27">
        <v>1</v>
      </c>
      <c r="B173" s="28" t="s">
        <v>49</v>
      </c>
      <c r="C173" s="28" t="s">
        <v>49</v>
      </c>
      <c r="D173" s="31">
        <v>51502</v>
      </c>
      <c r="E173" s="33" t="s">
        <v>15</v>
      </c>
      <c r="F173" s="58"/>
      <c r="G173" s="113"/>
      <c r="H173" s="113"/>
      <c r="I173" s="63">
        <f t="shared" si="33"/>
        <v>0</v>
      </c>
      <c r="J173" s="126"/>
      <c r="K173" s="126"/>
      <c r="L173" s="64">
        <f t="shared" si="41"/>
        <v>0</v>
      </c>
      <c r="M173" s="118"/>
      <c r="N173" s="118"/>
      <c r="O173" s="64">
        <f t="shared" si="42"/>
        <v>0</v>
      </c>
      <c r="P173" s="64"/>
      <c r="Q173" s="64"/>
      <c r="R173" s="64">
        <f t="shared" si="36"/>
        <v>0</v>
      </c>
      <c r="S173" s="64">
        <v>1234.19</v>
      </c>
      <c r="T173" s="64"/>
      <c r="U173" s="64">
        <f t="shared" si="37"/>
        <v>1234.19</v>
      </c>
      <c r="V173" s="64"/>
      <c r="W173" s="64"/>
      <c r="X173" s="64">
        <f t="shared" si="38"/>
        <v>1234.19</v>
      </c>
      <c r="Y173" s="64"/>
      <c r="Z173" s="64"/>
      <c r="AA173" s="64">
        <f t="shared" si="39"/>
        <v>1234.19</v>
      </c>
      <c r="AB173" s="64"/>
      <c r="AC173" s="64"/>
      <c r="AD173" s="64">
        <f t="shared" si="40"/>
        <v>1234.19</v>
      </c>
      <c r="AE173" s="63">
        <f>'0202'!J164</f>
        <v>0</v>
      </c>
      <c r="AF173" s="68"/>
      <c r="AG173" s="68">
        <f>'0202'!R18+'0202'!R19</f>
        <v>0</v>
      </c>
      <c r="AH173" s="68"/>
      <c r="AI173" s="68"/>
      <c r="AJ173" s="68"/>
      <c r="AK173" s="68">
        <f>'0202'!J34+'0202'!J35+'0202'!J41+'0202'!J45</f>
        <v>0</v>
      </c>
      <c r="AL173" s="68"/>
      <c r="AM173" s="68">
        <f>'0202'!J65</f>
        <v>0</v>
      </c>
      <c r="AN173" s="68">
        <f>'0202'!J67+'0202'!J71</f>
        <v>0</v>
      </c>
      <c r="AO173" s="68"/>
      <c r="AP173" s="68"/>
      <c r="AQ173" s="136">
        <f t="shared" si="27"/>
        <v>1234.19</v>
      </c>
    </row>
    <row r="174" spans="1:43" ht="15" customHeight="1">
      <c r="A174" s="27">
        <v>1</v>
      </c>
      <c r="B174" s="28" t="s">
        <v>49</v>
      </c>
      <c r="C174" s="28" t="s">
        <v>49</v>
      </c>
      <c r="D174" s="31">
        <v>51701</v>
      </c>
      <c r="E174" s="39" t="s">
        <v>98</v>
      </c>
      <c r="F174" s="58">
        <v>10000</v>
      </c>
      <c r="G174" s="113"/>
      <c r="H174" s="113"/>
      <c r="I174" s="63">
        <f t="shared" si="33"/>
        <v>10000</v>
      </c>
      <c r="J174" s="126"/>
      <c r="K174" s="126"/>
      <c r="L174" s="64">
        <f t="shared" si="41"/>
        <v>10000</v>
      </c>
      <c r="M174" s="118"/>
      <c r="N174" s="118"/>
      <c r="O174" s="64">
        <f t="shared" si="42"/>
        <v>10000</v>
      </c>
      <c r="P174" s="118"/>
      <c r="Q174" s="64"/>
      <c r="R174" s="64">
        <f t="shared" si="36"/>
        <v>10000</v>
      </c>
      <c r="S174" s="118"/>
      <c r="T174" s="64"/>
      <c r="U174" s="64">
        <f t="shared" si="37"/>
        <v>10000</v>
      </c>
      <c r="V174" s="118"/>
      <c r="W174" s="64"/>
      <c r="X174" s="64">
        <f t="shared" si="38"/>
        <v>10000</v>
      </c>
      <c r="Y174" s="118"/>
      <c r="Z174" s="64"/>
      <c r="AA174" s="64">
        <f t="shared" si="39"/>
        <v>10000</v>
      </c>
      <c r="AB174" s="118"/>
      <c r="AC174" s="64"/>
      <c r="AD174" s="64">
        <f t="shared" si="40"/>
        <v>10000</v>
      </c>
      <c r="AE174" s="63">
        <f>'0202'!K164</f>
        <v>1410.22</v>
      </c>
      <c r="AF174" s="68">
        <f>'0202'!K5</f>
        <v>705.09</v>
      </c>
      <c r="AG174" s="68">
        <f>'0202'!K17</f>
        <v>705.13</v>
      </c>
      <c r="AH174" s="68"/>
      <c r="AI174" s="68"/>
      <c r="AJ174" s="68"/>
      <c r="AK174" s="68"/>
      <c r="AL174" s="68"/>
      <c r="AM174" s="68"/>
      <c r="AN174" s="68">
        <f>'0202'!K69+'0202'!K78</f>
        <v>0</v>
      </c>
      <c r="AO174" s="68"/>
      <c r="AP174" s="68">
        <f>'0202'!K104+'0202'!K107</f>
        <v>0</v>
      </c>
      <c r="AQ174" s="136">
        <f t="shared" si="27"/>
        <v>8589.7800000000007</v>
      </c>
    </row>
    <row r="175" spans="1:43" ht="15" customHeight="1">
      <c r="A175" s="27">
        <v>1</v>
      </c>
      <c r="B175" s="28" t="s">
        <v>49</v>
      </c>
      <c r="C175" s="28" t="s">
        <v>49</v>
      </c>
      <c r="D175" s="31">
        <v>51702</v>
      </c>
      <c r="E175" s="39" t="s">
        <v>112</v>
      </c>
      <c r="F175" s="58"/>
      <c r="G175" s="113"/>
      <c r="H175" s="113"/>
      <c r="I175" s="63">
        <f t="shared" si="33"/>
        <v>0</v>
      </c>
      <c r="J175" s="126"/>
      <c r="K175" s="126"/>
      <c r="L175" s="64">
        <f t="shared" si="41"/>
        <v>0</v>
      </c>
      <c r="M175" s="118"/>
      <c r="N175" s="118"/>
      <c r="O175" s="64">
        <f t="shared" si="42"/>
        <v>0</v>
      </c>
      <c r="P175" s="64"/>
      <c r="Q175" s="64"/>
      <c r="R175" s="64">
        <f t="shared" si="36"/>
        <v>0</v>
      </c>
      <c r="S175" s="64"/>
      <c r="T175" s="64"/>
      <c r="U175" s="64">
        <f t="shared" si="37"/>
        <v>0</v>
      </c>
      <c r="V175" s="64"/>
      <c r="W175" s="64"/>
      <c r="X175" s="64">
        <f t="shared" si="38"/>
        <v>0</v>
      </c>
      <c r="Y175" s="64"/>
      <c r="Z175" s="64"/>
      <c r="AA175" s="64">
        <f t="shared" si="39"/>
        <v>0</v>
      </c>
      <c r="AB175" s="64"/>
      <c r="AC175" s="64"/>
      <c r="AD175" s="64">
        <f t="shared" si="40"/>
        <v>0</v>
      </c>
      <c r="AE175" s="63">
        <f>'0202'!L164</f>
        <v>0</v>
      </c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136">
        <f t="shared" si="27"/>
        <v>0</v>
      </c>
    </row>
    <row r="176" spans="1:43" ht="15" customHeight="1">
      <c r="A176" s="27">
        <v>1</v>
      </c>
      <c r="B176" s="28" t="s">
        <v>49</v>
      </c>
      <c r="C176" s="28" t="s">
        <v>49</v>
      </c>
      <c r="D176" s="31">
        <v>51901</v>
      </c>
      <c r="E176" s="39" t="s">
        <v>17</v>
      </c>
      <c r="F176" s="58">
        <v>4140</v>
      </c>
      <c r="G176" s="113"/>
      <c r="H176" s="113"/>
      <c r="I176" s="63">
        <f t="shared" si="33"/>
        <v>4140</v>
      </c>
      <c r="J176" s="126"/>
      <c r="K176" s="126"/>
      <c r="L176" s="64">
        <f t="shared" si="41"/>
        <v>4140</v>
      </c>
      <c r="M176" s="118"/>
      <c r="N176" s="118"/>
      <c r="O176" s="64">
        <f t="shared" si="42"/>
        <v>4140</v>
      </c>
      <c r="P176" s="64"/>
      <c r="Q176" s="64"/>
      <c r="R176" s="64">
        <f t="shared" si="36"/>
        <v>4140</v>
      </c>
      <c r="S176" s="64"/>
      <c r="T176" s="64"/>
      <c r="U176" s="64">
        <f t="shared" si="37"/>
        <v>4140</v>
      </c>
      <c r="V176" s="64"/>
      <c r="W176" s="64"/>
      <c r="X176" s="64">
        <f t="shared" si="38"/>
        <v>4140</v>
      </c>
      <c r="Y176" s="64"/>
      <c r="Z176" s="64"/>
      <c r="AA176" s="64">
        <f t="shared" si="39"/>
        <v>4140</v>
      </c>
      <c r="AB176" s="64"/>
      <c r="AC176" s="64"/>
      <c r="AD176" s="64">
        <f t="shared" si="40"/>
        <v>4140</v>
      </c>
      <c r="AE176" s="63">
        <f>'0202'!M164</f>
        <v>2070</v>
      </c>
      <c r="AF176" s="68">
        <f>'0202'!M6</f>
        <v>345</v>
      </c>
      <c r="AG176" s="68">
        <f>'0202'!M19</f>
        <v>345</v>
      </c>
      <c r="AH176" s="68">
        <f>'0202'!M12+'0202'!M13</f>
        <v>0</v>
      </c>
      <c r="AI176" s="227">
        <f>'0202'!M31+'0202'!M45</f>
        <v>690</v>
      </c>
      <c r="AJ176" s="20">
        <f>'0202'!M59</f>
        <v>345</v>
      </c>
      <c r="AK176" s="233">
        <f>'0202'!M71</f>
        <v>345</v>
      </c>
      <c r="AL176" s="195">
        <f>'0202'!M49+'0202'!M50+'0202'!M56</f>
        <v>0</v>
      </c>
      <c r="AM176" s="197">
        <f>'0202'!M89</f>
        <v>0</v>
      </c>
      <c r="AN176" s="197">
        <f>'0202'!M74</f>
        <v>0</v>
      </c>
      <c r="AO176" s="197">
        <f>'0202'!M94+'0202'!M97</f>
        <v>0</v>
      </c>
      <c r="AP176" s="197">
        <f>'0202'!M121</f>
        <v>0</v>
      </c>
      <c r="AQ176" s="136">
        <f t="shared" si="27"/>
        <v>2070</v>
      </c>
    </row>
    <row r="177" spans="1:43" ht="15" hidden="1" customHeight="1">
      <c r="A177" s="27">
        <v>1</v>
      </c>
      <c r="B177" s="28" t="s">
        <v>49</v>
      </c>
      <c r="C177" s="28" t="s">
        <v>49</v>
      </c>
      <c r="D177" s="31">
        <v>51903</v>
      </c>
      <c r="E177" s="30" t="s">
        <v>18</v>
      </c>
      <c r="F177" s="58"/>
      <c r="G177" s="113"/>
      <c r="H177" s="113"/>
      <c r="I177" s="63">
        <f t="shared" si="33"/>
        <v>0</v>
      </c>
      <c r="J177" s="126"/>
      <c r="K177" s="126"/>
      <c r="L177" s="64">
        <f t="shared" si="41"/>
        <v>0</v>
      </c>
      <c r="M177" s="64"/>
      <c r="N177" s="64"/>
      <c r="O177" s="64">
        <f t="shared" si="42"/>
        <v>0</v>
      </c>
      <c r="P177" s="64"/>
      <c r="Q177" s="64"/>
      <c r="R177" s="64">
        <f t="shared" si="36"/>
        <v>0</v>
      </c>
      <c r="S177" s="64"/>
      <c r="T177" s="64"/>
      <c r="U177" s="64">
        <f t="shared" si="37"/>
        <v>0</v>
      </c>
      <c r="V177" s="64"/>
      <c r="W177" s="64"/>
      <c r="X177" s="64">
        <f t="shared" si="38"/>
        <v>0</v>
      </c>
      <c r="Y177" s="64"/>
      <c r="Z177" s="64"/>
      <c r="AA177" s="64">
        <f t="shared" si="39"/>
        <v>0</v>
      </c>
      <c r="AB177" s="64"/>
      <c r="AC177" s="64"/>
      <c r="AD177" s="64">
        <f t="shared" si="40"/>
        <v>0</v>
      </c>
      <c r="AE177" s="63">
        <f>'0202'!N164</f>
        <v>0</v>
      </c>
      <c r="AF177" s="68"/>
      <c r="AG177" s="68"/>
      <c r="AH177" s="68">
        <f>'0202'!N15</f>
        <v>0</v>
      </c>
      <c r="AI177" s="68"/>
      <c r="AJ177" s="68"/>
      <c r="AK177" s="68">
        <f>'0202'!N27</f>
        <v>0</v>
      </c>
      <c r="AL177" s="68">
        <f>'0202'!N47</f>
        <v>0</v>
      </c>
      <c r="AM177" s="68"/>
      <c r="AN177" s="68">
        <f>'0202'!N76</f>
        <v>0</v>
      </c>
      <c r="AO177" s="68">
        <f>'0202'!N87</f>
        <v>0</v>
      </c>
      <c r="AP177" s="68"/>
      <c r="AQ177" s="136">
        <f t="shared" si="27"/>
        <v>0</v>
      </c>
    </row>
    <row r="178" spans="1:43" ht="15" customHeight="1">
      <c r="A178" s="27">
        <v>1</v>
      </c>
      <c r="B178" s="28" t="s">
        <v>49</v>
      </c>
      <c r="C178" s="28" t="s">
        <v>49</v>
      </c>
      <c r="D178" s="31">
        <v>54101</v>
      </c>
      <c r="E178" s="57" t="s">
        <v>19</v>
      </c>
      <c r="F178" s="58">
        <v>3000</v>
      </c>
      <c r="G178" s="113"/>
      <c r="H178" s="113"/>
      <c r="I178" s="63">
        <f t="shared" si="33"/>
        <v>3000</v>
      </c>
      <c r="J178" s="126"/>
      <c r="K178" s="126"/>
      <c r="L178" s="64">
        <f t="shared" si="41"/>
        <v>3000</v>
      </c>
      <c r="M178" s="64"/>
      <c r="N178" s="64"/>
      <c r="O178" s="64">
        <f t="shared" si="42"/>
        <v>3000</v>
      </c>
      <c r="P178" s="64"/>
      <c r="Q178" s="64"/>
      <c r="R178" s="64">
        <f t="shared" si="36"/>
        <v>3000</v>
      </c>
      <c r="S178" s="64"/>
      <c r="T178" s="64"/>
      <c r="U178" s="64">
        <f t="shared" si="37"/>
        <v>3000</v>
      </c>
      <c r="V178" s="64"/>
      <c r="W178" s="64"/>
      <c r="X178" s="64">
        <f t="shared" si="38"/>
        <v>3000</v>
      </c>
      <c r="Y178" s="64"/>
      <c r="Z178" s="64"/>
      <c r="AA178" s="64">
        <f t="shared" si="39"/>
        <v>3000</v>
      </c>
      <c r="AB178" s="64"/>
      <c r="AC178" s="64"/>
      <c r="AD178" s="64">
        <f t="shared" si="40"/>
        <v>3000</v>
      </c>
      <c r="AE178" s="63">
        <f>'0202'!O164</f>
        <v>0</v>
      </c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136">
        <f t="shared" si="27"/>
        <v>3000</v>
      </c>
    </row>
    <row r="179" spans="1:43" ht="15" customHeight="1">
      <c r="A179" s="27">
        <v>1</v>
      </c>
      <c r="B179" s="28" t="s">
        <v>49</v>
      </c>
      <c r="C179" s="28" t="s">
        <v>49</v>
      </c>
      <c r="D179" s="32">
        <v>54103</v>
      </c>
      <c r="E179" s="33" t="s">
        <v>20</v>
      </c>
      <c r="F179" s="58">
        <v>300</v>
      </c>
      <c r="G179" s="113"/>
      <c r="H179" s="113"/>
      <c r="I179" s="63">
        <f t="shared" si="33"/>
        <v>300</v>
      </c>
      <c r="J179" s="126"/>
      <c r="K179" s="126"/>
      <c r="L179" s="64">
        <f t="shared" si="41"/>
        <v>300</v>
      </c>
      <c r="M179" s="118"/>
      <c r="N179" s="118"/>
      <c r="O179" s="64">
        <f t="shared" si="42"/>
        <v>300</v>
      </c>
      <c r="P179" s="64"/>
      <c r="Q179" s="64"/>
      <c r="R179" s="64">
        <f t="shared" si="36"/>
        <v>300</v>
      </c>
      <c r="S179" s="64"/>
      <c r="T179" s="64"/>
      <c r="U179" s="64">
        <f t="shared" si="37"/>
        <v>300</v>
      </c>
      <c r="V179" s="64"/>
      <c r="W179" s="64"/>
      <c r="X179" s="64">
        <f t="shared" si="38"/>
        <v>300</v>
      </c>
      <c r="Y179" s="64"/>
      <c r="Z179" s="64"/>
      <c r="AA179" s="64">
        <f t="shared" si="39"/>
        <v>300</v>
      </c>
      <c r="AB179" s="64"/>
      <c r="AC179" s="64"/>
      <c r="AD179" s="64">
        <f t="shared" si="40"/>
        <v>300</v>
      </c>
      <c r="AE179" s="63">
        <f>'0202'!P164</f>
        <v>0</v>
      </c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136">
        <f t="shared" ref="AQ179:AQ217" si="43">AD179-AE179</f>
        <v>300</v>
      </c>
    </row>
    <row r="180" spans="1:43" ht="15" customHeight="1">
      <c r="A180" s="27">
        <v>1</v>
      </c>
      <c r="B180" s="28" t="s">
        <v>49</v>
      </c>
      <c r="C180" s="28" t="s">
        <v>49</v>
      </c>
      <c r="D180" s="32">
        <v>54104</v>
      </c>
      <c r="E180" s="33" t="s">
        <v>21</v>
      </c>
      <c r="F180" s="60">
        <v>300</v>
      </c>
      <c r="G180" s="113"/>
      <c r="H180" s="113"/>
      <c r="I180" s="63">
        <f t="shared" si="33"/>
        <v>300</v>
      </c>
      <c r="J180" s="126"/>
      <c r="K180" s="126"/>
      <c r="L180" s="64">
        <f t="shared" si="41"/>
        <v>300</v>
      </c>
      <c r="M180" s="118"/>
      <c r="N180" s="118"/>
      <c r="O180" s="64">
        <f t="shared" si="42"/>
        <v>300</v>
      </c>
      <c r="P180" s="64"/>
      <c r="Q180" s="64"/>
      <c r="R180" s="64">
        <f t="shared" si="36"/>
        <v>300</v>
      </c>
      <c r="S180" s="64"/>
      <c r="T180" s="64"/>
      <c r="U180" s="64">
        <f t="shared" si="37"/>
        <v>300</v>
      </c>
      <c r="V180" s="64"/>
      <c r="W180" s="64"/>
      <c r="X180" s="64">
        <f t="shared" si="38"/>
        <v>300</v>
      </c>
      <c r="Y180" s="64"/>
      <c r="Z180" s="64"/>
      <c r="AA180" s="64">
        <f t="shared" si="39"/>
        <v>300</v>
      </c>
      <c r="AB180" s="64"/>
      <c r="AC180" s="64"/>
      <c r="AD180" s="64">
        <f t="shared" si="40"/>
        <v>300</v>
      </c>
      <c r="AE180" s="63">
        <f>'0202'!Q164</f>
        <v>0</v>
      </c>
      <c r="AF180" s="68"/>
      <c r="AG180" s="68"/>
      <c r="AH180" s="68"/>
      <c r="AI180" s="68"/>
      <c r="AJ180" s="68"/>
      <c r="AK180" s="68"/>
      <c r="AL180" s="68"/>
      <c r="AM180" s="68"/>
      <c r="AN180" s="68"/>
      <c r="AO180" s="68"/>
      <c r="AP180" s="68"/>
      <c r="AQ180" s="136">
        <f t="shared" si="43"/>
        <v>300</v>
      </c>
    </row>
    <row r="181" spans="1:43" ht="15" customHeight="1">
      <c r="A181" s="27">
        <v>1</v>
      </c>
      <c r="B181" s="28" t="s">
        <v>49</v>
      </c>
      <c r="C181" s="28" t="s">
        <v>49</v>
      </c>
      <c r="D181" s="32">
        <v>54105</v>
      </c>
      <c r="E181" s="33" t="s">
        <v>75</v>
      </c>
      <c r="F181" s="60">
        <v>1000</v>
      </c>
      <c r="G181" s="113"/>
      <c r="H181" s="113"/>
      <c r="I181" s="63">
        <f t="shared" si="33"/>
        <v>1000</v>
      </c>
      <c r="J181" s="126"/>
      <c r="K181" s="126"/>
      <c r="L181" s="64">
        <f t="shared" si="41"/>
        <v>1000</v>
      </c>
      <c r="M181" s="118"/>
      <c r="N181" s="118"/>
      <c r="O181" s="64">
        <f t="shared" si="42"/>
        <v>1000</v>
      </c>
      <c r="P181" s="64"/>
      <c r="Q181" s="64"/>
      <c r="R181" s="64">
        <f t="shared" si="36"/>
        <v>1000</v>
      </c>
      <c r="S181" s="64"/>
      <c r="T181" s="64"/>
      <c r="U181" s="64">
        <f t="shared" si="37"/>
        <v>1000</v>
      </c>
      <c r="V181" s="64"/>
      <c r="W181" s="64"/>
      <c r="X181" s="64">
        <f t="shared" si="38"/>
        <v>1000</v>
      </c>
      <c r="Y181" s="64"/>
      <c r="Z181" s="64"/>
      <c r="AA181" s="64">
        <f t="shared" si="39"/>
        <v>1000</v>
      </c>
      <c r="AB181" s="64"/>
      <c r="AC181" s="64"/>
      <c r="AD181" s="64">
        <f t="shared" si="40"/>
        <v>1000</v>
      </c>
      <c r="AE181" s="63">
        <f>'0202'!R164</f>
        <v>0</v>
      </c>
      <c r="AF181" s="68"/>
      <c r="AG181" s="68"/>
      <c r="AH181" s="68"/>
      <c r="AI181" s="68"/>
      <c r="AJ181" s="68"/>
      <c r="AK181" s="68"/>
      <c r="AL181" s="68"/>
      <c r="AM181" s="68"/>
      <c r="AN181" s="68"/>
      <c r="AO181" s="68"/>
      <c r="AP181" s="68"/>
      <c r="AQ181" s="136">
        <f t="shared" si="43"/>
        <v>1000</v>
      </c>
    </row>
    <row r="182" spans="1:43" ht="15" customHeight="1">
      <c r="A182" s="27">
        <v>1</v>
      </c>
      <c r="B182" s="28" t="s">
        <v>49</v>
      </c>
      <c r="C182" s="28" t="s">
        <v>49</v>
      </c>
      <c r="D182" s="32">
        <v>54106</v>
      </c>
      <c r="E182" s="33" t="s">
        <v>22</v>
      </c>
      <c r="F182" s="60">
        <v>1000</v>
      </c>
      <c r="G182" s="113"/>
      <c r="H182" s="113"/>
      <c r="I182" s="63">
        <f t="shared" si="33"/>
        <v>1000</v>
      </c>
      <c r="J182" s="126"/>
      <c r="K182" s="126"/>
      <c r="L182" s="64">
        <f t="shared" si="41"/>
        <v>1000</v>
      </c>
      <c r="M182" s="118"/>
      <c r="N182" s="118"/>
      <c r="O182" s="64">
        <f t="shared" si="42"/>
        <v>1000</v>
      </c>
      <c r="P182" s="64"/>
      <c r="Q182" s="64"/>
      <c r="R182" s="64">
        <f t="shared" si="36"/>
        <v>1000</v>
      </c>
      <c r="S182" s="64"/>
      <c r="T182" s="64"/>
      <c r="U182" s="64">
        <f t="shared" si="37"/>
        <v>1000</v>
      </c>
      <c r="V182" s="64"/>
      <c r="W182" s="64"/>
      <c r="X182" s="64">
        <f t="shared" si="38"/>
        <v>1000</v>
      </c>
      <c r="Y182" s="64"/>
      <c r="Z182" s="64"/>
      <c r="AA182" s="64">
        <f t="shared" si="39"/>
        <v>1000</v>
      </c>
      <c r="AB182" s="64"/>
      <c r="AC182" s="64"/>
      <c r="AD182" s="64">
        <f t="shared" si="40"/>
        <v>1000</v>
      </c>
      <c r="AE182" s="63">
        <f>'0202'!S164</f>
        <v>0</v>
      </c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226">
        <f t="shared" si="43"/>
        <v>1000</v>
      </c>
    </row>
    <row r="183" spans="1:43" ht="15" customHeight="1">
      <c r="A183" s="27">
        <v>1</v>
      </c>
      <c r="B183" s="28" t="s">
        <v>49</v>
      </c>
      <c r="C183" s="28" t="s">
        <v>49</v>
      </c>
      <c r="D183" s="32">
        <v>54107</v>
      </c>
      <c r="E183" s="33" t="s">
        <v>23</v>
      </c>
      <c r="F183" s="60">
        <v>3600</v>
      </c>
      <c r="G183" s="113"/>
      <c r="H183" s="113"/>
      <c r="I183" s="63">
        <f t="shared" si="33"/>
        <v>3600</v>
      </c>
      <c r="J183" s="126"/>
      <c r="K183" s="126"/>
      <c r="L183" s="64">
        <f t="shared" si="41"/>
        <v>3600</v>
      </c>
      <c r="M183" s="118"/>
      <c r="N183" s="118"/>
      <c r="O183" s="64">
        <f t="shared" si="42"/>
        <v>3600</v>
      </c>
      <c r="P183" s="64"/>
      <c r="Q183" s="64"/>
      <c r="R183" s="64">
        <f t="shared" si="36"/>
        <v>3600</v>
      </c>
      <c r="S183" s="64"/>
      <c r="T183" s="64"/>
      <c r="U183" s="64">
        <f t="shared" si="37"/>
        <v>3600</v>
      </c>
      <c r="V183" s="64"/>
      <c r="W183" s="64"/>
      <c r="X183" s="64">
        <f t="shared" si="38"/>
        <v>3600</v>
      </c>
      <c r="Y183" s="64"/>
      <c r="Z183" s="64"/>
      <c r="AA183" s="64">
        <f t="shared" si="39"/>
        <v>3600</v>
      </c>
      <c r="AB183" s="64"/>
      <c r="AC183" s="64"/>
      <c r="AD183" s="64">
        <f t="shared" si="40"/>
        <v>3600</v>
      </c>
      <c r="AE183" s="63">
        <f>'0202'!T164</f>
        <v>62</v>
      </c>
      <c r="AF183" s="68"/>
      <c r="AG183" s="68">
        <f>'0202'!T13</f>
        <v>62</v>
      </c>
      <c r="AH183" s="68"/>
      <c r="AI183" s="68"/>
      <c r="AJ183" s="68"/>
      <c r="AK183" s="68">
        <f>'0202'!V63</f>
        <v>0</v>
      </c>
      <c r="AL183" s="68"/>
      <c r="AM183" s="68"/>
      <c r="AN183" s="68"/>
      <c r="AO183" s="68">
        <f>'0202'!T103</f>
        <v>0</v>
      </c>
      <c r="AP183" s="68">
        <f>'0202'!T109</f>
        <v>0</v>
      </c>
      <c r="AQ183" s="136">
        <f t="shared" si="43"/>
        <v>3538</v>
      </c>
    </row>
    <row r="184" spans="1:43" ht="15" customHeight="1">
      <c r="A184" s="27">
        <v>1</v>
      </c>
      <c r="B184" s="28" t="s">
        <v>49</v>
      </c>
      <c r="C184" s="28" t="s">
        <v>49</v>
      </c>
      <c r="D184" s="32">
        <v>54108</v>
      </c>
      <c r="E184" s="33" t="s">
        <v>116</v>
      </c>
      <c r="F184" s="60">
        <v>1000</v>
      </c>
      <c r="G184" s="113"/>
      <c r="H184" s="113"/>
      <c r="I184" s="63">
        <f t="shared" si="33"/>
        <v>1000</v>
      </c>
      <c r="J184" s="126"/>
      <c r="K184" s="126"/>
      <c r="L184" s="64">
        <f t="shared" si="41"/>
        <v>1000</v>
      </c>
      <c r="M184" s="118"/>
      <c r="N184" s="118"/>
      <c r="O184" s="64">
        <f t="shared" si="42"/>
        <v>1000</v>
      </c>
      <c r="P184" s="64"/>
      <c r="Q184" s="64"/>
      <c r="R184" s="64">
        <f t="shared" si="36"/>
        <v>1000</v>
      </c>
      <c r="S184" s="64"/>
      <c r="T184" s="64"/>
      <c r="U184" s="64">
        <f t="shared" si="37"/>
        <v>1000</v>
      </c>
      <c r="V184" s="64"/>
      <c r="W184" s="64"/>
      <c r="X184" s="64">
        <f t="shared" si="38"/>
        <v>1000</v>
      </c>
      <c r="Y184" s="64"/>
      <c r="Z184" s="64"/>
      <c r="AA184" s="64">
        <f t="shared" si="39"/>
        <v>1000</v>
      </c>
      <c r="AB184" s="64"/>
      <c r="AC184" s="64"/>
      <c r="AD184" s="64">
        <f t="shared" si="40"/>
        <v>1000</v>
      </c>
      <c r="AE184" s="63">
        <f>'0202'!U164</f>
        <v>0</v>
      </c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226">
        <f t="shared" si="43"/>
        <v>1000</v>
      </c>
    </row>
    <row r="185" spans="1:43" ht="15" customHeight="1">
      <c r="A185" s="27">
        <v>1</v>
      </c>
      <c r="B185" s="28" t="s">
        <v>49</v>
      </c>
      <c r="C185" s="28" t="s">
        <v>49</v>
      </c>
      <c r="D185" s="32">
        <v>54109</v>
      </c>
      <c r="E185" s="33" t="s">
        <v>143</v>
      </c>
      <c r="F185" s="60">
        <v>1500</v>
      </c>
      <c r="G185" s="113"/>
      <c r="H185" s="113"/>
      <c r="I185" s="63">
        <f t="shared" si="33"/>
        <v>1500</v>
      </c>
      <c r="J185" s="126"/>
      <c r="K185" s="126"/>
      <c r="L185" s="64">
        <f t="shared" si="41"/>
        <v>1500</v>
      </c>
      <c r="M185" s="118"/>
      <c r="N185" s="118"/>
      <c r="O185" s="64">
        <f t="shared" si="42"/>
        <v>1500</v>
      </c>
      <c r="P185" s="64"/>
      <c r="Q185" s="64"/>
      <c r="R185" s="64">
        <f t="shared" si="36"/>
        <v>1500</v>
      </c>
      <c r="S185" s="64"/>
      <c r="T185" s="64"/>
      <c r="U185" s="64">
        <f t="shared" si="37"/>
        <v>1500</v>
      </c>
      <c r="V185" s="64"/>
      <c r="W185" s="64"/>
      <c r="X185" s="64">
        <f t="shared" si="38"/>
        <v>1500</v>
      </c>
      <c r="Y185" s="64"/>
      <c r="Z185" s="64"/>
      <c r="AA185" s="64">
        <f t="shared" si="39"/>
        <v>1500</v>
      </c>
      <c r="AB185" s="64"/>
      <c r="AC185" s="64"/>
      <c r="AD185" s="64">
        <f t="shared" si="40"/>
        <v>1500</v>
      </c>
      <c r="AE185" s="63">
        <f>'0202'!V164</f>
        <v>0</v>
      </c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226">
        <f t="shared" si="43"/>
        <v>1500</v>
      </c>
    </row>
    <row r="186" spans="1:43" ht="15" customHeight="1">
      <c r="A186" s="27">
        <v>1</v>
      </c>
      <c r="B186" s="28" t="s">
        <v>49</v>
      </c>
      <c r="C186" s="28" t="s">
        <v>49</v>
      </c>
      <c r="D186" s="32">
        <v>54110</v>
      </c>
      <c r="E186" s="33" t="s">
        <v>54</v>
      </c>
      <c r="F186" s="60">
        <v>1500</v>
      </c>
      <c r="G186" s="113"/>
      <c r="H186" s="113"/>
      <c r="I186" s="63">
        <f t="shared" si="33"/>
        <v>1500</v>
      </c>
      <c r="J186" s="126"/>
      <c r="K186" s="126"/>
      <c r="L186" s="64">
        <f t="shared" si="41"/>
        <v>1500</v>
      </c>
      <c r="M186" s="118"/>
      <c r="N186" s="118"/>
      <c r="O186" s="64">
        <f t="shared" si="42"/>
        <v>1500</v>
      </c>
      <c r="P186" s="118"/>
      <c r="Q186" s="64"/>
      <c r="R186" s="64">
        <f t="shared" si="36"/>
        <v>1500</v>
      </c>
      <c r="S186" s="64"/>
      <c r="T186" s="64"/>
      <c r="U186" s="64">
        <f t="shared" si="37"/>
        <v>1500</v>
      </c>
      <c r="V186" s="64"/>
      <c r="W186" s="64"/>
      <c r="X186" s="64">
        <f t="shared" si="38"/>
        <v>1500</v>
      </c>
      <c r="Y186" s="64"/>
      <c r="Z186" s="64"/>
      <c r="AA186" s="64">
        <f t="shared" si="39"/>
        <v>1500</v>
      </c>
      <c r="AB186" s="64"/>
      <c r="AC186" s="64"/>
      <c r="AD186" s="64">
        <f t="shared" si="40"/>
        <v>1500</v>
      </c>
      <c r="AE186" s="63">
        <f>'0202'!W164</f>
        <v>6.6</v>
      </c>
      <c r="AF186" s="68"/>
      <c r="AG186" s="68"/>
      <c r="AH186" s="68"/>
      <c r="AI186" s="68"/>
      <c r="AJ186" s="68"/>
      <c r="AK186" s="68"/>
      <c r="AL186" s="68">
        <f>'0202'!X80+'0202'!X81</f>
        <v>0</v>
      </c>
      <c r="AM186" s="68">
        <f>'0202'!X90</f>
        <v>0</v>
      </c>
      <c r="AN186" s="68">
        <f>'0202'!X100+'0202'!X105</f>
        <v>0</v>
      </c>
      <c r="AO186" s="68"/>
      <c r="AP186" s="68">
        <f>'0202'!X119</f>
        <v>0</v>
      </c>
      <c r="AQ186" s="136">
        <f t="shared" si="43"/>
        <v>1493.4</v>
      </c>
    </row>
    <row r="187" spans="1:43" ht="15" customHeight="1">
      <c r="A187" s="27">
        <v>1</v>
      </c>
      <c r="B187" s="28" t="s">
        <v>49</v>
      </c>
      <c r="C187" s="28" t="s">
        <v>49</v>
      </c>
      <c r="D187" s="32">
        <v>54111</v>
      </c>
      <c r="E187" s="33" t="s">
        <v>55</v>
      </c>
      <c r="F187" s="60">
        <v>1500</v>
      </c>
      <c r="G187" s="113"/>
      <c r="H187" s="113"/>
      <c r="I187" s="63">
        <f t="shared" ref="I187:I217" si="44">F187+G187-H187</f>
        <v>1500</v>
      </c>
      <c r="J187" s="126"/>
      <c r="K187" s="126"/>
      <c r="L187" s="64">
        <f t="shared" si="41"/>
        <v>1500</v>
      </c>
      <c r="M187" s="118"/>
      <c r="N187" s="118"/>
      <c r="O187" s="64">
        <f t="shared" si="42"/>
        <v>1500</v>
      </c>
      <c r="P187" s="64"/>
      <c r="Q187" s="64"/>
      <c r="R187" s="64">
        <f t="shared" si="36"/>
        <v>1500</v>
      </c>
      <c r="S187" s="64"/>
      <c r="T187" s="64"/>
      <c r="U187" s="64">
        <f t="shared" si="37"/>
        <v>1500</v>
      </c>
      <c r="V187" s="64"/>
      <c r="W187" s="64"/>
      <c r="X187" s="64">
        <f t="shared" si="38"/>
        <v>1500</v>
      </c>
      <c r="Y187" s="64"/>
      <c r="Z187" s="64"/>
      <c r="AA187" s="64">
        <f t="shared" si="39"/>
        <v>1500</v>
      </c>
      <c r="AB187" s="64"/>
      <c r="AC187" s="64"/>
      <c r="AD187" s="64">
        <f t="shared" si="40"/>
        <v>1500</v>
      </c>
      <c r="AE187" s="63">
        <f>'0202'!X164</f>
        <v>0</v>
      </c>
      <c r="AF187" s="68"/>
      <c r="AG187" s="68"/>
      <c r="AH187" s="68"/>
      <c r="AI187" s="68"/>
      <c r="AJ187" s="68"/>
      <c r="AK187" s="68"/>
      <c r="AL187" s="68"/>
      <c r="AM187" s="68"/>
      <c r="AN187" s="68"/>
      <c r="AO187" s="68">
        <f>'0202'!X103</f>
        <v>0</v>
      </c>
      <c r="AP187" s="68"/>
      <c r="AQ187" s="226">
        <f t="shared" si="43"/>
        <v>1500</v>
      </c>
    </row>
    <row r="188" spans="1:43" ht="15" customHeight="1">
      <c r="A188" s="27">
        <v>1</v>
      </c>
      <c r="B188" s="28" t="s">
        <v>49</v>
      </c>
      <c r="C188" s="28" t="s">
        <v>49</v>
      </c>
      <c r="D188" s="32">
        <v>54112</v>
      </c>
      <c r="E188" s="33" t="s">
        <v>51</v>
      </c>
      <c r="F188" s="60">
        <v>3000</v>
      </c>
      <c r="G188" s="113"/>
      <c r="H188" s="113"/>
      <c r="I188" s="63">
        <f t="shared" si="44"/>
        <v>3000</v>
      </c>
      <c r="J188" s="126"/>
      <c r="K188" s="126"/>
      <c r="L188" s="64">
        <f t="shared" si="41"/>
        <v>3000</v>
      </c>
      <c r="M188" s="118"/>
      <c r="N188" s="118"/>
      <c r="O188" s="64">
        <f t="shared" si="42"/>
        <v>3000</v>
      </c>
      <c r="P188" s="64"/>
      <c r="Q188" s="64"/>
      <c r="R188" s="64">
        <f t="shared" si="36"/>
        <v>3000</v>
      </c>
      <c r="S188" s="64"/>
      <c r="T188" s="64"/>
      <c r="U188" s="64">
        <f t="shared" si="37"/>
        <v>3000</v>
      </c>
      <c r="V188" s="64"/>
      <c r="W188" s="64"/>
      <c r="X188" s="64">
        <f t="shared" si="38"/>
        <v>3000</v>
      </c>
      <c r="Y188" s="64"/>
      <c r="Z188" s="64"/>
      <c r="AA188" s="64">
        <f t="shared" si="39"/>
        <v>3000</v>
      </c>
      <c r="AB188" s="64"/>
      <c r="AC188" s="64"/>
      <c r="AD188" s="64">
        <f t="shared" si="40"/>
        <v>3000</v>
      </c>
      <c r="AE188" s="63">
        <f>'0202'!Y164</f>
        <v>23.95</v>
      </c>
      <c r="AF188" s="68"/>
      <c r="AG188" s="68"/>
      <c r="AH188" s="68"/>
      <c r="AI188" s="68">
        <f>'0202'!Y32</f>
        <v>23.95</v>
      </c>
      <c r="AJ188" s="68"/>
      <c r="AK188" s="68"/>
      <c r="AL188" s="68"/>
      <c r="AM188" s="68"/>
      <c r="AN188" s="68"/>
      <c r="AO188" s="68"/>
      <c r="AP188" s="68"/>
      <c r="AQ188" s="136">
        <f t="shared" si="43"/>
        <v>2976.05</v>
      </c>
    </row>
    <row r="189" spans="1:43" ht="15" customHeight="1">
      <c r="A189" s="27">
        <v>1</v>
      </c>
      <c r="B189" s="28" t="s">
        <v>49</v>
      </c>
      <c r="C189" s="28" t="s">
        <v>49</v>
      </c>
      <c r="D189" s="32">
        <v>54114</v>
      </c>
      <c r="E189" s="33" t="s">
        <v>25</v>
      </c>
      <c r="F189" s="60">
        <v>1000</v>
      </c>
      <c r="G189" s="113"/>
      <c r="H189" s="113"/>
      <c r="I189" s="63">
        <f t="shared" si="44"/>
        <v>1000</v>
      </c>
      <c r="J189" s="126"/>
      <c r="K189" s="126"/>
      <c r="L189" s="64">
        <f t="shared" si="41"/>
        <v>1000</v>
      </c>
      <c r="M189" s="118"/>
      <c r="N189" s="118"/>
      <c r="O189" s="64">
        <f t="shared" si="42"/>
        <v>1000</v>
      </c>
      <c r="P189" s="64"/>
      <c r="Q189" s="64"/>
      <c r="R189" s="64">
        <f t="shared" si="36"/>
        <v>1000</v>
      </c>
      <c r="S189" s="64"/>
      <c r="T189" s="64"/>
      <c r="U189" s="64">
        <f t="shared" si="37"/>
        <v>1000</v>
      </c>
      <c r="V189" s="64"/>
      <c r="W189" s="64"/>
      <c r="X189" s="64">
        <f t="shared" si="38"/>
        <v>1000</v>
      </c>
      <c r="Y189" s="64"/>
      <c r="Z189" s="64"/>
      <c r="AA189" s="64">
        <f t="shared" si="39"/>
        <v>1000</v>
      </c>
      <c r="AB189" s="64"/>
      <c r="AC189" s="64"/>
      <c r="AD189" s="64">
        <f t="shared" si="40"/>
        <v>1000</v>
      </c>
      <c r="AE189" s="63">
        <f>'0202'!Z164</f>
        <v>8</v>
      </c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136">
        <f t="shared" si="43"/>
        <v>992</v>
      </c>
    </row>
    <row r="190" spans="1:43" ht="15" customHeight="1">
      <c r="A190" s="27">
        <v>1</v>
      </c>
      <c r="B190" s="28" t="s">
        <v>49</v>
      </c>
      <c r="C190" s="28" t="s">
        <v>49</v>
      </c>
      <c r="D190" s="32">
        <v>54115</v>
      </c>
      <c r="E190" s="33" t="s">
        <v>77</v>
      </c>
      <c r="F190" s="60">
        <v>1000</v>
      </c>
      <c r="G190" s="113"/>
      <c r="H190" s="113"/>
      <c r="I190" s="63">
        <f t="shared" si="44"/>
        <v>1000</v>
      </c>
      <c r="J190" s="126"/>
      <c r="K190" s="126"/>
      <c r="L190" s="64">
        <f t="shared" si="41"/>
        <v>1000</v>
      </c>
      <c r="M190" s="118"/>
      <c r="N190" s="118"/>
      <c r="O190" s="64">
        <f t="shared" si="42"/>
        <v>1000</v>
      </c>
      <c r="P190" s="64"/>
      <c r="Q190" s="64"/>
      <c r="R190" s="64">
        <f t="shared" si="36"/>
        <v>1000</v>
      </c>
      <c r="S190" s="64"/>
      <c r="T190" s="64"/>
      <c r="U190" s="64">
        <f t="shared" si="37"/>
        <v>1000</v>
      </c>
      <c r="V190" s="64"/>
      <c r="W190" s="64"/>
      <c r="X190" s="64">
        <f t="shared" si="38"/>
        <v>1000</v>
      </c>
      <c r="Y190" s="64"/>
      <c r="Z190" s="64"/>
      <c r="AA190" s="64">
        <f t="shared" si="39"/>
        <v>1000</v>
      </c>
      <c r="AB190" s="64"/>
      <c r="AC190" s="64"/>
      <c r="AD190" s="64">
        <f t="shared" si="40"/>
        <v>1000</v>
      </c>
      <c r="AE190" s="63">
        <f>'0202'!AA164</f>
        <v>0</v>
      </c>
      <c r="AF190" s="68"/>
      <c r="AG190" s="68"/>
      <c r="AH190" s="68"/>
      <c r="AI190" s="68"/>
      <c r="AJ190" s="68"/>
      <c r="AK190" s="68"/>
      <c r="AL190" s="68"/>
      <c r="AM190" s="68">
        <f>'0202'!AA62</f>
        <v>0</v>
      </c>
      <c r="AN190" s="68"/>
      <c r="AO190" s="68"/>
      <c r="AP190" s="68"/>
      <c r="AQ190" s="226">
        <f t="shared" si="43"/>
        <v>1000</v>
      </c>
    </row>
    <row r="191" spans="1:43" ht="15" customHeight="1">
      <c r="A191" s="27">
        <v>1</v>
      </c>
      <c r="B191" s="28" t="s">
        <v>49</v>
      </c>
      <c r="C191" s="28" t="s">
        <v>49</v>
      </c>
      <c r="D191" s="32">
        <v>54118</v>
      </c>
      <c r="E191" s="33" t="s">
        <v>27</v>
      </c>
      <c r="F191" s="60">
        <v>5000</v>
      </c>
      <c r="G191" s="113"/>
      <c r="H191" s="113"/>
      <c r="I191" s="63">
        <f t="shared" si="44"/>
        <v>5000</v>
      </c>
      <c r="J191" s="126"/>
      <c r="K191" s="126"/>
      <c r="L191" s="64">
        <f t="shared" si="41"/>
        <v>5000</v>
      </c>
      <c r="M191" s="118"/>
      <c r="N191" s="118"/>
      <c r="O191" s="64">
        <f t="shared" si="42"/>
        <v>5000</v>
      </c>
      <c r="P191" s="64"/>
      <c r="Q191" s="64"/>
      <c r="R191" s="64">
        <f t="shared" si="36"/>
        <v>5000</v>
      </c>
      <c r="S191" s="64"/>
      <c r="T191" s="64"/>
      <c r="U191" s="64">
        <f t="shared" si="37"/>
        <v>5000</v>
      </c>
      <c r="V191" s="64"/>
      <c r="W191" s="64"/>
      <c r="X191" s="64">
        <f t="shared" si="38"/>
        <v>5000</v>
      </c>
      <c r="Y191" s="64"/>
      <c r="Z191" s="64"/>
      <c r="AA191" s="64">
        <f t="shared" si="39"/>
        <v>5000</v>
      </c>
      <c r="AB191" s="64"/>
      <c r="AC191" s="64"/>
      <c r="AD191" s="64">
        <f t="shared" si="40"/>
        <v>5000</v>
      </c>
      <c r="AE191" s="63">
        <f>'0202'!AB164</f>
        <v>1156.4000000000001</v>
      </c>
      <c r="AF191" s="68"/>
      <c r="AG191" s="68">
        <f>'0202'!AB9</f>
        <v>30.5</v>
      </c>
      <c r="AH191" s="68"/>
      <c r="AI191" s="227">
        <f>'0202'!AB32</f>
        <v>50</v>
      </c>
      <c r="AJ191" s="20"/>
      <c r="AK191" s="20"/>
      <c r="AL191" s="195">
        <f>'0202'!AB75</f>
        <v>0</v>
      </c>
      <c r="AM191" s="197">
        <f>'0202'!AB88</f>
        <v>0</v>
      </c>
      <c r="AN191" s="197">
        <v>835</v>
      </c>
      <c r="AO191" s="197">
        <f>'0202'!AB113</f>
        <v>0</v>
      </c>
      <c r="AP191" s="197">
        <f>'0202'!AB108+'0202'!AB109</f>
        <v>0</v>
      </c>
      <c r="AQ191" s="136">
        <f t="shared" si="43"/>
        <v>3843.6</v>
      </c>
    </row>
    <row r="192" spans="1:43" ht="15" customHeight="1">
      <c r="A192" s="27">
        <v>1</v>
      </c>
      <c r="B192" s="28" t="s">
        <v>49</v>
      </c>
      <c r="C192" s="28" t="s">
        <v>49</v>
      </c>
      <c r="D192" s="32">
        <v>54119</v>
      </c>
      <c r="E192" s="33" t="s">
        <v>28</v>
      </c>
      <c r="F192" s="60">
        <v>2000</v>
      </c>
      <c r="G192" s="113"/>
      <c r="H192" s="113"/>
      <c r="I192" s="63">
        <f t="shared" si="44"/>
        <v>2000</v>
      </c>
      <c r="J192" s="126"/>
      <c r="K192" s="126"/>
      <c r="L192" s="64">
        <f t="shared" si="41"/>
        <v>2000</v>
      </c>
      <c r="M192" s="118"/>
      <c r="N192" s="118"/>
      <c r="O192" s="64">
        <f t="shared" si="42"/>
        <v>2000</v>
      </c>
      <c r="P192" s="64"/>
      <c r="Q192" s="64"/>
      <c r="R192" s="64">
        <f t="shared" si="36"/>
        <v>2000</v>
      </c>
      <c r="S192" s="64"/>
      <c r="T192" s="64"/>
      <c r="U192" s="64">
        <f t="shared" si="37"/>
        <v>2000</v>
      </c>
      <c r="V192" s="64"/>
      <c r="W192" s="64"/>
      <c r="X192" s="64">
        <f t="shared" si="38"/>
        <v>2000</v>
      </c>
      <c r="Y192" s="64"/>
      <c r="Z192" s="64"/>
      <c r="AA192" s="64">
        <f t="shared" si="39"/>
        <v>2000</v>
      </c>
      <c r="AB192" s="64"/>
      <c r="AC192" s="64"/>
      <c r="AD192" s="64">
        <f t="shared" si="40"/>
        <v>2000</v>
      </c>
      <c r="AE192" s="63">
        <f>'0202'!AC164</f>
        <v>1604</v>
      </c>
      <c r="AF192" s="68"/>
      <c r="AG192" s="68">
        <f>'0202'!AC8+'0202'!AC10+'0202'!AC11+'0202'!AC18</f>
        <v>1604</v>
      </c>
      <c r="AH192" s="68"/>
      <c r="AI192" s="68"/>
      <c r="AJ192" s="68"/>
      <c r="AK192" s="68"/>
      <c r="AL192" s="68"/>
      <c r="AM192" s="68"/>
      <c r="AN192" s="68"/>
      <c r="AO192" s="68">
        <f>'0202'!AC102</f>
        <v>0</v>
      </c>
      <c r="AP192" s="68"/>
      <c r="AQ192" s="136">
        <f t="shared" si="43"/>
        <v>396</v>
      </c>
    </row>
    <row r="193" spans="1:43" ht="15" customHeight="1">
      <c r="A193" s="27">
        <v>1</v>
      </c>
      <c r="B193" s="28" t="s">
        <v>49</v>
      </c>
      <c r="C193" s="28" t="s">
        <v>49</v>
      </c>
      <c r="D193" s="32">
        <v>54199</v>
      </c>
      <c r="E193" s="33" t="s">
        <v>29</v>
      </c>
      <c r="F193" s="60">
        <v>13559.35</v>
      </c>
      <c r="G193" s="113"/>
      <c r="H193" s="149"/>
      <c r="I193" s="63">
        <f t="shared" si="44"/>
        <v>13559.35</v>
      </c>
      <c r="J193" s="126"/>
      <c r="K193" s="126"/>
      <c r="L193" s="64">
        <f t="shared" si="41"/>
        <v>13559.35</v>
      </c>
      <c r="M193" s="118"/>
      <c r="N193" s="118"/>
      <c r="O193" s="64">
        <f t="shared" si="42"/>
        <v>13559.35</v>
      </c>
      <c r="P193" s="64"/>
      <c r="Q193" s="64">
        <v>52.18</v>
      </c>
      <c r="R193" s="64">
        <f t="shared" si="36"/>
        <v>13507.17</v>
      </c>
      <c r="S193" s="130"/>
      <c r="T193" s="64"/>
      <c r="U193" s="64">
        <f t="shared" si="37"/>
        <v>13507.17</v>
      </c>
      <c r="V193" s="64"/>
      <c r="W193" s="64"/>
      <c r="X193" s="64">
        <f t="shared" si="38"/>
        <v>13507.17</v>
      </c>
      <c r="Y193" s="64"/>
      <c r="Z193" s="64"/>
      <c r="AA193" s="64">
        <f t="shared" si="39"/>
        <v>13507.17</v>
      </c>
      <c r="AB193" s="64"/>
      <c r="AC193" s="64"/>
      <c r="AD193" s="64">
        <f t="shared" si="40"/>
        <v>13507.17</v>
      </c>
      <c r="AE193" s="63">
        <f>'0202'!AD164</f>
        <v>0</v>
      </c>
      <c r="AF193" s="68"/>
      <c r="AG193" s="68"/>
      <c r="AH193" s="68"/>
      <c r="AI193" s="68"/>
      <c r="AJ193" s="68"/>
      <c r="AK193" s="68">
        <f>'0202'!AD32</f>
        <v>0</v>
      </c>
      <c r="AL193" s="68"/>
      <c r="AM193" s="68"/>
      <c r="AN193" s="68"/>
      <c r="AO193" s="68"/>
      <c r="AP193" s="68"/>
      <c r="AQ193" s="136">
        <f t="shared" si="43"/>
        <v>13507.17</v>
      </c>
    </row>
    <row r="194" spans="1:43" ht="15" customHeight="1">
      <c r="A194" s="27">
        <v>1</v>
      </c>
      <c r="B194" s="28" t="s">
        <v>49</v>
      </c>
      <c r="C194" s="28" t="s">
        <v>49</v>
      </c>
      <c r="D194" s="32">
        <v>54202</v>
      </c>
      <c r="E194" s="33" t="s">
        <v>31</v>
      </c>
      <c r="F194" s="60">
        <v>500</v>
      </c>
      <c r="G194" s="113"/>
      <c r="H194" s="113"/>
      <c r="I194" s="63">
        <f t="shared" si="44"/>
        <v>500</v>
      </c>
      <c r="J194" s="126"/>
      <c r="K194" s="126"/>
      <c r="L194" s="64">
        <f t="shared" si="41"/>
        <v>500</v>
      </c>
      <c r="M194" s="118"/>
      <c r="N194" s="118"/>
      <c r="O194" s="64">
        <f t="shared" si="42"/>
        <v>500</v>
      </c>
      <c r="P194" s="64"/>
      <c r="Q194" s="64"/>
      <c r="R194" s="64">
        <f t="shared" si="36"/>
        <v>500</v>
      </c>
      <c r="S194" s="64"/>
      <c r="T194" s="64"/>
      <c r="U194" s="64">
        <f t="shared" si="37"/>
        <v>500</v>
      </c>
      <c r="V194" s="64"/>
      <c r="W194" s="64"/>
      <c r="X194" s="64">
        <f t="shared" si="38"/>
        <v>500</v>
      </c>
      <c r="Y194" s="64"/>
      <c r="Z194" s="64"/>
      <c r="AA194" s="64">
        <f t="shared" si="39"/>
        <v>500</v>
      </c>
      <c r="AB194" s="64"/>
      <c r="AC194" s="64"/>
      <c r="AD194" s="64">
        <f t="shared" si="40"/>
        <v>500</v>
      </c>
      <c r="AE194" s="63">
        <f>'0202'!AE164</f>
        <v>0</v>
      </c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136">
        <f t="shared" si="43"/>
        <v>500</v>
      </c>
    </row>
    <row r="195" spans="1:43" ht="15" customHeight="1">
      <c r="A195" s="27">
        <v>1</v>
      </c>
      <c r="B195" s="28" t="s">
        <v>49</v>
      </c>
      <c r="C195" s="28" t="s">
        <v>49</v>
      </c>
      <c r="D195" s="32">
        <v>54203</v>
      </c>
      <c r="E195" s="33" t="s">
        <v>32</v>
      </c>
      <c r="F195" s="60">
        <v>300</v>
      </c>
      <c r="G195" s="113"/>
      <c r="H195" s="113"/>
      <c r="I195" s="63">
        <f t="shared" si="44"/>
        <v>300</v>
      </c>
      <c r="J195" s="126"/>
      <c r="K195" s="126"/>
      <c r="L195" s="64">
        <f t="shared" si="41"/>
        <v>300</v>
      </c>
      <c r="M195" s="118"/>
      <c r="N195" s="118"/>
      <c r="O195" s="64">
        <f t="shared" si="42"/>
        <v>300</v>
      </c>
      <c r="P195" s="64"/>
      <c r="Q195" s="64"/>
      <c r="R195" s="64">
        <f t="shared" si="36"/>
        <v>300</v>
      </c>
      <c r="S195" s="64"/>
      <c r="T195" s="64"/>
      <c r="U195" s="64">
        <f t="shared" si="37"/>
        <v>300</v>
      </c>
      <c r="V195" s="64"/>
      <c r="W195" s="64"/>
      <c r="X195" s="64">
        <f t="shared" si="38"/>
        <v>300</v>
      </c>
      <c r="Y195" s="64"/>
      <c r="Z195" s="64"/>
      <c r="AA195" s="64">
        <f t="shared" si="39"/>
        <v>300</v>
      </c>
      <c r="AB195" s="64"/>
      <c r="AC195" s="64"/>
      <c r="AD195" s="64">
        <f t="shared" si="40"/>
        <v>300</v>
      </c>
      <c r="AE195" s="63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136">
        <f t="shared" si="43"/>
        <v>300</v>
      </c>
    </row>
    <row r="196" spans="1:43" ht="15" customHeight="1">
      <c r="A196" s="27">
        <v>1</v>
      </c>
      <c r="B196" s="28" t="s">
        <v>49</v>
      </c>
      <c r="C196" s="28" t="s">
        <v>49</v>
      </c>
      <c r="D196" s="32">
        <v>54205</v>
      </c>
      <c r="E196" s="33" t="s">
        <v>58</v>
      </c>
      <c r="F196" s="60">
        <v>129000</v>
      </c>
      <c r="G196" s="113"/>
      <c r="H196" s="113"/>
      <c r="I196" s="63">
        <f t="shared" si="44"/>
        <v>129000</v>
      </c>
      <c r="J196" s="126"/>
      <c r="K196" s="126"/>
      <c r="L196" s="64">
        <f t="shared" si="41"/>
        <v>129000</v>
      </c>
      <c r="M196" s="118"/>
      <c r="N196" s="118"/>
      <c r="O196" s="64">
        <f t="shared" si="42"/>
        <v>129000</v>
      </c>
      <c r="P196" s="64"/>
      <c r="Q196" s="64"/>
      <c r="R196" s="64">
        <f t="shared" si="36"/>
        <v>129000</v>
      </c>
      <c r="S196" s="64"/>
      <c r="T196" s="64"/>
      <c r="U196" s="64">
        <f t="shared" si="37"/>
        <v>129000</v>
      </c>
      <c r="V196" s="64"/>
      <c r="W196" s="64"/>
      <c r="X196" s="64">
        <f t="shared" si="38"/>
        <v>129000</v>
      </c>
      <c r="Y196" s="64"/>
      <c r="Z196" s="64"/>
      <c r="AA196" s="64">
        <f t="shared" si="39"/>
        <v>129000</v>
      </c>
      <c r="AB196" s="64"/>
      <c r="AC196" s="64"/>
      <c r="AD196" s="64">
        <f t="shared" si="40"/>
        <v>129000</v>
      </c>
      <c r="AE196" s="63">
        <f>'0202'!AF164</f>
        <v>51167.78</v>
      </c>
      <c r="AF196" s="68"/>
      <c r="AG196" s="68"/>
      <c r="AH196" s="68">
        <f>'0202'!AF10+'0202'!AF11</f>
        <v>0</v>
      </c>
      <c r="AI196" s="68">
        <f>'0202'!AF29+'0202'!AF30+'0202'!AF36+'0202'!AF41+'0202'!AF49</f>
        <v>32554.74</v>
      </c>
      <c r="AJ196" s="68">
        <f>'0202'!AF58+'0202'!AF60</f>
        <v>18613.04</v>
      </c>
      <c r="AK196" s="68"/>
      <c r="AL196" s="68">
        <f>'0202'!AF73+'0202'!AF74</f>
        <v>0</v>
      </c>
      <c r="AM196" s="68">
        <f>'0202'!AF61</f>
        <v>0</v>
      </c>
      <c r="AN196" s="68">
        <f>'0202'!AF73+'0202'!AF79+'0202'!AF80+'0202'!AF81+'0202'!AF82+'0202'!AF83+'0202'!AF84+'0202'!AF85+'0202'!AF86</f>
        <v>0</v>
      </c>
      <c r="AO196" s="68">
        <f>'0202'!AF95+'0202'!AF96</f>
        <v>0</v>
      </c>
      <c r="AP196" s="68"/>
      <c r="AQ196" s="136">
        <f t="shared" si="43"/>
        <v>77832.22</v>
      </c>
    </row>
    <row r="197" spans="1:43" ht="15" customHeight="1">
      <c r="A197" s="27">
        <v>1</v>
      </c>
      <c r="B197" s="28" t="s">
        <v>49</v>
      </c>
      <c r="C197" s="28" t="s">
        <v>49</v>
      </c>
      <c r="D197" s="32">
        <v>54301</v>
      </c>
      <c r="E197" s="33" t="s">
        <v>118</v>
      </c>
      <c r="F197" s="60">
        <v>1000</v>
      </c>
      <c r="G197" s="113"/>
      <c r="H197" s="113"/>
      <c r="I197" s="63">
        <f t="shared" si="44"/>
        <v>1000</v>
      </c>
      <c r="J197" s="126"/>
      <c r="K197" s="126"/>
      <c r="L197" s="64">
        <f t="shared" si="41"/>
        <v>1000</v>
      </c>
      <c r="M197" s="118"/>
      <c r="N197" s="118"/>
      <c r="O197" s="64">
        <f t="shared" si="42"/>
        <v>1000</v>
      </c>
      <c r="P197" s="64"/>
      <c r="Q197" s="64"/>
      <c r="R197" s="64">
        <f t="shared" si="36"/>
        <v>1000</v>
      </c>
      <c r="S197" s="64"/>
      <c r="T197" s="64"/>
      <c r="U197" s="64">
        <f t="shared" si="37"/>
        <v>1000</v>
      </c>
      <c r="V197" s="64"/>
      <c r="W197" s="64"/>
      <c r="X197" s="64">
        <f t="shared" si="38"/>
        <v>1000</v>
      </c>
      <c r="Y197" s="64"/>
      <c r="Z197" s="64"/>
      <c r="AA197" s="64">
        <f t="shared" si="39"/>
        <v>1000</v>
      </c>
      <c r="AB197" s="64"/>
      <c r="AC197" s="64"/>
      <c r="AD197" s="64">
        <f t="shared" si="40"/>
        <v>1000</v>
      </c>
      <c r="AE197" s="63">
        <f>'0202'!AG164</f>
        <v>0</v>
      </c>
      <c r="AF197" s="68"/>
      <c r="AG197" s="68"/>
      <c r="AH197" s="68"/>
      <c r="AI197" s="68"/>
      <c r="AJ197" s="68"/>
      <c r="AK197" s="68">
        <f>'0202'!AG64</f>
        <v>0</v>
      </c>
      <c r="AL197" s="68"/>
      <c r="AM197" s="68"/>
      <c r="AN197" s="68"/>
      <c r="AO197" s="68"/>
      <c r="AP197" s="68"/>
      <c r="AQ197" s="226">
        <f t="shared" si="43"/>
        <v>1000</v>
      </c>
    </row>
    <row r="198" spans="1:43" ht="15" customHeight="1">
      <c r="A198" s="27">
        <v>1</v>
      </c>
      <c r="B198" s="28" t="s">
        <v>49</v>
      </c>
      <c r="C198" s="28" t="s">
        <v>49</v>
      </c>
      <c r="D198" s="32">
        <v>54302</v>
      </c>
      <c r="E198" s="33" t="s">
        <v>147</v>
      </c>
      <c r="F198" s="60">
        <v>1000</v>
      </c>
      <c r="G198" s="113"/>
      <c r="H198" s="113"/>
      <c r="I198" s="63">
        <f t="shared" si="44"/>
        <v>1000</v>
      </c>
      <c r="J198" s="126"/>
      <c r="K198" s="126"/>
      <c r="L198" s="64">
        <f t="shared" si="41"/>
        <v>1000</v>
      </c>
      <c r="M198" s="118"/>
      <c r="N198" s="118"/>
      <c r="O198" s="64">
        <f t="shared" si="42"/>
        <v>1000</v>
      </c>
      <c r="P198" s="64"/>
      <c r="Q198" s="64"/>
      <c r="R198" s="64">
        <f t="shared" si="36"/>
        <v>1000</v>
      </c>
      <c r="S198" s="64"/>
      <c r="T198" s="64"/>
      <c r="U198" s="64">
        <f t="shared" si="37"/>
        <v>1000</v>
      </c>
      <c r="V198" s="64"/>
      <c r="W198" s="64"/>
      <c r="X198" s="64">
        <f t="shared" si="38"/>
        <v>1000</v>
      </c>
      <c r="Y198" s="64"/>
      <c r="Z198" s="64"/>
      <c r="AA198" s="64">
        <f t="shared" si="39"/>
        <v>1000</v>
      </c>
      <c r="AB198" s="64"/>
      <c r="AC198" s="64"/>
      <c r="AD198" s="64">
        <f t="shared" si="40"/>
        <v>1000</v>
      </c>
      <c r="AE198" s="63">
        <f>'0202'!AH164</f>
        <v>0</v>
      </c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226">
        <f t="shared" si="43"/>
        <v>1000</v>
      </c>
    </row>
    <row r="199" spans="1:43" ht="15" customHeight="1">
      <c r="A199" s="27">
        <v>1</v>
      </c>
      <c r="B199" s="28" t="s">
        <v>49</v>
      </c>
      <c r="C199" s="28" t="s">
        <v>49</v>
      </c>
      <c r="D199" s="32">
        <v>54304</v>
      </c>
      <c r="E199" s="33" t="s">
        <v>101</v>
      </c>
      <c r="F199" s="60">
        <v>396000</v>
      </c>
      <c r="G199" s="113"/>
      <c r="H199" s="113"/>
      <c r="I199" s="63">
        <f t="shared" si="44"/>
        <v>396000</v>
      </c>
      <c r="J199" s="126"/>
      <c r="K199" s="126"/>
      <c r="L199" s="64">
        <f t="shared" si="41"/>
        <v>396000</v>
      </c>
      <c r="M199" s="118"/>
      <c r="N199" s="118"/>
      <c r="O199" s="64">
        <f t="shared" si="42"/>
        <v>396000</v>
      </c>
      <c r="P199" s="64"/>
      <c r="Q199" s="64"/>
      <c r="R199" s="64">
        <f t="shared" si="36"/>
        <v>396000</v>
      </c>
      <c r="S199" s="64"/>
      <c r="T199" s="64"/>
      <c r="U199" s="64">
        <f t="shared" si="37"/>
        <v>396000</v>
      </c>
      <c r="V199" s="64"/>
      <c r="W199" s="64"/>
      <c r="X199" s="64">
        <f t="shared" ref="X199:X206" si="45">U199+V199-W199</f>
        <v>396000</v>
      </c>
      <c r="Y199" s="64"/>
      <c r="Z199" s="64"/>
      <c r="AA199" s="64">
        <f t="shared" ref="AA199:AA206" si="46">X199+Y199-Z199</f>
        <v>396000</v>
      </c>
      <c r="AB199" s="64"/>
      <c r="AC199" s="64"/>
      <c r="AD199" s="64">
        <f t="shared" ref="AD199:AD206" si="47">X199+AB199-AC199</f>
        <v>396000</v>
      </c>
      <c r="AE199" s="63">
        <f>'0202'!AI164</f>
        <v>100660.56000000003</v>
      </c>
      <c r="AF199" s="68"/>
      <c r="AG199" s="68">
        <f>'0202'!AI12</f>
        <v>31615.03</v>
      </c>
      <c r="AH199" s="68">
        <f>'0202'!AI22</f>
        <v>26716.82</v>
      </c>
      <c r="AI199" s="68">
        <f>'0202'!AI37+'0202'!AI38+'0202'!AI39+'0202'!AI40+'0202'!AI42+'0202'!AI43+'0202'!AI44</f>
        <v>15134.419999999998</v>
      </c>
      <c r="AJ199" s="68">
        <f>'0202'!AI51+'0202'!AI52+'0202'!AI53+'0202'!AI54+'0202'!AI55+'0202'!AI56+'0202'!AI57</f>
        <v>16362.619999999999</v>
      </c>
      <c r="AK199" s="68">
        <f>'0202'!AI62+'0202'!AI63+'0202'!AI64+'0202'!AI65+'0202'!AI70+'0202'!AI75+'0202'!AI76</f>
        <v>10831.67</v>
      </c>
      <c r="AL199" s="68"/>
      <c r="AM199" s="68"/>
      <c r="AN199" s="68"/>
      <c r="AO199" s="68"/>
      <c r="AP199" s="68"/>
      <c r="AQ199" s="136">
        <f t="shared" si="43"/>
        <v>295339.43999999994</v>
      </c>
    </row>
    <row r="200" spans="1:43" ht="15" customHeight="1">
      <c r="A200" s="27">
        <v>1</v>
      </c>
      <c r="B200" s="28" t="s">
        <v>49</v>
      </c>
      <c r="C200" s="28" t="s">
        <v>49</v>
      </c>
      <c r="D200" s="32">
        <v>54313</v>
      </c>
      <c r="E200" s="33" t="s">
        <v>86</v>
      </c>
      <c r="F200" s="60">
        <v>200</v>
      </c>
      <c r="G200" s="113"/>
      <c r="H200" s="113"/>
      <c r="I200" s="63">
        <f t="shared" si="44"/>
        <v>200</v>
      </c>
      <c r="J200" s="126"/>
      <c r="K200" s="126"/>
      <c r="L200" s="64">
        <f t="shared" si="41"/>
        <v>200</v>
      </c>
      <c r="M200" s="118"/>
      <c r="N200" s="118"/>
      <c r="O200" s="64">
        <f t="shared" si="42"/>
        <v>200</v>
      </c>
      <c r="P200" s="64"/>
      <c r="Q200" s="64"/>
      <c r="R200" s="64">
        <f t="shared" si="36"/>
        <v>200</v>
      </c>
      <c r="S200" s="64"/>
      <c r="T200" s="64"/>
      <c r="U200" s="64">
        <f t="shared" si="37"/>
        <v>200</v>
      </c>
      <c r="V200" s="64"/>
      <c r="W200" s="64"/>
      <c r="X200" s="64">
        <f t="shared" si="45"/>
        <v>200</v>
      </c>
      <c r="Y200" s="64"/>
      <c r="Z200" s="64"/>
      <c r="AA200" s="64">
        <f t="shared" si="46"/>
        <v>200</v>
      </c>
      <c r="AB200" s="64"/>
      <c r="AC200" s="64"/>
      <c r="AD200" s="64">
        <f t="shared" si="47"/>
        <v>200</v>
      </c>
      <c r="AE200" s="63">
        <f>'0202'!AJ164</f>
        <v>111.87</v>
      </c>
      <c r="AF200" s="68"/>
      <c r="AG200" s="68"/>
      <c r="AH200" s="68"/>
      <c r="AI200" s="68"/>
      <c r="AJ200" s="68"/>
      <c r="AK200" s="68">
        <f>'0202'!AJ77</f>
        <v>111.87</v>
      </c>
      <c r="AL200" s="68"/>
      <c r="AM200" s="68"/>
      <c r="AN200" s="68"/>
      <c r="AO200" s="68"/>
      <c r="AP200" s="68"/>
      <c r="AQ200" s="136">
        <f t="shared" si="43"/>
        <v>88.13</v>
      </c>
    </row>
    <row r="201" spans="1:43" ht="15" customHeight="1">
      <c r="A201" s="27">
        <v>1</v>
      </c>
      <c r="B201" s="28" t="s">
        <v>49</v>
      </c>
      <c r="C201" s="28" t="s">
        <v>49</v>
      </c>
      <c r="D201" s="32">
        <v>54401</v>
      </c>
      <c r="E201" s="33" t="s">
        <v>38</v>
      </c>
      <c r="F201" s="60">
        <v>1500</v>
      </c>
      <c r="G201" s="113"/>
      <c r="H201" s="113"/>
      <c r="I201" s="63">
        <f t="shared" si="44"/>
        <v>1500</v>
      </c>
      <c r="J201" s="126"/>
      <c r="K201" s="126"/>
      <c r="L201" s="64">
        <f t="shared" si="41"/>
        <v>1500</v>
      </c>
      <c r="M201" s="118"/>
      <c r="N201" s="118"/>
      <c r="O201" s="64">
        <f t="shared" si="42"/>
        <v>1500</v>
      </c>
      <c r="P201" s="64"/>
      <c r="Q201" s="64"/>
      <c r="R201" s="64">
        <f t="shared" si="36"/>
        <v>1500</v>
      </c>
      <c r="S201" s="64"/>
      <c r="T201" s="64"/>
      <c r="U201" s="64">
        <f t="shared" si="37"/>
        <v>1500</v>
      </c>
      <c r="V201" s="64"/>
      <c r="W201" s="64"/>
      <c r="X201" s="64">
        <f t="shared" si="45"/>
        <v>1500</v>
      </c>
      <c r="Y201" s="64"/>
      <c r="Z201" s="64"/>
      <c r="AA201" s="64">
        <f t="shared" si="46"/>
        <v>1500</v>
      </c>
      <c r="AB201" s="64"/>
      <c r="AC201" s="64"/>
      <c r="AD201" s="64">
        <f t="shared" si="47"/>
        <v>1500</v>
      </c>
      <c r="AE201" s="63">
        <f>'0202'!AK164</f>
        <v>0</v>
      </c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226">
        <f t="shared" si="43"/>
        <v>1500</v>
      </c>
    </row>
    <row r="202" spans="1:43" ht="15" customHeight="1">
      <c r="A202" s="27">
        <v>1</v>
      </c>
      <c r="B202" s="28" t="s">
        <v>49</v>
      </c>
      <c r="C202" s="28" t="s">
        <v>49</v>
      </c>
      <c r="D202" s="32">
        <v>54403</v>
      </c>
      <c r="E202" s="33" t="s">
        <v>134</v>
      </c>
      <c r="F202" s="60">
        <v>1000</v>
      </c>
      <c r="G202" s="113"/>
      <c r="H202" s="113"/>
      <c r="I202" s="63">
        <f t="shared" si="44"/>
        <v>1000</v>
      </c>
      <c r="J202" s="126"/>
      <c r="K202" s="126"/>
      <c r="L202" s="64">
        <f t="shared" si="41"/>
        <v>1000</v>
      </c>
      <c r="M202" s="118"/>
      <c r="N202" s="118"/>
      <c r="O202" s="64">
        <f t="shared" si="42"/>
        <v>1000</v>
      </c>
      <c r="P202" s="64"/>
      <c r="Q202" s="64"/>
      <c r="R202" s="64">
        <f t="shared" si="36"/>
        <v>1000</v>
      </c>
      <c r="S202" s="64"/>
      <c r="T202" s="64"/>
      <c r="U202" s="64">
        <f t="shared" si="37"/>
        <v>1000</v>
      </c>
      <c r="V202" s="64"/>
      <c r="W202" s="64"/>
      <c r="X202" s="64">
        <f t="shared" si="45"/>
        <v>1000</v>
      </c>
      <c r="Y202" s="64"/>
      <c r="Z202" s="64"/>
      <c r="AA202" s="64">
        <f t="shared" si="46"/>
        <v>1000</v>
      </c>
      <c r="AB202" s="64"/>
      <c r="AC202" s="64"/>
      <c r="AD202" s="64">
        <f t="shared" si="47"/>
        <v>1000</v>
      </c>
      <c r="AE202" s="63">
        <f>'0202'!AL164</f>
        <v>0</v>
      </c>
      <c r="AF202" s="68"/>
      <c r="AG202" s="68"/>
      <c r="AH202" s="68"/>
      <c r="AI202" s="68"/>
      <c r="AJ202" s="68"/>
      <c r="AK202" s="68"/>
      <c r="AL202" s="68"/>
      <c r="AM202" s="68"/>
      <c r="AN202" s="68"/>
      <c r="AO202" s="68"/>
      <c r="AP202" s="68"/>
      <c r="AQ202" s="226">
        <f t="shared" si="43"/>
        <v>1000</v>
      </c>
    </row>
    <row r="203" spans="1:43" ht="15" customHeight="1">
      <c r="A203" s="27">
        <v>1</v>
      </c>
      <c r="B203" s="28" t="s">
        <v>49</v>
      </c>
      <c r="C203" s="28" t="s">
        <v>49</v>
      </c>
      <c r="D203" s="32">
        <v>54505</v>
      </c>
      <c r="E203" s="33" t="s">
        <v>119</v>
      </c>
      <c r="F203" s="60">
        <v>1000</v>
      </c>
      <c r="G203" s="113"/>
      <c r="H203" s="113"/>
      <c r="I203" s="63">
        <f t="shared" si="44"/>
        <v>1000</v>
      </c>
      <c r="J203" s="126"/>
      <c r="K203" s="126"/>
      <c r="L203" s="64">
        <f t="shared" si="41"/>
        <v>1000</v>
      </c>
      <c r="M203" s="118"/>
      <c r="N203" s="118"/>
      <c r="O203" s="64">
        <f t="shared" si="42"/>
        <v>1000</v>
      </c>
      <c r="P203" s="64"/>
      <c r="Q203" s="64"/>
      <c r="R203" s="64">
        <f t="shared" si="36"/>
        <v>1000</v>
      </c>
      <c r="S203" s="64"/>
      <c r="T203" s="64"/>
      <c r="U203" s="64">
        <f t="shared" si="37"/>
        <v>1000</v>
      </c>
      <c r="V203" s="64"/>
      <c r="W203" s="64"/>
      <c r="X203" s="64">
        <f t="shared" si="45"/>
        <v>1000</v>
      </c>
      <c r="Y203" s="64"/>
      <c r="Z203" s="64"/>
      <c r="AA203" s="64">
        <f t="shared" si="46"/>
        <v>1000</v>
      </c>
      <c r="AB203" s="64"/>
      <c r="AC203" s="64"/>
      <c r="AD203" s="64">
        <f t="shared" si="47"/>
        <v>1000</v>
      </c>
      <c r="AE203" s="63">
        <f>'0202'!AM164</f>
        <v>0</v>
      </c>
      <c r="AF203" s="68"/>
      <c r="AG203" s="68"/>
      <c r="AH203" s="68"/>
      <c r="AI203" s="68"/>
      <c r="AJ203" s="68"/>
      <c r="AK203" s="68"/>
      <c r="AL203" s="68"/>
      <c r="AM203" s="68"/>
      <c r="AN203" s="68"/>
      <c r="AO203" s="68"/>
      <c r="AP203" s="68"/>
      <c r="AQ203" s="226">
        <f t="shared" si="43"/>
        <v>1000</v>
      </c>
    </row>
    <row r="204" spans="1:43" ht="15" customHeight="1">
      <c r="A204" s="27">
        <v>1</v>
      </c>
      <c r="B204" s="28" t="s">
        <v>49</v>
      </c>
      <c r="C204" s="28" t="s">
        <v>49</v>
      </c>
      <c r="D204" s="32">
        <v>61101</v>
      </c>
      <c r="E204" s="33" t="s">
        <v>46</v>
      </c>
      <c r="F204" s="60">
        <v>1000</v>
      </c>
      <c r="G204" s="113"/>
      <c r="H204" s="113"/>
      <c r="I204" s="63">
        <f t="shared" si="44"/>
        <v>1000</v>
      </c>
      <c r="J204" s="126"/>
      <c r="K204" s="126"/>
      <c r="L204" s="64">
        <f t="shared" si="41"/>
        <v>1000</v>
      </c>
      <c r="M204" s="118"/>
      <c r="N204" s="118"/>
      <c r="O204" s="64">
        <f t="shared" si="42"/>
        <v>1000</v>
      </c>
      <c r="P204" s="64"/>
      <c r="Q204" s="64"/>
      <c r="R204" s="64">
        <f t="shared" si="36"/>
        <v>1000</v>
      </c>
      <c r="S204" s="64"/>
      <c r="T204" s="64"/>
      <c r="U204" s="64">
        <f t="shared" si="37"/>
        <v>1000</v>
      </c>
      <c r="V204" s="64"/>
      <c r="W204" s="64"/>
      <c r="X204" s="64">
        <f t="shared" si="45"/>
        <v>1000</v>
      </c>
      <c r="Y204" s="64"/>
      <c r="Z204" s="64"/>
      <c r="AA204" s="64">
        <f t="shared" si="46"/>
        <v>1000</v>
      </c>
      <c r="AB204" s="64"/>
      <c r="AC204" s="64"/>
      <c r="AD204" s="64">
        <f t="shared" si="47"/>
        <v>1000</v>
      </c>
      <c r="AE204" s="63">
        <f>'0202'!AN164</f>
        <v>0</v>
      </c>
      <c r="AF204" s="68"/>
      <c r="AG204" s="68"/>
      <c r="AH204" s="68"/>
      <c r="AI204" s="68"/>
      <c r="AJ204" s="68"/>
      <c r="AK204" s="68"/>
      <c r="AL204" s="68"/>
      <c r="AM204" s="68"/>
      <c r="AN204" s="68"/>
      <c r="AO204" s="68"/>
      <c r="AP204" s="68"/>
      <c r="AQ204" s="226">
        <f t="shared" si="43"/>
        <v>1000</v>
      </c>
    </row>
    <row r="205" spans="1:43" ht="15" customHeight="1">
      <c r="A205" s="27">
        <v>1</v>
      </c>
      <c r="B205" s="28" t="s">
        <v>49</v>
      </c>
      <c r="C205" s="28" t="s">
        <v>49</v>
      </c>
      <c r="D205" s="32">
        <v>61104</v>
      </c>
      <c r="E205" s="33" t="s">
        <v>123</v>
      </c>
      <c r="F205" s="60">
        <v>1000</v>
      </c>
      <c r="G205" s="113"/>
      <c r="H205" s="113"/>
      <c r="I205" s="63">
        <f t="shared" si="44"/>
        <v>1000</v>
      </c>
      <c r="J205" s="126"/>
      <c r="K205" s="126"/>
      <c r="L205" s="64">
        <f t="shared" si="41"/>
        <v>1000</v>
      </c>
      <c r="M205" s="118"/>
      <c r="N205" s="118"/>
      <c r="O205" s="64">
        <f t="shared" si="42"/>
        <v>1000</v>
      </c>
      <c r="P205" s="64"/>
      <c r="Q205" s="64"/>
      <c r="R205" s="64">
        <f t="shared" si="36"/>
        <v>1000</v>
      </c>
      <c r="S205" s="64"/>
      <c r="T205" s="64"/>
      <c r="U205" s="64">
        <f t="shared" si="37"/>
        <v>1000</v>
      </c>
      <c r="V205" s="64"/>
      <c r="W205" s="64"/>
      <c r="X205" s="64">
        <f t="shared" si="45"/>
        <v>1000</v>
      </c>
      <c r="Y205" s="64"/>
      <c r="Z205" s="64"/>
      <c r="AA205" s="64">
        <f t="shared" si="46"/>
        <v>1000</v>
      </c>
      <c r="AB205" s="64"/>
      <c r="AC205" s="64"/>
      <c r="AD205" s="64">
        <f t="shared" si="47"/>
        <v>1000</v>
      </c>
      <c r="AE205" s="63">
        <f>'0202'!AO164</f>
        <v>0</v>
      </c>
      <c r="AF205" s="68"/>
      <c r="AG205" s="68"/>
      <c r="AH205" s="68"/>
      <c r="AI205" s="68"/>
      <c r="AJ205" s="68"/>
      <c r="AK205" s="68"/>
      <c r="AL205" s="68"/>
      <c r="AM205" s="68"/>
      <c r="AN205" s="68"/>
      <c r="AO205" s="68"/>
      <c r="AP205" s="68"/>
      <c r="AQ205" s="226">
        <f t="shared" si="43"/>
        <v>1000</v>
      </c>
    </row>
    <row r="206" spans="1:43" ht="15" customHeight="1">
      <c r="A206" s="27">
        <v>1</v>
      </c>
      <c r="B206" s="28" t="s">
        <v>49</v>
      </c>
      <c r="C206" s="28" t="s">
        <v>49</v>
      </c>
      <c r="D206" s="32">
        <v>61110</v>
      </c>
      <c r="E206" s="33" t="s">
        <v>141</v>
      </c>
      <c r="F206" s="60">
        <v>1000</v>
      </c>
      <c r="G206" s="113"/>
      <c r="H206" s="113"/>
      <c r="I206" s="63">
        <f t="shared" si="44"/>
        <v>1000</v>
      </c>
      <c r="J206" s="126"/>
      <c r="K206" s="126"/>
      <c r="L206" s="64">
        <f t="shared" si="41"/>
        <v>1000</v>
      </c>
      <c r="M206" s="118"/>
      <c r="N206" s="118"/>
      <c r="O206" s="64">
        <f t="shared" si="42"/>
        <v>1000</v>
      </c>
      <c r="P206" s="64"/>
      <c r="Q206" s="64"/>
      <c r="R206" s="64">
        <f t="shared" si="36"/>
        <v>1000</v>
      </c>
      <c r="S206" s="64"/>
      <c r="T206" s="64"/>
      <c r="U206" s="64">
        <f t="shared" si="37"/>
        <v>1000</v>
      </c>
      <c r="V206" s="64"/>
      <c r="W206" s="64"/>
      <c r="X206" s="64">
        <f t="shared" si="45"/>
        <v>1000</v>
      </c>
      <c r="Y206" s="64"/>
      <c r="Z206" s="64"/>
      <c r="AA206" s="64">
        <f t="shared" si="46"/>
        <v>1000</v>
      </c>
      <c r="AB206" s="64"/>
      <c r="AC206" s="64"/>
      <c r="AD206" s="64">
        <f t="shared" si="47"/>
        <v>1000</v>
      </c>
      <c r="AE206" s="63">
        <f>'0202'!AP164</f>
        <v>0</v>
      </c>
      <c r="AF206" s="68"/>
      <c r="AG206" s="68"/>
      <c r="AH206" s="68"/>
      <c r="AI206" s="68"/>
      <c r="AJ206" s="68"/>
      <c r="AK206" s="68"/>
      <c r="AL206" s="68"/>
      <c r="AM206" s="68"/>
      <c r="AN206" s="68"/>
      <c r="AO206" s="68"/>
      <c r="AP206" s="68"/>
      <c r="AQ206" s="226">
        <f t="shared" si="43"/>
        <v>1000</v>
      </c>
    </row>
    <row r="207" spans="1:43" ht="15" customHeight="1">
      <c r="A207" s="27"/>
      <c r="B207" s="28"/>
      <c r="C207" s="28"/>
      <c r="D207" s="147"/>
      <c r="E207" s="148"/>
      <c r="F207" s="60"/>
      <c r="G207" s="113"/>
      <c r="H207" s="113"/>
      <c r="I207" s="63"/>
      <c r="J207" s="126"/>
      <c r="K207" s="126"/>
      <c r="L207" s="64"/>
      <c r="M207" s="118"/>
      <c r="N207" s="118"/>
      <c r="O207" s="64"/>
      <c r="P207" s="64"/>
      <c r="Q207" s="64"/>
      <c r="R207" s="64"/>
      <c r="S207" s="64"/>
      <c r="T207" s="64"/>
      <c r="U207" s="64"/>
      <c r="V207" s="64"/>
      <c r="W207" s="64"/>
      <c r="X207" s="64"/>
      <c r="Y207" s="64"/>
      <c r="Z207" s="64"/>
      <c r="AA207" s="64"/>
      <c r="AB207" s="64"/>
      <c r="AC207" s="64"/>
      <c r="AD207" s="64"/>
      <c r="AE207" s="63"/>
      <c r="AF207" s="68">
        <f>SUM(AF166:AF206)</f>
        <v>1050.0900000000001</v>
      </c>
      <c r="AG207" s="68">
        <f>SUM(AG166:AG206)</f>
        <v>68598.87</v>
      </c>
      <c r="AH207" s="68">
        <f>SUM(AH166:AH206)</f>
        <v>69213.570000000007</v>
      </c>
      <c r="AI207" s="68">
        <f t="shared" ref="AI207:AJ207" si="48">SUM(AI166:AI206)</f>
        <v>115457.00000000001</v>
      </c>
      <c r="AJ207" s="68">
        <f t="shared" si="48"/>
        <v>40640.229999999996</v>
      </c>
      <c r="AK207" s="199">
        <f t="shared" ref="AK207:AP207" si="49">SUM(AK166:AK206)</f>
        <v>80198.209999999992</v>
      </c>
      <c r="AL207" s="68">
        <f t="shared" si="49"/>
        <v>0</v>
      </c>
      <c r="AM207" s="199">
        <f t="shared" si="49"/>
        <v>0</v>
      </c>
      <c r="AN207" s="68">
        <f t="shared" si="49"/>
        <v>2016.17</v>
      </c>
      <c r="AO207" s="199">
        <f t="shared" si="49"/>
        <v>0</v>
      </c>
      <c r="AP207" s="199">
        <f t="shared" si="49"/>
        <v>0</v>
      </c>
      <c r="AQ207" s="136"/>
    </row>
    <row r="208" spans="1:43" ht="15" hidden="1" customHeight="1">
      <c r="A208" s="27"/>
      <c r="B208" s="28"/>
      <c r="C208" s="28"/>
      <c r="D208" s="147"/>
      <c r="E208" s="148"/>
      <c r="F208" s="60"/>
      <c r="G208" s="113"/>
      <c r="H208" s="113"/>
      <c r="I208" s="63">
        <f t="shared" si="44"/>
        <v>0</v>
      </c>
      <c r="J208" s="126"/>
      <c r="K208" s="126"/>
      <c r="L208" s="64">
        <f t="shared" si="41"/>
        <v>0</v>
      </c>
      <c r="M208" s="118"/>
      <c r="N208" s="118"/>
      <c r="O208" s="64">
        <f t="shared" si="42"/>
        <v>0</v>
      </c>
      <c r="P208" s="64"/>
      <c r="Q208" s="64"/>
      <c r="R208" s="64">
        <f t="shared" si="36"/>
        <v>0</v>
      </c>
      <c r="S208" s="64"/>
      <c r="T208" s="64"/>
      <c r="U208" s="64">
        <f t="shared" si="37"/>
        <v>0</v>
      </c>
      <c r="V208" s="64"/>
      <c r="W208" s="64"/>
      <c r="X208" s="64"/>
      <c r="Y208" s="64"/>
      <c r="Z208" s="64"/>
      <c r="AA208" s="64"/>
      <c r="AB208" s="64"/>
      <c r="AC208" s="64"/>
      <c r="AD208" s="64"/>
      <c r="AE208" s="63"/>
      <c r="AF208" s="68"/>
      <c r="AG208" s="68"/>
      <c r="AH208" s="68"/>
      <c r="AI208" s="68"/>
      <c r="AJ208" s="68"/>
      <c r="AK208" s="68"/>
      <c r="AL208" s="68"/>
      <c r="AM208" s="68"/>
      <c r="AN208" s="68"/>
      <c r="AO208" s="68"/>
      <c r="AP208" s="68"/>
      <c r="AQ208" s="136">
        <f t="shared" si="43"/>
        <v>0</v>
      </c>
    </row>
    <row r="209" spans="1:43" ht="15" hidden="1" customHeight="1">
      <c r="A209" s="27"/>
      <c r="B209" s="28"/>
      <c r="C209" s="28"/>
      <c r="D209" s="147"/>
      <c r="E209" s="148"/>
      <c r="F209" s="60"/>
      <c r="G209" s="113"/>
      <c r="H209" s="113"/>
      <c r="I209" s="63">
        <f t="shared" si="44"/>
        <v>0</v>
      </c>
      <c r="J209" s="126"/>
      <c r="K209" s="126"/>
      <c r="L209" s="64">
        <f t="shared" si="41"/>
        <v>0</v>
      </c>
      <c r="M209" s="118"/>
      <c r="N209" s="118"/>
      <c r="O209" s="64">
        <f t="shared" si="42"/>
        <v>0</v>
      </c>
      <c r="P209" s="64"/>
      <c r="Q209" s="64"/>
      <c r="R209" s="64">
        <f t="shared" si="36"/>
        <v>0</v>
      </c>
      <c r="S209" s="64"/>
      <c r="T209" s="64"/>
      <c r="U209" s="64">
        <f t="shared" si="37"/>
        <v>0</v>
      </c>
      <c r="V209" s="64"/>
      <c r="W209" s="64"/>
      <c r="X209" s="64"/>
      <c r="Y209" s="64"/>
      <c r="Z209" s="64"/>
      <c r="AA209" s="64"/>
      <c r="AB209" s="64"/>
      <c r="AC209" s="64"/>
      <c r="AD209" s="64"/>
      <c r="AE209" s="63"/>
      <c r="AF209" s="68"/>
      <c r="AG209" s="68"/>
      <c r="AH209" s="68"/>
      <c r="AI209" s="68"/>
      <c r="AJ209" s="68"/>
      <c r="AK209" s="68"/>
      <c r="AL209" s="68"/>
      <c r="AM209" s="68"/>
      <c r="AN209" s="68"/>
      <c r="AO209" s="68"/>
      <c r="AP209" s="68"/>
      <c r="AQ209" s="136">
        <f t="shared" si="43"/>
        <v>0</v>
      </c>
    </row>
    <row r="210" spans="1:43" ht="15" hidden="1" customHeight="1">
      <c r="A210" s="27"/>
      <c r="B210" s="28"/>
      <c r="C210" s="28"/>
      <c r="D210" s="147"/>
      <c r="E210" s="148"/>
      <c r="F210" s="60"/>
      <c r="G210" s="113"/>
      <c r="H210" s="113"/>
      <c r="I210" s="63">
        <f t="shared" si="44"/>
        <v>0</v>
      </c>
      <c r="J210" s="126"/>
      <c r="K210" s="126"/>
      <c r="L210" s="64">
        <f t="shared" si="41"/>
        <v>0</v>
      </c>
      <c r="M210" s="118"/>
      <c r="N210" s="118"/>
      <c r="O210" s="64">
        <f t="shared" si="42"/>
        <v>0</v>
      </c>
      <c r="P210" s="64"/>
      <c r="Q210" s="64"/>
      <c r="R210" s="64">
        <f t="shared" si="36"/>
        <v>0</v>
      </c>
      <c r="S210" s="64"/>
      <c r="T210" s="64"/>
      <c r="U210" s="64">
        <f t="shared" si="37"/>
        <v>0</v>
      </c>
      <c r="V210" s="64"/>
      <c r="W210" s="64"/>
      <c r="X210" s="64"/>
      <c r="Y210" s="64"/>
      <c r="Z210" s="64"/>
      <c r="AA210" s="64"/>
      <c r="AB210" s="64"/>
      <c r="AC210" s="64"/>
      <c r="AD210" s="64"/>
      <c r="AE210" s="63"/>
      <c r="AF210" s="68"/>
      <c r="AG210" s="68"/>
      <c r="AH210" s="68"/>
      <c r="AI210" s="68"/>
      <c r="AJ210" s="68"/>
      <c r="AK210" s="68"/>
      <c r="AL210" s="68"/>
      <c r="AM210" s="68"/>
      <c r="AN210" s="68"/>
      <c r="AO210" s="68"/>
      <c r="AP210" s="68"/>
      <c r="AQ210" s="136">
        <f t="shared" si="43"/>
        <v>0</v>
      </c>
    </row>
    <row r="211" spans="1:43" ht="15" hidden="1" customHeight="1">
      <c r="A211" s="27"/>
      <c r="B211" s="28"/>
      <c r="C211" s="28"/>
      <c r="D211" s="147"/>
      <c r="E211" s="148"/>
      <c r="F211" s="60"/>
      <c r="G211" s="113"/>
      <c r="H211" s="113"/>
      <c r="I211" s="63">
        <f t="shared" si="44"/>
        <v>0</v>
      </c>
      <c r="J211" s="126"/>
      <c r="K211" s="126"/>
      <c r="L211" s="64">
        <f t="shared" si="41"/>
        <v>0</v>
      </c>
      <c r="M211" s="118"/>
      <c r="N211" s="118"/>
      <c r="O211" s="64">
        <f t="shared" si="42"/>
        <v>0</v>
      </c>
      <c r="P211" s="64"/>
      <c r="Q211" s="64"/>
      <c r="R211" s="64">
        <f t="shared" si="36"/>
        <v>0</v>
      </c>
      <c r="S211" s="64"/>
      <c r="T211" s="64"/>
      <c r="U211" s="64">
        <f t="shared" si="37"/>
        <v>0</v>
      </c>
      <c r="V211" s="64"/>
      <c r="W211" s="64"/>
      <c r="X211" s="64"/>
      <c r="Y211" s="64"/>
      <c r="Z211" s="64"/>
      <c r="AA211" s="64"/>
      <c r="AB211" s="64"/>
      <c r="AC211" s="64"/>
      <c r="AD211" s="64"/>
      <c r="AE211" s="63"/>
      <c r="AF211" s="68"/>
      <c r="AG211" s="68"/>
      <c r="AH211" s="68"/>
      <c r="AI211" s="68"/>
      <c r="AJ211" s="68"/>
      <c r="AK211" s="68"/>
      <c r="AL211" s="68"/>
      <c r="AM211" s="68"/>
      <c r="AN211" s="68"/>
      <c r="AO211" s="68"/>
      <c r="AP211" s="68"/>
      <c r="AQ211" s="136">
        <f t="shared" si="43"/>
        <v>0</v>
      </c>
    </row>
    <row r="212" spans="1:43" ht="15" hidden="1" customHeight="1">
      <c r="A212" s="27"/>
      <c r="B212" s="28"/>
      <c r="C212" s="28"/>
      <c r="D212" s="147"/>
      <c r="E212" s="148"/>
      <c r="F212" s="60"/>
      <c r="G212" s="113"/>
      <c r="H212" s="113"/>
      <c r="I212" s="63">
        <f t="shared" si="44"/>
        <v>0</v>
      </c>
      <c r="J212" s="126"/>
      <c r="K212" s="126"/>
      <c r="L212" s="64">
        <f t="shared" si="41"/>
        <v>0</v>
      </c>
      <c r="M212" s="118"/>
      <c r="N212" s="118"/>
      <c r="O212" s="64">
        <f t="shared" si="42"/>
        <v>0</v>
      </c>
      <c r="P212" s="64"/>
      <c r="Q212" s="64"/>
      <c r="R212" s="64">
        <f t="shared" si="36"/>
        <v>0</v>
      </c>
      <c r="S212" s="64"/>
      <c r="T212" s="64"/>
      <c r="U212" s="64">
        <f t="shared" si="37"/>
        <v>0</v>
      </c>
      <c r="V212" s="64"/>
      <c r="W212" s="64"/>
      <c r="X212" s="64"/>
      <c r="Y212" s="64"/>
      <c r="Z212" s="64"/>
      <c r="AA212" s="64"/>
      <c r="AB212" s="64"/>
      <c r="AC212" s="64"/>
      <c r="AD212" s="64"/>
      <c r="AE212" s="63"/>
      <c r="AF212" s="68"/>
      <c r="AG212" s="68"/>
      <c r="AH212" s="68"/>
      <c r="AI212" s="68"/>
      <c r="AJ212" s="68"/>
      <c r="AK212" s="68"/>
      <c r="AL212" s="68"/>
      <c r="AM212" s="68"/>
      <c r="AN212" s="68"/>
      <c r="AO212" s="68"/>
      <c r="AP212" s="68"/>
      <c r="AQ212" s="136">
        <f t="shared" si="43"/>
        <v>0</v>
      </c>
    </row>
    <row r="213" spans="1:43" ht="15" hidden="1" customHeight="1">
      <c r="A213" s="27"/>
      <c r="B213" s="28"/>
      <c r="C213" s="28"/>
      <c r="D213" s="147"/>
      <c r="E213" s="148"/>
      <c r="F213" s="60"/>
      <c r="G213" s="113"/>
      <c r="H213" s="113"/>
      <c r="I213" s="63">
        <f t="shared" si="44"/>
        <v>0</v>
      </c>
      <c r="J213" s="126"/>
      <c r="K213" s="126"/>
      <c r="L213" s="64">
        <f t="shared" si="41"/>
        <v>0</v>
      </c>
      <c r="M213" s="118"/>
      <c r="N213" s="118"/>
      <c r="O213" s="64">
        <f t="shared" si="42"/>
        <v>0</v>
      </c>
      <c r="P213" s="64"/>
      <c r="Q213" s="64"/>
      <c r="R213" s="64">
        <f t="shared" si="36"/>
        <v>0</v>
      </c>
      <c r="S213" s="64"/>
      <c r="T213" s="64"/>
      <c r="U213" s="64">
        <f t="shared" si="37"/>
        <v>0</v>
      </c>
      <c r="V213" s="64"/>
      <c r="W213" s="64"/>
      <c r="X213" s="64"/>
      <c r="Y213" s="64"/>
      <c r="Z213" s="64"/>
      <c r="AA213" s="64"/>
      <c r="AB213" s="64"/>
      <c r="AC213" s="64"/>
      <c r="AD213" s="64"/>
      <c r="AE213" s="63"/>
      <c r="AF213" s="68"/>
      <c r="AG213" s="68"/>
      <c r="AH213" s="68"/>
      <c r="AI213" s="68"/>
      <c r="AJ213" s="68"/>
      <c r="AK213" s="68"/>
      <c r="AL213" s="68"/>
      <c r="AM213" s="68"/>
      <c r="AN213" s="68"/>
      <c r="AO213" s="68"/>
      <c r="AP213" s="68"/>
      <c r="AQ213" s="136">
        <f t="shared" si="43"/>
        <v>0</v>
      </c>
    </row>
    <row r="214" spans="1:43" ht="15" hidden="1" customHeight="1">
      <c r="A214" s="27"/>
      <c r="B214" s="28"/>
      <c r="C214" s="28"/>
      <c r="D214" s="147"/>
      <c r="E214" s="148"/>
      <c r="F214" s="60"/>
      <c r="G214" s="113"/>
      <c r="H214" s="113"/>
      <c r="I214" s="63">
        <f t="shared" si="44"/>
        <v>0</v>
      </c>
      <c r="J214" s="126"/>
      <c r="K214" s="126"/>
      <c r="L214" s="64">
        <f t="shared" si="41"/>
        <v>0</v>
      </c>
      <c r="M214" s="118"/>
      <c r="N214" s="118"/>
      <c r="O214" s="64">
        <f t="shared" si="42"/>
        <v>0</v>
      </c>
      <c r="P214" s="64"/>
      <c r="Q214" s="64"/>
      <c r="R214" s="64">
        <f t="shared" si="36"/>
        <v>0</v>
      </c>
      <c r="S214" s="64"/>
      <c r="T214" s="64"/>
      <c r="U214" s="64">
        <f t="shared" si="37"/>
        <v>0</v>
      </c>
      <c r="V214" s="64"/>
      <c r="W214" s="64"/>
      <c r="X214" s="64"/>
      <c r="Y214" s="64"/>
      <c r="Z214" s="64"/>
      <c r="AA214" s="64"/>
      <c r="AB214" s="64"/>
      <c r="AC214" s="64"/>
      <c r="AD214" s="64"/>
      <c r="AE214" s="63"/>
      <c r="AF214" s="68"/>
      <c r="AG214" s="68"/>
      <c r="AH214" s="68"/>
      <c r="AI214" s="68"/>
      <c r="AJ214" s="68"/>
      <c r="AK214" s="68"/>
      <c r="AL214" s="68"/>
      <c r="AM214" s="68"/>
      <c r="AN214" s="68"/>
      <c r="AO214" s="68"/>
      <c r="AP214" s="68"/>
      <c r="AQ214" s="136">
        <f t="shared" si="43"/>
        <v>0</v>
      </c>
    </row>
    <row r="215" spans="1:43" ht="15" hidden="1" customHeight="1">
      <c r="A215" s="27"/>
      <c r="B215" s="28"/>
      <c r="C215" s="28"/>
      <c r="D215" s="147"/>
      <c r="E215" s="148"/>
      <c r="F215" s="60"/>
      <c r="G215" s="113"/>
      <c r="H215" s="113"/>
      <c r="I215" s="63">
        <f t="shared" si="44"/>
        <v>0</v>
      </c>
      <c r="J215" s="126"/>
      <c r="K215" s="126"/>
      <c r="L215" s="64">
        <f t="shared" si="41"/>
        <v>0</v>
      </c>
      <c r="M215" s="118"/>
      <c r="N215" s="118"/>
      <c r="O215" s="64">
        <f t="shared" si="42"/>
        <v>0</v>
      </c>
      <c r="P215" s="64"/>
      <c r="Q215" s="64"/>
      <c r="R215" s="64">
        <f t="shared" si="36"/>
        <v>0</v>
      </c>
      <c r="S215" s="64"/>
      <c r="T215" s="64"/>
      <c r="U215" s="64">
        <f t="shared" si="37"/>
        <v>0</v>
      </c>
      <c r="V215" s="64"/>
      <c r="W215" s="64"/>
      <c r="X215" s="64"/>
      <c r="Y215" s="64"/>
      <c r="Z215" s="64"/>
      <c r="AA215" s="64"/>
      <c r="AB215" s="64"/>
      <c r="AC215" s="64"/>
      <c r="AD215" s="64"/>
      <c r="AE215" s="63"/>
      <c r="AF215" s="68"/>
      <c r="AG215" s="68"/>
      <c r="AH215" s="68"/>
      <c r="AI215" s="68"/>
      <c r="AJ215" s="68"/>
      <c r="AK215" s="68"/>
      <c r="AL215" s="68"/>
      <c r="AM215" s="68"/>
      <c r="AN215" s="68"/>
      <c r="AO215" s="68"/>
      <c r="AP215" s="68"/>
      <c r="AQ215" s="136">
        <f t="shared" si="43"/>
        <v>0</v>
      </c>
    </row>
    <row r="216" spans="1:43" ht="15" hidden="1" customHeight="1">
      <c r="A216" s="27"/>
      <c r="B216" s="28"/>
      <c r="C216" s="28"/>
      <c r="D216" s="147"/>
      <c r="E216" s="148"/>
      <c r="F216" s="60"/>
      <c r="G216" s="113"/>
      <c r="H216" s="113"/>
      <c r="I216" s="63">
        <f t="shared" si="44"/>
        <v>0</v>
      </c>
      <c r="J216" s="126"/>
      <c r="K216" s="126"/>
      <c r="L216" s="64">
        <f t="shared" si="41"/>
        <v>0</v>
      </c>
      <c r="M216" s="118"/>
      <c r="N216" s="118"/>
      <c r="O216" s="64">
        <f t="shared" si="42"/>
        <v>0</v>
      </c>
      <c r="P216" s="64"/>
      <c r="Q216" s="64"/>
      <c r="R216" s="64">
        <f t="shared" si="36"/>
        <v>0</v>
      </c>
      <c r="S216" s="64"/>
      <c r="T216" s="64"/>
      <c r="U216" s="64">
        <f t="shared" si="37"/>
        <v>0</v>
      </c>
      <c r="V216" s="64"/>
      <c r="W216" s="64"/>
      <c r="X216" s="64"/>
      <c r="Y216" s="64"/>
      <c r="Z216" s="64"/>
      <c r="AA216" s="64"/>
      <c r="AB216" s="64"/>
      <c r="AC216" s="64"/>
      <c r="AD216" s="64"/>
      <c r="AE216" s="63"/>
      <c r="AF216" s="68"/>
      <c r="AG216" s="68"/>
      <c r="AH216" s="68"/>
      <c r="AI216" s="68"/>
      <c r="AJ216" s="68"/>
      <c r="AK216" s="68"/>
      <c r="AL216" s="68"/>
      <c r="AM216" s="68"/>
      <c r="AN216" s="68"/>
      <c r="AO216" s="68"/>
      <c r="AP216" s="68"/>
      <c r="AQ216" s="136">
        <f t="shared" si="43"/>
        <v>0</v>
      </c>
    </row>
    <row r="217" spans="1:43" ht="15" hidden="1" customHeight="1">
      <c r="A217" s="27"/>
      <c r="B217" s="28"/>
      <c r="C217" s="28"/>
      <c r="D217" s="40"/>
      <c r="E217" s="41"/>
      <c r="F217" s="61"/>
      <c r="G217" s="63"/>
      <c r="H217" s="63"/>
      <c r="I217" s="63">
        <f t="shared" si="44"/>
        <v>0</v>
      </c>
      <c r="J217" s="126"/>
      <c r="K217" s="126"/>
      <c r="L217" s="64">
        <f t="shared" si="41"/>
        <v>0</v>
      </c>
      <c r="M217" s="65"/>
      <c r="N217" s="65"/>
      <c r="O217" s="64">
        <f t="shared" si="42"/>
        <v>0</v>
      </c>
      <c r="P217" s="65"/>
      <c r="Q217" s="65"/>
      <c r="R217" s="64">
        <f t="shared" si="36"/>
        <v>0</v>
      </c>
      <c r="S217" s="65"/>
      <c r="T217" s="65"/>
      <c r="U217" s="64">
        <f t="shared" si="37"/>
        <v>0</v>
      </c>
      <c r="V217" s="65"/>
      <c r="W217" s="65"/>
      <c r="X217" s="64"/>
      <c r="Y217" s="65"/>
      <c r="Z217" s="65"/>
      <c r="AA217" s="64"/>
      <c r="AB217" s="65"/>
      <c r="AC217" s="65"/>
      <c r="AD217" s="64"/>
      <c r="AE217" s="63"/>
      <c r="AF217" s="68"/>
      <c r="AG217" s="68"/>
      <c r="AH217" s="68"/>
      <c r="AI217" s="68"/>
      <c r="AJ217" s="68"/>
      <c r="AK217" s="68"/>
      <c r="AL217" s="68"/>
      <c r="AM217" s="68"/>
      <c r="AN217" s="68"/>
      <c r="AO217" s="68"/>
      <c r="AP217" s="68"/>
      <c r="AQ217" s="136">
        <f t="shared" si="43"/>
        <v>0</v>
      </c>
    </row>
    <row r="218" spans="1:43" ht="15" customHeight="1" thickBot="1">
      <c r="A218" s="42"/>
      <c r="B218" s="43"/>
      <c r="C218" s="43"/>
      <c r="D218" s="44"/>
      <c r="E218" s="45" t="s">
        <v>59</v>
      </c>
      <c r="F218" s="62">
        <f>SUM(F7:F217)</f>
        <v>2669647.85</v>
      </c>
      <c r="G218" s="66">
        <f>SUM(G7:G217)</f>
        <v>147.31</v>
      </c>
      <c r="H218" s="66">
        <f>SUM(H7:H217)</f>
        <v>147.31</v>
      </c>
      <c r="I218" s="66">
        <f t="shared" ref="I218" si="50">F218+G218-H218</f>
        <v>2669647.85</v>
      </c>
      <c r="J218" s="66">
        <f t="shared" ref="J218:K218" si="51">SUM(J7:J217)</f>
        <v>2988.9</v>
      </c>
      <c r="K218" s="66">
        <f t="shared" si="51"/>
        <v>2988.9</v>
      </c>
      <c r="L218" s="67">
        <f t="shared" si="41"/>
        <v>2669647.85</v>
      </c>
      <c r="M218" s="66">
        <f t="shared" ref="M218:N218" si="52">SUM(M7:M217)</f>
        <v>8682</v>
      </c>
      <c r="N218" s="66">
        <f t="shared" si="52"/>
        <v>8682</v>
      </c>
      <c r="O218" s="67">
        <f t="shared" si="42"/>
        <v>2669647.85</v>
      </c>
      <c r="P218" s="66">
        <f t="shared" ref="P218:Q218" si="53">SUM(P7:P217)</f>
        <v>33774.179999999993</v>
      </c>
      <c r="Q218" s="66">
        <f t="shared" si="53"/>
        <v>33774.18</v>
      </c>
      <c r="R218" s="67">
        <f t="shared" si="36"/>
        <v>2669647.85</v>
      </c>
      <c r="S218" s="66">
        <f t="shared" ref="S218:T218" si="54">SUM(S7:S217)</f>
        <v>41079.07</v>
      </c>
      <c r="T218" s="66">
        <f t="shared" si="54"/>
        <v>0</v>
      </c>
      <c r="U218" s="67">
        <f t="shared" si="37"/>
        <v>2710726.92</v>
      </c>
      <c r="V218" s="66">
        <f t="shared" ref="V218:W218" si="55">SUM(V7:V217)</f>
        <v>0</v>
      </c>
      <c r="W218" s="66">
        <f t="shared" si="55"/>
        <v>0</v>
      </c>
      <c r="X218" s="67">
        <f t="shared" ref="X218" si="56">U218+V218-W218</f>
        <v>2710726.92</v>
      </c>
      <c r="Y218" s="66">
        <f t="shared" ref="Y218:Z218" si="57">SUM(Y7:Y217)</f>
        <v>0</v>
      </c>
      <c r="Z218" s="66">
        <f t="shared" si="57"/>
        <v>0</v>
      </c>
      <c r="AA218" s="67">
        <f t="shared" ref="AA218" si="58">X218+Y218-Z218</f>
        <v>2710726.92</v>
      </c>
      <c r="AB218" s="66">
        <f t="shared" ref="AB218:AC218" si="59">SUM(AB7:AB217)</f>
        <v>0</v>
      </c>
      <c r="AC218" s="66">
        <f t="shared" si="59"/>
        <v>0</v>
      </c>
      <c r="AD218" s="67">
        <f t="shared" ref="AD218" si="60">X218+AB218-AC218</f>
        <v>2710726.92</v>
      </c>
      <c r="AE218" s="62">
        <f>SUM(AE7:AE217)</f>
        <v>915952.75999999978</v>
      </c>
      <c r="AF218" s="183">
        <f>AF65+AF116+AF165+AF207</f>
        <v>11778.12</v>
      </c>
      <c r="AG218" s="62">
        <f>AG65+AG116+AG165+AG207</f>
        <v>162908.96</v>
      </c>
      <c r="AH218" s="62">
        <f>AH65+AH116+AH165+AH207</f>
        <v>165954.93</v>
      </c>
      <c r="AI218" s="216">
        <f>AI207+AI165+AI116+AI65</f>
        <v>278135.96999999997</v>
      </c>
      <c r="AJ218" s="187">
        <f>AJ207+AJ165+AJ116+AJ65</f>
        <v>60577.38</v>
      </c>
      <c r="AK218" s="216">
        <f t="shared" ref="AK218:AP218" si="61">AK65+AK116+AK165+AK207</f>
        <v>233811.71</v>
      </c>
      <c r="AL218" s="187">
        <f t="shared" si="61"/>
        <v>303.3</v>
      </c>
      <c r="AM218" s="187">
        <f t="shared" si="61"/>
        <v>37686.85</v>
      </c>
      <c r="AN218" s="216">
        <f t="shared" si="61"/>
        <v>2016.17</v>
      </c>
      <c r="AO218" s="187">
        <f t="shared" si="61"/>
        <v>0</v>
      </c>
      <c r="AP218" s="62">
        <f t="shared" si="61"/>
        <v>0</v>
      </c>
      <c r="AQ218" s="70">
        <f>F218-AE218</f>
        <v>1753695.0900000003</v>
      </c>
    </row>
  </sheetData>
  <protectedRanges>
    <protectedRange sqref="M29:N30 P29:Q30 S29:T30 V29:W30 AB29:AC30 Y29:Z30 AE218:AP218 AD29:AD218 F7:F218 L29:L218 O29:O218 R29:R218 U29:U218 X29:X218 AA29:AA218 Y170:Z217 AB170:AC217 V170:W217 S170:T217 P170:Q217 M170:N217 L7:AD28" name="Rango1"/>
  </protectedRanges>
  <mergeCells count="25">
    <mergeCell ref="A1:AQ1"/>
    <mergeCell ref="A2:AQ2"/>
    <mergeCell ref="A5:C5"/>
    <mergeCell ref="D5:D6"/>
    <mergeCell ref="E5:E6"/>
    <mergeCell ref="F5:F6"/>
    <mergeCell ref="G5:I5"/>
    <mergeCell ref="J5:L5"/>
    <mergeCell ref="P5:R5"/>
    <mergeCell ref="S5:U5"/>
    <mergeCell ref="V5:X5"/>
    <mergeCell ref="AB5:AD5"/>
    <mergeCell ref="AO5:AO6"/>
    <mergeCell ref="P3:R4"/>
    <mergeCell ref="M3:O4"/>
    <mergeCell ref="AI5:AI6"/>
    <mergeCell ref="AP5:AP6"/>
    <mergeCell ref="Y5:AA5"/>
    <mergeCell ref="AQ5:AQ6"/>
    <mergeCell ref="AH5:AH6"/>
    <mergeCell ref="E3:F3"/>
    <mergeCell ref="AM5:AM6"/>
    <mergeCell ref="M5:O5"/>
    <mergeCell ref="AE5:AE6"/>
    <mergeCell ref="AJ5:AJ6"/>
  </mergeCells>
  <pageMargins left="0.19685039370078741" right="0.15748031496062992" top="0.27559055118110237" bottom="0.39370078740157483" header="0.31496062992125984" footer="0.31496062992125984"/>
  <pageSetup scale="70" orientation="portrait" r:id="rId1"/>
  <headerFooter differentOddEven="1">
    <oddFooter>&amp;CELABORADO POR: JUANA SANCHEZ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M808"/>
  <sheetViews>
    <sheetView zoomScale="99" zoomScaleNormal="99" workbookViewId="0">
      <pane xSplit="2" ySplit="3" topLeftCell="M67" activePane="bottomRight" state="frozen"/>
      <selection activeCell="A11" sqref="A11:B11"/>
      <selection pane="topRight" activeCell="A11" sqref="A11:B11"/>
      <selection pane="bottomLeft" activeCell="A11" sqref="A11:B11"/>
      <selection pane="bottomRight" activeCell="B75" sqref="B75"/>
    </sheetView>
  </sheetViews>
  <sheetFormatPr baseColWidth="10" defaultRowHeight="15"/>
  <cols>
    <col min="1" max="1" width="8.85546875" style="2" customWidth="1"/>
    <col min="2" max="2" width="114.7109375" customWidth="1"/>
    <col min="3" max="10" width="14.140625" customWidth="1"/>
    <col min="11" max="16" width="13.28515625" style="16" customWidth="1"/>
    <col min="17" max="17" width="13.28515625" style="6" bestFit="1" customWidth="1"/>
    <col min="18" max="18" width="13.28515625" style="6" customWidth="1"/>
    <col min="19" max="19" width="12.140625" bestFit="1" customWidth="1"/>
    <col min="20" max="20" width="11.7109375" bestFit="1" customWidth="1"/>
    <col min="21" max="21" width="11.7109375" customWidth="1"/>
    <col min="22" max="22" width="11.7109375" bestFit="1" customWidth="1"/>
    <col min="23" max="23" width="12.140625" bestFit="1" customWidth="1"/>
    <col min="24" max="24" width="12.140625" customWidth="1"/>
    <col min="25" max="25" width="11.7109375" bestFit="1" customWidth="1"/>
    <col min="26" max="26" width="11.7109375" customWidth="1"/>
    <col min="27" max="27" width="11.7109375" bestFit="1" customWidth="1"/>
    <col min="28" max="28" width="11.7109375" customWidth="1"/>
    <col min="29" max="29" width="12.140625" bestFit="1" customWidth="1"/>
    <col min="30" max="31" width="12.42578125" style="6" customWidth="1"/>
    <col min="32" max="32" width="13.28515625" style="16" customWidth="1"/>
    <col min="33" max="33" width="11.7109375" bestFit="1" customWidth="1"/>
    <col min="34" max="36" width="11.7109375" customWidth="1"/>
    <col min="37" max="38" width="12.42578125" customWidth="1"/>
    <col min="39" max="45" width="11.7109375" customWidth="1"/>
    <col min="46" max="46" width="13.42578125" customWidth="1"/>
    <col min="47" max="48" width="11.7109375" customWidth="1"/>
    <col min="49" max="49" width="13.140625" customWidth="1"/>
    <col min="50" max="50" width="11.7109375" customWidth="1"/>
    <col min="51" max="53" width="13" customWidth="1"/>
    <col min="54" max="54" width="13.28515625" bestFit="1" customWidth="1"/>
    <col min="55" max="55" width="12.140625" bestFit="1" customWidth="1"/>
    <col min="56" max="57" width="12.140625" customWidth="1"/>
    <col min="58" max="58" width="14.140625" customWidth="1"/>
  </cols>
  <sheetData>
    <row r="1" spans="1:58">
      <c r="F1" s="262" t="s">
        <v>124</v>
      </c>
      <c r="G1" s="262"/>
      <c r="H1" s="263" t="s">
        <v>125</v>
      </c>
      <c r="I1" s="263"/>
      <c r="K1" s="262"/>
      <c r="L1" s="262"/>
      <c r="M1" s="262"/>
      <c r="N1" s="263"/>
      <c r="O1" s="263"/>
      <c r="P1" s="263"/>
    </row>
    <row r="2" spans="1:58" ht="27" customHeight="1">
      <c r="A2" s="265" t="s">
        <v>1</v>
      </c>
      <c r="B2" s="265"/>
      <c r="C2" s="104" t="s">
        <v>91</v>
      </c>
      <c r="D2" s="104" t="s">
        <v>92</v>
      </c>
      <c r="E2" s="219" t="s">
        <v>87</v>
      </c>
      <c r="F2" s="165" t="s">
        <v>130</v>
      </c>
      <c r="G2" s="165" t="s">
        <v>128</v>
      </c>
      <c r="H2" s="165" t="s">
        <v>127</v>
      </c>
      <c r="I2" s="165" t="s">
        <v>128</v>
      </c>
      <c r="J2" s="206" t="s">
        <v>95</v>
      </c>
      <c r="K2" s="224" t="s">
        <v>163</v>
      </c>
      <c r="L2" s="224" t="s">
        <v>385</v>
      </c>
      <c r="M2" s="165"/>
      <c r="N2" s="165"/>
      <c r="O2" s="158" t="s">
        <v>170</v>
      </c>
      <c r="P2" s="165"/>
      <c r="Q2" s="104"/>
      <c r="R2" s="88"/>
      <c r="AD2" s="21"/>
      <c r="AE2" s="21"/>
    </row>
    <row r="3" spans="1:58" ht="21">
      <c r="A3" s="21"/>
      <c r="B3" s="21"/>
      <c r="C3" s="21">
        <v>51101</v>
      </c>
      <c r="D3" s="21">
        <v>51201</v>
      </c>
      <c r="E3" s="218">
        <v>51301</v>
      </c>
      <c r="F3" s="132">
        <v>51401</v>
      </c>
      <c r="G3" s="205">
        <v>51402</v>
      </c>
      <c r="H3" s="109">
        <v>51501</v>
      </c>
      <c r="I3" s="78">
        <v>51502</v>
      </c>
      <c r="J3" s="76">
        <v>51601</v>
      </c>
      <c r="K3" s="159">
        <v>51701</v>
      </c>
      <c r="L3" s="223">
        <v>51702</v>
      </c>
      <c r="M3" s="159">
        <v>51803</v>
      </c>
      <c r="N3" s="159">
        <v>51901</v>
      </c>
      <c r="O3" s="213">
        <v>51903</v>
      </c>
      <c r="P3" s="159">
        <v>54101</v>
      </c>
      <c r="Q3" s="21">
        <v>54103</v>
      </c>
      <c r="R3" s="88">
        <v>54104</v>
      </c>
      <c r="S3" s="21">
        <v>54105</v>
      </c>
      <c r="T3" s="21">
        <v>54106</v>
      </c>
      <c r="U3" s="102">
        <v>54107</v>
      </c>
      <c r="V3" s="21">
        <v>54108</v>
      </c>
      <c r="W3" s="21">
        <v>54114</v>
      </c>
      <c r="X3" s="102">
        <v>54115</v>
      </c>
      <c r="Y3" s="22">
        <v>54118</v>
      </c>
      <c r="Z3" s="102">
        <v>54119</v>
      </c>
      <c r="AA3" s="21">
        <v>54199</v>
      </c>
      <c r="AB3" s="102">
        <v>54201</v>
      </c>
      <c r="AC3" s="21">
        <v>54202</v>
      </c>
      <c r="AD3" s="21">
        <v>54203</v>
      </c>
      <c r="AE3" s="21">
        <v>54301</v>
      </c>
      <c r="AF3" s="21">
        <v>54304</v>
      </c>
      <c r="AG3" s="21">
        <v>54305</v>
      </c>
      <c r="AH3" s="21">
        <v>54313</v>
      </c>
      <c r="AI3" s="21">
        <v>54314</v>
      </c>
      <c r="AJ3" s="21">
        <v>54316</v>
      </c>
      <c r="AK3" s="21">
        <v>54317</v>
      </c>
      <c r="AL3" s="189">
        <v>54399</v>
      </c>
      <c r="AM3" s="102">
        <v>54401</v>
      </c>
      <c r="AN3" s="102">
        <v>54402</v>
      </c>
      <c r="AO3" s="102">
        <v>54403</v>
      </c>
      <c r="AP3" s="102">
        <v>54404</v>
      </c>
      <c r="AQ3" s="102">
        <v>54505</v>
      </c>
      <c r="AR3" s="102">
        <v>54508</v>
      </c>
      <c r="AS3" s="102">
        <v>54599</v>
      </c>
      <c r="AT3" s="102">
        <v>55508</v>
      </c>
      <c r="AU3" s="102">
        <v>55599</v>
      </c>
      <c r="AV3" s="102">
        <v>55601</v>
      </c>
      <c r="AW3" s="81">
        <v>55602</v>
      </c>
      <c r="AX3" s="102">
        <v>55603</v>
      </c>
      <c r="AY3" s="102">
        <v>55703</v>
      </c>
      <c r="AZ3" s="184">
        <v>56304</v>
      </c>
      <c r="BA3" s="141">
        <v>61101</v>
      </c>
      <c r="BB3" s="21">
        <v>61104</v>
      </c>
      <c r="BC3" s="21">
        <v>61106</v>
      </c>
      <c r="BD3" s="102">
        <v>61107</v>
      </c>
      <c r="BE3" s="102">
        <v>61110</v>
      </c>
      <c r="BF3" s="88" t="s">
        <v>71</v>
      </c>
    </row>
    <row r="4" spans="1:58">
      <c r="A4" s="2" t="s">
        <v>172</v>
      </c>
      <c r="B4" s="55" t="s">
        <v>173</v>
      </c>
      <c r="C4" s="12"/>
      <c r="D4" s="12"/>
      <c r="E4" s="12"/>
      <c r="F4" s="12"/>
      <c r="G4" s="12"/>
      <c r="H4" s="12"/>
      <c r="I4" s="12"/>
      <c r="J4" s="12">
        <v>600</v>
      </c>
      <c r="K4" s="20"/>
      <c r="L4" s="20"/>
      <c r="M4" s="20"/>
      <c r="N4" s="20"/>
      <c r="O4" s="20"/>
      <c r="P4" s="20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5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">
        <f t="shared" ref="BF4:BF67" si="0">SUM(C4:BE4)</f>
        <v>600</v>
      </c>
    </row>
    <row r="5" spans="1:58" ht="18" customHeight="1">
      <c r="A5" s="2" t="s">
        <v>185</v>
      </c>
      <c r="B5" s="124" t="s">
        <v>186</v>
      </c>
      <c r="C5" s="12"/>
      <c r="D5" s="12"/>
      <c r="E5" s="12"/>
      <c r="F5" s="12"/>
      <c r="G5" s="12"/>
      <c r="H5" s="12"/>
      <c r="I5" s="12"/>
      <c r="J5" s="12"/>
      <c r="K5" s="20"/>
      <c r="L5" s="20"/>
      <c r="M5" s="20"/>
      <c r="N5" s="20"/>
      <c r="O5" s="20"/>
      <c r="P5" s="20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5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>
        <v>250</v>
      </c>
      <c r="BA5" s="12"/>
      <c r="BB5" s="12"/>
      <c r="BC5" s="12"/>
      <c r="BD5" s="12"/>
      <c r="BE5" s="12"/>
      <c r="BF5" s="1">
        <f t="shared" si="0"/>
        <v>250</v>
      </c>
    </row>
    <row r="6" spans="1:58">
      <c r="A6" s="2" t="s">
        <v>187</v>
      </c>
      <c r="B6" t="s">
        <v>188</v>
      </c>
      <c r="C6" s="12"/>
      <c r="D6" s="12"/>
      <c r="E6" s="12"/>
      <c r="F6" s="12"/>
      <c r="G6" s="12"/>
      <c r="H6" s="12"/>
      <c r="I6" s="12"/>
      <c r="J6" s="12"/>
      <c r="K6" s="20"/>
      <c r="L6" s="20"/>
      <c r="M6" s="20"/>
      <c r="N6" s="20">
        <v>780</v>
      </c>
      <c r="O6" s="20"/>
      <c r="P6" s="20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5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">
        <f t="shared" si="0"/>
        <v>780</v>
      </c>
    </row>
    <row r="7" spans="1:58">
      <c r="A7" s="2" t="s">
        <v>190</v>
      </c>
      <c r="B7" t="s">
        <v>191</v>
      </c>
      <c r="C7" s="12"/>
      <c r="D7" s="12">
        <v>6383.33</v>
      </c>
      <c r="E7" s="12"/>
      <c r="F7" s="12"/>
      <c r="G7" s="12"/>
      <c r="H7" s="12"/>
      <c r="I7" s="12"/>
      <c r="J7" s="12"/>
      <c r="K7" s="20"/>
      <c r="L7" s="20"/>
      <c r="M7" s="20"/>
      <c r="N7" s="20"/>
      <c r="O7" s="20"/>
      <c r="P7" s="20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5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">
        <f t="shared" si="0"/>
        <v>6383.33</v>
      </c>
    </row>
    <row r="8" spans="1:58">
      <c r="A8" s="2" t="s">
        <v>192</v>
      </c>
      <c r="B8" s="55" t="s">
        <v>193</v>
      </c>
      <c r="C8" s="12"/>
      <c r="D8" s="12"/>
      <c r="E8" s="12"/>
      <c r="F8" s="12"/>
      <c r="G8" s="12"/>
      <c r="H8" s="12"/>
      <c r="I8" s="12"/>
      <c r="J8" s="12"/>
      <c r="K8" s="20"/>
      <c r="L8" s="20"/>
      <c r="M8" s="20"/>
      <c r="N8" s="20">
        <v>900</v>
      </c>
      <c r="O8" s="20"/>
      <c r="P8" s="20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5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">
        <f t="shared" si="0"/>
        <v>900</v>
      </c>
    </row>
    <row r="9" spans="1:58">
      <c r="A9" s="2" t="s">
        <v>196</v>
      </c>
      <c r="B9" s="55" t="s">
        <v>198</v>
      </c>
      <c r="C9" s="12"/>
      <c r="D9" s="12"/>
      <c r="E9" s="12"/>
      <c r="F9" s="12"/>
      <c r="G9" s="12"/>
      <c r="H9" s="12"/>
      <c r="I9" s="12"/>
      <c r="J9" s="12">
        <v>600</v>
      </c>
      <c r="K9" s="20"/>
      <c r="L9" s="20"/>
      <c r="M9" s="20"/>
      <c r="N9" s="20"/>
      <c r="O9" s="20"/>
      <c r="P9" s="20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5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">
        <f t="shared" si="0"/>
        <v>600</v>
      </c>
    </row>
    <row r="10" spans="1:58">
      <c r="A10" s="2" t="s">
        <v>199</v>
      </c>
      <c r="B10" s="55" t="s">
        <v>200</v>
      </c>
      <c r="C10" s="12"/>
      <c r="D10" s="12"/>
      <c r="E10" s="12"/>
      <c r="F10" s="12"/>
      <c r="G10" s="12"/>
      <c r="H10" s="12"/>
      <c r="I10" s="12"/>
      <c r="J10" s="12"/>
      <c r="K10" s="20"/>
      <c r="L10" s="20"/>
      <c r="M10" s="20"/>
      <c r="N10" s="20">
        <v>1500</v>
      </c>
      <c r="O10" s="20"/>
      <c r="P10" s="20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5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">
        <f t="shared" si="0"/>
        <v>1500</v>
      </c>
    </row>
    <row r="11" spans="1:58">
      <c r="A11" s="2" t="s">
        <v>202</v>
      </c>
      <c r="B11" s="55" t="s">
        <v>203</v>
      </c>
      <c r="C11" s="12">
        <v>5079.07</v>
      </c>
      <c r="D11" s="12"/>
      <c r="E11" s="12"/>
      <c r="F11" s="12"/>
      <c r="G11" s="12"/>
      <c r="H11" s="12"/>
      <c r="I11" s="12"/>
      <c r="J11" s="12"/>
      <c r="K11" s="20"/>
      <c r="L11" s="20"/>
      <c r="M11" s="20"/>
      <c r="N11" s="20"/>
      <c r="O11" s="20"/>
      <c r="P11" s="20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5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">
        <f t="shared" si="0"/>
        <v>5079.07</v>
      </c>
    </row>
    <row r="12" spans="1:58">
      <c r="A12" s="2" t="s">
        <v>243</v>
      </c>
      <c r="B12" s="55" t="s">
        <v>250</v>
      </c>
      <c r="C12" s="12"/>
      <c r="D12" s="12"/>
      <c r="E12" s="12"/>
      <c r="F12" s="12"/>
      <c r="G12" s="12"/>
      <c r="H12" s="12"/>
      <c r="I12" s="12"/>
      <c r="J12" s="12"/>
      <c r="K12" s="20"/>
      <c r="L12" s="20"/>
      <c r="M12" s="20"/>
      <c r="N12" s="20">
        <v>900</v>
      </c>
      <c r="O12" s="20"/>
      <c r="P12" s="20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5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">
        <f t="shared" si="0"/>
        <v>900</v>
      </c>
    </row>
    <row r="13" spans="1:58">
      <c r="A13" s="2" t="s">
        <v>252</v>
      </c>
      <c r="B13" s="2" t="s">
        <v>253</v>
      </c>
      <c r="C13" s="2"/>
      <c r="D13" s="211">
        <v>6400</v>
      </c>
      <c r="E13" s="211"/>
      <c r="F13" s="8"/>
      <c r="G13" s="8"/>
      <c r="H13" s="8"/>
      <c r="I13" s="12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5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">
        <f t="shared" si="0"/>
        <v>6400</v>
      </c>
    </row>
    <row r="14" spans="1:58">
      <c r="A14" s="2" t="s">
        <v>256</v>
      </c>
      <c r="B14" s="55" t="s">
        <v>257</v>
      </c>
      <c r="C14" s="2"/>
      <c r="D14" s="8"/>
      <c r="E14" s="8"/>
      <c r="F14" s="8"/>
      <c r="G14" s="8"/>
      <c r="H14" s="8"/>
      <c r="I14" s="12"/>
      <c r="J14" s="20">
        <v>600</v>
      </c>
      <c r="N14" s="20"/>
      <c r="O14" s="20"/>
      <c r="P14" s="20"/>
      <c r="Q14" s="20"/>
      <c r="R14" s="20"/>
      <c r="S14" s="20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5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">
        <f t="shared" si="0"/>
        <v>600</v>
      </c>
    </row>
    <row r="15" spans="1:58">
      <c r="A15" s="2" t="s">
        <v>256</v>
      </c>
      <c r="B15" s="55" t="s">
        <v>258</v>
      </c>
      <c r="C15" s="12"/>
      <c r="D15" s="12"/>
      <c r="E15" s="12"/>
      <c r="F15" s="12"/>
      <c r="G15" s="12"/>
      <c r="H15" s="12"/>
      <c r="I15" s="12"/>
      <c r="J15" s="12"/>
      <c r="K15" s="20"/>
      <c r="L15" s="20"/>
      <c r="M15" s="20"/>
      <c r="N15" s="20">
        <v>780</v>
      </c>
      <c r="O15" s="20"/>
      <c r="P15" s="20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56"/>
      <c r="AC15" s="12"/>
      <c r="AD15" s="12"/>
      <c r="AE15" s="12"/>
      <c r="AF15" s="15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">
        <f t="shared" si="0"/>
        <v>780</v>
      </c>
    </row>
    <row r="16" spans="1:58">
      <c r="A16" s="2" t="s">
        <v>260</v>
      </c>
      <c r="B16" s="2" t="s">
        <v>261</v>
      </c>
      <c r="C16" s="12">
        <v>5078.2700000000004</v>
      </c>
      <c r="D16" s="12"/>
      <c r="E16" s="12"/>
      <c r="F16" s="12"/>
      <c r="G16" s="12"/>
      <c r="H16" s="12"/>
      <c r="I16" s="12"/>
      <c r="J16" s="12"/>
      <c r="K16" s="20"/>
      <c r="L16" s="20"/>
      <c r="M16" s="20"/>
      <c r="N16" s="20"/>
      <c r="O16" s="20"/>
      <c r="P16" s="20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5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">
        <f t="shared" si="0"/>
        <v>5078.2700000000004</v>
      </c>
    </row>
    <row r="17" spans="1:58">
      <c r="A17" s="2" t="s">
        <v>260</v>
      </c>
      <c r="B17" s="2" t="s">
        <v>262</v>
      </c>
      <c r="C17" s="12"/>
      <c r="D17" s="12"/>
      <c r="E17" s="12">
        <v>42</v>
      </c>
      <c r="F17" s="12"/>
      <c r="G17" s="12"/>
      <c r="H17" s="12"/>
      <c r="I17" s="12"/>
      <c r="J17" s="12"/>
      <c r="K17" s="20"/>
      <c r="L17" s="20"/>
      <c r="M17" s="20"/>
      <c r="N17" s="20"/>
      <c r="O17" s="20"/>
      <c r="P17" s="20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5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40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">
        <f t="shared" ref="BF17" si="1">SUM(C17:BE17)</f>
        <v>42</v>
      </c>
    </row>
    <row r="18" spans="1:58" ht="15.75" customHeight="1">
      <c r="A18" s="2" t="s">
        <v>269</v>
      </c>
      <c r="B18" s="2" t="s">
        <v>276</v>
      </c>
      <c r="C18" s="12"/>
      <c r="D18" s="12"/>
      <c r="E18" s="12"/>
      <c r="F18" s="12"/>
      <c r="G18" s="12"/>
      <c r="H18" s="12"/>
      <c r="I18" s="12"/>
      <c r="J18" s="12"/>
      <c r="K18" s="20"/>
      <c r="L18" s="20"/>
      <c r="M18" s="20"/>
      <c r="N18" s="20"/>
      <c r="O18" s="20"/>
      <c r="P18" s="20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5"/>
      <c r="AG18" s="12"/>
      <c r="AH18" s="12">
        <v>131.49</v>
      </c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">
        <f t="shared" si="0"/>
        <v>131.49</v>
      </c>
    </row>
    <row r="19" spans="1:58">
      <c r="A19" s="2" t="s">
        <v>269</v>
      </c>
      <c r="B19" s="2" t="s">
        <v>277</v>
      </c>
      <c r="C19" s="12"/>
      <c r="D19" s="12"/>
      <c r="E19" s="12"/>
      <c r="F19" s="12"/>
      <c r="G19" s="12"/>
      <c r="H19" s="12"/>
      <c r="I19" s="12"/>
      <c r="J19" s="12"/>
      <c r="K19" s="20"/>
      <c r="L19" s="20"/>
      <c r="M19" s="20"/>
      <c r="N19" s="20"/>
      <c r="O19" s="20"/>
      <c r="P19" s="20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5"/>
      <c r="AG19" s="12"/>
      <c r="AH19" s="12">
        <v>131.49</v>
      </c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">
        <f t="shared" si="0"/>
        <v>131.49</v>
      </c>
    </row>
    <row r="20" spans="1:58">
      <c r="A20" s="2" t="s">
        <v>269</v>
      </c>
      <c r="B20" s="2" t="s">
        <v>278</v>
      </c>
      <c r="C20" s="140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  <c r="AA20" s="140"/>
      <c r="AB20" s="140"/>
      <c r="AC20" s="140"/>
      <c r="AD20" s="140"/>
      <c r="AE20" s="140"/>
      <c r="AF20" s="173"/>
      <c r="AG20" s="140"/>
      <c r="AH20" s="140">
        <v>131.49</v>
      </c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">
        <f t="shared" si="0"/>
        <v>131.49</v>
      </c>
    </row>
    <row r="21" spans="1:58">
      <c r="A21" s="2" t="s">
        <v>283</v>
      </c>
      <c r="B21" s="2" t="s">
        <v>284</v>
      </c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  <c r="AF21" s="173"/>
      <c r="AG21" s="140"/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>
        <v>250</v>
      </c>
      <c r="BA21" s="140"/>
      <c r="BB21" s="140"/>
      <c r="BC21" s="140"/>
      <c r="BD21" s="140"/>
      <c r="BE21" s="140"/>
      <c r="BF21" s="1">
        <f t="shared" si="0"/>
        <v>250</v>
      </c>
    </row>
    <row r="22" spans="1:58">
      <c r="A22" s="2" t="s">
        <v>296</v>
      </c>
      <c r="B22" s="2" t="s">
        <v>297</v>
      </c>
      <c r="C22" s="140"/>
      <c r="D22" s="140"/>
      <c r="E22" s="140"/>
      <c r="F22" s="140"/>
      <c r="G22" s="140"/>
      <c r="H22" s="140"/>
      <c r="I22" s="140"/>
      <c r="J22" s="140"/>
      <c r="K22" s="140"/>
      <c r="L22" s="140"/>
      <c r="M22" s="140"/>
      <c r="N22" s="140">
        <v>900</v>
      </c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  <c r="AA22" s="140"/>
      <c r="AB22" s="140"/>
      <c r="AC22" s="140"/>
      <c r="AD22" s="140"/>
      <c r="AE22" s="140"/>
      <c r="AF22" s="173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">
        <f t="shared" si="0"/>
        <v>900</v>
      </c>
    </row>
    <row r="23" spans="1:58">
      <c r="A23" s="2" t="s">
        <v>303</v>
      </c>
      <c r="B23" s="2" t="s">
        <v>304</v>
      </c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>
        <v>2500</v>
      </c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  <c r="AA23" s="140"/>
      <c r="AB23" s="140"/>
      <c r="AC23" s="140"/>
      <c r="AD23" s="140"/>
      <c r="AE23" s="140"/>
      <c r="AF23" s="173"/>
      <c r="AG23" s="140"/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140"/>
      <c r="BB23" s="140"/>
      <c r="BC23" s="140"/>
      <c r="BD23" s="140"/>
      <c r="BE23" s="140"/>
      <c r="BF23" s="1">
        <f t="shared" si="0"/>
        <v>2500</v>
      </c>
    </row>
    <row r="24" spans="1:58">
      <c r="A24" s="2" t="s">
        <v>303</v>
      </c>
      <c r="B24" s="2" t="s">
        <v>305</v>
      </c>
      <c r="C24" s="174"/>
      <c r="D24" s="175"/>
      <c r="E24" s="175"/>
      <c r="F24" s="175"/>
      <c r="G24" s="175"/>
      <c r="H24" s="175"/>
      <c r="I24" s="175"/>
      <c r="J24" s="175"/>
      <c r="K24" s="140"/>
      <c r="L24" s="140"/>
      <c r="M24" s="140"/>
      <c r="N24" s="140">
        <v>780</v>
      </c>
      <c r="O24" s="140"/>
      <c r="P24" s="140"/>
      <c r="Q24" s="140"/>
      <c r="R24" s="175"/>
      <c r="S24" s="175"/>
      <c r="T24" s="175"/>
      <c r="U24" s="175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173"/>
      <c r="AG24" s="140"/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">
        <f t="shared" si="0"/>
        <v>780</v>
      </c>
    </row>
    <row r="25" spans="1:58">
      <c r="A25" s="2" t="s">
        <v>314</v>
      </c>
      <c r="B25" s="131" t="s">
        <v>317</v>
      </c>
      <c r="C25" s="174"/>
      <c r="D25" s="175"/>
      <c r="E25" s="175"/>
      <c r="F25" s="175"/>
      <c r="G25" s="175"/>
      <c r="H25" s="175"/>
      <c r="I25" s="175"/>
      <c r="J25" s="175"/>
      <c r="K25" s="140"/>
      <c r="L25" s="140"/>
      <c r="M25" s="140"/>
      <c r="N25" s="140"/>
      <c r="O25" s="140"/>
      <c r="P25" s="140"/>
      <c r="Q25" s="140"/>
      <c r="R25" s="175"/>
      <c r="S25" s="175"/>
      <c r="T25" s="175"/>
      <c r="U25" s="175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73"/>
      <c r="AG25" s="140"/>
      <c r="AH25" s="140">
        <v>99.49</v>
      </c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">
        <f t="shared" si="0"/>
        <v>99.49</v>
      </c>
    </row>
    <row r="26" spans="1:58">
      <c r="A26" s="2" t="s">
        <v>314</v>
      </c>
      <c r="B26" s="131" t="s">
        <v>318</v>
      </c>
      <c r="C26" s="174"/>
      <c r="D26" s="175"/>
      <c r="E26" s="175"/>
      <c r="F26" s="175"/>
      <c r="G26" s="175"/>
      <c r="H26" s="175"/>
      <c r="I26" s="175"/>
      <c r="J26" s="140"/>
      <c r="K26" s="140"/>
      <c r="L26" s="140"/>
      <c r="M26" s="140"/>
      <c r="N26" s="140"/>
      <c r="O26" s="140"/>
      <c r="P26" s="140"/>
      <c r="Q26" s="140"/>
      <c r="R26" s="175"/>
      <c r="S26" s="175"/>
      <c r="T26" s="175"/>
      <c r="U26" s="175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73"/>
      <c r="AG26" s="140"/>
      <c r="AH26" s="140">
        <v>99.49</v>
      </c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">
        <f t="shared" si="0"/>
        <v>99.49</v>
      </c>
    </row>
    <row r="27" spans="1:58">
      <c r="A27" s="2" t="s">
        <v>314</v>
      </c>
      <c r="B27" s="131" t="s">
        <v>319</v>
      </c>
      <c r="C27" s="174"/>
      <c r="D27" s="175"/>
      <c r="E27" s="175"/>
      <c r="F27" s="175"/>
      <c r="G27" s="175"/>
      <c r="H27" s="175"/>
      <c r="I27" s="175"/>
      <c r="J27" s="175"/>
      <c r="K27" s="140"/>
      <c r="L27" s="140"/>
      <c r="M27" s="140"/>
      <c r="N27" s="140"/>
      <c r="O27" s="140"/>
      <c r="P27" s="140"/>
      <c r="Q27" s="140"/>
      <c r="R27" s="175"/>
      <c r="S27" s="175"/>
      <c r="T27" s="175"/>
      <c r="U27" s="175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73"/>
      <c r="AG27" s="140"/>
      <c r="AH27" s="140">
        <v>99.49</v>
      </c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">
        <f t="shared" si="0"/>
        <v>99.49</v>
      </c>
    </row>
    <row r="28" spans="1:58">
      <c r="A28" s="2" t="s">
        <v>314</v>
      </c>
      <c r="B28" s="131" t="s">
        <v>321</v>
      </c>
      <c r="C28" s="174"/>
      <c r="D28" s="175"/>
      <c r="E28" s="175"/>
      <c r="F28" s="175"/>
      <c r="G28" s="175"/>
      <c r="H28" s="140">
        <v>216.77</v>
      </c>
      <c r="I28" s="140">
        <v>62</v>
      </c>
      <c r="J28" s="135"/>
      <c r="K28" s="140"/>
      <c r="L28" s="140"/>
      <c r="M28" s="140"/>
      <c r="N28" s="140"/>
      <c r="O28" s="140"/>
      <c r="P28" s="140"/>
      <c r="Q28" s="140"/>
      <c r="R28" s="175"/>
      <c r="S28" s="175"/>
      <c r="T28" s="175"/>
      <c r="U28" s="175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73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">
        <f t="shared" si="0"/>
        <v>278.77</v>
      </c>
    </row>
    <row r="29" spans="1:58">
      <c r="A29" s="2" t="s">
        <v>314</v>
      </c>
      <c r="B29" s="131" t="s">
        <v>322</v>
      </c>
      <c r="C29" s="140"/>
      <c r="D29" s="135"/>
      <c r="E29" s="135"/>
      <c r="F29" s="140"/>
      <c r="G29" s="140"/>
      <c r="H29" s="135">
        <v>217.41</v>
      </c>
      <c r="I29" s="135">
        <v>62</v>
      </c>
      <c r="J29" s="135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  <c r="AD29" s="140"/>
      <c r="AE29" s="140"/>
      <c r="AF29" s="173"/>
      <c r="AG29" s="140"/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">
        <f t="shared" si="0"/>
        <v>279.40999999999997</v>
      </c>
    </row>
    <row r="30" spans="1:58">
      <c r="A30" s="2" t="s">
        <v>314</v>
      </c>
      <c r="B30" s="131" t="s">
        <v>323</v>
      </c>
      <c r="C30" s="135"/>
      <c r="D30" s="140"/>
      <c r="E30" s="140"/>
      <c r="F30" s="140"/>
      <c r="G30" s="140"/>
      <c r="H30" s="135">
        <v>28.29</v>
      </c>
      <c r="I30" s="135">
        <v>300.95999999999998</v>
      </c>
      <c r="J30" s="135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73"/>
      <c r="AG30" s="140"/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40"/>
      <c r="BF30" s="1">
        <f t="shared" si="0"/>
        <v>329.25</v>
      </c>
    </row>
    <row r="31" spans="1:58">
      <c r="A31" s="2" t="s">
        <v>314</v>
      </c>
      <c r="B31" s="131" t="s">
        <v>324</v>
      </c>
      <c r="C31" s="12"/>
      <c r="D31" s="135"/>
      <c r="E31" s="135"/>
      <c r="F31" s="12"/>
      <c r="G31" s="12"/>
      <c r="H31" s="135">
        <v>28.29</v>
      </c>
      <c r="I31" s="135">
        <v>302.25</v>
      </c>
      <c r="J31" s="135"/>
      <c r="K31" s="20"/>
      <c r="L31" s="20"/>
      <c r="M31" s="20"/>
      <c r="N31" s="20"/>
      <c r="O31" s="20"/>
      <c r="P31" s="20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5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">
        <f t="shared" si="0"/>
        <v>330.54</v>
      </c>
    </row>
    <row r="32" spans="1:58">
      <c r="A32" s="2" t="s">
        <v>314</v>
      </c>
      <c r="B32" s="131" t="s">
        <v>325</v>
      </c>
      <c r="C32" s="12"/>
      <c r="D32" s="135"/>
      <c r="E32" s="135"/>
      <c r="F32" s="12">
        <v>353.78</v>
      </c>
      <c r="G32" s="12">
        <v>355.58</v>
      </c>
      <c r="H32" s="135"/>
      <c r="I32" s="135"/>
      <c r="J32" s="135"/>
      <c r="K32" s="20"/>
      <c r="L32" s="20"/>
      <c r="M32" s="20"/>
      <c r="N32" s="20"/>
      <c r="O32" s="20"/>
      <c r="P32" s="20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5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35"/>
      <c r="BC32" s="12"/>
      <c r="BD32" s="12"/>
      <c r="BE32" s="12"/>
      <c r="BF32" s="1">
        <f t="shared" si="0"/>
        <v>709.3599999999999</v>
      </c>
    </row>
    <row r="33" spans="1:58">
      <c r="A33" s="2" t="s">
        <v>314</v>
      </c>
      <c r="B33" s="131" t="s">
        <v>326</v>
      </c>
      <c r="C33" s="12"/>
      <c r="D33" s="12"/>
      <c r="E33" s="12"/>
      <c r="F33" s="12">
        <v>354.47</v>
      </c>
      <c r="G33" s="12">
        <v>357</v>
      </c>
      <c r="H33" s="135"/>
      <c r="I33" s="135"/>
      <c r="J33" s="135"/>
      <c r="K33" s="135"/>
      <c r="L33" s="135"/>
      <c r="M33" s="135"/>
      <c r="N33" s="20"/>
      <c r="O33" s="20"/>
      <c r="P33" s="20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5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">
        <f t="shared" si="0"/>
        <v>711.47</v>
      </c>
    </row>
    <row r="34" spans="1:58">
      <c r="A34" s="2" t="s">
        <v>328</v>
      </c>
      <c r="B34" s="131" t="s">
        <v>329</v>
      </c>
      <c r="C34" s="12"/>
      <c r="D34" s="12"/>
      <c r="E34" s="12"/>
      <c r="F34" s="12"/>
      <c r="G34" s="12"/>
      <c r="H34" s="135"/>
      <c r="I34" s="135"/>
      <c r="J34" s="12">
        <v>600</v>
      </c>
      <c r="K34" s="20"/>
      <c r="L34" s="20"/>
      <c r="M34" s="20"/>
      <c r="N34" s="135"/>
      <c r="O34" s="20"/>
      <c r="P34" s="20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5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">
        <f t="shared" si="0"/>
        <v>600</v>
      </c>
    </row>
    <row r="35" spans="1:58">
      <c r="A35" s="2" t="s">
        <v>335</v>
      </c>
      <c r="B35" s="131" t="s">
        <v>342</v>
      </c>
      <c r="C35" s="12"/>
      <c r="D35" s="12">
        <v>6400</v>
      </c>
      <c r="E35" s="12"/>
      <c r="F35" s="12"/>
      <c r="G35" s="12"/>
      <c r="H35" s="135"/>
      <c r="I35" s="135"/>
      <c r="J35" s="12"/>
      <c r="K35" s="20"/>
      <c r="L35" s="20"/>
      <c r="M35" s="20"/>
      <c r="N35" s="135"/>
      <c r="O35" s="20"/>
      <c r="P35" s="20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5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5"/>
      <c r="AZ35" s="135"/>
      <c r="BA35" s="12"/>
      <c r="BB35" s="12"/>
      <c r="BC35" s="12"/>
      <c r="BD35" s="12"/>
      <c r="BE35" s="12"/>
      <c r="BF35" s="1">
        <f t="shared" si="0"/>
        <v>6400</v>
      </c>
    </row>
    <row r="36" spans="1:58">
      <c r="A36" s="2" t="s">
        <v>345</v>
      </c>
      <c r="B36" s="131" t="s">
        <v>349</v>
      </c>
      <c r="C36" s="135"/>
      <c r="D36" s="135"/>
      <c r="E36" s="135"/>
      <c r="F36" s="12"/>
      <c r="G36" s="12"/>
      <c r="H36" s="135"/>
      <c r="I36" s="135"/>
      <c r="J36" s="12"/>
      <c r="K36" s="20"/>
      <c r="L36" s="20"/>
      <c r="M36" s="20"/>
      <c r="N36" s="135"/>
      <c r="O36" s="20"/>
      <c r="P36" s="20"/>
      <c r="Q36" s="12"/>
      <c r="R36" s="12"/>
      <c r="S36" s="12"/>
      <c r="T36" s="12"/>
      <c r="U36" s="12"/>
      <c r="V36" s="12"/>
      <c r="W36" s="12"/>
      <c r="X36" s="12"/>
      <c r="Y36" s="12"/>
      <c r="Z36" s="12">
        <v>5.36</v>
      </c>
      <c r="AA36" s="12"/>
      <c r="AB36" s="12"/>
      <c r="AC36" s="12"/>
      <c r="AD36" s="12"/>
      <c r="AE36" s="12"/>
      <c r="AF36" s="15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35"/>
      <c r="BA36" s="12"/>
      <c r="BB36" s="12"/>
      <c r="BC36" s="12"/>
      <c r="BD36" s="12"/>
      <c r="BE36" s="12"/>
      <c r="BF36" s="1">
        <f t="shared" si="0"/>
        <v>5.36</v>
      </c>
    </row>
    <row r="37" spans="1:58">
      <c r="A37" s="2" t="s">
        <v>345</v>
      </c>
      <c r="B37" s="131" t="s">
        <v>350</v>
      </c>
      <c r="C37" s="135"/>
      <c r="D37" s="135"/>
      <c r="E37" s="135">
        <v>45</v>
      </c>
      <c r="F37" s="12"/>
      <c r="G37" s="12"/>
      <c r="H37" s="135"/>
      <c r="I37" s="135"/>
      <c r="J37" s="12"/>
      <c r="K37" s="20"/>
      <c r="L37" s="20"/>
      <c r="M37" s="20"/>
      <c r="N37" s="135"/>
      <c r="O37" s="20"/>
      <c r="P37" s="20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5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35"/>
      <c r="BA37" s="12"/>
      <c r="BB37" s="12"/>
      <c r="BC37" s="12"/>
      <c r="BD37" s="12"/>
      <c r="BE37" s="12"/>
      <c r="BF37" s="1">
        <f t="shared" si="0"/>
        <v>45</v>
      </c>
    </row>
    <row r="38" spans="1:58">
      <c r="A38" s="2" t="s">
        <v>345</v>
      </c>
      <c r="B38" s="131" t="s">
        <v>351</v>
      </c>
      <c r="C38" s="12">
        <v>5077.7</v>
      </c>
      <c r="D38" s="12"/>
      <c r="E38" s="12"/>
      <c r="F38" s="12"/>
      <c r="G38" s="12"/>
      <c r="H38" s="135"/>
      <c r="I38" s="135"/>
      <c r="J38" s="12"/>
      <c r="K38" s="20"/>
      <c r="L38" s="20"/>
      <c r="M38" s="20"/>
      <c r="N38" s="20"/>
      <c r="O38" s="20"/>
      <c r="P38" s="20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5"/>
      <c r="AG38" s="12"/>
      <c r="AH38" s="12"/>
      <c r="AI38" s="12"/>
      <c r="AJ38" s="12"/>
      <c r="AK38" s="135"/>
      <c r="AL38" s="135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35"/>
      <c r="BA38" s="12"/>
      <c r="BB38" s="12"/>
      <c r="BC38" s="12"/>
      <c r="BD38" s="12"/>
      <c r="BE38" s="12"/>
      <c r="BF38" s="1">
        <f t="shared" si="0"/>
        <v>5077.7</v>
      </c>
    </row>
    <row r="39" spans="1:58">
      <c r="A39" s="2" t="s">
        <v>354</v>
      </c>
      <c r="B39" s="2" t="s">
        <v>355</v>
      </c>
      <c r="C39" s="12"/>
      <c r="D39" s="12"/>
      <c r="E39" s="12"/>
      <c r="F39" s="135"/>
      <c r="G39" s="135"/>
      <c r="H39" s="135"/>
      <c r="I39" s="135"/>
      <c r="J39" s="12"/>
      <c r="K39" s="20"/>
      <c r="L39" s="20"/>
      <c r="M39" s="20"/>
      <c r="N39" s="20">
        <v>900</v>
      </c>
      <c r="O39" s="20"/>
      <c r="P39" s="20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5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35"/>
      <c r="AZ39" s="135"/>
      <c r="BA39" s="12"/>
      <c r="BB39" s="12"/>
      <c r="BC39" s="12"/>
      <c r="BD39" s="12"/>
      <c r="BE39" s="12"/>
      <c r="BF39" s="1">
        <f t="shared" si="0"/>
        <v>900</v>
      </c>
    </row>
    <row r="40" spans="1:58">
      <c r="A40" s="2" t="s">
        <v>354</v>
      </c>
      <c r="B40" s="131" t="s">
        <v>356</v>
      </c>
      <c r="C40" s="12"/>
      <c r="D40" s="12"/>
      <c r="E40" s="12"/>
      <c r="F40" s="135"/>
      <c r="G40" s="135"/>
      <c r="H40" s="135"/>
      <c r="I40" s="135"/>
      <c r="J40" s="12"/>
      <c r="K40" s="135"/>
      <c r="L40" s="135"/>
      <c r="M40" s="135"/>
      <c r="N40" s="20"/>
      <c r="O40" s="20"/>
      <c r="P40" s="20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5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>
        <v>250</v>
      </c>
      <c r="BA40" s="12"/>
      <c r="BB40" s="12"/>
      <c r="BC40" s="12"/>
      <c r="BD40" s="12"/>
      <c r="BE40" s="12"/>
      <c r="BF40" s="1">
        <f t="shared" si="0"/>
        <v>250</v>
      </c>
    </row>
    <row r="41" spans="1:58">
      <c r="A41" s="2" t="s">
        <v>354</v>
      </c>
      <c r="B41" s="131" t="s">
        <v>360</v>
      </c>
      <c r="C41" s="12"/>
      <c r="D41" s="12"/>
      <c r="E41" s="12"/>
      <c r="F41" s="135"/>
      <c r="G41" s="135"/>
      <c r="H41" s="135"/>
      <c r="I41" s="135"/>
      <c r="J41" s="12"/>
      <c r="K41" s="20"/>
      <c r="L41" s="20"/>
      <c r="M41" s="20"/>
      <c r="N41" s="20">
        <v>1000</v>
      </c>
      <c r="O41" s="20"/>
      <c r="P41" s="20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5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">
        <f t="shared" si="0"/>
        <v>1000</v>
      </c>
    </row>
    <row r="42" spans="1:58">
      <c r="A42" s="2" t="s">
        <v>354</v>
      </c>
      <c r="B42" s="131" t="s">
        <v>370</v>
      </c>
      <c r="C42" s="12"/>
      <c r="D42" s="12"/>
      <c r="E42" s="12"/>
      <c r="F42" s="135"/>
      <c r="G42" s="135"/>
      <c r="H42" s="135"/>
      <c r="I42" s="135"/>
      <c r="J42" s="12"/>
      <c r="K42" s="20"/>
      <c r="L42" s="20"/>
      <c r="M42" s="20"/>
      <c r="N42" s="20">
        <v>1500</v>
      </c>
      <c r="O42" s="20"/>
      <c r="P42" s="20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35"/>
      <c r="AC42" s="12"/>
      <c r="AD42" s="12"/>
      <c r="AE42" s="12"/>
      <c r="AF42" s="15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">
        <f t="shared" si="0"/>
        <v>1500</v>
      </c>
    </row>
    <row r="43" spans="1:58">
      <c r="A43" s="2" t="s">
        <v>377</v>
      </c>
      <c r="B43" s="131" t="s">
        <v>380</v>
      </c>
      <c r="C43" s="12"/>
      <c r="D43" s="12"/>
      <c r="E43" s="12"/>
      <c r="F43" s="135"/>
      <c r="G43" s="135"/>
      <c r="H43" s="135"/>
      <c r="I43" s="135"/>
      <c r="J43" s="12"/>
      <c r="N43" s="135">
        <v>780</v>
      </c>
      <c r="O43" s="135"/>
      <c r="P43" s="135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5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">
        <f t="shared" si="0"/>
        <v>780</v>
      </c>
    </row>
    <row r="44" spans="1:58">
      <c r="A44" s="2" t="s">
        <v>377</v>
      </c>
      <c r="B44" s="131" t="s">
        <v>382</v>
      </c>
      <c r="C44" s="12"/>
      <c r="D44" s="12">
        <v>6400</v>
      </c>
      <c r="E44" s="12"/>
      <c r="F44" s="135"/>
      <c r="G44" s="135"/>
      <c r="H44" s="135"/>
      <c r="I44" s="135"/>
      <c r="J44" s="12"/>
      <c r="K44" s="20"/>
      <c r="L44" s="20"/>
      <c r="M44" s="20"/>
      <c r="N44" s="135"/>
      <c r="O44" s="135"/>
      <c r="P44" s="135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5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">
        <f t="shared" si="0"/>
        <v>6400</v>
      </c>
    </row>
    <row r="45" spans="1:58">
      <c r="A45" s="2" t="s">
        <v>384</v>
      </c>
      <c r="B45" s="2" t="s">
        <v>399</v>
      </c>
      <c r="C45" s="12"/>
      <c r="D45" s="12"/>
      <c r="E45" s="12"/>
      <c r="F45" s="135"/>
      <c r="G45" s="135"/>
      <c r="H45" s="135"/>
      <c r="I45" s="135"/>
      <c r="J45" s="12"/>
      <c r="K45" s="20"/>
      <c r="L45" s="20">
        <v>2988.9</v>
      </c>
      <c r="M45" s="20"/>
      <c r="N45" s="20"/>
      <c r="O45" s="20"/>
      <c r="P45" s="20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5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35"/>
      <c r="BC45" s="12"/>
      <c r="BD45" s="12"/>
      <c r="BE45" s="12"/>
      <c r="BF45" s="1">
        <f t="shared" si="0"/>
        <v>2988.9</v>
      </c>
    </row>
    <row r="46" spans="1:58">
      <c r="A46" s="2" t="s">
        <v>384</v>
      </c>
      <c r="B46" s="131" t="s">
        <v>386</v>
      </c>
      <c r="C46" s="135"/>
      <c r="D46" s="135"/>
      <c r="E46" s="135"/>
      <c r="F46" s="135"/>
      <c r="G46" s="135"/>
      <c r="H46" s="135"/>
      <c r="I46" s="135"/>
      <c r="J46" s="12"/>
      <c r="K46" s="20"/>
      <c r="L46" s="20"/>
      <c r="M46" s="20"/>
      <c r="N46" s="20">
        <v>2500</v>
      </c>
      <c r="O46" s="20"/>
      <c r="P46" s="20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5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">
        <f t="shared" si="0"/>
        <v>2500</v>
      </c>
    </row>
    <row r="47" spans="1:58">
      <c r="A47" s="2" t="s">
        <v>384</v>
      </c>
      <c r="B47" s="131" t="s">
        <v>387</v>
      </c>
      <c r="C47" s="135"/>
      <c r="D47" s="135"/>
      <c r="E47" s="135"/>
      <c r="F47" s="135"/>
      <c r="G47" s="135"/>
      <c r="H47" s="135"/>
      <c r="I47" s="135"/>
      <c r="J47" s="12"/>
      <c r="K47" s="20"/>
      <c r="L47" s="20"/>
      <c r="M47" s="20"/>
      <c r="N47" s="20">
        <v>1000</v>
      </c>
      <c r="O47" s="20"/>
      <c r="P47" s="20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5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">
        <f t="shared" si="0"/>
        <v>1000</v>
      </c>
    </row>
    <row r="48" spans="1:58">
      <c r="A48" s="2" t="s">
        <v>388</v>
      </c>
      <c r="B48" s="2" t="s">
        <v>389</v>
      </c>
      <c r="C48" s="12"/>
      <c r="D48" s="12"/>
      <c r="E48" s="12"/>
      <c r="F48" s="135">
        <v>354.68</v>
      </c>
      <c r="G48" s="135">
        <v>357</v>
      </c>
      <c r="H48" s="135"/>
      <c r="I48" s="135"/>
      <c r="J48" s="12"/>
      <c r="K48" s="20"/>
      <c r="L48" s="20"/>
      <c r="M48" s="20"/>
      <c r="N48" s="20"/>
      <c r="O48" s="20"/>
      <c r="P48" s="20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5"/>
      <c r="AG48" s="12"/>
      <c r="AH48" s="12"/>
      <c r="AI48" s="12"/>
      <c r="AJ48" s="135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">
        <f t="shared" si="0"/>
        <v>711.68000000000006</v>
      </c>
    </row>
    <row r="49" spans="1:58">
      <c r="A49" s="2" t="s">
        <v>393</v>
      </c>
      <c r="B49" s="2" t="s">
        <v>394</v>
      </c>
      <c r="C49" s="12"/>
      <c r="D49" s="12"/>
      <c r="E49" s="12"/>
      <c r="F49" s="135"/>
      <c r="G49" s="135"/>
      <c r="H49" s="135"/>
      <c r="I49" s="135"/>
      <c r="J49" s="12"/>
      <c r="K49" s="20"/>
      <c r="L49" s="20"/>
      <c r="M49" s="20"/>
      <c r="N49" s="20"/>
      <c r="O49" s="20"/>
      <c r="P49" s="20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5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>
        <v>1113</v>
      </c>
      <c r="BA49" s="12"/>
      <c r="BB49" s="12"/>
      <c r="BC49" s="12"/>
      <c r="BD49" s="12"/>
      <c r="BE49" s="12"/>
      <c r="BF49" s="1">
        <f t="shared" si="0"/>
        <v>1113</v>
      </c>
    </row>
    <row r="50" spans="1:58">
      <c r="A50" s="2" t="s">
        <v>393</v>
      </c>
      <c r="B50" s="131" t="s">
        <v>395</v>
      </c>
      <c r="C50" s="12">
        <v>5077</v>
      </c>
      <c r="D50" s="12"/>
      <c r="E50" s="12"/>
      <c r="F50" s="12"/>
      <c r="G50" s="12"/>
      <c r="H50" s="135"/>
      <c r="I50" s="135"/>
      <c r="J50" s="12"/>
      <c r="K50" s="20"/>
      <c r="L50" s="20"/>
      <c r="M50" s="20"/>
      <c r="N50" s="20"/>
      <c r="O50" s="20"/>
      <c r="P50" s="20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5"/>
      <c r="AG50" s="135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">
        <f t="shared" si="0"/>
        <v>5077</v>
      </c>
    </row>
    <row r="51" spans="1:58" ht="16.5" customHeight="1">
      <c r="A51" s="2" t="s">
        <v>393</v>
      </c>
      <c r="B51" s="131" t="s">
        <v>396</v>
      </c>
      <c r="C51" s="12"/>
      <c r="D51" s="12"/>
      <c r="E51" s="12">
        <v>39</v>
      </c>
      <c r="F51" s="12"/>
      <c r="G51" s="12"/>
      <c r="H51" s="135"/>
      <c r="I51" s="135"/>
      <c r="J51" s="12"/>
      <c r="K51" s="20"/>
      <c r="L51" s="20"/>
      <c r="M51" s="20"/>
      <c r="N51" s="20"/>
      <c r="O51" s="20"/>
      <c r="P51" s="20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5"/>
      <c r="AG51" s="135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">
        <f t="shared" si="0"/>
        <v>39</v>
      </c>
    </row>
    <row r="52" spans="1:58">
      <c r="A52" s="2" t="s">
        <v>402</v>
      </c>
      <c r="B52" s="55" t="s">
        <v>403</v>
      </c>
      <c r="C52" s="12"/>
      <c r="D52" s="12"/>
      <c r="E52" s="12"/>
      <c r="F52" s="12">
        <v>354.13</v>
      </c>
      <c r="G52" s="12">
        <v>357</v>
      </c>
      <c r="H52" s="135"/>
      <c r="I52" s="135"/>
      <c r="J52" s="12"/>
      <c r="K52" s="20"/>
      <c r="L52" s="20"/>
      <c r="M52" s="20"/>
      <c r="N52" s="20"/>
      <c r="O52" s="20"/>
      <c r="P52" s="20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5"/>
      <c r="AG52" s="135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">
        <f t="shared" si="0"/>
        <v>711.13</v>
      </c>
    </row>
    <row r="53" spans="1:58">
      <c r="A53" s="2" t="s">
        <v>406</v>
      </c>
      <c r="B53" s="55" t="s">
        <v>407</v>
      </c>
      <c r="C53" s="12"/>
      <c r="D53" s="12"/>
      <c r="E53" s="12"/>
      <c r="F53" s="12"/>
      <c r="G53" s="12"/>
      <c r="H53" s="12"/>
      <c r="I53" s="12"/>
      <c r="J53" s="12">
        <v>600</v>
      </c>
      <c r="K53" s="20"/>
      <c r="L53" s="20"/>
      <c r="M53" s="20"/>
      <c r="N53" s="20"/>
      <c r="O53" s="20"/>
      <c r="P53" s="20"/>
      <c r="Q53" s="135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5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">
        <f t="shared" si="0"/>
        <v>600</v>
      </c>
    </row>
    <row r="54" spans="1:58">
      <c r="A54" s="2" t="s">
        <v>435</v>
      </c>
      <c r="B54" s="131" t="s">
        <v>437</v>
      </c>
      <c r="C54" s="12"/>
      <c r="D54" s="12">
        <v>6605.83</v>
      </c>
      <c r="E54" s="12"/>
      <c r="F54" s="12"/>
      <c r="G54" s="12"/>
      <c r="H54" s="12"/>
      <c r="I54" s="12"/>
      <c r="J54" s="12"/>
      <c r="K54" s="20"/>
      <c r="L54" s="20"/>
      <c r="M54" s="20"/>
      <c r="N54" s="20"/>
      <c r="O54" s="20"/>
      <c r="P54" s="20"/>
      <c r="Q54" s="135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35"/>
      <c r="AD54" s="12"/>
      <c r="AE54" s="12"/>
      <c r="AF54" s="15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">
        <f t="shared" si="0"/>
        <v>6605.83</v>
      </c>
    </row>
    <row r="55" spans="1:58">
      <c r="A55" s="2" t="s">
        <v>435</v>
      </c>
      <c r="B55" s="55" t="s">
        <v>438</v>
      </c>
      <c r="C55" s="140"/>
      <c r="D55" s="135"/>
      <c r="E55" s="135">
        <v>69</v>
      </c>
      <c r="F55" s="12"/>
      <c r="G55" s="12"/>
      <c r="H55" s="12"/>
      <c r="I55" s="12"/>
      <c r="J55" s="135"/>
      <c r="K55" s="20"/>
      <c r="L55" s="20"/>
      <c r="M55" s="20"/>
      <c r="N55" s="20"/>
      <c r="O55" s="20"/>
      <c r="P55" s="20"/>
      <c r="Q55" s="135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5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">
        <f t="shared" si="0"/>
        <v>69</v>
      </c>
    </row>
    <row r="56" spans="1:58">
      <c r="A56" s="2" t="s">
        <v>446</v>
      </c>
      <c r="B56" s="55" t="s">
        <v>447</v>
      </c>
      <c r="C56" s="135"/>
      <c r="D56" s="140"/>
      <c r="E56" s="140"/>
      <c r="F56" s="12"/>
      <c r="G56" s="12"/>
      <c r="H56" s="12"/>
      <c r="I56" s="12"/>
      <c r="J56" s="12">
        <v>600</v>
      </c>
      <c r="K56" s="20"/>
      <c r="L56" s="20"/>
      <c r="M56" s="20"/>
      <c r="N56" s="20"/>
      <c r="O56" s="20"/>
      <c r="P56" s="20"/>
      <c r="Q56" s="135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5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">
        <f t="shared" si="0"/>
        <v>600</v>
      </c>
    </row>
    <row r="57" spans="1:58" ht="15.75" customHeight="1">
      <c r="A57" s="2" t="s">
        <v>446</v>
      </c>
      <c r="B57" s="55" t="s">
        <v>448</v>
      </c>
      <c r="C57" s="135"/>
      <c r="D57" s="135"/>
      <c r="E57" s="135"/>
      <c r="F57" s="12"/>
      <c r="G57" s="12"/>
      <c r="H57" s="12"/>
      <c r="I57" s="12"/>
      <c r="J57" s="12"/>
      <c r="K57" s="135"/>
      <c r="L57" s="135"/>
      <c r="M57" s="135"/>
      <c r="N57" s="20"/>
      <c r="O57" s="20"/>
      <c r="P57" s="20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5"/>
      <c r="AG57" s="12"/>
      <c r="AH57" s="12"/>
      <c r="AI57" s="12">
        <v>196.5</v>
      </c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">
        <f t="shared" si="0"/>
        <v>196.5</v>
      </c>
    </row>
    <row r="58" spans="1:58" ht="15" customHeight="1">
      <c r="A58" s="2" t="s">
        <v>449</v>
      </c>
      <c r="B58" s="55" t="s">
        <v>450</v>
      </c>
      <c r="C58" s="135"/>
      <c r="D58" s="135"/>
      <c r="E58" s="135"/>
      <c r="F58" s="12"/>
      <c r="G58" s="12"/>
      <c r="H58" s="12"/>
      <c r="I58" s="12"/>
      <c r="J58" s="12"/>
      <c r="K58" s="20"/>
      <c r="L58" s="20"/>
      <c r="M58" s="20"/>
      <c r="N58" s="20"/>
      <c r="O58" s="20"/>
      <c r="P58" s="20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>
        <v>108</v>
      </c>
      <c r="AB58" s="12"/>
      <c r="AC58" s="12"/>
      <c r="AD58" s="12"/>
      <c r="AE58" s="12"/>
      <c r="AF58" s="15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35"/>
      <c r="AZ58" s="135"/>
      <c r="BA58" s="12"/>
      <c r="BB58" s="12"/>
      <c r="BC58" s="12"/>
      <c r="BD58" s="12"/>
      <c r="BE58" s="12"/>
      <c r="BF58" s="1">
        <f t="shared" si="0"/>
        <v>108</v>
      </c>
    </row>
    <row r="59" spans="1:58">
      <c r="A59" s="17" t="s">
        <v>465</v>
      </c>
      <c r="B59" s="2" t="s">
        <v>466</v>
      </c>
      <c r="C59" s="135"/>
      <c r="D59" s="135"/>
      <c r="E59" s="135"/>
      <c r="F59" s="12">
        <v>473.71</v>
      </c>
      <c r="G59" s="12">
        <v>323.5</v>
      </c>
      <c r="H59" s="12"/>
      <c r="I59" s="12"/>
      <c r="J59" s="12"/>
      <c r="K59" s="20"/>
      <c r="L59" s="20"/>
      <c r="M59" s="20"/>
      <c r="N59" s="20"/>
      <c r="O59" s="20"/>
      <c r="P59" s="20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5"/>
      <c r="AG59" s="12"/>
      <c r="AH59" s="12"/>
      <c r="AI59" s="12"/>
      <c r="AJ59" s="12"/>
      <c r="AK59" s="135"/>
      <c r="AL59" s="135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">
        <f t="shared" si="0"/>
        <v>797.21</v>
      </c>
    </row>
    <row r="60" spans="1:58">
      <c r="A60" s="2" t="s">
        <v>465</v>
      </c>
      <c r="B60" s="55" t="s">
        <v>467</v>
      </c>
      <c r="C60" s="135"/>
      <c r="D60" s="135"/>
      <c r="E60" s="135"/>
      <c r="F60" s="12"/>
      <c r="G60" s="12"/>
      <c r="H60" s="135">
        <v>28.29</v>
      </c>
      <c r="I60" s="12">
        <v>186</v>
      </c>
      <c r="J60" s="12"/>
      <c r="K60" s="20"/>
      <c r="L60" s="20"/>
      <c r="M60" s="20"/>
      <c r="N60" s="20"/>
      <c r="O60" s="20"/>
      <c r="P60" s="20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5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">
        <f t="shared" si="0"/>
        <v>214.29</v>
      </c>
    </row>
    <row r="61" spans="1:58">
      <c r="A61" s="2" t="s">
        <v>465</v>
      </c>
      <c r="B61" s="55" t="s">
        <v>468</v>
      </c>
      <c r="C61" s="135"/>
      <c r="D61" s="135"/>
      <c r="E61" s="135"/>
      <c r="F61" s="12"/>
      <c r="G61" s="12"/>
      <c r="H61" s="12">
        <v>279.62</v>
      </c>
      <c r="I61" s="12">
        <v>256.2</v>
      </c>
      <c r="J61" s="12"/>
      <c r="K61" s="20"/>
      <c r="L61" s="20"/>
      <c r="M61" s="20"/>
      <c r="N61" s="20"/>
      <c r="O61" s="20"/>
      <c r="P61" s="20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5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">
        <f t="shared" si="0"/>
        <v>535.81999999999994</v>
      </c>
    </row>
    <row r="62" spans="1:58" ht="17.25" customHeight="1">
      <c r="A62" s="2" t="s">
        <v>472</v>
      </c>
      <c r="B62" s="55" t="s">
        <v>473</v>
      </c>
      <c r="C62" s="140">
        <v>4605</v>
      </c>
      <c r="D62" s="135"/>
      <c r="E62" s="135"/>
      <c r="F62" s="12"/>
      <c r="G62" s="12"/>
      <c r="H62" s="12"/>
      <c r="I62" s="12"/>
      <c r="J62" s="12"/>
      <c r="K62" s="20"/>
      <c r="L62" s="20"/>
      <c r="M62" s="20"/>
      <c r="N62" s="20"/>
      <c r="O62" s="20"/>
      <c r="P62" s="20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5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">
        <f t="shared" si="0"/>
        <v>4605</v>
      </c>
    </row>
    <row r="63" spans="1:58">
      <c r="A63" s="2" t="s">
        <v>474</v>
      </c>
      <c r="B63" s="55" t="s">
        <v>482</v>
      </c>
      <c r="C63" s="140"/>
      <c r="D63" s="135"/>
      <c r="E63" s="135"/>
      <c r="F63" s="12"/>
      <c r="G63" s="12"/>
      <c r="H63" s="12"/>
      <c r="I63" s="135"/>
      <c r="J63" s="12"/>
      <c r="K63" s="20">
        <v>750</v>
      </c>
      <c r="L63" s="20"/>
      <c r="M63" s="20"/>
      <c r="N63" s="20"/>
      <c r="O63" s="20"/>
      <c r="P63" s="20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5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">
        <f t="shared" si="0"/>
        <v>750</v>
      </c>
    </row>
    <row r="64" spans="1:58" ht="18" customHeight="1">
      <c r="A64" s="2" t="s">
        <v>483</v>
      </c>
      <c r="B64" s="55" t="s">
        <v>484</v>
      </c>
      <c r="C64" s="140"/>
      <c r="D64" s="135"/>
      <c r="E64" s="135"/>
      <c r="F64" s="12"/>
      <c r="G64" s="12"/>
      <c r="H64" s="12"/>
      <c r="I64" s="135"/>
      <c r="J64" s="12"/>
      <c r="K64" s="20"/>
      <c r="L64" s="20"/>
      <c r="M64" s="20"/>
      <c r="N64" s="20"/>
      <c r="O64" s="20"/>
      <c r="P64" s="20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5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>
        <v>1200</v>
      </c>
      <c r="BA64" s="12"/>
      <c r="BB64" s="135"/>
      <c r="BC64" s="12"/>
      <c r="BD64" s="12"/>
      <c r="BE64" s="12"/>
      <c r="BF64" s="1">
        <f t="shared" si="0"/>
        <v>1200</v>
      </c>
    </row>
    <row r="65" spans="1:58">
      <c r="A65" s="2" t="s">
        <v>483</v>
      </c>
      <c r="B65" s="55" t="s">
        <v>485</v>
      </c>
      <c r="C65" s="140"/>
      <c r="D65" s="12"/>
      <c r="E65" s="12"/>
      <c r="F65" s="12"/>
      <c r="G65" s="12"/>
      <c r="H65" s="135"/>
      <c r="I65" s="135"/>
      <c r="J65" s="12"/>
      <c r="K65" s="20"/>
      <c r="L65" s="20"/>
      <c r="M65" s="20"/>
      <c r="N65" s="20"/>
      <c r="O65" s="20"/>
      <c r="P65" s="20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5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>
        <v>250</v>
      </c>
      <c r="BA65" s="12"/>
      <c r="BB65" s="135"/>
      <c r="BC65" s="12"/>
      <c r="BD65" s="12"/>
      <c r="BE65" s="12"/>
      <c r="BF65" s="1">
        <f t="shared" si="0"/>
        <v>250</v>
      </c>
    </row>
    <row r="66" spans="1:58">
      <c r="A66" s="2" t="s">
        <v>486</v>
      </c>
      <c r="B66" s="55" t="s">
        <v>488</v>
      </c>
      <c r="C66" s="140"/>
      <c r="D66" s="12"/>
      <c r="E66" s="12">
        <v>48</v>
      </c>
      <c r="F66" s="12"/>
      <c r="G66" s="12"/>
      <c r="H66" s="135"/>
      <c r="I66" s="135"/>
      <c r="J66" s="12"/>
      <c r="K66" s="20"/>
      <c r="L66" s="20"/>
      <c r="M66" s="20"/>
      <c r="N66" s="20"/>
      <c r="O66" s="20"/>
      <c r="P66" s="20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5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35"/>
      <c r="BC66" s="12"/>
      <c r="BD66" s="12"/>
      <c r="BE66" s="12"/>
      <c r="BF66" s="1">
        <f t="shared" si="0"/>
        <v>48</v>
      </c>
    </row>
    <row r="67" spans="1:58">
      <c r="A67" s="2" t="s">
        <v>486</v>
      </c>
      <c r="B67" s="55" t="s">
        <v>489</v>
      </c>
      <c r="C67" s="140">
        <v>4155</v>
      </c>
      <c r="D67" s="12"/>
      <c r="E67" s="12"/>
      <c r="F67" s="12"/>
      <c r="G67" s="12"/>
      <c r="H67" s="135"/>
      <c r="I67" s="135"/>
      <c r="J67" s="12"/>
      <c r="K67" s="20"/>
      <c r="L67" s="20"/>
      <c r="M67" s="20"/>
      <c r="N67" s="20"/>
      <c r="O67" s="20"/>
      <c r="P67" s="20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5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35"/>
      <c r="AZ67" s="135"/>
      <c r="BA67" s="12"/>
      <c r="BB67" s="135"/>
      <c r="BC67" s="12"/>
      <c r="BD67" s="12"/>
      <c r="BE67" s="12"/>
      <c r="BF67" s="1">
        <f t="shared" si="0"/>
        <v>4155</v>
      </c>
    </row>
    <row r="68" spans="1:58">
      <c r="A68" s="2" t="s">
        <v>490</v>
      </c>
      <c r="B68" s="55" t="s">
        <v>491</v>
      </c>
      <c r="C68" s="140">
        <v>560.01</v>
      </c>
      <c r="D68" s="135"/>
      <c r="E68" s="135"/>
      <c r="F68" s="12"/>
      <c r="G68" s="12"/>
      <c r="H68" s="135"/>
      <c r="I68" s="135"/>
      <c r="J68" s="12"/>
      <c r="K68" s="20"/>
      <c r="L68" s="20"/>
      <c r="M68" s="20"/>
      <c r="N68" s="20"/>
      <c r="O68" s="20"/>
      <c r="P68" s="20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5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">
        <f t="shared" ref="BF68:BF131" si="2">SUM(C68:BE68)</f>
        <v>560.01</v>
      </c>
    </row>
    <row r="69" spans="1:58">
      <c r="A69" s="2" t="s">
        <v>490</v>
      </c>
      <c r="B69" s="55" t="s">
        <v>492</v>
      </c>
      <c r="C69" s="135"/>
      <c r="D69" s="140">
        <v>8207</v>
      </c>
      <c r="E69" s="135"/>
      <c r="F69" s="12"/>
      <c r="G69" s="12"/>
      <c r="H69" s="135"/>
      <c r="I69" s="135"/>
      <c r="J69" s="12"/>
      <c r="K69" s="20"/>
      <c r="L69" s="20"/>
      <c r="M69" s="20"/>
      <c r="N69" s="20"/>
      <c r="O69" s="20"/>
      <c r="P69" s="20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5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">
        <f t="shared" si="2"/>
        <v>8207</v>
      </c>
    </row>
    <row r="70" spans="1:58">
      <c r="A70" s="2" t="s">
        <v>503</v>
      </c>
      <c r="B70" s="55" t="s">
        <v>504</v>
      </c>
      <c r="C70" s="135"/>
      <c r="D70" s="135"/>
      <c r="E70" s="135"/>
      <c r="F70" s="12"/>
      <c r="G70" s="12"/>
      <c r="H70" s="135"/>
      <c r="I70" s="135"/>
      <c r="J70" s="12">
        <v>600</v>
      </c>
      <c r="K70" s="20"/>
      <c r="L70" s="20"/>
      <c r="M70" s="20"/>
      <c r="N70" s="20"/>
      <c r="O70" s="20"/>
      <c r="P70" s="20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35"/>
      <c r="AE70" s="12"/>
      <c r="AF70" s="20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">
        <f t="shared" si="2"/>
        <v>600</v>
      </c>
    </row>
    <row r="71" spans="1:58">
      <c r="A71" s="2" t="s">
        <v>509</v>
      </c>
      <c r="B71" s="55" t="s">
        <v>517</v>
      </c>
      <c r="C71" s="135"/>
      <c r="D71" s="135"/>
      <c r="E71" s="135"/>
      <c r="F71" s="12"/>
      <c r="G71" s="12"/>
      <c r="H71" s="135"/>
      <c r="I71" s="135"/>
      <c r="J71" s="12"/>
      <c r="K71" s="20"/>
      <c r="L71" s="20"/>
      <c r="M71" s="20"/>
      <c r="N71" s="20"/>
      <c r="O71" s="20"/>
      <c r="P71" s="20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5"/>
      <c r="AG71" s="12"/>
      <c r="AH71" s="12">
        <v>111.87</v>
      </c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">
        <f t="shared" si="2"/>
        <v>111.87</v>
      </c>
    </row>
    <row r="72" spans="1:58">
      <c r="A72" s="2" t="s">
        <v>509</v>
      </c>
      <c r="B72" s="55" t="s">
        <v>518</v>
      </c>
      <c r="C72" s="12"/>
      <c r="D72" s="12"/>
      <c r="E72" s="12"/>
      <c r="F72" s="12"/>
      <c r="G72" s="12"/>
      <c r="H72" s="12"/>
      <c r="I72" s="135"/>
      <c r="J72" s="12"/>
      <c r="K72" s="20"/>
      <c r="L72" s="20"/>
      <c r="M72" s="20"/>
      <c r="N72" s="20"/>
      <c r="O72" s="20"/>
      <c r="P72" s="20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5"/>
      <c r="AG72" s="12"/>
      <c r="AH72" s="12">
        <v>111.87</v>
      </c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35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">
        <f t="shared" si="2"/>
        <v>111.87</v>
      </c>
    </row>
    <row r="73" spans="1:58" ht="16.5" customHeight="1">
      <c r="A73" s="2" t="s">
        <v>521</v>
      </c>
      <c r="B73" s="55" t="s">
        <v>523</v>
      </c>
      <c r="C73" s="12"/>
      <c r="D73" s="12"/>
      <c r="E73" s="12"/>
      <c r="F73" s="12"/>
      <c r="G73" s="12"/>
      <c r="H73" s="12"/>
      <c r="I73" s="135"/>
      <c r="J73" s="12"/>
      <c r="K73" s="20"/>
      <c r="L73" s="20"/>
      <c r="M73" s="20"/>
      <c r="N73" s="20">
        <v>25</v>
      </c>
      <c r="O73" s="20"/>
      <c r="P73" s="20">
        <f>582.33+12.95</f>
        <v>595.28000000000009</v>
      </c>
      <c r="Q73" s="12"/>
      <c r="R73" s="12"/>
      <c r="S73" s="12"/>
      <c r="T73" s="12"/>
      <c r="U73" s="12"/>
      <c r="V73" s="12">
        <v>57.75</v>
      </c>
      <c r="W73" s="12">
        <v>40.5</v>
      </c>
      <c r="X73" s="12"/>
      <c r="Y73" s="12">
        <v>172.38</v>
      </c>
      <c r="Z73" s="12"/>
      <c r="AA73" s="12">
        <v>75.680000000000007</v>
      </c>
      <c r="AB73" s="12"/>
      <c r="AC73" s="12"/>
      <c r="AD73" s="12"/>
      <c r="AE73" s="12"/>
      <c r="AF73" s="15"/>
      <c r="AG73" s="12"/>
      <c r="AH73" s="12">
        <v>6.78</v>
      </c>
      <c r="AI73" s="12">
        <v>317.95</v>
      </c>
      <c r="AJ73" s="12"/>
      <c r="AK73" s="12"/>
      <c r="AL73" s="12"/>
      <c r="AM73" s="12">
        <v>27</v>
      </c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">
        <f t="shared" si="2"/>
        <v>1318.3200000000002</v>
      </c>
    </row>
    <row r="74" spans="1:58" ht="16.5" customHeight="1">
      <c r="A74" s="268">
        <v>44385</v>
      </c>
      <c r="B74" s="269" t="s">
        <v>524</v>
      </c>
      <c r="C74" s="12"/>
      <c r="D74" s="12"/>
      <c r="E74" s="12"/>
      <c r="F74" s="12"/>
      <c r="G74" s="12"/>
      <c r="H74" s="12"/>
      <c r="I74" s="135"/>
      <c r="J74" s="12"/>
      <c r="K74" s="20"/>
      <c r="L74" s="20"/>
      <c r="M74" s="20"/>
      <c r="N74" s="20"/>
      <c r="O74" s="20"/>
      <c r="P74" s="20">
        <v>160</v>
      </c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5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">
        <f t="shared" si="2"/>
        <v>160</v>
      </c>
    </row>
    <row r="75" spans="1:58" ht="16.5" customHeight="1">
      <c r="B75" s="55"/>
      <c r="C75" s="12"/>
      <c r="D75" s="12"/>
      <c r="E75" s="12"/>
      <c r="F75" s="12"/>
      <c r="G75" s="12"/>
      <c r="H75" s="12"/>
      <c r="I75" s="135"/>
      <c r="J75" s="12"/>
      <c r="K75" s="20"/>
      <c r="L75" s="20"/>
      <c r="M75" s="20"/>
      <c r="N75" s="20"/>
      <c r="O75" s="20"/>
      <c r="P75" s="20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5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">
        <f t="shared" si="2"/>
        <v>0</v>
      </c>
    </row>
    <row r="76" spans="1:58" ht="16.5" customHeight="1">
      <c r="B76" s="55"/>
      <c r="C76" s="12"/>
      <c r="D76" s="12"/>
      <c r="E76" s="12"/>
      <c r="F76" s="12"/>
      <c r="G76" s="12"/>
      <c r="H76" s="12"/>
      <c r="I76" s="135"/>
      <c r="J76" s="12"/>
      <c r="K76" s="20"/>
      <c r="L76" s="20"/>
      <c r="M76" s="20"/>
      <c r="N76" s="20"/>
      <c r="O76" s="20"/>
      <c r="P76" s="20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5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">
        <f t="shared" si="2"/>
        <v>0</v>
      </c>
    </row>
    <row r="77" spans="1:58" ht="16.5" customHeight="1">
      <c r="B77" s="55"/>
      <c r="C77" s="12"/>
      <c r="D77" s="12"/>
      <c r="E77" s="12"/>
      <c r="F77" s="12"/>
      <c r="G77" s="12"/>
      <c r="H77" s="12"/>
      <c r="I77" s="135"/>
      <c r="J77" s="12"/>
      <c r="K77" s="20"/>
      <c r="L77" s="20"/>
      <c r="M77" s="20"/>
      <c r="N77" s="20"/>
      <c r="O77" s="20"/>
      <c r="P77" s="20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">
        <f t="shared" si="2"/>
        <v>0</v>
      </c>
    </row>
    <row r="78" spans="1:58">
      <c r="B78" s="55"/>
      <c r="C78" s="12"/>
      <c r="D78" s="12"/>
      <c r="E78" s="12"/>
      <c r="F78" s="12"/>
      <c r="G78" s="12"/>
      <c r="H78" s="12"/>
      <c r="I78" s="12"/>
      <c r="J78" s="12"/>
      <c r="K78" s="20"/>
      <c r="L78" s="20"/>
      <c r="M78" s="20"/>
      <c r="N78" s="20"/>
      <c r="O78" s="20"/>
      <c r="P78" s="20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5"/>
      <c r="AG78" s="12"/>
      <c r="AH78" s="12"/>
      <c r="AI78" s="12"/>
      <c r="AJ78" s="12"/>
      <c r="AK78" s="135"/>
      <c r="AL78" s="135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">
        <f t="shared" si="2"/>
        <v>0</v>
      </c>
    </row>
    <row r="79" spans="1:58" ht="17.25" customHeight="1">
      <c r="B79" s="55"/>
      <c r="C79" s="12"/>
      <c r="D79" s="12"/>
      <c r="E79" s="12"/>
      <c r="F79" s="12"/>
      <c r="G79" s="12"/>
      <c r="H79" s="12"/>
      <c r="I79" s="12"/>
      <c r="J79" s="12"/>
      <c r="K79" s="20"/>
      <c r="L79" s="20"/>
      <c r="M79" s="20"/>
      <c r="N79" s="20"/>
      <c r="O79" s="20"/>
      <c r="P79" s="20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5"/>
      <c r="AG79" s="12"/>
      <c r="AH79" s="12"/>
      <c r="AI79" s="12"/>
      <c r="AJ79" s="12"/>
      <c r="AK79" s="135"/>
      <c r="AL79" s="135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35"/>
      <c r="AZ79" s="135"/>
      <c r="BA79" s="12"/>
      <c r="BB79" s="12"/>
      <c r="BC79" s="12"/>
      <c r="BD79" s="12"/>
      <c r="BE79" s="12"/>
      <c r="BF79" s="1">
        <f t="shared" si="2"/>
        <v>0</v>
      </c>
    </row>
    <row r="80" spans="1:58">
      <c r="B80" s="55"/>
      <c r="C80" s="12"/>
      <c r="D80" s="12"/>
      <c r="E80" s="12"/>
      <c r="F80" s="12"/>
      <c r="G80" s="12"/>
      <c r="H80" s="12"/>
      <c r="I80" s="12"/>
      <c r="J80" s="12"/>
      <c r="K80" s="20"/>
      <c r="L80" s="20"/>
      <c r="M80" s="20"/>
      <c r="N80" s="20"/>
      <c r="O80" s="20"/>
      <c r="P80" s="20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5"/>
      <c r="AG80" s="12"/>
      <c r="AH80" s="12"/>
      <c r="AI80" s="12"/>
      <c r="AJ80" s="12"/>
      <c r="AK80" s="135"/>
      <c r="AL80" s="135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35"/>
      <c r="AZ80" s="135"/>
      <c r="BA80" s="12"/>
      <c r="BB80" s="12"/>
      <c r="BC80" s="12"/>
      <c r="BD80" s="12"/>
      <c r="BE80" s="12"/>
      <c r="BF80" s="1">
        <f t="shared" si="2"/>
        <v>0</v>
      </c>
    </row>
    <row r="81" spans="2:58">
      <c r="B81" s="55"/>
      <c r="C81" s="12"/>
      <c r="D81" s="12"/>
      <c r="E81" s="12"/>
      <c r="F81" s="12"/>
      <c r="G81" s="12"/>
      <c r="H81" s="12"/>
      <c r="I81" s="12"/>
      <c r="J81" s="12"/>
      <c r="K81" s="20"/>
      <c r="L81" s="20"/>
      <c r="M81" s="20"/>
      <c r="N81" s="20"/>
      <c r="O81" s="20"/>
      <c r="P81" s="20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5"/>
      <c r="AG81" s="12"/>
      <c r="AH81" s="12"/>
      <c r="AI81" s="12"/>
      <c r="AJ81" s="12"/>
      <c r="AK81" s="135"/>
      <c r="AL81" s="135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35"/>
      <c r="AZ81" s="135"/>
      <c r="BA81" s="12"/>
      <c r="BB81" s="12"/>
      <c r="BC81" s="12"/>
      <c r="BD81" s="12"/>
      <c r="BE81" s="12"/>
      <c r="BF81" s="1">
        <f t="shared" si="2"/>
        <v>0</v>
      </c>
    </row>
    <row r="82" spans="2:58">
      <c r="B82" s="2"/>
      <c r="C82" s="12"/>
      <c r="D82" s="12"/>
      <c r="E82" s="12"/>
      <c r="F82" s="12"/>
      <c r="G82" s="12"/>
      <c r="H82" s="12"/>
      <c r="I82" s="12"/>
      <c r="J82" s="12"/>
      <c r="K82" s="20"/>
      <c r="L82" s="20"/>
      <c r="M82" s="20"/>
      <c r="N82" s="20"/>
      <c r="O82" s="20"/>
      <c r="P82" s="20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5"/>
      <c r="AG82" s="12"/>
      <c r="AH82" s="12"/>
      <c r="AI82" s="12"/>
      <c r="AJ82" s="12"/>
      <c r="AK82" s="135"/>
      <c r="AL82" s="135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35"/>
      <c r="AZ82" s="135"/>
      <c r="BA82" s="12"/>
      <c r="BB82" s="12"/>
      <c r="BC82" s="12"/>
      <c r="BD82" s="12"/>
      <c r="BE82" s="12"/>
      <c r="BF82" s="1">
        <f t="shared" si="2"/>
        <v>0</v>
      </c>
    </row>
    <row r="83" spans="2:58">
      <c r="B83" s="55"/>
      <c r="C83" s="12"/>
      <c r="D83" s="12"/>
      <c r="E83" s="12"/>
      <c r="F83" s="12"/>
      <c r="G83" s="12"/>
      <c r="H83" s="12"/>
      <c r="I83" s="12"/>
      <c r="J83" s="12"/>
      <c r="K83" s="20"/>
      <c r="L83" s="20"/>
      <c r="M83" s="20"/>
      <c r="N83" s="20"/>
      <c r="O83" s="20"/>
      <c r="P83" s="20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5"/>
      <c r="AG83" s="12"/>
      <c r="AH83" s="12"/>
      <c r="AI83" s="12"/>
      <c r="AJ83" s="12"/>
      <c r="AK83" s="135"/>
      <c r="AL83" s="135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35"/>
      <c r="AX83" s="12"/>
      <c r="AY83" s="135"/>
      <c r="AZ83" s="135"/>
      <c r="BA83" s="12"/>
      <c r="BB83" s="12"/>
      <c r="BC83" s="12"/>
      <c r="BD83" s="12"/>
      <c r="BE83" s="12"/>
      <c r="BF83" s="1">
        <f t="shared" si="2"/>
        <v>0</v>
      </c>
    </row>
    <row r="84" spans="2:58">
      <c r="B84" s="55"/>
      <c r="C84" s="12"/>
      <c r="D84" s="12"/>
      <c r="E84" s="12"/>
      <c r="F84" s="12"/>
      <c r="G84" s="12"/>
      <c r="H84" s="12"/>
      <c r="I84" s="12"/>
      <c r="J84" s="12"/>
      <c r="K84" s="20"/>
      <c r="L84" s="20"/>
      <c r="M84" s="20"/>
      <c r="N84" s="20"/>
      <c r="O84" s="20"/>
      <c r="P84" s="20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5"/>
      <c r="AG84" s="12"/>
      <c r="AH84" s="12"/>
      <c r="AI84" s="12"/>
      <c r="AJ84" s="12"/>
      <c r="AK84" s="135"/>
      <c r="AL84" s="135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35"/>
      <c r="AX84" s="12"/>
      <c r="AY84" s="135"/>
      <c r="AZ84" s="135"/>
      <c r="BA84" s="12"/>
      <c r="BB84" s="12"/>
      <c r="BC84" s="12"/>
      <c r="BD84" s="12"/>
      <c r="BE84" s="12"/>
      <c r="BF84" s="1">
        <f t="shared" si="2"/>
        <v>0</v>
      </c>
    </row>
    <row r="85" spans="2:58">
      <c r="B85" s="55"/>
      <c r="C85" s="12"/>
      <c r="D85" s="12"/>
      <c r="E85" s="12"/>
      <c r="F85" s="12"/>
      <c r="G85" s="12"/>
      <c r="H85" s="12"/>
      <c r="I85" s="12"/>
      <c r="J85" s="12"/>
      <c r="K85" s="20"/>
      <c r="L85" s="20"/>
      <c r="M85" s="20"/>
      <c r="N85" s="20"/>
      <c r="O85" s="20"/>
      <c r="P85" s="20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5"/>
      <c r="AG85" s="12"/>
      <c r="AH85" s="12"/>
      <c r="AI85" s="12"/>
      <c r="AJ85" s="12"/>
      <c r="AK85" s="135"/>
      <c r="AL85" s="135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35"/>
      <c r="AX85" s="12"/>
      <c r="AY85" s="135"/>
      <c r="AZ85" s="135"/>
      <c r="BA85" s="12"/>
      <c r="BB85" s="12"/>
      <c r="BC85" s="12"/>
      <c r="BD85" s="12"/>
      <c r="BE85" s="12"/>
      <c r="BF85" s="1">
        <f t="shared" si="2"/>
        <v>0</v>
      </c>
    </row>
    <row r="86" spans="2:58">
      <c r="B86" s="55"/>
      <c r="C86" s="12"/>
      <c r="D86" s="12"/>
      <c r="E86" s="12"/>
      <c r="F86" s="12"/>
      <c r="G86" s="12"/>
      <c r="H86" s="12"/>
      <c r="I86" s="12"/>
      <c r="J86" s="12"/>
      <c r="K86" s="20"/>
      <c r="L86" s="20"/>
      <c r="M86" s="20"/>
      <c r="N86" s="20"/>
      <c r="O86" s="20"/>
      <c r="P86" s="20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5"/>
      <c r="AG86" s="12"/>
      <c r="AH86" s="12"/>
      <c r="AI86" s="12"/>
      <c r="AJ86" s="12"/>
      <c r="AK86" s="135"/>
      <c r="AL86" s="135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35"/>
      <c r="AX86" s="12"/>
      <c r="AY86" s="135"/>
      <c r="AZ86" s="135"/>
      <c r="BA86" s="12"/>
      <c r="BB86" s="12"/>
      <c r="BC86" s="12"/>
      <c r="BD86" s="12"/>
      <c r="BE86" s="12"/>
      <c r="BF86" s="1">
        <f t="shared" si="2"/>
        <v>0</v>
      </c>
    </row>
    <row r="87" spans="2:58">
      <c r="B87" s="55"/>
      <c r="C87" s="12"/>
      <c r="D87" s="12"/>
      <c r="E87" s="12"/>
      <c r="F87" s="12"/>
      <c r="G87" s="12"/>
      <c r="H87" s="12"/>
      <c r="I87" s="12"/>
      <c r="J87" s="12"/>
      <c r="K87" s="135"/>
      <c r="L87" s="135"/>
      <c r="M87" s="135"/>
      <c r="N87" s="20"/>
      <c r="O87" s="20"/>
      <c r="P87" s="20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5"/>
      <c r="AG87" s="12"/>
      <c r="AH87" s="12"/>
      <c r="AI87" s="12"/>
      <c r="AJ87" s="12"/>
      <c r="AK87" s="135"/>
      <c r="AL87" s="135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35"/>
      <c r="AZ87" s="135"/>
      <c r="BA87" s="12"/>
      <c r="BB87" s="12"/>
      <c r="BC87" s="12"/>
      <c r="BD87" s="12"/>
      <c r="BE87" s="12"/>
      <c r="BF87" s="1">
        <f t="shared" si="2"/>
        <v>0</v>
      </c>
    </row>
    <row r="88" spans="2:58">
      <c r="B88" s="55"/>
      <c r="C88" s="12"/>
      <c r="D88" s="12"/>
      <c r="E88" s="12"/>
      <c r="F88" s="12"/>
      <c r="G88" s="12"/>
      <c r="H88" s="135"/>
      <c r="I88" s="12"/>
      <c r="J88" s="12"/>
      <c r="K88" s="20"/>
      <c r="L88" s="20"/>
      <c r="M88" s="20"/>
      <c r="N88" s="20"/>
      <c r="O88" s="20"/>
      <c r="P88" s="20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5"/>
      <c r="AG88" s="12"/>
      <c r="AH88" s="12"/>
      <c r="AI88" s="12"/>
      <c r="AJ88" s="12"/>
      <c r="AK88" s="135"/>
      <c r="AL88" s="135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35"/>
      <c r="AZ88" s="135"/>
      <c r="BA88" s="12"/>
      <c r="BB88" s="12"/>
      <c r="BC88" s="12"/>
      <c r="BD88" s="12"/>
      <c r="BE88" s="12"/>
      <c r="BF88" s="1">
        <f t="shared" si="2"/>
        <v>0</v>
      </c>
    </row>
    <row r="89" spans="2:58">
      <c r="B89" s="55"/>
      <c r="C89" s="135"/>
      <c r="D89" s="135"/>
      <c r="E89" s="135"/>
      <c r="F89" s="12"/>
      <c r="G89" s="12"/>
      <c r="H89" s="135"/>
      <c r="I89" s="12"/>
      <c r="J89" s="12"/>
      <c r="K89" s="20"/>
      <c r="L89" s="20"/>
      <c r="M89" s="20"/>
      <c r="N89" s="20"/>
      <c r="O89" s="20"/>
      <c r="P89" s="20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5"/>
      <c r="AG89" s="12"/>
      <c r="AH89" s="12"/>
      <c r="AI89" s="12"/>
      <c r="AJ89" s="12"/>
      <c r="AK89" s="135"/>
      <c r="AL89" s="135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35"/>
      <c r="AZ89" s="135"/>
      <c r="BA89" s="12"/>
      <c r="BB89" s="12"/>
      <c r="BC89" s="12"/>
      <c r="BD89" s="12"/>
      <c r="BE89" s="12"/>
      <c r="BF89" s="1">
        <f t="shared" si="2"/>
        <v>0</v>
      </c>
    </row>
    <row r="90" spans="2:58">
      <c r="B90" s="55"/>
      <c r="C90" s="135"/>
      <c r="D90" s="135"/>
      <c r="E90" s="135"/>
      <c r="F90" s="12"/>
      <c r="G90" s="12"/>
      <c r="H90" s="135"/>
      <c r="I90" s="12"/>
      <c r="J90" s="12"/>
      <c r="K90" s="20"/>
      <c r="L90" s="20"/>
      <c r="M90" s="20"/>
      <c r="N90" s="20"/>
      <c r="O90" s="20"/>
      <c r="P90" s="20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5"/>
      <c r="AG90" s="12"/>
      <c r="AH90" s="12"/>
      <c r="AI90" s="12"/>
      <c r="AJ90" s="12"/>
      <c r="AK90" s="135"/>
      <c r="AL90" s="135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35"/>
      <c r="AZ90" s="135"/>
      <c r="BA90" s="12"/>
      <c r="BB90" s="12"/>
      <c r="BC90" s="12"/>
      <c r="BD90" s="12"/>
      <c r="BE90" s="12"/>
      <c r="BF90" s="1">
        <f t="shared" si="2"/>
        <v>0</v>
      </c>
    </row>
    <row r="91" spans="2:58">
      <c r="B91" s="55"/>
      <c r="C91" s="12"/>
      <c r="D91" s="12"/>
      <c r="E91" s="12"/>
      <c r="F91" s="12"/>
      <c r="G91" s="12"/>
      <c r="H91" s="135"/>
      <c r="I91" s="12"/>
      <c r="J91" s="12"/>
      <c r="K91" s="20"/>
      <c r="L91" s="20"/>
      <c r="M91" s="20"/>
      <c r="N91" s="20"/>
      <c r="O91" s="20"/>
      <c r="P91" s="20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5"/>
      <c r="AG91" s="12"/>
      <c r="AH91" s="12"/>
      <c r="AI91" s="12"/>
      <c r="AJ91" s="12"/>
      <c r="AK91" s="135"/>
      <c r="AL91" s="135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35"/>
      <c r="AZ91" s="135"/>
      <c r="BA91" s="12"/>
      <c r="BB91" s="12"/>
      <c r="BC91" s="12"/>
      <c r="BD91" s="12"/>
      <c r="BE91" s="12"/>
      <c r="BF91" s="1">
        <f t="shared" si="2"/>
        <v>0</v>
      </c>
    </row>
    <row r="92" spans="2:58">
      <c r="B92" s="55"/>
      <c r="C92" s="12"/>
      <c r="D92" s="12"/>
      <c r="E92" s="12"/>
      <c r="F92" s="12"/>
      <c r="G92" s="12"/>
      <c r="H92" s="135"/>
      <c r="I92" s="12"/>
      <c r="J92" s="12"/>
      <c r="K92" s="20"/>
      <c r="L92" s="20"/>
      <c r="M92" s="20"/>
      <c r="N92" s="20"/>
      <c r="O92" s="20"/>
      <c r="P92" s="20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5"/>
      <c r="AG92" s="12"/>
      <c r="AH92" s="12"/>
      <c r="AI92" s="12"/>
      <c r="AJ92" s="12"/>
      <c r="AK92" s="135"/>
      <c r="AL92" s="135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35"/>
      <c r="AZ92" s="135"/>
      <c r="BA92" s="12"/>
      <c r="BB92" s="12"/>
      <c r="BC92" s="12"/>
      <c r="BD92" s="12"/>
      <c r="BE92" s="12"/>
      <c r="BF92" s="1">
        <f t="shared" si="2"/>
        <v>0</v>
      </c>
    </row>
    <row r="93" spans="2:58">
      <c r="B93" s="55"/>
      <c r="C93" s="12"/>
      <c r="D93" s="12"/>
      <c r="E93" s="12"/>
      <c r="F93" s="12"/>
      <c r="G93" s="12"/>
      <c r="H93" s="135"/>
      <c r="I93" s="12"/>
      <c r="J93" s="12"/>
      <c r="K93" s="20"/>
      <c r="L93" s="20"/>
      <c r="M93" s="20"/>
      <c r="N93" s="20"/>
      <c r="O93" s="20"/>
      <c r="P93" s="20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5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35"/>
      <c r="AZ93" s="135"/>
      <c r="BA93" s="12"/>
      <c r="BB93" s="12"/>
      <c r="BC93" s="12"/>
      <c r="BD93" s="12"/>
      <c r="BE93" s="12"/>
      <c r="BF93" s="1">
        <f t="shared" si="2"/>
        <v>0</v>
      </c>
    </row>
    <row r="94" spans="2:58">
      <c r="B94" s="55"/>
      <c r="C94" s="12"/>
      <c r="D94" s="12"/>
      <c r="E94" s="12"/>
      <c r="F94" s="12"/>
      <c r="G94" s="12"/>
      <c r="H94" s="12"/>
      <c r="I94" s="12"/>
      <c r="J94" s="12"/>
      <c r="K94" s="20"/>
      <c r="L94" s="20"/>
      <c r="M94" s="20"/>
      <c r="N94" s="20"/>
      <c r="O94" s="20"/>
      <c r="P94" s="20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5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35"/>
      <c r="AZ94" s="135"/>
      <c r="BA94" s="12"/>
      <c r="BB94" s="12"/>
      <c r="BC94" s="12"/>
      <c r="BD94" s="12"/>
      <c r="BE94" s="12"/>
      <c r="BF94" s="1">
        <f t="shared" si="2"/>
        <v>0</v>
      </c>
    </row>
    <row r="95" spans="2:58">
      <c r="B95" s="55"/>
      <c r="C95" s="12"/>
      <c r="D95" s="12"/>
      <c r="E95" s="12"/>
      <c r="F95" s="12"/>
      <c r="G95" s="12"/>
      <c r="H95" s="12"/>
      <c r="I95" s="12"/>
      <c r="J95" s="12"/>
      <c r="K95" s="20"/>
      <c r="L95" s="20"/>
      <c r="M95" s="20"/>
      <c r="N95" s="135"/>
      <c r="O95" s="135"/>
      <c r="P95" s="135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5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">
        <f t="shared" si="2"/>
        <v>0</v>
      </c>
    </row>
    <row r="96" spans="2:58" ht="17.25" customHeight="1">
      <c r="B96" s="55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35"/>
      <c r="O96" s="135"/>
      <c r="P96" s="135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5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">
        <f t="shared" si="2"/>
        <v>0</v>
      </c>
    </row>
    <row r="97" spans="2:58">
      <c r="B97" s="54"/>
      <c r="C97" s="12"/>
      <c r="D97" s="12"/>
      <c r="E97" s="12"/>
      <c r="F97" s="12"/>
      <c r="G97" s="12"/>
      <c r="H97" s="12"/>
      <c r="I97" s="12"/>
      <c r="J97" s="12"/>
      <c r="K97" s="20"/>
      <c r="L97" s="20"/>
      <c r="M97" s="20"/>
      <c r="N97" s="20"/>
      <c r="O97" s="20"/>
      <c r="P97" s="20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5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">
        <f t="shared" si="2"/>
        <v>0</v>
      </c>
    </row>
    <row r="98" spans="2:58">
      <c r="B98" s="54"/>
      <c r="C98" s="12"/>
      <c r="D98" s="12"/>
      <c r="E98" s="12"/>
      <c r="F98" s="12"/>
      <c r="G98" s="12"/>
      <c r="H98" s="12"/>
      <c r="I98" s="12"/>
      <c r="J98" s="12"/>
      <c r="K98" s="20"/>
      <c r="L98" s="20"/>
      <c r="M98" s="20"/>
      <c r="N98" s="20"/>
      <c r="O98" s="20"/>
      <c r="P98" s="20"/>
      <c r="Q98" s="12"/>
      <c r="R98" s="12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12"/>
      <c r="AE98" s="12"/>
      <c r="AF98" s="15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">
        <f t="shared" si="2"/>
        <v>0</v>
      </c>
    </row>
    <row r="99" spans="2:58">
      <c r="B99" s="2"/>
      <c r="C99" s="12"/>
      <c r="D99" s="12"/>
      <c r="E99" s="12"/>
      <c r="F99" s="12"/>
      <c r="G99" s="12"/>
      <c r="H99" s="12"/>
      <c r="I99" s="12"/>
      <c r="J99" s="12"/>
      <c r="K99" s="20"/>
      <c r="L99" s="20"/>
      <c r="M99" s="20"/>
      <c r="N99" s="20"/>
      <c r="O99" s="20"/>
      <c r="P99" s="20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5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">
        <f t="shared" si="2"/>
        <v>0</v>
      </c>
    </row>
    <row r="100" spans="2:58">
      <c r="B100" s="2"/>
      <c r="C100" s="12"/>
      <c r="D100" s="12"/>
      <c r="E100" s="12"/>
      <c r="F100" s="12"/>
      <c r="G100" s="12"/>
      <c r="H100" s="12"/>
      <c r="I100" s="12"/>
      <c r="J100" s="12"/>
      <c r="K100" s="20"/>
      <c r="L100" s="20"/>
      <c r="M100" s="20"/>
      <c r="N100" s="20"/>
      <c r="O100" s="20"/>
      <c r="P100" s="20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5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">
        <f t="shared" si="2"/>
        <v>0</v>
      </c>
    </row>
    <row r="101" spans="2:58">
      <c r="C101" s="12"/>
      <c r="D101" s="12"/>
      <c r="E101" s="12"/>
      <c r="F101" s="12"/>
      <c r="G101" s="12"/>
      <c r="H101" s="12"/>
      <c r="I101" s="12"/>
      <c r="J101" s="12"/>
      <c r="K101" s="20"/>
      <c r="L101" s="20"/>
      <c r="M101" s="20"/>
      <c r="N101" s="20"/>
      <c r="O101" s="20"/>
      <c r="P101" s="20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5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">
        <f t="shared" si="2"/>
        <v>0</v>
      </c>
    </row>
    <row r="102" spans="2:58">
      <c r="B102" s="2"/>
      <c r="C102" s="12"/>
      <c r="D102" s="12"/>
      <c r="E102" s="12"/>
      <c r="F102" s="12"/>
      <c r="G102" s="12"/>
      <c r="H102" s="12"/>
      <c r="I102" s="12"/>
      <c r="J102" s="12"/>
      <c r="K102" s="20"/>
      <c r="L102" s="20"/>
      <c r="M102" s="20"/>
      <c r="N102" s="20"/>
      <c r="O102" s="20"/>
      <c r="P102" s="20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5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">
        <f t="shared" si="2"/>
        <v>0</v>
      </c>
    </row>
    <row r="103" spans="2:58">
      <c r="B103" s="55"/>
      <c r="C103" s="12"/>
      <c r="D103" s="12"/>
      <c r="E103" s="12"/>
      <c r="F103" s="12"/>
      <c r="G103" s="12"/>
      <c r="H103" s="12"/>
      <c r="I103" s="12"/>
      <c r="J103" s="12"/>
      <c r="K103" s="20"/>
      <c r="L103" s="20"/>
      <c r="M103" s="20"/>
      <c r="N103" s="20"/>
      <c r="O103" s="20"/>
      <c r="P103" s="20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5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">
        <f t="shared" si="2"/>
        <v>0</v>
      </c>
    </row>
    <row r="104" spans="2:58">
      <c r="B104" s="2"/>
      <c r="C104" s="12"/>
      <c r="D104" s="12"/>
      <c r="E104" s="12"/>
      <c r="F104" s="12"/>
      <c r="G104" s="12"/>
      <c r="H104" s="12"/>
      <c r="I104" s="12"/>
      <c r="J104" s="12"/>
      <c r="K104" s="20"/>
      <c r="L104" s="20"/>
      <c r="M104" s="20"/>
      <c r="N104" s="20"/>
      <c r="O104" s="20"/>
      <c r="P104" s="20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5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">
        <f t="shared" si="2"/>
        <v>0</v>
      </c>
    </row>
    <row r="105" spans="2:58">
      <c r="B105" s="2"/>
      <c r="C105" s="12"/>
      <c r="D105" s="12"/>
      <c r="E105" s="12"/>
      <c r="F105" s="12"/>
      <c r="G105" s="12"/>
      <c r="H105" s="12"/>
      <c r="I105" s="12"/>
      <c r="J105" s="12"/>
      <c r="K105" s="20"/>
      <c r="L105" s="20"/>
      <c r="M105" s="20"/>
      <c r="N105" s="20"/>
      <c r="O105" s="20"/>
      <c r="P105" s="20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5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">
        <f t="shared" si="2"/>
        <v>0</v>
      </c>
    </row>
    <row r="106" spans="2:58">
      <c r="B106" s="2"/>
      <c r="C106" s="12"/>
      <c r="D106" s="12"/>
      <c r="E106" s="12"/>
      <c r="F106" s="12"/>
      <c r="G106" s="12"/>
      <c r="H106" s="12"/>
      <c r="I106" s="12"/>
      <c r="J106" s="12"/>
      <c r="K106" s="20"/>
      <c r="L106" s="20"/>
      <c r="M106" s="20"/>
      <c r="N106" s="20"/>
      <c r="O106" s="20"/>
      <c r="P106" s="20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5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">
        <f t="shared" si="2"/>
        <v>0</v>
      </c>
    </row>
    <row r="107" spans="2:58">
      <c r="B107" s="2"/>
      <c r="C107" s="12"/>
      <c r="D107" s="12"/>
      <c r="E107" s="12"/>
      <c r="F107" s="12"/>
      <c r="G107" s="12"/>
      <c r="H107" s="12"/>
      <c r="I107" s="12"/>
      <c r="J107" s="12"/>
      <c r="K107" s="20"/>
      <c r="L107" s="20"/>
      <c r="M107" s="20"/>
      <c r="N107" s="20"/>
      <c r="O107" s="20"/>
      <c r="P107" s="20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5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">
        <f t="shared" si="2"/>
        <v>0</v>
      </c>
    </row>
    <row r="108" spans="2:58">
      <c r="B108" s="2"/>
      <c r="C108" s="12"/>
      <c r="D108" s="12"/>
      <c r="E108" s="12"/>
      <c r="F108" s="12"/>
      <c r="G108" s="12"/>
      <c r="H108" s="12"/>
      <c r="I108" s="12"/>
      <c r="J108" s="12"/>
      <c r="K108" s="20"/>
      <c r="L108" s="20"/>
      <c r="M108" s="20"/>
      <c r="N108" s="20"/>
      <c r="O108" s="20"/>
      <c r="P108" s="20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5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">
        <f t="shared" si="2"/>
        <v>0</v>
      </c>
    </row>
    <row r="109" spans="2:58">
      <c r="B109" s="167"/>
      <c r="C109" s="12"/>
      <c r="D109" s="12"/>
      <c r="E109" s="12"/>
      <c r="F109" s="12"/>
      <c r="G109" s="12"/>
      <c r="H109" s="12"/>
      <c r="I109" s="12"/>
      <c r="J109" s="12"/>
      <c r="K109" s="20"/>
      <c r="L109" s="20"/>
      <c r="M109" s="20"/>
      <c r="N109" s="20"/>
      <c r="O109" s="20"/>
      <c r="P109" s="20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5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">
        <f t="shared" si="2"/>
        <v>0</v>
      </c>
    </row>
    <row r="110" spans="2:58">
      <c r="B110" s="167"/>
      <c r="C110" s="12"/>
      <c r="D110" s="12"/>
      <c r="E110" s="12"/>
      <c r="F110" s="12"/>
      <c r="G110" s="12"/>
      <c r="H110" s="12"/>
      <c r="I110" s="12"/>
      <c r="J110" s="12"/>
      <c r="K110" s="20"/>
      <c r="L110" s="20"/>
      <c r="M110" s="20"/>
      <c r="N110" s="20"/>
      <c r="O110" s="20"/>
      <c r="P110" s="20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5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">
        <f t="shared" si="2"/>
        <v>0</v>
      </c>
    </row>
    <row r="111" spans="2:58">
      <c r="B111" s="167"/>
      <c r="C111" s="12"/>
      <c r="D111" s="12"/>
      <c r="E111" s="12"/>
      <c r="F111" s="12"/>
      <c r="G111" s="12"/>
      <c r="H111" s="12"/>
      <c r="I111" s="12"/>
      <c r="J111" s="12"/>
      <c r="K111" s="20"/>
      <c r="L111" s="20"/>
      <c r="M111" s="20"/>
      <c r="N111" s="20"/>
      <c r="O111" s="20"/>
      <c r="P111" s="20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5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">
        <f t="shared" si="2"/>
        <v>0</v>
      </c>
    </row>
    <row r="112" spans="2:58">
      <c r="B112" s="2"/>
      <c r="C112" s="12"/>
      <c r="D112" s="12"/>
      <c r="E112" s="12"/>
      <c r="F112" s="12"/>
      <c r="G112" s="12"/>
      <c r="H112" s="12"/>
      <c r="I112" s="12"/>
      <c r="J112" s="12"/>
      <c r="K112" s="20"/>
      <c r="L112" s="20"/>
      <c r="M112" s="20"/>
      <c r="N112" s="20"/>
      <c r="O112" s="20"/>
      <c r="P112" s="20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5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">
        <f t="shared" si="2"/>
        <v>0</v>
      </c>
    </row>
    <row r="113" spans="1:58">
      <c r="B113" s="2"/>
      <c r="C113" s="12"/>
      <c r="D113" s="12"/>
      <c r="E113" s="12"/>
      <c r="F113" s="12"/>
      <c r="G113" s="12"/>
      <c r="H113" s="12"/>
      <c r="I113" s="12"/>
      <c r="J113" s="12"/>
      <c r="K113" s="20"/>
      <c r="L113" s="20"/>
      <c r="M113" s="20"/>
      <c r="N113" s="20"/>
      <c r="O113" s="20"/>
      <c r="P113" s="20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5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">
        <f t="shared" si="2"/>
        <v>0</v>
      </c>
    </row>
    <row r="114" spans="1:58">
      <c r="B114" s="2"/>
      <c r="C114" s="12"/>
      <c r="D114" s="12"/>
      <c r="E114" s="12"/>
      <c r="F114" s="12"/>
      <c r="G114" s="12"/>
      <c r="H114" s="12"/>
      <c r="I114" s="12"/>
      <c r="J114" s="12"/>
      <c r="K114" s="20"/>
      <c r="L114" s="20"/>
      <c r="M114" s="20"/>
      <c r="N114" s="20"/>
      <c r="O114" s="20"/>
      <c r="P114" s="20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5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  <c r="BF114" s="1">
        <f t="shared" si="2"/>
        <v>0</v>
      </c>
    </row>
    <row r="115" spans="1:58">
      <c r="B115" s="2"/>
      <c r="C115" s="20"/>
      <c r="D115" s="12"/>
      <c r="E115" s="12"/>
      <c r="F115" s="12"/>
      <c r="G115" s="12"/>
      <c r="H115" s="12"/>
      <c r="I115" s="12"/>
      <c r="J115" s="12"/>
      <c r="K115" s="20"/>
      <c r="L115" s="20"/>
      <c r="M115" s="20"/>
      <c r="N115" s="20"/>
      <c r="O115" s="20"/>
      <c r="P115" s="20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5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">
        <f t="shared" si="2"/>
        <v>0</v>
      </c>
    </row>
    <row r="116" spans="1:58">
      <c r="B116" s="2"/>
      <c r="C116" s="20"/>
      <c r="D116" s="12"/>
      <c r="E116" s="12"/>
      <c r="F116" s="12"/>
      <c r="G116" s="12"/>
      <c r="H116" s="12"/>
      <c r="I116" s="12"/>
      <c r="J116" s="12"/>
      <c r="K116" s="20"/>
      <c r="L116" s="20"/>
      <c r="M116" s="20"/>
      <c r="N116" s="20"/>
      <c r="O116" s="20"/>
      <c r="P116" s="20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5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">
        <f t="shared" si="2"/>
        <v>0</v>
      </c>
    </row>
    <row r="117" spans="1:58">
      <c r="B117" s="2"/>
      <c r="C117" s="12"/>
      <c r="D117" s="12"/>
      <c r="E117" s="12"/>
      <c r="F117" s="12"/>
      <c r="G117" s="12"/>
      <c r="H117" s="12"/>
      <c r="I117" s="12"/>
      <c r="J117" s="12"/>
      <c r="K117" s="20"/>
      <c r="L117" s="20"/>
      <c r="M117" s="20"/>
      <c r="N117" s="20"/>
      <c r="O117" s="20"/>
      <c r="P117" s="20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5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">
        <f t="shared" si="2"/>
        <v>0</v>
      </c>
    </row>
    <row r="118" spans="1:58">
      <c r="B118" s="2"/>
      <c r="C118" s="12"/>
      <c r="D118" s="12"/>
      <c r="E118" s="12"/>
      <c r="F118" s="12"/>
      <c r="G118" s="12"/>
      <c r="H118" s="12"/>
      <c r="I118" s="12"/>
      <c r="J118" s="12"/>
      <c r="K118" s="20"/>
      <c r="L118" s="20"/>
      <c r="M118" s="20"/>
      <c r="N118" s="20"/>
      <c r="O118" s="20"/>
      <c r="P118" s="20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5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">
        <f t="shared" si="2"/>
        <v>0</v>
      </c>
    </row>
    <row r="119" spans="1:58">
      <c r="B119" s="2"/>
      <c r="C119" s="12"/>
      <c r="D119" s="12"/>
      <c r="E119" s="12"/>
      <c r="F119" s="12"/>
      <c r="G119" s="12"/>
      <c r="H119" s="12"/>
      <c r="I119" s="12"/>
      <c r="J119" s="12"/>
      <c r="K119" s="20"/>
      <c r="L119" s="20"/>
      <c r="M119" s="20"/>
      <c r="N119" s="20"/>
      <c r="O119" s="20"/>
      <c r="P119" s="20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5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">
        <f t="shared" si="2"/>
        <v>0</v>
      </c>
    </row>
    <row r="120" spans="1:58">
      <c r="B120" s="2"/>
      <c r="C120" s="12"/>
      <c r="D120" s="12"/>
      <c r="E120" s="12"/>
      <c r="F120" s="12"/>
      <c r="G120" s="12"/>
      <c r="H120" s="12"/>
      <c r="I120" s="12"/>
      <c r="J120" s="12"/>
      <c r="K120" s="20"/>
      <c r="L120" s="20"/>
      <c r="M120" s="20"/>
      <c r="N120" s="20"/>
      <c r="O120" s="20"/>
      <c r="P120" s="20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20"/>
      <c r="AB120" s="12"/>
      <c r="AC120" s="12"/>
      <c r="AD120" s="12"/>
      <c r="AE120" s="12"/>
      <c r="AF120" s="20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">
        <f t="shared" si="2"/>
        <v>0</v>
      </c>
    </row>
    <row r="121" spans="1:58">
      <c r="B121" s="2"/>
      <c r="C121" s="12"/>
      <c r="D121" s="12"/>
      <c r="E121" s="12"/>
      <c r="F121" s="12"/>
      <c r="G121" s="12"/>
      <c r="H121" s="12"/>
      <c r="I121" s="12"/>
      <c r="J121" s="12"/>
      <c r="K121" s="20"/>
      <c r="L121" s="20"/>
      <c r="M121" s="20"/>
      <c r="N121" s="20"/>
      <c r="O121" s="20"/>
      <c r="P121" s="20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5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">
        <f t="shared" si="2"/>
        <v>0</v>
      </c>
    </row>
    <row r="122" spans="1:58">
      <c r="A122" s="17"/>
      <c r="B122" s="2"/>
      <c r="C122" s="12"/>
      <c r="D122" s="12"/>
      <c r="E122" s="12"/>
      <c r="F122" s="12"/>
      <c r="G122" s="12"/>
      <c r="H122" s="12"/>
      <c r="I122" s="12"/>
      <c r="J122" s="12"/>
      <c r="K122" s="20"/>
      <c r="L122" s="20"/>
      <c r="M122" s="20"/>
      <c r="N122" s="20"/>
      <c r="O122" s="20"/>
      <c r="P122" s="20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5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">
        <f t="shared" si="2"/>
        <v>0</v>
      </c>
    </row>
    <row r="123" spans="1:58">
      <c r="A123" s="17"/>
      <c r="B123" s="2"/>
      <c r="C123" s="12"/>
      <c r="D123" s="12"/>
      <c r="E123" s="12"/>
      <c r="F123" s="12"/>
      <c r="G123" s="12"/>
      <c r="H123" s="12"/>
      <c r="I123" s="12"/>
      <c r="J123" s="12"/>
      <c r="K123" s="20"/>
      <c r="L123" s="20"/>
      <c r="M123" s="20"/>
      <c r="N123" s="20"/>
      <c r="O123" s="20"/>
      <c r="P123" s="20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5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">
        <f t="shared" si="2"/>
        <v>0</v>
      </c>
    </row>
    <row r="124" spans="1:58">
      <c r="B124" s="2"/>
      <c r="C124" s="12"/>
      <c r="D124" s="12"/>
      <c r="E124" s="12"/>
      <c r="F124" s="12"/>
      <c r="G124" s="12"/>
      <c r="H124" s="12"/>
      <c r="I124" s="12"/>
      <c r="J124" s="12"/>
      <c r="K124" s="20"/>
      <c r="L124" s="20"/>
      <c r="M124" s="20"/>
      <c r="N124" s="20"/>
      <c r="O124" s="20"/>
      <c r="P124" s="20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5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  <c r="BF124" s="1">
        <f t="shared" si="2"/>
        <v>0</v>
      </c>
    </row>
    <row r="125" spans="1:58">
      <c r="B125" s="133"/>
      <c r="C125" s="12"/>
      <c r="D125" s="12"/>
      <c r="E125" s="12"/>
      <c r="F125" s="12"/>
      <c r="G125" s="12"/>
      <c r="H125" s="12"/>
      <c r="I125" s="12"/>
      <c r="J125" s="12"/>
      <c r="K125" s="20"/>
      <c r="L125" s="20"/>
      <c r="M125" s="20"/>
      <c r="N125" s="20"/>
      <c r="O125" s="20"/>
      <c r="P125" s="20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5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">
        <f t="shared" si="2"/>
        <v>0</v>
      </c>
    </row>
    <row r="126" spans="1:58">
      <c r="B126" s="124"/>
      <c r="C126" s="12"/>
      <c r="D126" s="12"/>
      <c r="E126" s="12"/>
      <c r="F126" s="12"/>
      <c r="G126" s="12"/>
      <c r="H126" s="12"/>
      <c r="I126" s="12"/>
      <c r="J126" s="12"/>
      <c r="K126" s="20"/>
      <c r="L126" s="20"/>
      <c r="M126" s="20"/>
      <c r="N126" s="20"/>
      <c r="O126" s="20"/>
      <c r="P126" s="20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5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">
        <f t="shared" si="2"/>
        <v>0</v>
      </c>
    </row>
    <row r="127" spans="1:58">
      <c r="B127" s="124"/>
      <c r="C127" s="12"/>
      <c r="D127" s="12"/>
      <c r="E127" s="12"/>
      <c r="F127" s="12"/>
      <c r="G127" s="12"/>
      <c r="H127" s="12"/>
      <c r="I127" s="12"/>
      <c r="J127" s="12"/>
      <c r="K127" s="20"/>
      <c r="L127" s="20"/>
      <c r="M127" s="20"/>
      <c r="N127" s="20"/>
      <c r="O127" s="20"/>
      <c r="P127" s="20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5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">
        <f t="shared" si="2"/>
        <v>0</v>
      </c>
    </row>
    <row r="128" spans="1:58">
      <c r="B128" s="2"/>
      <c r="C128" s="12"/>
      <c r="D128" s="12"/>
      <c r="E128" s="12"/>
      <c r="F128" s="12"/>
      <c r="G128" s="12"/>
      <c r="H128" s="12"/>
      <c r="I128" s="12"/>
      <c r="J128" s="12"/>
      <c r="K128" s="20"/>
      <c r="L128" s="20"/>
      <c r="M128" s="20"/>
      <c r="N128" s="20"/>
      <c r="O128" s="20"/>
      <c r="P128" s="20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5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  <c r="BF128" s="1">
        <f t="shared" si="2"/>
        <v>0</v>
      </c>
    </row>
    <row r="129" spans="1:58">
      <c r="B129" s="2"/>
      <c r="C129" s="12"/>
      <c r="D129" s="12"/>
      <c r="E129" s="12"/>
      <c r="F129" s="12"/>
      <c r="G129" s="12"/>
      <c r="H129" s="12"/>
      <c r="I129" s="12"/>
      <c r="J129" s="12"/>
      <c r="K129" s="20"/>
      <c r="L129" s="20"/>
      <c r="M129" s="20"/>
      <c r="N129" s="20"/>
      <c r="O129" s="20"/>
      <c r="P129" s="20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5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">
        <f t="shared" si="2"/>
        <v>0</v>
      </c>
    </row>
    <row r="130" spans="1:58">
      <c r="B130" s="124"/>
      <c r="C130" s="12"/>
      <c r="D130" s="12"/>
      <c r="E130" s="12"/>
      <c r="F130" s="12"/>
      <c r="G130" s="12"/>
      <c r="H130" s="12"/>
      <c r="I130" s="12"/>
      <c r="J130" s="12"/>
      <c r="K130" s="20"/>
      <c r="L130" s="20"/>
      <c r="M130" s="20"/>
      <c r="N130" s="20"/>
      <c r="O130" s="20"/>
      <c r="P130" s="20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5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">
        <f t="shared" si="2"/>
        <v>0</v>
      </c>
    </row>
    <row r="131" spans="1:58">
      <c r="B131" s="124"/>
      <c r="C131" s="12"/>
      <c r="D131" s="12"/>
      <c r="E131" s="12"/>
      <c r="F131" s="12"/>
      <c r="G131" s="12"/>
      <c r="H131" s="12"/>
      <c r="I131" s="12"/>
      <c r="J131" s="12"/>
      <c r="K131" s="20"/>
      <c r="L131" s="20"/>
      <c r="M131" s="20"/>
      <c r="N131" s="20"/>
      <c r="O131" s="20"/>
      <c r="P131" s="20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5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">
        <f t="shared" si="2"/>
        <v>0</v>
      </c>
    </row>
    <row r="132" spans="1:58">
      <c r="B132" s="2"/>
      <c r="C132" s="12"/>
      <c r="D132" s="12"/>
      <c r="E132" s="12"/>
      <c r="F132" s="12"/>
      <c r="G132" s="12"/>
      <c r="H132" s="12"/>
      <c r="I132" s="12"/>
      <c r="J132" s="12"/>
      <c r="K132" s="20"/>
      <c r="L132" s="20"/>
      <c r="M132" s="20"/>
      <c r="N132" s="20"/>
      <c r="O132" s="20"/>
      <c r="P132" s="20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5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">
        <f t="shared" ref="BF132:BF195" si="3">SUM(C132:BE132)</f>
        <v>0</v>
      </c>
    </row>
    <row r="133" spans="1:58">
      <c r="B133" s="2"/>
      <c r="C133" s="12"/>
      <c r="D133" s="12"/>
      <c r="E133" s="12"/>
      <c r="F133" s="12"/>
      <c r="G133" s="12"/>
      <c r="H133" s="12"/>
      <c r="I133" s="12"/>
      <c r="J133" s="12"/>
      <c r="K133" s="20"/>
      <c r="L133" s="20"/>
      <c r="M133" s="20"/>
      <c r="N133" s="20"/>
      <c r="O133" s="20"/>
      <c r="P133" s="20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5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">
        <f t="shared" si="3"/>
        <v>0</v>
      </c>
    </row>
    <row r="134" spans="1:58">
      <c r="B134" s="2"/>
      <c r="C134" s="12"/>
      <c r="D134" s="12"/>
      <c r="E134" s="12"/>
      <c r="F134" s="12"/>
      <c r="G134" s="12"/>
      <c r="H134" s="12"/>
      <c r="I134" s="12"/>
      <c r="J134" s="12"/>
      <c r="K134" s="20"/>
      <c r="L134" s="20"/>
      <c r="M134" s="20"/>
      <c r="N134" s="20"/>
      <c r="O134" s="20"/>
      <c r="P134" s="20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5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">
        <f t="shared" si="3"/>
        <v>0</v>
      </c>
    </row>
    <row r="135" spans="1:58">
      <c r="B135" s="2"/>
      <c r="C135" s="12"/>
      <c r="D135" s="12"/>
      <c r="E135" s="12"/>
      <c r="F135" s="12"/>
      <c r="G135" s="12"/>
      <c r="H135" s="12"/>
      <c r="I135" s="12"/>
      <c r="J135" s="12"/>
      <c r="K135" s="20"/>
      <c r="L135" s="20"/>
      <c r="M135" s="20"/>
      <c r="N135" s="20"/>
      <c r="O135" s="20"/>
      <c r="P135" s="20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5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">
        <f t="shared" si="3"/>
        <v>0</v>
      </c>
    </row>
    <row r="136" spans="1:58">
      <c r="B136" s="2"/>
      <c r="C136" s="12"/>
      <c r="D136" s="12"/>
      <c r="E136" s="12"/>
      <c r="F136" s="12"/>
      <c r="G136" s="12"/>
      <c r="H136" s="12"/>
      <c r="I136" s="12"/>
      <c r="J136" s="12"/>
      <c r="K136" s="20"/>
      <c r="L136" s="20"/>
      <c r="M136" s="20"/>
      <c r="N136" s="20"/>
      <c r="O136" s="20"/>
      <c r="P136" s="20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5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">
        <f t="shared" si="3"/>
        <v>0</v>
      </c>
    </row>
    <row r="137" spans="1:58">
      <c r="B137" s="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5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">
        <f t="shared" si="3"/>
        <v>0</v>
      </c>
    </row>
    <row r="138" spans="1:58">
      <c r="B138" s="2"/>
      <c r="C138" s="12"/>
      <c r="D138" s="12"/>
      <c r="E138" s="12"/>
      <c r="F138" s="12"/>
      <c r="G138" s="12"/>
      <c r="H138" s="12"/>
      <c r="I138" s="12"/>
      <c r="J138" s="12"/>
      <c r="K138" s="20"/>
      <c r="L138" s="20"/>
      <c r="M138" s="20"/>
      <c r="N138" s="20"/>
      <c r="O138" s="20"/>
      <c r="P138" s="20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5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">
        <f t="shared" si="3"/>
        <v>0</v>
      </c>
    </row>
    <row r="139" spans="1:58">
      <c r="B139" s="133"/>
      <c r="C139" s="12"/>
      <c r="D139" s="12"/>
      <c r="E139" s="12"/>
      <c r="F139" s="12"/>
      <c r="G139" s="12"/>
      <c r="H139" s="12"/>
      <c r="I139" s="12"/>
      <c r="J139" s="12"/>
      <c r="K139" s="20"/>
      <c r="L139" s="20"/>
      <c r="M139" s="20"/>
      <c r="N139" s="20"/>
      <c r="O139" s="20"/>
      <c r="P139" s="20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5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">
        <f t="shared" si="3"/>
        <v>0</v>
      </c>
    </row>
    <row r="140" spans="1:58">
      <c r="A140" s="17"/>
      <c r="B140" s="2"/>
      <c r="C140" s="20"/>
      <c r="D140" s="12"/>
      <c r="E140" s="12"/>
      <c r="F140" s="12"/>
      <c r="G140" s="12"/>
      <c r="H140" s="12"/>
      <c r="I140" s="12"/>
      <c r="J140" s="12"/>
      <c r="K140" s="20"/>
      <c r="L140" s="20"/>
      <c r="M140" s="20"/>
      <c r="N140" s="20"/>
      <c r="O140" s="20"/>
      <c r="P140" s="20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5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">
        <f t="shared" si="3"/>
        <v>0</v>
      </c>
    </row>
    <row r="141" spans="1:58">
      <c r="B141" s="2"/>
      <c r="C141" s="12"/>
      <c r="D141" s="12"/>
      <c r="E141" s="12"/>
      <c r="F141" s="12"/>
      <c r="G141" s="12"/>
      <c r="H141" s="12"/>
      <c r="I141" s="12"/>
      <c r="J141" s="12"/>
      <c r="K141" s="20"/>
      <c r="L141" s="20"/>
      <c r="M141" s="20"/>
      <c r="N141" s="20"/>
      <c r="O141" s="20"/>
      <c r="P141" s="20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5"/>
      <c r="AG141" s="12"/>
      <c r="AH141" s="12"/>
      <c r="AI141" s="12"/>
      <c r="AJ141" s="12"/>
      <c r="AK141" s="47"/>
      <c r="AL141" s="47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">
        <f t="shared" si="3"/>
        <v>0</v>
      </c>
    </row>
    <row r="142" spans="1:58">
      <c r="B142" s="2"/>
      <c r="C142" s="12"/>
      <c r="D142" s="12"/>
      <c r="E142" s="12"/>
      <c r="F142" s="12"/>
      <c r="G142" s="12"/>
      <c r="H142" s="12"/>
      <c r="I142" s="12"/>
      <c r="J142" s="12"/>
      <c r="K142" s="20"/>
      <c r="L142" s="20"/>
      <c r="M142" s="20"/>
      <c r="N142" s="20"/>
      <c r="O142" s="20"/>
      <c r="P142" s="20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5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">
        <f t="shared" si="3"/>
        <v>0</v>
      </c>
    </row>
    <row r="143" spans="1:58">
      <c r="B143" s="2"/>
      <c r="C143" s="12"/>
      <c r="D143" s="12"/>
      <c r="E143" s="12"/>
      <c r="F143" s="12"/>
      <c r="G143" s="12"/>
      <c r="H143" s="12"/>
      <c r="I143" s="12"/>
      <c r="J143" s="12"/>
      <c r="K143" s="20"/>
      <c r="L143" s="20"/>
      <c r="M143" s="20"/>
      <c r="N143" s="20"/>
      <c r="O143" s="20"/>
      <c r="P143" s="20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5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">
        <f t="shared" si="3"/>
        <v>0</v>
      </c>
    </row>
    <row r="144" spans="1:58">
      <c r="B144" s="2"/>
      <c r="C144" s="12"/>
      <c r="D144" s="12"/>
      <c r="E144" s="12"/>
      <c r="F144" s="12"/>
      <c r="G144" s="12"/>
      <c r="H144" s="12"/>
      <c r="I144" s="12"/>
      <c r="J144" s="12"/>
      <c r="K144" s="20"/>
      <c r="L144" s="20"/>
      <c r="M144" s="20"/>
      <c r="N144" s="20"/>
      <c r="O144" s="20"/>
      <c r="P144" s="20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5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">
        <f t="shared" si="3"/>
        <v>0</v>
      </c>
    </row>
    <row r="145" spans="1:58">
      <c r="B145" s="2"/>
      <c r="C145" s="12"/>
      <c r="D145" s="12"/>
      <c r="E145" s="12"/>
      <c r="F145" s="12"/>
      <c r="G145" s="12"/>
      <c r="H145" s="12"/>
      <c r="I145" s="12"/>
      <c r="J145" s="12"/>
      <c r="K145" s="20"/>
      <c r="L145" s="20"/>
      <c r="M145" s="20"/>
      <c r="N145" s="20"/>
      <c r="O145" s="20"/>
      <c r="P145" s="20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5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">
        <f t="shared" si="3"/>
        <v>0</v>
      </c>
    </row>
    <row r="146" spans="1:58">
      <c r="B146" s="2"/>
      <c r="C146" s="12"/>
      <c r="D146" s="12"/>
      <c r="E146" s="12"/>
      <c r="F146" s="12"/>
      <c r="G146" s="12"/>
      <c r="H146" s="12"/>
      <c r="I146" s="12"/>
      <c r="J146" s="12"/>
      <c r="K146" s="20"/>
      <c r="L146" s="20"/>
      <c r="M146" s="20"/>
      <c r="N146" s="20"/>
      <c r="O146" s="20"/>
      <c r="P146" s="20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5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">
        <f t="shared" si="3"/>
        <v>0</v>
      </c>
    </row>
    <row r="147" spans="1:58">
      <c r="B147" s="2"/>
      <c r="C147" s="12"/>
      <c r="D147" s="12"/>
      <c r="E147" s="12"/>
      <c r="F147" s="12"/>
      <c r="G147" s="12"/>
      <c r="H147" s="12"/>
      <c r="I147" s="12"/>
      <c r="J147" s="12"/>
      <c r="K147" s="20"/>
      <c r="L147" s="20"/>
      <c r="M147" s="20"/>
      <c r="N147" s="20"/>
      <c r="O147" s="20"/>
      <c r="P147" s="20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5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">
        <f t="shared" si="3"/>
        <v>0</v>
      </c>
    </row>
    <row r="148" spans="1:58">
      <c r="B148" s="2"/>
      <c r="C148" s="12"/>
      <c r="D148" s="12"/>
      <c r="E148" s="12"/>
      <c r="F148" s="12"/>
      <c r="G148" s="12"/>
      <c r="H148" s="12"/>
      <c r="I148" s="12"/>
      <c r="J148" s="12"/>
      <c r="K148" s="20"/>
      <c r="L148" s="20"/>
      <c r="M148" s="20"/>
      <c r="N148" s="20"/>
      <c r="O148" s="20"/>
      <c r="P148" s="20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5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">
        <f t="shared" si="3"/>
        <v>0</v>
      </c>
    </row>
    <row r="149" spans="1:58">
      <c r="B149" s="2"/>
      <c r="C149" s="12"/>
      <c r="D149" s="12"/>
      <c r="E149" s="12"/>
      <c r="F149" s="12"/>
      <c r="G149" s="12"/>
      <c r="H149" s="12"/>
      <c r="I149" s="12"/>
      <c r="J149" s="12"/>
      <c r="K149" s="20"/>
      <c r="L149" s="20"/>
      <c r="M149" s="20"/>
      <c r="N149" s="20"/>
      <c r="O149" s="20"/>
      <c r="P149" s="20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5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">
        <f t="shared" si="3"/>
        <v>0</v>
      </c>
    </row>
    <row r="150" spans="1:58">
      <c r="B150" s="2"/>
      <c r="C150" s="12"/>
      <c r="D150" s="12"/>
      <c r="E150" s="12"/>
      <c r="F150" s="12"/>
      <c r="G150" s="12"/>
      <c r="H150" s="12"/>
      <c r="I150" s="12"/>
      <c r="J150" s="12"/>
      <c r="K150" s="20"/>
      <c r="L150" s="20"/>
      <c r="M150" s="20"/>
      <c r="N150" s="20"/>
      <c r="O150" s="20"/>
      <c r="P150" s="20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5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">
        <f t="shared" si="3"/>
        <v>0</v>
      </c>
    </row>
    <row r="151" spans="1:58">
      <c r="B151" s="2"/>
      <c r="C151" s="12"/>
      <c r="D151" s="12"/>
      <c r="E151" s="12"/>
      <c r="F151" s="12"/>
      <c r="G151" s="12"/>
      <c r="H151" s="12"/>
      <c r="I151" s="12"/>
      <c r="J151" s="12"/>
      <c r="K151" s="20"/>
      <c r="L151" s="20"/>
      <c r="M151" s="20"/>
      <c r="N151" s="20"/>
      <c r="O151" s="20"/>
      <c r="P151" s="20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5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">
        <f t="shared" si="3"/>
        <v>0</v>
      </c>
    </row>
    <row r="152" spans="1:58">
      <c r="B152" s="2"/>
      <c r="C152" s="12"/>
      <c r="D152" s="12"/>
      <c r="E152" s="12"/>
      <c r="F152" s="12"/>
      <c r="G152" s="12"/>
      <c r="H152" s="12"/>
      <c r="I152" s="12"/>
      <c r="J152" s="12"/>
      <c r="K152" s="20"/>
      <c r="L152" s="20"/>
      <c r="M152" s="20"/>
      <c r="N152" s="20"/>
      <c r="O152" s="20"/>
      <c r="P152" s="20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5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">
        <f t="shared" si="3"/>
        <v>0</v>
      </c>
    </row>
    <row r="153" spans="1:58">
      <c r="B153" s="2"/>
      <c r="C153" s="12"/>
      <c r="D153" s="12"/>
      <c r="E153" s="12"/>
      <c r="F153" s="12"/>
      <c r="G153" s="12"/>
      <c r="H153" s="12"/>
      <c r="I153" s="12"/>
      <c r="J153" s="12"/>
      <c r="K153" s="20"/>
      <c r="L153" s="20"/>
      <c r="M153" s="20"/>
      <c r="N153" s="20"/>
      <c r="O153" s="20"/>
      <c r="P153" s="20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5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">
        <f t="shared" si="3"/>
        <v>0</v>
      </c>
    </row>
    <row r="154" spans="1:58">
      <c r="B154" s="2"/>
      <c r="C154" s="12"/>
      <c r="D154" s="12"/>
      <c r="E154" s="12"/>
      <c r="F154" s="12"/>
      <c r="G154" s="12"/>
      <c r="H154" s="12"/>
      <c r="I154" s="12"/>
      <c r="J154" s="12"/>
      <c r="K154" s="20"/>
      <c r="L154" s="20"/>
      <c r="M154" s="20"/>
      <c r="N154" s="20"/>
      <c r="O154" s="20"/>
      <c r="P154" s="20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5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">
        <f t="shared" si="3"/>
        <v>0</v>
      </c>
    </row>
    <row r="155" spans="1:58">
      <c r="B155" s="2"/>
      <c r="C155" s="12"/>
      <c r="D155" s="12"/>
      <c r="E155" s="12"/>
      <c r="F155" s="12"/>
      <c r="G155" s="12"/>
      <c r="H155" s="12"/>
      <c r="I155" s="12"/>
      <c r="J155" s="12"/>
      <c r="K155" s="20"/>
      <c r="L155" s="20"/>
      <c r="M155" s="20"/>
      <c r="N155" s="20"/>
      <c r="O155" s="20"/>
      <c r="P155" s="20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5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">
        <f t="shared" si="3"/>
        <v>0</v>
      </c>
    </row>
    <row r="156" spans="1:58">
      <c r="B156" s="2"/>
      <c r="C156" s="12"/>
      <c r="D156" s="12"/>
      <c r="E156" s="12"/>
      <c r="F156" s="12"/>
      <c r="G156" s="12"/>
      <c r="H156" s="12"/>
      <c r="I156" s="12"/>
      <c r="J156" s="12"/>
      <c r="K156" s="20"/>
      <c r="L156" s="20"/>
      <c r="M156" s="20"/>
      <c r="N156" s="20"/>
      <c r="O156" s="20"/>
      <c r="P156" s="20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5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">
        <f t="shared" si="3"/>
        <v>0</v>
      </c>
    </row>
    <row r="157" spans="1:58">
      <c r="A157" s="17"/>
      <c r="B157" s="2"/>
      <c r="C157" s="12"/>
      <c r="D157" s="12"/>
      <c r="E157" s="12"/>
      <c r="F157" s="12"/>
      <c r="G157" s="12"/>
      <c r="H157" s="12"/>
      <c r="I157" s="12"/>
      <c r="J157" s="12"/>
      <c r="K157" s="20"/>
      <c r="L157" s="20"/>
      <c r="M157" s="20"/>
      <c r="N157" s="20"/>
      <c r="O157" s="20"/>
      <c r="P157" s="20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5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">
        <f t="shared" si="3"/>
        <v>0</v>
      </c>
    </row>
    <row r="158" spans="1:58">
      <c r="B158" s="2"/>
      <c r="C158" s="12"/>
      <c r="D158" s="12"/>
      <c r="E158" s="12"/>
      <c r="F158" s="12"/>
      <c r="G158" s="12"/>
      <c r="H158" s="12"/>
      <c r="I158" s="12"/>
      <c r="J158" s="12"/>
      <c r="K158" s="20"/>
      <c r="L158" s="20"/>
      <c r="M158" s="20"/>
      <c r="N158" s="20"/>
      <c r="O158" s="20"/>
      <c r="P158" s="20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5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">
        <f t="shared" si="3"/>
        <v>0</v>
      </c>
    </row>
    <row r="159" spans="1:58">
      <c r="B159" s="2"/>
      <c r="C159" s="12"/>
      <c r="D159" s="12"/>
      <c r="E159" s="12"/>
      <c r="F159" s="12"/>
      <c r="G159" s="12"/>
      <c r="H159" s="12"/>
      <c r="I159" s="12"/>
      <c r="J159" s="12"/>
      <c r="K159" s="20"/>
      <c r="L159" s="20"/>
      <c r="M159" s="20"/>
      <c r="N159" s="20"/>
      <c r="O159" s="20"/>
      <c r="P159" s="20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5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">
        <f t="shared" si="3"/>
        <v>0</v>
      </c>
    </row>
    <row r="160" spans="1:58">
      <c r="B160" s="2"/>
      <c r="C160" s="12"/>
      <c r="D160" s="12"/>
      <c r="E160" s="12"/>
      <c r="F160" s="12"/>
      <c r="G160" s="12"/>
      <c r="H160" s="12"/>
      <c r="I160" s="12"/>
      <c r="J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5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  <c r="BF160" s="1">
        <f t="shared" si="3"/>
        <v>0</v>
      </c>
    </row>
    <row r="161" spans="2:58">
      <c r="B161" s="2"/>
      <c r="C161" s="12"/>
      <c r="D161" s="12"/>
      <c r="E161" s="12"/>
      <c r="F161" s="12"/>
      <c r="G161" s="12"/>
      <c r="H161" s="12"/>
      <c r="I161" s="12"/>
      <c r="J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5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">
        <f t="shared" si="3"/>
        <v>0</v>
      </c>
    </row>
    <row r="162" spans="2:58">
      <c r="B162" s="2"/>
      <c r="C162" s="12"/>
      <c r="D162" s="12"/>
      <c r="E162" s="12"/>
      <c r="F162" s="12"/>
      <c r="G162" s="12"/>
      <c r="H162" s="12"/>
      <c r="I162" s="12"/>
      <c r="J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5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">
        <f t="shared" si="3"/>
        <v>0</v>
      </c>
    </row>
    <row r="163" spans="2:58">
      <c r="B163" s="2"/>
      <c r="C163" s="12"/>
      <c r="D163" s="12"/>
      <c r="E163" s="12"/>
      <c r="F163" s="12"/>
      <c r="G163" s="12"/>
      <c r="H163" s="12"/>
      <c r="I163" s="12"/>
      <c r="J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5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">
        <f t="shared" si="3"/>
        <v>0</v>
      </c>
    </row>
    <row r="164" spans="2:58">
      <c r="B164" s="2"/>
      <c r="C164" s="12"/>
      <c r="D164" s="12"/>
      <c r="E164" s="12"/>
      <c r="F164" s="12"/>
      <c r="G164" s="12"/>
      <c r="H164" s="12"/>
      <c r="I164" s="12"/>
      <c r="J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5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">
        <f t="shared" si="3"/>
        <v>0</v>
      </c>
    </row>
    <row r="165" spans="2:58">
      <c r="B165" s="2"/>
      <c r="C165" s="12"/>
      <c r="D165" s="12"/>
      <c r="E165" s="12"/>
      <c r="F165" s="12"/>
      <c r="G165" s="12"/>
      <c r="H165" s="12"/>
      <c r="I165" s="12"/>
      <c r="J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5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">
        <f t="shared" si="3"/>
        <v>0</v>
      </c>
    </row>
    <row r="166" spans="2:58">
      <c r="B166" s="2"/>
      <c r="C166" s="12"/>
      <c r="D166" s="12"/>
      <c r="E166" s="12"/>
      <c r="F166" s="12"/>
      <c r="G166" s="12"/>
      <c r="H166" s="12"/>
      <c r="I166" s="12"/>
      <c r="J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5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  <c r="BF166" s="1">
        <f t="shared" si="3"/>
        <v>0</v>
      </c>
    </row>
    <row r="167" spans="2:58">
      <c r="B167" s="2"/>
      <c r="C167" s="12"/>
      <c r="D167" s="12"/>
      <c r="E167" s="12"/>
      <c r="F167" s="12"/>
      <c r="G167" s="12"/>
      <c r="H167" s="12"/>
      <c r="I167" s="12"/>
      <c r="J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5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">
        <f t="shared" si="3"/>
        <v>0</v>
      </c>
    </row>
    <row r="168" spans="2:58">
      <c r="B168" s="2"/>
      <c r="C168" s="12"/>
      <c r="D168" s="12"/>
      <c r="E168" s="12"/>
      <c r="F168" s="12"/>
      <c r="G168" s="12"/>
      <c r="H168" s="12"/>
      <c r="I168" s="12"/>
      <c r="J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5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  <c r="BF168" s="1">
        <f t="shared" si="3"/>
        <v>0</v>
      </c>
    </row>
    <row r="169" spans="2:58">
      <c r="B169" s="2"/>
      <c r="C169" s="12"/>
      <c r="D169" s="12"/>
      <c r="E169" s="12"/>
      <c r="F169" s="12"/>
      <c r="G169" s="12"/>
      <c r="H169" s="12"/>
      <c r="I169" s="12"/>
      <c r="J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5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">
        <f t="shared" si="3"/>
        <v>0</v>
      </c>
    </row>
    <row r="170" spans="2:58">
      <c r="B170" s="2"/>
      <c r="C170" s="12"/>
      <c r="D170" s="12"/>
      <c r="E170" s="12"/>
      <c r="F170" s="12"/>
      <c r="G170" s="12"/>
      <c r="H170" s="12"/>
      <c r="I170" s="12"/>
      <c r="J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5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  <c r="BF170" s="1">
        <f t="shared" si="3"/>
        <v>0</v>
      </c>
    </row>
    <row r="171" spans="2:58">
      <c r="B171" s="2"/>
      <c r="C171" s="12"/>
      <c r="D171" s="12"/>
      <c r="E171" s="12"/>
      <c r="F171" s="12"/>
      <c r="G171" s="12"/>
      <c r="H171" s="12"/>
      <c r="I171" s="12"/>
      <c r="J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5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">
        <f t="shared" si="3"/>
        <v>0</v>
      </c>
    </row>
    <row r="172" spans="2:58">
      <c r="B172" s="2"/>
      <c r="C172" s="12"/>
      <c r="D172" s="12"/>
      <c r="E172" s="12"/>
      <c r="F172" s="12"/>
      <c r="G172" s="12"/>
      <c r="H172" s="12"/>
      <c r="I172" s="12"/>
      <c r="J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5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">
        <f t="shared" si="3"/>
        <v>0</v>
      </c>
    </row>
    <row r="173" spans="2:58">
      <c r="B173" s="167"/>
      <c r="C173" s="12"/>
      <c r="D173" s="12"/>
      <c r="E173" s="12"/>
      <c r="F173" s="12"/>
      <c r="G173" s="12"/>
      <c r="H173" s="12"/>
      <c r="I173" s="12"/>
      <c r="J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5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">
        <f t="shared" si="3"/>
        <v>0</v>
      </c>
    </row>
    <row r="174" spans="2:58">
      <c r="B174" s="167"/>
      <c r="C174" s="12"/>
      <c r="D174" s="12"/>
      <c r="E174" s="12"/>
      <c r="F174" s="12"/>
      <c r="G174" s="12"/>
      <c r="H174" s="12"/>
      <c r="I174" s="12"/>
      <c r="J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5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">
        <f t="shared" si="3"/>
        <v>0</v>
      </c>
    </row>
    <row r="175" spans="2:58">
      <c r="B175" s="154"/>
      <c r="C175" s="12"/>
      <c r="D175" s="12"/>
      <c r="E175" s="12"/>
      <c r="F175" s="12"/>
      <c r="G175" s="12"/>
      <c r="H175" s="12"/>
      <c r="I175" s="12"/>
      <c r="J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5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  <c r="BF175" s="1">
        <f t="shared" si="3"/>
        <v>0</v>
      </c>
    </row>
    <row r="176" spans="2:58">
      <c r="B176" s="154"/>
      <c r="C176" s="12"/>
      <c r="D176" s="12"/>
      <c r="E176" s="12"/>
      <c r="F176" s="12"/>
      <c r="G176" s="12"/>
      <c r="H176" s="12"/>
      <c r="I176" s="12"/>
      <c r="J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5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">
        <f t="shared" si="3"/>
        <v>0</v>
      </c>
    </row>
    <row r="177" spans="1:58">
      <c r="B177" s="154"/>
      <c r="C177" s="12"/>
      <c r="D177" s="12"/>
      <c r="E177" s="12"/>
      <c r="F177" s="12"/>
      <c r="G177" s="12"/>
      <c r="H177" s="12"/>
      <c r="I177" s="12"/>
      <c r="J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5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">
        <f t="shared" si="3"/>
        <v>0</v>
      </c>
    </row>
    <row r="178" spans="1:58">
      <c r="B178" s="154"/>
      <c r="C178" s="12"/>
      <c r="D178" s="12"/>
      <c r="E178" s="12"/>
      <c r="F178" s="12"/>
      <c r="G178" s="12"/>
      <c r="H178" s="12"/>
      <c r="I178" s="12"/>
      <c r="J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5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  <c r="BF178" s="1">
        <f t="shared" si="3"/>
        <v>0</v>
      </c>
    </row>
    <row r="179" spans="1:58">
      <c r="B179" s="154"/>
      <c r="C179" s="12"/>
      <c r="D179" s="12"/>
      <c r="E179" s="12"/>
      <c r="F179" s="12"/>
      <c r="G179" s="12"/>
      <c r="H179" s="12"/>
      <c r="I179" s="12"/>
      <c r="J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5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  <c r="BF179" s="1">
        <f t="shared" si="3"/>
        <v>0</v>
      </c>
    </row>
    <row r="180" spans="1:58">
      <c r="B180" s="166"/>
      <c r="C180" s="12"/>
      <c r="D180" s="12"/>
      <c r="E180" s="12"/>
      <c r="F180" s="12"/>
      <c r="G180" s="12"/>
      <c r="H180" s="12"/>
      <c r="I180" s="12"/>
      <c r="J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5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">
        <f t="shared" si="3"/>
        <v>0</v>
      </c>
    </row>
    <row r="181" spans="1:58">
      <c r="B181" s="154"/>
      <c r="C181" s="12"/>
      <c r="D181" s="12"/>
      <c r="E181" s="12"/>
      <c r="F181" s="12"/>
      <c r="G181" s="12"/>
      <c r="H181" s="12"/>
      <c r="I181" s="12"/>
      <c r="J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5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">
        <f t="shared" si="3"/>
        <v>0</v>
      </c>
    </row>
    <row r="182" spans="1:58">
      <c r="B182" s="154"/>
      <c r="C182" s="12"/>
      <c r="D182" s="12"/>
      <c r="E182" s="12"/>
      <c r="F182" s="12"/>
      <c r="G182" s="12"/>
      <c r="H182" s="12"/>
      <c r="I182" s="12"/>
      <c r="J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5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">
        <f t="shared" si="3"/>
        <v>0</v>
      </c>
    </row>
    <row r="183" spans="1:58">
      <c r="B183" s="154"/>
      <c r="C183" s="12"/>
      <c r="D183" s="12"/>
      <c r="E183" s="12"/>
      <c r="F183" s="12"/>
      <c r="G183" s="12"/>
      <c r="H183" s="12"/>
      <c r="I183" s="12"/>
      <c r="J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5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">
        <f t="shared" si="3"/>
        <v>0</v>
      </c>
    </row>
    <row r="184" spans="1:58">
      <c r="B184" s="154"/>
      <c r="C184" s="12"/>
      <c r="D184" s="12"/>
      <c r="E184" s="12"/>
      <c r="F184" s="12"/>
      <c r="G184" s="12"/>
      <c r="H184" s="12"/>
      <c r="I184" s="12"/>
      <c r="J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5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">
        <f t="shared" si="3"/>
        <v>0</v>
      </c>
    </row>
    <row r="185" spans="1:58">
      <c r="B185" s="154"/>
      <c r="C185" s="12"/>
      <c r="D185" s="12"/>
      <c r="E185" s="12"/>
      <c r="F185" s="12"/>
      <c r="G185" s="12"/>
      <c r="H185" s="12"/>
      <c r="I185" s="12"/>
      <c r="J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5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">
        <f t="shared" si="3"/>
        <v>0</v>
      </c>
    </row>
    <row r="186" spans="1:58">
      <c r="B186" s="154"/>
      <c r="C186" s="12"/>
      <c r="D186" s="12"/>
      <c r="E186" s="12"/>
      <c r="F186" s="12"/>
      <c r="G186" s="12"/>
      <c r="H186" s="12"/>
      <c r="I186" s="12"/>
      <c r="J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5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">
        <f t="shared" si="3"/>
        <v>0</v>
      </c>
    </row>
    <row r="187" spans="1:58">
      <c r="B187" s="154"/>
      <c r="C187" s="12"/>
      <c r="D187" s="12"/>
      <c r="E187" s="12"/>
      <c r="F187" s="12"/>
      <c r="G187" s="12"/>
      <c r="H187" s="12"/>
      <c r="I187" s="12"/>
      <c r="J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5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">
        <f t="shared" si="3"/>
        <v>0</v>
      </c>
    </row>
    <row r="188" spans="1:58">
      <c r="B188" s="154"/>
      <c r="C188" s="12"/>
      <c r="D188" s="12"/>
      <c r="E188" s="12"/>
      <c r="F188" s="12"/>
      <c r="G188" s="12"/>
      <c r="H188" s="12"/>
      <c r="I188" s="12"/>
      <c r="J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5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">
        <f t="shared" si="3"/>
        <v>0</v>
      </c>
    </row>
    <row r="189" spans="1:58">
      <c r="A189" s="17"/>
      <c r="B189" s="154"/>
      <c r="C189" s="12"/>
      <c r="D189" s="12"/>
      <c r="E189" s="12"/>
      <c r="F189" s="12"/>
      <c r="G189" s="12"/>
      <c r="H189" s="12"/>
      <c r="I189" s="12"/>
      <c r="J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5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">
        <f t="shared" si="3"/>
        <v>0</v>
      </c>
    </row>
    <row r="190" spans="1:58">
      <c r="B190" s="154"/>
      <c r="C190" s="12"/>
      <c r="D190" s="12"/>
      <c r="E190" s="12"/>
      <c r="F190" s="12"/>
      <c r="G190" s="12"/>
      <c r="H190" s="12"/>
      <c r="I190" s="12"/>
      <c r="J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5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">
        <f t="shared" si="3"/>
        <v>0</v>
      </c>
    </row>
    <row r="191" spans="1:58">
      <c r="B191" s="154"/>
      <c r="C191" s="12"/>
      <c r="D191" s="12"/>
      <c r="E191" s="12"/>
      <c r="F191" s="12"/>
      <c r="G191" s="12"/>
      <c r="H191" s="12"/>
      <c r="I191" s="12"/>
      <c r="J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5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">
        <f t="shared" si="3"/>
        <v>0</v>
      </c>
    </row>
    <row r="192" spans="1:58">
      <c r="B192" s="154"/>
      <c r="C192" s="12"/>
      <c r="D192" s="12"/>
      <c r="E192" s="12"/>
      <c r="F192" s="12"/>
      <c r="G192" s="12"/>
      <c r="H192" s="12"/>
      <c r="I192" s="12"/>
      <c r="J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5"/>
      <c r="AG192" s="12"/>
      <c r="AH192" s="12"/>
      <c r="AI192" s="12"/>
      <c r="AJ192" s="12"/>
      <c r="AK192" s="47"/>
      <c r="AL192" s="47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">
        <f t="shared" si="3"/>
        <v>0</v>
      </c>
    </row>
    <row r="193" spans="1:58">
      <c r="B193" s="154"/>
      <c r="C193" s="12"/>
      <c r="D193" s="12"/>
      <c r="E193" s="12"/>
      <c r="F193" s="12"/>
      <c r="G193" s="12"/>
      <c r="H193" s="12"/>
      <c r="I193" s="12"/>
      <c r="J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5"/>
      <c r="AG193" s="12"/>
      <c r="AH193" s="12"/>
      <c r="AI193" s="12"/>
      <c r="AJ193" s="12"/>
      <c r="AK193" s="47"/>
      <c r="AL193" s="47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">
        <f t="shared" si="3"/>
        <v>0</v>
      </c>
    </row>
    <row r="194" spans="1:58">
      <c r="A194" s="167"/>
      <c r="B194" s="167"/>
      <c r="C194" s="12"/>
      <c r="D194" s="12"/>
      <c r="E194" s="12"/>
      <c r="F194" s="12"/>
      <c r="G194" s="12"/>
      <c r="H194" s="12"/>
      <c r="I194" s="12"/>
      <c r="J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5"/>
      <c r="AG194" s="12"/>
      <c r="AH194" s="12"/>
      <c r="AI194" s="12"/>
      <c r="AJ194" s="12"/>
      <c r="AK194" s="47"/>
      <c r="AL194" s="47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">
        <f t="shared" si="3"/>
        <v>0</v>
      </c>
    </row>
    <row r="195" spans="1:58">
      <c r="A195" s="167"/>
      <c r="B195" s="167"/>
      <c r="C195" s="12"/>
      <c r="D195" s="12"/>
      <c r="E195" s="12"/>
      <c r="F195" s="12"/>
      <c r="G195" s="12"/>
      <c r="H195" s="12"/>
      <c r="I195" s="12"/>
      <c r="J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5"/>
      <c r="AG195" s="12"/>
      <c r="AH195" s="12"/>
      <c r="AI195" s="12"/>
      <c r="AJ195" s="12"/>
      <c r="AK195" s="47"/>
      <c r="AL195" s="47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">
        <f t="shared" si="3"/>
        <v>0</v>
      </c>
    </row>
    <row r="196" spans="1:58">
      <c r="A196" s="167"/>
      <c r="B196" s="167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5"/>
      <c r="AG196" s="12"/>
      <c r="AH196" s="12"/>
      <c r="AI196" s="12"/>
      <c r="AJ196" s="12"/>
      <c r="AK196" s="47"/>
      <c r="AL196" s="47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">
        <f t="shared" ref="BF196:BF241" si="4">SUM(C196:BE196)</f>
        <v>0</v>
      </c>
    </row>
    <row r="197" spans="1:58">
      <c r="B197" s="2"/>
      <c r="C197" s="12"/>
      <c r="D197" s="12"/>
      <c r="E197" s="12"/>
      <c r="F197" s="12"/>
      <c r="G197" s="12"/>
      <c r="H197" s="12"/>
      <c r="I197" s="12"/>
      <c r="J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5"/>
      <c r="AG197" s="12"/>
      <c r="AH197" s="12"/>
      <c r="AI197" s="12"/>
      <c r="AJ197" s="12"/>
      <c r="AK197" s="47"/>
      <c r="AL197" s="47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">
        <f t="shared" si="4"/>
        <v>0</v>
      </c>
    </row>
    <row r="198" spans="1:58">
      <c r="B198" s="2"/>
      <c r="C198" s="12"/>
      <c r="D198" s="12"/>
      <c r="E198" s="12"/>
      <c r="F198" s="12"/>
      <c r="G198" s="12"/>
      <c r="H198" s="12"/>
      <c r="I198" s="12"/>
      <c r="J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5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">
        <f t="shared" si="4"/>
        <v>0</v>
      </c>
    </row>
    <row r="199" spans="1:58">
      <c r="B199" s="154"/>
      <c r="C199" s="12"/>
      <c r="D199" s="12"/>
      <c r="E199" s="12"/>
      <c r="F199" s="12"/>
      <c r="G199" s="12"/>
      <c r="H199" s="12"/>
      <c r="I199" s="12"/>
      <c r="J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5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  <c r="BF199" s="1">
        <f t="shared" si="4"/>
        <v>0</v>
      </c>
    </row>
    <row r="200" spans="1:58">
      <c r="B200" s="154"/>
      <c r="C200" s="12"/>
      <c r="D200" s="12"/>
      <c r="E200" s="12"/>
      <c r="F200" s="12"/>
      <c r="G200" s="12"/>
      <c r="H200" s="12"/>
      <c r="I200" s="12"/>
      <c r="J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5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  <c r="BF200" s="1">
        <f t="shared" si="4"/>
        <v>0</v>
      </c>
    </row>
    <row r="201" spans="1:58">
      <c r="B201" s="154"/>
      <c r="C201" s="12"/>
      <c r="D201" s="12"/>
      <c r="E201" s="12"/>
      <c r="F201" s="12"/>
      <c r="G201" s="12"/>
      <c r="H201" s="12"/>
      <c r="I201" s="12"/>
      <c r="J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5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  <c r="BF201" s="1">
        <f t="shared" si="4"/>
        <v>0</v>
      </c>
    </row>
    <row r="202" spans="1:58">
      <c r="B202" s="154"/>
      <c r="C202" s="12"/>
      <c r="D202" s="12"/>
      <c r="E202" s="12"/>
      <c r="F202" s="12"/>
      <c r="G202" s="12"/>
      <c r="H202" s="12"/>
      <c r="I202" s="12"/>
      <c r="J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5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  <c r="BF202" s="1">
        <f t="shared" si="4"/>
        <v>0</v>
      </c>
    </row>
    <row r="203" spans="1:58">
      <c r="B203" s="154"/>
      <c r="C203" s="12"/>
      <c r="D203" s="12"/>
      <c r="E203" s="12"/>
      <c r="F203" s="12"/>
      <c r="G203" s="12"/>
      <c r="H203" s="12"/>
      <c r="I203" s="12"/>
      <c r="J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5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  <c r="BF203" s="1">
        <f t="shared" si="4"/>
        <v>0</v>
      </c>
    </row>
    <row r="204" spans="1:58">
      <c r="B204" s="154"/>
      <c r="C204" s="12"/>
      <c r="D204" s="12"/>
      <c r="E204" s="12"/>
      <c r="F204" s="12"/>
      <c r="G204" s="12"/>
      <c r="H204" s="12"/>
      <c r="I204" s="12"/>
      <c r="J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5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  <c r="BF204" s="1">
        <f t="shared" si="4"/>
        <v>0</v>
      </c>
    </row>
    <row r="205" spans="1:58">
      <c r="B205" s="154"/>
      <c r="C205" s="12"/>
      <c r="D205" s="12"/>
      <c r="E205" s="12"/>
      <c r="F205" s="12"/>
      <c r="G205" s="12"/>
      <c r="H205" s="12"/>
      <c r="I205" s="12"/>
      <c r="J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5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  <c r="BF205" s="1">
        <f t="shared" si="4"/>
        <v>0</v>
      </c>
    </row>
    <row r="206" spans="1:58">
      <c r="A206" s="17"/>
      <c r="B206" s="166"/>
      <c r="C206" s="12"/>
      <c r="D206" s="12"/>
      <c r="E206" s="12"/>
      <c r="F206" s="12"/>
      <c r="G206" s="12"/>
      <c r="H206" s="12"/>
      <c r="I206" s="12"/>
      <c r="J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5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  <c r="BF206" s="1">
        <f t="shared" si="4"/>
        <v>0</v>
      </c>
    </row>
    <row r="207" spans="1:58">
      <c r="B207" s="124"/>
      <c r="C207" s="12"/>
      <c r="D207" s="12"/>
      <c r="E207" s="12"/>
      <c r="F207" s="12"/>
      <c r="G207" s="12"/>
      <c r="H207" s="12"/>
      <c r="I207" s="12"/>
      <c r="J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5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  <c r="BF207" s="1">
        <f t="shared" si="4"/>
        <v>0</v>
      </c>
    </row>
    <row r="208" spans="1:58">
      <c r="B208" s="2"/>
      <c r="C208" s="12"/>
      <c r="D208" s="12"/>
      <c r="E208" s="12"/>
      <c r="F208" s="12"/>
      <c r="G208" s="12"/>
      <c r="H208" s="12"/>
      <c r="I208" s="12"/>
      <c r="J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5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  <c r="BF208" s="1">
        <f t="shared" si="4"/>
        <v>0</v>
      </c>
    </row>
    <row r="209" spans="1:58">
      <c r="B209" s="2"/>
      <c r="C209" s="12"/>
      <c r="D209" s="12"/>
      <c r="E209" s="12"/>
      <c r="F209" s="12"/>
      <c r="G209" s="12"/>
      <c r="H209" s="12"/>
      <c r="I209" s="12"/>
      <c r="J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5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  <c r="BF209" s="1">
        <f t="shared" si="4"/>
        <v>0</v>
      </c>
    </row>
    <row r="210" spans="1:58">
      <c r="B210" s="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5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  <c r="BF210" s="1">
        <f t="shared" si="4"/>
        <v>0</v>
      </c>
    </row>
    <row r="211" spans="1:58">
      <c r="B211" s="2"/>
      <c r="C211" s="12"/>
      <c r="D211" s="12"/>
      <c r="E211" s="12"/>
      <c r="F211" s="12"/>
      <c r="G211" s="12"/>
      <c r="H211" s="12"/>
      <c r="I211" s="12"/>
      <c r="J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5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  <c r="BF211" s="1">
        <f t="shared" si="4"/>
        <v>0</v>
      </c>
    </row>
    <row r="212" spans="1:58">
      <c r="B212" s="2"/>
      <c r="C212" s="12"/>
      <c r="D212" s="12"/>
      <c r="E212" s="12"/>
      <c r="F212" s="12"/>
      <c r="G212" s="12"/>
      <c r="H212" s="12"/>
      <c r="I212" s="12"/>
      <c r="J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5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  <c r="BF212" s="1">
        <f t="shared" si="4"/>
        <v>0</v>
      </c>
    </row>
    <row r="213" spans="1:58">
      <c r="B213" s="2"/>
      <c r="C213" s="12"/>
      <c r="D213" s="12"/>
      <c r="E213" s="12"/>
      <c r="F213" s="12"/>
      <c r="G213" s="12"/>
      <c r="H213" s="12"/>
      <c r="I213" s="12"/>
      <c r="J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5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  <c r="BF213" s="1">
        <f t="shared" si="4"/>
        <v>0</v>
      </c>
    </row>
    <row r="214" spans="1:58">
      <c r="A214" s="168"/>
      <c r="B214" s="168"/>
      <c r="C214" s="12"/>
      <c r="D214" s="12"/>
      <c r="E214" s="12"/>
      <c r="F214" s="12"/>
      <c r="G214" s="12"/>
      <c r="H214" s="12"/>
      <c r="I214" s="12"/>
      <c r="J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5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  <c r="BF214" s="1">
        <f t="shared" si="4"/>
        <v>0</v>
      </c>
    </row>
    <row r="215" spans="1:58">
      <c r="B215" s="2"/>
      <c r="C215" s="12"/>
      <c r="D215" s="12"/>
      <c r="E215" s="12"/>
      <c r="F215" s="12"/>
      <c r="G215" s="12"/>
      <c r="H215" s="12"/>
      <c r="I215" s="12"/>
      <c r="J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5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  <c r="BF215" s="1">
        <f t="shared" si="4"/>
        <v>0</v>
      </c>
    </row>
    <row r="216" spans="1:58">
      <c r="B216" s="2"/>
      <c r="C216" s="12"/>
      <c r="D216" s="12"/>
      <c r="E216" s="12"/>
      <c r="F216" s="12"/>
      <c r="G216" s="12"/>
      <c r="H216" s="12"/>
      <c r="I216" s="12"/>
      <c r="J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5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  <c r="BF216" s="1">
        <f t="shared" si="4"/>
        <v>0</v>
      </c>
    </row>
    <row r="217" spans="1:58">
      <c r="B217" s="2"/>
      <c r="C217" s="12"/>
      <c r="D217" s="12"/>
      <c r="E217" s="12"/>
      <c r="F217" s="12"/>
      <c r="G217" s="12"/>
      <c r="H217" s="12"/>
      <c r="I217" s="12"/>
      <c r="J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5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  <c r="BF217" s="1">
        <f t="shared" si="4"/>
        <v>0</v>
      </c>
    </row>
    <row r="218" spans="1:58">
      <c r="B218" s="2"/>
      <c r="C218" s="12"/>
      <c r="D218" s="12"/>
      <c r="E218" s="12"/>
      <c r="F218" s="12"/>
      <c r="G218" s="12"/>
      <c r="H218" s="12"/>
      <c r="I218" s="12"/>
      <c r="J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5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  <c r="BF218" s="1">
        <f t="shared" si="4"/>
        <v>0</v>
      </c>
    </row>
    <row r="219" spans="1:58">
      <c r="B219" s="2"/>
      <c r="C219" s="12"/>
      <c r="D219" s="12"/>
      <c r="E219" s="12"/>
      <c r="F219" s="12"/>
      <c r="G219" s="12"/>
      <c r="H219" s="12"/>
      <c r="I219" s="12"/>
      <c r="J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5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">
        <f t="shared" si="4"/>
        <v>0</v>
      </c>
    </row>
    <row r="220" spans="1:58">
      <c r="B220" s="2"/>
      <c r="C220" s="12"/>
      <c r="D220" s="12"/>
      <c r="E220" s="12"/>
      <c r="F220" s="12"/>
      <c r="G220" s="12"/>
      <c r="H220" s="12"/>
      <c r="I220" s="12"/>
      <c r="J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5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  <c r="BF220" s="1">
        <f t="shared" si="4"/>
        <v>0</v>
      </c>
    </row>
    <row r="221" spans="1:58">
      <c r="B221" s="2"/>
      <c r="C221" s="12"/>
      <c r="D221" s="12"/>
      <c r="E221" s="12"/>
      <c r="F221" s="12"/>
      <c r="G221" s="12"/>
      <c r="H221" s="12"/>
      <c r="I221" s="12"/>
      <c r="J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5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">
        <f t="shared" si="4"/>
        <v>0</v>
      </c>
    </row>
    <row r="222" spans="1:58">
      <c r="B222" s="2"/>
      <c r="C222" s="12"/>
      <c r="D222" s="12"/>
      <c r="E222" s="12"/>
      <c r="F222" s="12"/>
      <c r="G222" s="12"/>
      <c r="H222" s="12"/>
      <c r="I222" s="12"/>
      <c r="J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5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  <c r="BF222" s="1">
        <f t="shared" si="4"/>
        <v>0</v>
      </c>
    </row>
    <row r="223" spans="1:58">
      <c r="B223" s="2"/>
      <c r="C223" s="12"/>
      <c r="D223" s="12"/>
      <c r="E223" s="12"/>
      <c r="F223" s="12"/>
      <c r="G223" s="12"/>
      <c r="H223" s="12"/>
      <c r="I223" s="12"/>
      <c r="J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5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  <c r="BF223" s="1">
        <f t="shared" si="4"/>
        <v>0</v>
      </c>
    </row>
    <row r="224" spans="1:58">
      <c r="A224" s="17"/>
      <c r="B224" s="2"/>
      <c r="C224" s="12"/>
      <c r="D224" s="12"/>
      <c r="E224" s="12"/>
      <c r="F224" s="12"/>
      <c r="G224" s="12"/>
      <c r="H224" s="12"/>
      <c r="I224" s="12"/>
      <c r="J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5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  <c r="BF224" s="1">
        <f t="shared" si="4"/>
        <v>0</v>
      </c>
    </row>
    <row r="225" spans="2:58">
      <c r="B225" s="2"/>
      <c r="C225" s="12"/>
      <c r="D225" s="12"/>
      <c r="E225" s="12"/>
      <c r="F225" s="12"/>
      <c r="G225" s="12"/>
      <c r="H225" s="12"/>
      <c r="I225" s="12"/>
      <c r="J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5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">
        <f t="shared" si="4"/>
        <v>0</v>
      </c>
    </row>
    <row r="226" spans="2:58">
      <c r="B226" s="2"/>
      <c r="C226" s="12"/>
      <c r="D226" s="12"/>
      <c r="E226" s="12"/>
      <c r="F226" s="12"/>
      <c r="G226" s="12"/>
      <c r="H226" s="12"/>
      <c r="I226" s="12"/>
      <c r="J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5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">
        <f t="shared" si="4"/>
        <v>0</v>
      </c>
    </row>
    <row r="227" spans="2:58">
      <c r="B227" s="2"/>
      <c r="C227" s="12"/>
      <c r="D227" s="12"/>
      <c r="E227" s="12"/>
      <c r="F227" s="12"/>
      <c r="G227" s="12"/>
      <c r="H227" s="12"/>
      <c r="I227" s="12"/>
      <c r="J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5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  <c r="BF227" s="1">
        <f t="shared" si="4"/>
        <v>0</v>
      </c>
    </row>
    <row r="228" spans="2:58">
      <c r="B228" s="2"/>
      <c r="C228" s="12"/>
      <c r="D228" s="12"/>
      <c r="E228" s="12"/>
      <c r="F228" s="12"/>
      <c r="G228" s="12"/>
      <c r="H228" s="12"/>
      <c r="I228" s="12"/>
      <c r="J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5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  <c r="BF228" s="1">
        <f t="shared" si="4"/>
        <v>0</v>
      </c>
    </row>
    <row r="229" spans="2:58">
      <c r="B229" s="2"/>
      <c r="C229" s="12"/>
      <c r="D229" s="12"/>
      <c r="E229" s="12"/>
      <c r="F229" s="12"/>
      <c r="G229" s="12"/>
      <c r="H229" s="12"/>
      <c r="I229" s="12"/>
      <c r="J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5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">
        <f t="shared" si="4"/>
        <v>0</v>
      </c>
    </row>
    <row r="230" spans="2:58">
      <c r="B230" s="2"/>
      <c r="C230" s="12"/>
      <c r="D230" s="12"/>
      <c r="E230" s="12"/>
      <c r="F230" s="12"/>
      <c r="G230" s="12"/>
      <c r="H230" s="12"/>
      <c r="I230" s="12"/>
      <c r="J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5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  <c r="BF230" s="1">
        <f t="shared" si="4"/>
        <v>0</v>
      </c>
    </row>
    <row r="231" spans="2:58">
      <c r="B231" s="2"/>
      <c r="C231" s="12"/>
      <c r="D231" s="12"/>
      <c r="E231" s="12"/>
      <c r="F231" s="12"/>
      <c r="G231" s="12"/>
      <c r="H231" s="12"/>
      <c r="I231" s="12"/>
      <c r="J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5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">
        <f t="shared" si="4"/>
        <v>0</v>
      </c>
    </row>
    <row r="232" spans="2:58">
      <c r="B232" s="2"/>
      <c r="C232" s="12"/>
      <c r="D232" s="12"/>
      <c r="E232" s="12"/>
      <c r="F232" s="12"/>
      <c r="G232" s="12"/>
      <c r="H232" s="12"/>
      <c r="I232" s="12"/>
      <c r="J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5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">
        <f t="shared" si="4"/>
        <v>0</v>
      </c>
    </row>
    <row r="233" spans="2:58">
      <c r="B233" s="2"/>
      <c r="C233" s="12"/>
      <c r="D233" s="12"/>
      <c r="E233" s="12"/>
      <c r="F233" s="12"/>
      <c r="G233" s="12"/>
      <c r="H233" s="12"/>
      <c r="I233" s="12"/>
      <c r="J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5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  <c r="BF233" s="1">
        <f t="shared" si="4"/>
        <v>0</v>
      </c>
    </row>
    <row r="234" spans="2:58">
      <c r="B234" s="2"/>
      <c r="C234" s="12"/>
      <c r="D234" s="12"/>
      <c r="E234" s="12"/>
      <c r="F234" s="12"/>
      <c r="G234" s="12"/>
      <c r="H234" s="12"/>
      <c r="I234" s="12"/>
      <c r="J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5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">
        <f t="shared" si="4"/>
        <v>0</v>
      </c>
    </row>
    <row r="235" spans="2:58">
      <c r="B235" s="2"/>
      <c r="C235" s="12"/>
      <c r="D235" s="12"/>
      <c r="E235" s="12"/>
      <c r="F235" s="12"/>
      <c r="G235" s="12"/>
      <c r="H235" s="12"/>
      <c r="I235" s="12"/>
      <c r="J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5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  <c r="BF235" s="1">
        <f t="shared" si="4"/>
        <v>0</v>
      </c>
    </row>
    <row r="236" spans="2:58">
      <c r="B236" s="2"/>
      <c r="C236" s="12"/>
      <c r="D236" s="12"/>
      <c r="E236" s="12"/>
      <c r="F236" s="12"/>
      <c r="G236" s="12"/>
      <c r="H236" s="12"/>
      <c r="I236" s="12"/>
      <c r="J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5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">
        <f t="shared" si="4"/>
        <v>0</v>
      </c>
    </row>
    <row r="237" spans="2:58">
      <c r="B237" s="2"/>
      <c r="C237" s="12"/>
      <c r="D237" s="12"/>
      <c r="E237" s="12"/>
      <c r="F237" s="12"/>
      <c r="G237" s="12"/>
      <c r="H237" s="12"/>
      <c r="I237" s="12"/>
      <c r="J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5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  <c r="BF237" s="1">
        <f t="shared" si="4"/>
        <v>0</v>
      </c>
    </row>
    <row r="238" spans="2:58">
      <c r="B238" s="2"/>
      <c r="C238" s="12"/>
      <c r="D238" s="12"/>
      <c r="E238" s="12"/>
      <c r="F238" s="12"/>
      <c r="G238" s="12"/>
      <c r="H238" s="12"/>
      <c r="I238" s="12"/>
      <c r="J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5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">
        <f t="shared" si="4"/>
        <v>0</v>
      </c>
    </row>
    <row r="239" spans="2:58">
      <c r="B239" s="2"/>
      <c r="C239" s="12"/>
      <c r="D239" s="12"/>
      <c r="E239" s="12"/>
      <c r="F239" s="12"/>
      <c r="G239" s="12"/>
      <c r="H239" s="12"/>
      <c r="I239" s="12"/>
      <c r="J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5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  <c r="BF239" s="1">
        <f t="shared" si="4"/>
        <v>0</v>
      </c>
    </row>
    <row r="240" spans="2:58">
      <c r="B240" s="2"/>
      <c r="C240" s="12"/>
      <c r="D240" s="12"/>
      <c r="E240" s="12"/>
      <c r="F240" s="12"/>
      <c r="G240" s="12"/>
      <c r="H240" s="12"/>
      <c r="I240" s="12"/>
      <c r="J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5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">
        <f t="shared" si="4"/>
        <v>0</v>
      </c>
    </row>
    <row r="241" spans="2:58" ht="15.75">
      <c r="B241" s="2"/>
      <c r="C241" s="20"/>
      <c r="D241" s="20"/>
      <c r="E241" s="20"/>
      <c r="F241" s="20"/>
      <c r="G241" s="20"/>
      <c r="H241" s="20"/>
      <c r="I241" s="20"/>
      <c r="J241" s="20"/>
      <c r="Q241" s="20"/>
      <c r="R241" s="20"/>
      <c r="S241" s="135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  <c r="AO241" s="20"/>
      <c r="AP241" s="20"/>
      <c r="AQ241" s="20"/>
      <c r="AR241" s="98"/>
      <c r="AS241" s="6"/>
      <c r="BF241" s="1">
        <f t="shared" si="4"/>
        <v>0</v>
      </c>
    </row>
    <row r="242" spans="2:58">
      <c r="B242" s="2"/>
      <c r="C242" s="12"/>
      <c r="D242" s="12"/>
      <c r="E242" s="12"/>
      <c r="F242" s="12"/>
      <c r="G242" s="12"/>
      <c r="H242" s="12"/>
      <c r="I242" s="12"/>
      <c r="J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5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">
        <f t="shared" ref="BF242:BF273" si="5">SUM(C242:BE242)</f>
        <v>0</v>
      </c>
    </row>
    <row r="243" spans="2:58">
      <c r="B243" s="2"/>
      <c r="C243" s="12"/>
      <c r="D243" s="12"/>
      <c r="E243" s="12"/>
      <c r="F243" s="12"/>
      <c r="G243" s="12"/>
      <c r="H243" s="12"/>
      <c r="I243" s="12"/>
      <c r="J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5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  <c r="BF243" s="1">
        <f t="shared" si="5"/>
        <v>0</v>
      </c>
    </row>
    <row r="244" spans="2:58">
      <c r="B244" s="2"/>
      <c r="C244" s="12"/>
      <c r="D244" s="12"/>
      <c r="E244" s="12"/>
      <c r="F244" s="12"/>
      <c r="G244" s="12"/>
      <c r="H244" s="12"/>
      <c r="I244" s="12"/>
      <c r="J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5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">
        <f t="shared" si="5"/>
        <v>0</v>
      </c>
    </row>
    <row r="245" spans="2:58">
      <c r="B245" s="2"/>
      <c r="C245" s="12"/>
      <c r="D245" s="12"/>
      <c r="E245" s="12"/>
      <c r="F245" s="12"/>
      <c r="G245" s="12"/>
      <c r="H245" s="12"/>
      <c r="I245" s="12"/>
      <c r="J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5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  <c r="BF245" s="1">
        <f t="shared" si="5"/>
        <v>0</v>
      </c>
    </row>
    <row r="246" spans="2:58">
      <c r="B246" s="2"/>
      <c r="C246" s="12"/>
      <c r="D246" s="12"/>
      <c r="E246" s="12"/>
      <c r="F246" s="12"/>
      <c r="G246" s="12"/>
      <c r="H246" s="12"/>
      <c r="I246" s="12"/>
      <c r="J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5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">
        <f t="shared" si="5"/>
        <v>0</v>
      </c>
    </row>
    <row r="247" spans="2:58">
      <c r="B247" s="2"/>
      <c r="C247" s="12"/>
      <c r="D247" s="12"/>
      <c r="E247" s="12"/>
      <c r="F247" s="12"/>
      <c r="G247" s="12"/>
      <c r="H247" s="12"/>
      <c r="I247" s="12"/>
      <c r="J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5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  <c r="BF247" s="1">
        <f t="shared" si="5"/>
        <v>0</v>
      </c>
    </row>
    <row r="248" spans="2:58">
      <c r="B248" s="2"/>
      <c r="C248" s="12"/>
      <c r="D248" s="12"/>
      <c r="E248" s="12"/>
      <c r="F248" s="12"/>
      <c r="G248" s="12"/>
      <c r="H248" s="12"/>
      <c r="I248" s="12"/>
      <c r="J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5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">
        <f t="shared" si="5"/>
        <v>0</v>
      </c>
    </row>
    <row r="249" spans="2:58">
      <c r="B249" s="2"/>
      <c r="C249" s="12"/>
      <c r="D249" s="12"/>
      <c r="E249" s="12"/>
      <c r="F249" s="12"/>
      <c r="G249" s="12"/>
      <c r="H249" s="12"/>
      <c r="I249" s="12"/>
      <c r="J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5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  <c r="BF249" s="1">
        <f t="shared" si="5"/>
        <v>0</v>
      </c>
    </row>
    <row r="250" spans="2:58">
      <c r="B250" s="2"/>
      <c r="C250" s="12"/>
      <c r="D250" s="12"/>
      <c r="E250" s="12"/>
      <c r="F250" s="12"/>
      <c r="G250" s="12"/>
      <c r="H250" s="12"/>
      <c r="I250" s="12"/>
      <c r="J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5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">
        <f t="shared" si="5"/>
        <v>0</v>
      </c>
    </row>
    <row r="251" spans="2:58">
      <c r="B251" s="2"/>
      <c r="C251" s="12"/>
      <c r="D251" s="12"/>
      <c r="E251" s="12"/>
      <c r="F251" s="12"/>
      <c r="G251" s="12"/>
      <c r="H251" s="12"/>
      <c r="I251" s="12"/>
      <c r="J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5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  <c r="BF251" s="1">
        <f t="shared" si="5"/>
        <v>0</v>
      </c>
    </row>
    <row r="252" spans="2:58">
      <c r="B252" s="2"/>
      <c r="C252" s="12"/>
      <c r="D252" s="12"/>
      <c r="E252" s="12"/>
      <c r="F252" s="12"/>
      <c r="G252" s="12"/>
      <c r="H252" s="12"/>
      <c r="I252" s="12"/>
      <c r="J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5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  <c r="BF252" s="1">
        <f t="shared" si="5"/>
        <v>0</v>
      </c>
    </row>
    <row r="253" spans="2:58">
      <c r="B253" s="2"/>
      <c r="C253" s="12"/>
      <c r="D253" s="12"/>
      <c r="E253" s="12"/>
      <c r="F253" s="12"/>
      <c r="G253" s="12"/>
      <c r="H253" s="12"/>
      <c r="I253" s="12"/>
      <c r="J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5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  <c r="BF253" s="1">
        <f t="shared" si="5"/>
        <v>0</v>
      </c>
    </row>
    <row r="254" spans="2:58">
      <c r="B254" s="2"/>
      <c r="C254" s="12"/>
      <c r="D254" s="12"/>
      <c r="E254" s="12"/>
      <c r="F254" s="12"/>
      <c r="G254" s="12"/>
      <c r="H254" s="12"/>
      <c r="I254" s="12"/>
      <c r="J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5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  <c r="BF254" s="1">
        <f t="shared" si="5"/>
        <v>0</v>
      </c>
    </row>
    <row r="255" spans="2:58">
      <c r="B255" s="2"/>
      <c r="C255" s="12"/>
      <c r="D255" s="12"/>
      <c r="E255" s="12"/>
      <c r="F255" s="12"/>
      <c r="G255" s="12"/>
      <c r="H255" s="12"/>
      <c r="I255" s="12"/>
      <c r="J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5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  <c r="BF255" s="1">
        <f t="shared" si="5"/>
        <v>0</v>
      </c>
    </row>
    <row r="256" spans="2:58">
      <c r="B256" s="2"/>
      <c r="C256" s="12"/>
      <c r="D256" s="12"/>
      <c r="E256" s="12"/>
      <c r="F256" s="12"/>
      <c r="G256" s="12"/>
      <c r="H256" s="12"/>
      <c r="I256" s="12"/>
      <c r="J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5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  <c r="BF256" s="1">
        <f t="shared" si="5"/>
        <v>0</v>
      </c>
    </row>
    <row r="257" spans="2:58">
      <c r="B257" s="2"/>
      <c r="C257" s="12"/>
      <c r="D257" s="12"/>
      <c r="E257" s="12"/>
      <c r="F257" s="12"/>
      <c r="G257" s="12"/>
      <c r="H257" s="12"/>
      <c r="I257" s="12"/>
      <c r="J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5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">
        <f t="shared" si="5"/>
        <v>0</v>
      </c>
    </row>
    <row r="258" spans="2:58">
      <c r="B258" s="2"/>
      <c r="C258" s="12"/>
      <c r="D258" s="12"/>
      <c r="E258" s="12"/>
      <c r="F258" s="12"/>
      <c r="G258" s="12"/>
      <c r="H258" s="12"/>
      <c r="I258" s="12"/>
      <c r="J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5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  <c r="BF258" s="1">
        <f t="shared" si="5"/>
        <v>0</v>
      </c>
    </row>
    <row r="259" spans="2:58">
      <c r="B259" s="2"/>
      <c r="C259" s="12"/>
      <c r="D259" s="12"/>
      <c r="E259" s="12"/>
      <c r="F259" s="12"/>
      <c r="G259" s="12"/>
      <c r="H259" s="12"/>
      <c r="I259" s="12"/>
      <c r="J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5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  <c r="BF259" s="1">
        <f t="shared" si="5"/>
        <v>0</v>
      </c>
    </row>
    <row r="260" spans="2:58">
      <c r="B260" s="2"/>
      <c r="C260" s="12"/>
      <c r="D260" s="12"/>
      <c r="E260" s="12"/>
      <c r="F260" s="12"/>
      <c r="G260" s="12"/>
      <c r="H260" s="12"/>
      <c r="I260" s="12"/>
      <c r="J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5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">
        <f t="shared" si="5"/>
        <v>0</v>
      </c>
    </row>
    <row r="261" spans="2:58">
      <c r="B261" s="2"/>
      <c r="C261" s="12"/>
      <c r="D261" s="12"/>
      <c r="E261" s="12"/>
      <c r="F261" s="12"/>
      <c r="G261" s="12"/>
      <c r="H261" s="12"/>
      <c r="I261" s="12"/>
      <c r="J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5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  <c r="BF261" s="1">
        <f t="shared" si="5"/>
        <v>0</v>
      </c>
    </row>
    <row r="262" spans="2:58">
      <c r="B262" s="2"/>
      <c r="C262" s="12"/>
      <c r="D262" s="12"/>
      <c r="E262" s="12"/>
      <c r="F262" s="12"/>
      <c r="G262" s="12"/>
      <c r="H262" s="12"/>
      <c r="I262" s="12"/>
      <c r="J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5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  <c r="BF262" s="1">
        <f t="shared" si="5"/>
        <v>0</v>
      </c>
    </row>
    <row r="263" spans="2:58">
      <c r="B263" s="2"/>
      <c r="C263" s="12"/>
      <c r="D263" s="12"/>
      <c r="E263" s="12"/>
      <c r="F263" s="12"/>
      <c r="G263" s="12"/>
      <c r="H263" s="12"/>
      <c r="I263" s="12"/>
      <c r="J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5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  <c r="BF263" s="1">
        <f t="shared" si="5"/>
        <v>0</v>
      </c>
    </row>
    <row r="264" spans="2:58">
      <c r="B264" s="2"/>
      <c r="C264" s="12"/>
      <c r="D264" s="12"/>
      <c r="E264" s="12"/>
      <c r="F264" s="12"/>
      <c r="G264" s="12"/>
      <c r="H264" s="12"/>
      <c r="I264" s="12"/>
      <c r="J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5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  <c r="BF264" s="1">
        <f t="shared" si="5"/>
        <v>0</v>
      </c>
    </row>
    <row r="265" spans="2:58" ht="27.75" customHeight="1">
      <c r="B265" s="137"/>
      <c r="C265" s="12"/>
      <c r="D265" s="12"/>
      <c r="E265" s="12"/>
      <c r="F265" s="12"/>
      <c r="G265" s="12"/>
      <c r="H265" s="12"/>
      <c r="I265" s="12"/>
      <c r="J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5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">
        <f t="shared" si="5"/>
        <v>0</v>
      </c>
    </row>
    <row r="266" spans="2:58">
      <c r="B266" s="2"/>
      <c r="C266" s="12"/>
      <c r="D266" s="12"/>
      <c r="E266" s="12"/>
      <c r="F266" s="12"/>
      <c r="G266" s="12"/>
      <c r="H266" s="12"/>
      <c r="I266" s="12"/>
      <c r="J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5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">
        <f t="shared" si="5"/>
        <v>0</v>
      </c>
    </row>
    <row r="267" spans="2:58">
      <c r="B267" s="2"/>
      <c r="C267" s="12"/>
      <c r="D267" s="12"/>
      <c r="E267" s="12"/>
      <c r="F267" s="12"/>
      <c r="G267" s="12"/>
      <c r="H267" s="12"/>
      <c r="I267" s="12"/>
      <c r="J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5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">
        <f t="shared" si="5"/>
        <v>0</v>
      </c>
    </row>
    <row r="268" spans="2:58">
      <c r="B268" s="124"/>
      <c r="C268" s="12"/>
      <c r="D268" s="12"/>
      <c r="E268" s="12"/>
      <c r="F268" s="12"/>
      <c r="G268" s="12"/>
      <c r="H268" s="12"/>
      <c r="I268" s="12"/>
      <c r="J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5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">
        <f t="shared" si="5"/>
        <v>0</v>
      </c>
    </row>
    <row r="269" spans="2:58">
      <c r="B269" s="2"/>
      <c r="C269" s="12"/>
      <c r="D269" s="12"/>
      <c r="E269" s="12"/>
      <c r="F269" s="12"/>
      <c r="G269" s="12"/>
      <c r="H269" s="12"/>
      <c r="I269" s="12"/>
      <c r="J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5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">
        <f t="shared" si="5"/>
        <v>0</v>
      </c>
    </row>
    <row r="270" spans="2:58">
      <c r="B270" s="2"/>
      <c r="C270" s="12"/>
      <c r="D270" s="12"/>
      <c r="E270" s="12"/>
      <c r="F270" s="12"/>
      <c r="G270" s="12"/>
      <c r="H270" s="12"/>
      <c r="I270" s="12"/>
      <c r="J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5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">
        <f t="shared" si="5"/>
        <v>0</v>
      </c>
    </row>
    <row r="271" spans="2:58">
      <c r="B271" s="2"/>
      <c r="C271" s="12"/>
      <c r="D271" s="12"/>
      <c r="E271" s="12"/>
      <c r="F271" s="12"/>
      <c r="G271" s="12"/>
      <c r="H271" s="12"/>
      <c r="I271" s="12"/>
      <c r="J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5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">
        <f t="shared" si="5"/>
        <v>0</v>
      </c>
    </row>
    <row r="272" spans="2:58">
      <c r="B272" s="2"/>
      <c r="C272" s="12"/>
      <c r="D272" s="12"/>
      <c r="E272" s="12"/>
      <c r="F272" s="12"/>
      <c r="G272" s="12"/>
      <c r="H272" s="12"/>
      <c r="I272" s="12"/>
      <c r="J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5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">
        <f t="shared" si="5"/>
        <v>0</v>
      </c>
    </row>
    <row r="273" spans="2:58">
      <c r="B273" s="2"/>
      <c r="C273" s="12"/>
      <c r="D273" s="12"/>
      <c r="E273" s="12"/>
      <c r="F273" s="12"/>
      <c r="G273" s="12"/>
      <c r="H273" s="12"/>
      <c r="I273" s="12"/>
      <c r="J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5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">
        <f t="shared" si="5"/>
        <v>0</v>
      </c>
    </row>
    <row r="274" spans="2:58">
      <c r="B274" s="2"/>
      <c r="C274" s="12"/>
      <c r="D274" s="12"/>
      <c r="E274" s="12"/>
      <c r="F274" s="12"/>
      <c r="G274" s="12"/>
      <c r="H274" s="12"/>
      <c r="I274" s="12"/>
      <c r="J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5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  <c r="BF274" s="1">
        <f t="shared" ref="BF274:BF305" si="6">SUM(C274:BE274)</f>
        <v>0</v>
      </c>
    </row>
    <row r="275" spans="2:58">
      <c r="B275" s="2"/>
      <c r="C275" s="12"/>
      <c r="D275" s="12"/>
      <c r="E275" s="12"/>
      <c r="F275" s="12"/>
      <c r="G275" s="12"/>
      <c r="H275" s="12"/>
      <c r="I275" s="12"/>
      <c r="J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5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  <c r="BF275" s="1">
        <f t="shared" si="6"/>
        <v>0</v>
      </c>
    </row>
    <row r="276" spans="2:58">
      <c r="B276" s="2"/>
      <c r="C276" s="12"/>
      <c r="D276" s="12"/>
      <c r="E276" s="12"/>
      <c r="F276" s="12"/>
      <c r="G276" s="12"/>
      <c r="H276" s="12"/>
      <c r="I276" s="12"/>
      <c r="J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5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  <c r="BF276" s="1">
        <f t="shared" si="6"/>
        <v>0</v>
      </c>
    </row>
    <row r="277" spans="2:58">
      <c r="B277" s="2"/>
      <c r="C277" s="12"/>
      <c r="D277" s="12"/>
      <c r="E277" s="12"/>
      <c r="F277" s="12"/>
      <c r="G277" s="12"/>
      <c r="H277" s="12"/>
      <c r="I277" s="12"/>
      <c r="J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5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  <c r="BF277" s="1">
        <f t="shared" si="6"/>
        <v>0</v>
      </c>
    </row>
    <row r="278" spans="2:58">
      <c r="B278" s="2"/>
      <c r="C278" s="12"/>
      <c r="D278" s="12"/>
      <c r="E278" s="12"/>
      <c r="F278" s="12"/>
      <c r="G278" s="12"/>
      <c r="H278" s="12"/>
      <c r="I278" s="12"/>
      <c r="J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5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  <c r="BF278" s="1">
        <f t="shared" si="6"/>
        <v>0</v>
      </c>
    </row>
    <row r="279" spans="2:58">
      <c r="B279" s="2"/>
      <c r="C279" s="12"/>
      <c r="D279" s="12"/>
      <c r="E279" s="12"/>
      <c r="F279" s="12"/>
      <c r="G279" s="12"/>
      <c r="H279" s="12"/>
      <c r="I279" s="12"/>
      <c r="J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5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  <c r="BF279" s="1">
        <f t="shared" si="6"/>
        <v>0</v>
      </c>
    </row>
    <row r="280" spans="2:58">
      <c r="B280" s="2"/>
      <c r="C280" s="12"/>
      <c r="D280" s="12"/>
      <c r="E280" s="12"/>
      <c r="F280" s="12"/>
      <c r="G280" s="12"/>
      <c r="H280" s="12"/>
      <c r="I280" s="12"/>
      <c r="J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5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  <c r="BF280" s="1">
        <f t="shared" si="6"/>
        <v>0</v>
      </c>
    </row>
    <row r="281" spans="2:58">
      <c r="B281" s="2"/>
      <c r="C281" s="12"/>
      <c r="D281" s="12"/>
      <c r="E281" s="12"/>
      <c r="F281" s="12"/>
      <c r="G281" s="12"/>
      <c r="H281" s="12"/>
      <c r="I281" s="12"/>
      <c r="J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5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  <c r="BF281" s="1">
        <f t="shared" si="6"/>
        <v>0</v>
      </c>
    </row>
    <row r="282" spans="2:58">
      <c r="B282" s="2"/>
      <c r="C282" s="12"/>
      <c r="D282" s="12"/>
      <c r="E282" s="12"/>
      <c r="F282" s="12"/>
      <c r="G282" s="12"/>
      <c r="H282" s="12"/>
      <c r="I282" s="12"/>
      <c r="J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5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  <c r="BF282" s="1">
        <f t="shared" si="6"/>
        <v>0</v>
      </c>
    </row>
    <row r="283" spans="2:58">
      <c r="B283" s="2"/>
      <c r="C283" s="12"/>
      <c r="D283" s="12"/>
      <c r="E283" s="12"/>
      <c r="F283" s="12"/>
      <c r="G283" s="12"/>
      <c r="H283" s="12"/>
      <c r="I283" s="12"/>
      <c r="J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5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  <c r="BF283" s="1">
        <f t="shared" si="6"/>
        <v>0</v>
      </c>
    </row>
    <row r="284" spans="2:58">
      <c r="B284" s="2"/>
      <c r="C284" s="12"/>
      <c r="D284" s="12"/>
      <c r="E284" s="12"/>
      <c r="F284" s="12"/>
      <c r="G284" s="12"/>
      <c r="H284" s="12"/>
      <c r="I284" s="12"/>
      <c r="J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5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  <c r="BF284" s="1">
        <f t="shared" si="6"/>
        <v>0</v>
      </c>
    </row>
    <row r="285" spans="2:58">
      <c r="B285" s="2"/>
      <c r="C285" s="12"/>
      <c r="D285" s="12"/>
      <c r="E285" s="12"/>
      <c r="F285" s="12"/>
      <c r="G285" s="12"/>
      <c r="H285" s="12"/>
      <c r="I285" s="12"/>
      <c r="J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5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  <c r="BF285" s="1">
        <f t="shared" si="6"/>
        <v>0</v>
      </c>
    </row>
    <row r="286" spans="2:58">
      <c r="B286" s="2"/>
      <c r="C286" s="12"/>
      <c r="D286" s="12"/>
      <c r="E286" s="12"/>
      <c r="F286" s="12"/>
      <c r="G286" s="12"/>
      <c r="H286" s="12"/>
      <c r="I286" s="12"/>
      <c r="J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5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  <c r="BF286" s="1">
        <f t="shared" si="6"/>
        <v>0</v>
      </c>
    </row>
    <row r="287" spans="2:58">
      <c r="B287" s="2"/>
      <c r="C287" s="12"/>
      <c r="D287" s="12"/>
      <c r="E287" s="12"/>
      <c r="F287" s="12"/>
      <c r="G287" s="12"/>
      <c r="H287" s="12"/>
      <c r="I287" s="12"/>
      <c r="J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5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  <c r="BF287" s="1">
        <f t="shared" si="6"/>
        <v>0</v>
      </c>
    </row>
    <row r="288" spans="2:58">
      <c r="B288" s="2"/>
      <c r="C288" s="12"/>
      <c r="D288" s="12"/>
      <c r="E288" s="12"/>
      <c r="F288" s="12"/>
      <c r="G288" s="12"/>
      <c r="H288" s="12"/>
      <c r="I288" s="12"/>
      <c r="J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5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  <c r="BF288" s="1">
        <f t="shared" si="6"/>
        <v>0</v>
      </c>
    </row>
    <row r="289" spans="2:58">
      <c r="B289" s="2"/>
      <c r="C289" s="12"/>
      <c r="D289" s="12"/>
      <c r="E289" s="12"/>
      <c r="F289" s="12"/>
      <c r="G289" s="12"/>
      <c r="H289" s="12"/>
      <c r="I289" s="12"/>
      <c r="J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5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  <c r="BF289" s="1">
        <f t="shared" si="6"/>
        <v>0</v>
      </c>
    </row>
    <row r="290" spans="2:58">
      <c r="B290" s="2"/>
      <c r="C290" s="12"/>
      <c r="D290" s="12"/>
      <c r="E290" s="12"/>
      <c r="F290" s="12"/>
      <c r="G290" s="12"/>
      <c r="H290" s="12"/>
      <c r="I290" s="12"/>
      <c r="J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5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  <c r="BF290" s="1">
        <f t="shared" si="6"/>
        <v>0</v>
      </c>
    </row>
    <row r="291" spans="2:58">
      <c r="B291" s="2"/>
      <c r="C291" s="12"/>
      <c r="D291" s="12"/>
      <c r="E291" s="12"/>
      <c r="F291" s="12"/>
      <c r="G291" s="12"/>
      <c r="H291" s="12"/>
      <c r="I291" s="12"/>
      <c r="J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5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  <c r="BF291" s="1">
        <f t="shared" si="6"/>
        <v>0</v>
      </c>
    </row>
    <row r="292" spans="2:58">
      <c r="B292" s="2"/>
      <c r="C292" s="2"/>
      <c r="D292" s="12"/>
      <c r="E292" s="12"/>
      <c r="F292" s="12"/>
      <c r="G292" s="12"/>
      <c r="H292" s="12"/>
      <c r="I292" s="12"/>
      <c r="J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5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">
        <f t="shared" si="6"/>
        <v>0</v>
      </c>
    </row>
    <row r="293" spans="2:58">
      <c r="B293" s="2"/>
      <c r="C293" s="2"/>
      <c r="D293" s="12"/>
      <c r="E293" s="12"/>
      <c r="F293" s="12"/>
      <c r="G293" s="12"/>
      <c r="H293" s="12"/>
      <c r="I293" s="12"/>
      <c r="J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5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">
        <f t="shared" si="6"/>
        <v>0</v>
      </c>
    </row>
    <row r="294" spans="2:58">
      <c r="B294" s="2"/>
      <c r="C294" s="12"/>
      <c r="D294" s="12"/>
      <c r="E294" s="12"/>
      <c r="F294" s="12"/>
      <c r="G294" s="12"/>
      <c r="H294" s="12"/>
      <c r="I294" s="12"/>
      <c r="J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5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">
        <f t="shared" si="6"/>
        <v>0</v>
      </c>
    </row>
    <row r="295" spans="2:58">
      <c r="B295" s="2"/>
      <c r="C295" s="12"/>
      <c r="D295" s="12"/>
      <c r="E295" s="12"/>
      <c r="F295" s="12"/>
      <c r="G295" s="12"/>
      <c r="H295" s="12"/>
      <c r="I295" s="12"/>
      <c r="J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5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">
        <f t="shared" si="6"/>
        <v>0</v>
      </c>
    </row>
    <row r="296" spans="2:58">
      <c r="B296" s="2"/>
      <c r="C296" s="12"/>
      <c r="D296" s="12"/>
      <c r="E296" s="12"/>
      <c r="F296" s="12"/>
      <c r="G296" s="12"/>
      <c r="H296" s="12"/>
      <c r="I296" s="12"/>
      <c r="J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5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">
        <f t="shared" si="6"/>
        <v>0</v>
      </c>
    </row>
    <row r="297" spans="2:58">
      <c r="B297" s="2"/>
      <c r="C297" s="12"/>
      <c r="D297" s="12"/>
      <c r="E297" s="12"/>
      <c r="F297" s="12"/>
      <c r="G297" s="12"/>
      <c r="H297" s="12"/>
      <c r="I297" s="12"/>
      <c r="J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5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">
        <f t="shared" si="6"/>
        <v>0</v>
      </c>
    </row>
    <row r="298" spans="2:58">
      <c r="B298" s="2"/>
      <c r="C298" s="12"/>
      <c r="D298" s="12"/>
      <c r="E298" s="12"/>
      <c r="F298" s="12"/>
      <c r="G298" s="12"/>
      <c r="H298" s="12"/>
      <c r="I298" s="12"/>
      <c r="J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5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">
        <f t="shared" si="6"/>
        <v>0</v>
      </c>
    </row>
    <row r="299" spans="2:58">
      <c r="B299" s="2"/>
      <c r="C299" s="12"/>
      <c r="D299" s="12"/>
      <c r="E299" s="12"/>
      <c r="F299" s="12"/>
      <c r="G299" s="12"/>
      <c r="H299" s="12"/>
      <c r="I299" s="12"/>
      <c r="J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5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F299" s="1">
        <f t="shared" si="6"/>
        <v>0</v>
      </c>
    </row>
    <row r="300" spans="2:58">
      <c r="B300" s="2"/>
      <c r="C300" s="12"/>
      <c r="D300" s="12"/>
      <c r="E300" s="12"/>
      <c r="F300" s="12"/>
      <c r="G300" s="12"/>
      <c r="H300" s="12"/>
      <c r="I300" s="12"/>
      <c r="J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5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">
        <f t="shared" si="6"/>
        <v>0</v>
      </c>
    </row>
    <row r="301" spans="2:58">
      <c r="B301" s="2"/>
      <c r="C301" s="12"/>
      <c r="D301" s="12"/>
      <c r="E301" s="12"/>
      <c r="F301" s="12"/>
      <c r="G301" s="12"/>
      <c r="H301" s="12"/>
      <c r="I301" s="12"/>
      <c r="J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5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">
        <f t="shared" si="6"/>
        <v>0</v>
      </c>
    </row>
    <row r="302" spans="2:58">
      <c r="B302" s="2"/>
      <c r="C302" s="12"/>
      <c r="D302" s="12"/>
      <c r="E302" s="12"/>
      <c r="F302" s="12"/>
      <c r="G302" s="12"/>
      <c r="H302" s="12"/>
      <c r="I302" s="12"/>
      <c r="J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5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  <c r="BF302" s="1">
        <f t="shared" si="6"/>
        <v>0</v>
      </c>
    </row>
    <row r="303" spans="2:58">
      <c r="B303" s="2"/>
      <c r="C303" s="12"/>
      <c r="D303" s="12"/>
      <c r="E303" s="12"/>
      <c r="F303" s="12"/>
      <c r="G303" s="12"/>
      <c r="H303" s="12"/>
      <c r="I303" s="12"/>
      <c r="J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5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  <c r="BF303" s="1">
        <f t="shared" si="6"/>
        <v>0</v>
      </c>
    </row>
    <row r="304" spans="2:58">
      <c r="B304" s="2"/>
      <c r="C304" s="12"/>
      <c r="D304" s="12"/>
      <c r="E304" s="12"/>
      <c r="F304" s="12"/>
      <c r="G304" s="12"/>
      <c r="H304" s="12"/>
      <c r="I304" s="12"/>
      <c r="J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5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  <c r="BF304" s="1">
        <f t="shared" si="6"/>
        <v>0</v>
      </c>
    </row>
    <row r="305" spans="2:58">
      <c r="B305" s="2"/>
      <c r="C305" s="12"/>
      <c r="D305" s="12"/>
      <c r="E305" s="12"/>
      <c r="F305" s="12"/>
      <c r="G305" s="12"/>
      <c r="H305" s="12"/>
      <c r="I305" s="12"/>
      <c r="J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5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  <c r="BF305" s="1">
        <f t="shared" si="6"/>
        <v>0</v>
      </c>
    </row>
    <row r="306" spans="2:58">
      <c r="B306" s="2"/>
      <c r="C306" s="12"/>
      <c r="D306" s="12"/>
      <c r="E306" s="12"/>
      <c r="F306" s="12"/>
      <c r="G306" s="12"/>
      <c r="H306" s="12"/>
      <c r="I306" s="12"/>
      <c r="J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5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  <c r="BF306" s="1">
        <f t="shared" ref="BF306:BF337" si="7">SUM(C306:BE306)</f>
        <v>0</v>
      </c>
    </row>
    <row r="307" spans="2:58">
      <c r="B307" s="2"/>
      <c r="C307" s="12"/>
      <c r="D307" s="12"/>
      <c r="E307" s="12"/>
      <c r="F307" s="12"/>
      <c r="G307" s="12"/>
      <c r="H307" s="12"/>
      <c r="I307" s="12"/>
      <c r="J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5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">
        <f t="shared" si="7"/>
        <v>0</v>
      </c>
    </row>
    <row r="308" spans="2:58">
      <c r="B308" s="2"/>
      <c r="C308" s="12"/>
      <c r="D308" s="12"/>
      <c r="E308" s="12"/>
      <c r="F308" s="12"/>
      <c r="G308" s="12"/>
      <c r="H308" s="12"/>
      <c r="I308" s="12"/>
      <c r="J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5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  <c r="BF308" s="1">
        <f t="shared" si="7"/>
        <v>0</v>
      </c>
    </row>
    <row r="309" spans="2:58">
      <c r="B309" s="2"/>
      <c r="C309" s="12"/>
      <c r="D309" s="12"/>
      <c r="E309" s="12"/>
      <c r="F309" s="12"/>
      <c r="G309" s="12"/>
      <c r="H309" s="12"/>
      <c r="I309" s="12"/>
      <c r="J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5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">
        <f t="shared" si="7"/>
        <v>0</v>
      </c>
    </row>
    <row r="310" spans="2:58">
      <c r="B310" s="2"/>
      <c r="C310" s="12"/>
      <c r="D310" s="12"/>
      <c r="E310" s="12"/>
      <c r="F310" s="12"/>
      <c r="G310" s="12"/>
      <c r="H310" s="12"/>
      <c r="I310" s="12"/>
      <c r="J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5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">
        <f t="shared" si="7"/>
        <v>0</v>
      </c>
    </row>
    <row r="311" spans="2:58">
      <c r="B311" s="2"/>
      <c r="C311" s="12"/>
      <c r="D311" s="12"/>
      <c r="E311" s="12"/>
      <c r="F311" s="12"/>
      <c r="G311" s="12"/>
      <c r="H311" s="12"/>
      <c r="I311" s="12"/>
      <c r="J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5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  <c r="BF311" s="1">
        <f t="shared" si="7"/>
        <v>0</v>
      </c>
    </row>
    <row r="312" spans="2:58">
      <c r="B312" s="2"/>
      <c r="C312" s="12"/>
      <c r="D312" s="12"/>
      <c r="E312" s="12"/>
      <c r="F312" s="12"/>
      <c r="G312" s="12"/>
      <c r="H312" s="12"/>
      <c r="I312" s="12"/>
      <c r="J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5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">
        <f t="shared" si="7"/>
        <v>0</v>
      </c>
    </row>
    <row r="313" spans="2:58">
      <c r="B313" s="2"/>
      <c r="C313" s="12"/>
      <c r="D313" s="12"/>
      <c r="E313" s="12"/>
      <c r="F313" s="12"/>
      <c r="G313" s="12"/>
      <c r="H313" s="12"/>
      <c r="I313" s="12"/>
      <c r="J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5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">
        <f t="shared" si="7"/>
        <v>0</v>
      </c>
    </row>
    <row r="314" spans="2:58">
      <c r="B314" s="2"/>
      <c r="C314" s="12"/>
      <c r="D314" s="12"/>
      <c r="E314" s="12"/>
      <c r="F314" s="12"/>
      <c r="G314" s="12"/>
      <c r="H314" s="12"/>
      <c r="I314" s="12"/>
      <c r="J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5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  <c r="BF314" s="1">
        <f t="shared" si="7"/>
        <v>0</v>
      </c>
    </row>
    <row r="315" spans="2:58">
      <c r="B315" s="2"/>
      <c r="C315" s="12"/>
      <c r="D315" s="12"/>
      <c r="E315" s="12"/>
      <c r="F315" s="12"/>
      <c r="G315" s="12"/>
      <c r="H315" s="12"/>
      <c r="I315" s="12"/>
      <c r="J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5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">
        <f t="shared" si="7"/>
        <v>0</v>
      </c>
    </row>
    <row r="316" spans="2:58">
      <c r="B316" s="2"/>
      <c r="C316" s="12"/>
      <c r="D316" s="12"/>
      <c r="E316" s="12"/>
      <c r="F316" s="12"/>
      <c r="G316" s="12"/>
      <c r="H316" s="12"/>
      <c r="I316" s="12"/>
      <c r="J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5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">
        <f t="shared" si="7"/>
        <v>0</v>
      </c>
    </row>
    <row r="317" spans="2:58">
      <c r="B317" s="2"/>
      <c r="C317" s="12"/>
      <c r="D317" s="12"/>
      <c r="E317" s="12"/>
      <c r="F317" s="12"/>
      <c r="G317" s="12"/>
      <c r="H317" s="12"/>
      <c r="I317" s="12"/>
      <c r="J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5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">
        <f t="shared" si="7"/>
        <v>0</v>
      </c>
    </row>
    <row r="318" spans="2:58">
      <c r="B318" s="2"/>
      <c r="C318" s="12"/>
      <c r="D318" s="12"/>
      <c r="E318" s="12"/>
      <c r="F318" s="12"/>
      <c r="G318" s="12"/>
      <c r="H318" s="12"/>
      <c r="I318" s="12"/>
      <c r="J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5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">
        <f t="shared" si="7"/>
        <v>0</v>
      </c>
    </row>
    <row r="319" spans="2:58">
      <c r="B319" s="2"/>
      <c r="C319" s="12"/>
      <c r="D319" s="12"/>
      <c r="E319" s="12"/>
      <c r="F319" s="12"/>
      <c r="G319" s="12"/>
      <c r="H319" s="12"/>
      <c r="I319" s="12"/>
      <c r="J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5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">
        <f t="shared" si="7"/>
        <v>0</v>
      </c>
    </row>
    <row r="320" spans="2:58">
      <c r="B320" s="2"/>
      <c r="C320" s="12"/>
      <c r="D320" s="12"/>
      <c r="E320" s="12"/>
      <c r="F320" s="12"/>
      <c r="G320" s="12"/>
      <c r="H320" s="12"/>
      <c r="I320" s="12"/>
      <c r="J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5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  <c r="BF320" s="1">
        <f t="shared" si="7"/>
        <v>0</v>
      </c>
    </row>
    <row r="321" spans="2:58">
      <c r="B321" s="2"/>
      <c r="C321" s="12"/>
      <c r="D321" s="12"/>
      <c r="E321" s="12"/>
      <c r="F321" s="12"/>
      <c r="G321" s="12"/>
      <c r="H321" s="12"/>
      <c r="I321" s="12"/>
      <c r="J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5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">
        <f t="shared" si="7"/>
        <v>0</v>
      </c>
    </row>
    <row r="322" spans="2:58">
      <c r="B322" s="2"/>
      <c r="C322" s="12"/>
      <c r="D322" s="12"/>
      <c r="E322" s="12"/>
      <c r="F322" s="12"/>
      <c r="G322" s="12"/>
      <c r="H322" s="12"/>
      <c r="I322" s="12"/>
      <c r="J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5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  <c r="BF322" s="1">
        <f t="shared" si="7"/>
        <v>0</v>
      </c>
    </row>
    <row r="323" spans="2:58">
      <c r="B323" s="2"/>
      <c r="C323" s="12"/>
      <c r="D323" s="12"/>
      <c r="E323" s="12"/>
      <c r="F323" s="12"/>
      <c r="G323" s="12"/>
      <c r="H323" s="12"/>
      <c r="I323" s="12"/>
      <c r="J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5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  <c r="BF323" s="1">
        <f t="shared" si="7"/>
        <v>0</v>
      </c>
    </row>
    <row r="324" spans="2:58">
      <c r="B324" s="2"/>
      <c r="C324" s="12"/>
      <c r="D324" s="12"/>
      <c r="E324" s="12"/>
      <c r="F324" s="12"/>
      <c r="G324" s="12"/>
      <c r="H324" s="12"/>
      <c r="I324" s="12"/>
      <c r="J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5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  <c r="BF324" s="1">
        <f t="shared" si="7"/>
        <v>0</v>
      </c>
    </row>
    <row r="325" spans="2:58">
      <c r="B325" s="2"/>
      <c r="C325" s="12"/>
      <c r="D325" s="12"/>
      <c r="E325" s="12"/>
      <c r="F325" s="12"/>
      <c r="G325" s="12"/>
      <c r="H325" s="12"/>
      <c r="I325" s="12"/>
      <c r="J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5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  <c r="BF325" s="1">
        <f t="shared" si="7"/>
        <v>0</v>
      </c>
    </row>
    <row r="326" spans="2:58">
      <c r="B326" s="2"/>
      <c r="C326" s="12"/>
      <c r="D326" s="12"/>
      <c r="E326" s="12"/>
      <c r="F326" s="12"/>
      <c r="G326" s="12"/>
      <c r="H326" s="12"/>
      <c r="I326" s="12"/>
      <c r="J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5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  <c r="BF326" s="1">
        <f t="shared" si="7"/>
        <v>0</v>
      </c>
    </row>
    <row r="327" spans="2:58">
      <c r="B327" s="2"/>
      <c r="C327" s="12"/>
      <c r="D327" s="12"/>
      <c r="E327" s="12"/>
      <c r="F327" s="12"/>
      <c r="G327" s="12"/>
      <c r="H327" s="12"/>
      <c r="I327" s="12"/>
      <c r="J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5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  <c r="BF327" s="1">
        <f t="shared" si="7"/>
        <v>0</v>
      </c>
    </row>
    <row r="328" spans="2:58">
      <c r="B328" s="2"/>
      <c r="C328" s="12"/>
      <c r="D328" s="12"/>
      <c r="E328" s="12"/>
      <c r="F328" s="12"/>
      <c r="G328" s="12"/>
      <c r="H328" s="12"/>
      <c r="I328" s="12"/>
      <c r="J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5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  <c r="BF328" s="1">
        <f t="shared" si="7"/>
        <v>0</v>
      </c>
    </row>
    <row r="329" spans="2:58">
      <c r="B329" s="2"/>
      <c r="C329" s="12"/>
      <c r="D329" s="12"/>
      <c r="E329" s="12"/>
      <c r="F329" s="12"/>
      <c r="G329" s="12"/>
      <c r="H329" s="12"/>
      <c r="I329" s="12"/>
      <c r="J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5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  <c r="BF329" s="1">
        <f t="shared" si="7"/>
        <v>0</v>
      </c>
    </row>
    <row r="330" spans="2:58">
      <c r="B330" s="2"/>
      <c r="C330" s="12"/>
      <c r="D330" s="12"/>
      <c r="E330" s="12"/>
      <c r="F330" s="12"/>
      <c r="G330" s="12"/>
      <c r="H330" s="12"/>
      <c r="I330" s="12"/>
      <c r="J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5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  <c r="BF330" s="1">
        <f t="shared" si="7"/>
        <v>0</v>
      </c>
    </row>
    <row r="331" spans="2:58">
      <c r="B331" s="2"/>
      <c r="C331" s="12"/>
      <c r="D331" s="12"/>
      <c r="E331" s="12"/>
      <c r="F331" s="12"/>
      <c r="G331" s="12"/>
      <c r="H331" s="12"/>
      <c r="I331" s="12"/>
      <c r="J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5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  <c r="BF331" s="1">
        <f t="shared" si="7"/>
        <v>0</v>
      </c>
    </row>
    <row r="332" spans="2:58">
      <c r="B332" s="2"/>
      <c r="C332" s="12"/>
      <c r="D332" s="12"/>
      <c r="E332" s="12"/>
      <c r="F332" s="12"/>
      <c r="G332" s="12"/>
      <c r="H332" s="12"/>
      <c r="I332" s="12"/>
      <c r="J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5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  <c r="BF332" s="1">
        <f t="shared" si="7"/>
        <v>0</v>
      </c>
    </row>
    <row r="333" spans="2:58">
      <c r="B333" s="2"/>
      <c r="C333" s="12"/>
      <c r="D333" s="12"/>
      <c r="E333" s="12"/>
      <c r="F333" s="12"/>
      <c r="G333" s="12"/>
      <c r="H333" s="12"/>
      <c r="I333" s="12"/>
      <c r="J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5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">
        <f t="shared" si="7"/>
        <v>0</v>
      </c>
    </row>
    <row r="334" spans="2:58">
      <c r="B334" s="2"/>
      <c r="C334" s="12"/>
      <c r="D334" s="12"/>
      <c r="E334" s="12"/>
      <c r="F334" s="12"/>
      <c r="G334" s="12"/>
      <c r="H334" s="12"/>
      <c r="I334" s="12"/>
      <c r="J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5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  <c r="BF334" s="1">
        <f t="shared" si="7"/>
        <v>0</v>
      </c>
    </row>
    <row r="335" spans="2:58">
      <c r="B335" s="2"/>
      <c r="C335" s="12"/>
      <c r="D335" s="12"/>
      <c r="E335" s="12"/>
      <c r="F335" s="12"/>
      <c r="G335" s="12"/>
      <c r="H335" s="12"/>
      <c r="I335" s="12"/>
      <c r="J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5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">
        <f t="shared" si="7"/>
        <v>0</v>
      </c>
    </row>
    <row r="336" spans="2:58">
      <c r="B336" s="2"/>
      <c r="C336" s="12"/>
      <c r="D336" s="12"/>
      <c r="E336" s="12"/>
      <c r="F336" s="12"/>
      <c r="G336" s="12"/>
      <c r="H336" s="12"/>
      <c r="I336" s="12"/>
      <c r="J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5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  <c r="BF336" s="1">
        <f t="shared" si="7"/>
        <v>0</v>
      </c>
    </row>
    <row r="337" spans="2:58">
      <c r="B337" s="2"/>
      <c r="C337" s="12"/>
      <c r="D337" s="12"/>
      <c r="E337" s="12"/>
      <c r="F337" s="12"/>
      <c r="G337" s="12"/>
      <c r="H337" s="12"/>
      <c r="I337" s="12"/>
      <c r="J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5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  <c r="BF337" s="1">
        <f t="shared" si="7"/>
        <v>0</v>
      </c>
    </row>
    <row r="338" spans="2:58">
      <c r="B338" s="2"/>
      <c r="C338" s="12"/>
      <c r="D338" s="12"/>
      <c r="E338" s="12"/>
      <c r="F338" s="12"/>
      <c r="G338" s="12"/>
      <c r="H338" s="12"/>
      <c r="I338" s="12"/>
      <c r="J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5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  <c r="BF338" s="1">
        <f t="shared" ref="BF338:BF369" si="8">SUM(C338:BE338)</f>
        <v>0</v>
      </c>
    </row>
    <row r="339" spans="2:58" ht="15" customHeight="1">
      <c r="B339" s="2"/>
      <c r="C339" s="12"/>
      <c r="D339" s="12"/>
      <c r="E339" s="12"/>
      <c r="F339" s="12"/>
      <c r="G339" s="12"/>
      <c r="H339" s="12"/>
      <c r="I339" s="12"/>
      <c r="J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5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  <c r="BF339" s="1">
        <f t="shared" si="8"/>
        <v>0</v>
      </c>
    </row>
    <row r="340" spans="2:58">
      <c r="B340" s="2"/>
      <c r="C340" s="12"/>
      <c r="D340" s="12"/>
      <c r="E340" s="12"/>
      <c r="F340" s="12"/>
      <c r="G340" s="12"/>
      <c r="H340" s="12"/>
      <c r="I340" s="12"/>
      <c r="J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5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  <c r="BF340" s="1">
        <f t="shared" si="8"/>
        <v>0</v>
      </c>
    </row>
    <row r="341" spans="2:58">
      <c r="B341" s="2"/>
      <c r="C341" s="12"/>
      <c r="D341" s="12"/>
      <c r="E341" s="12"/>
      <c r="F341" s="12"/>
      <c r="G341" s="12"/>
      <c r="H341" s="12"/>
      <c r="I341" s="12"/>
      <c r="J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5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  <c r="BF341" s="1">
        <f t="shared" si="8"/>
        <v>0</v>
      </c>
    </row>
    <row r="342" spans="2:58">
      <c r="B342" s="2"/>
      <c r="C342" s="12"/>
      <c r="D342" s="12"/>
      <c r="E342" s="12"/>
      <c r="F342" s="12"/>
      <c r="G342" s="12"/>
      <c r="H342" s="12"/>
      <c r="I342" s="12"/>
      <c r="J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5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  <c r="BF342" s="1">
        <f t="shared" si="8"/>
        <v>0</v>
      </c>
    </row>
    <row r="343" spans="2:58">
      <c r="B343" s="2"/>
      <c r="C343" s="12"/>
      <c r="D343" s="12"/>
      <c r="E343" s="12"/>
      <c r="F343" s="12"/>
      <c r="G343" s="12"/>
      <c r="H343" s="12"/>
      <c r="I343" s="12"/>
      <c r="J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5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  <c r="BF343" s="1">
        <f t="shared" si="8"/>
        <v>0</v>
      </c>
    </row>
    <row r="344" spans="2:58">
      <c r="B344" s="2"/>
      <c r="C344" s="12"/>
      <c r="D344" s="12"/>
      <c r="E344" s="12"/>
      <c r="F344" s="12"/>
      <c r="G344" s="12"/>
      <c r="H344" s="12"/>
      <c r="I344" s="12"/>
      <c r="J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5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  <c r="BF344" s="1">
        <f t="shared" si="8"/>
        <v>0</v>
      </c>
    </row>
    <row r="345" spans="2:58">
      <c r="B345" s="2"/>
      <c r="C345" s="12"/>
      <c r="D345" s="12"/>
      <c r="E345" s="12"/>
      <c r="F345" s="12"/>
      <c r="G345" s="12"/>
      <c r="H345" s="12"/>
      <c r="I345" s="12"/>
      <c r="J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5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  <c r="BF345" s="1">
        <f t="shared" si="8"/>
        <v>0</v>
      </c>
    </row>
    <row r="346" spans="2:58">
      <c r="B346" s="2"/>
      <c r="C346" s="12"/>
      <c r="D346" s="12"/>
      <c r="E346" s="12"/>
      <c r="F346" s="12"/>
      <c r="G346" s="12"/>
      <c r="H346" s="12"/>
      <c r="I346" s="12"/>
      <c r="J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5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  <c r="BF346" s="1">
        <f t="shared" si="8"/>
        <v>0</v>
      </c>
    </row>
    <row r="347" spans="2:58">
      <c r="B347" s="2"/>
      <c r="C347" s="12"/>
      <c r="D347" s="12"/>
      <c r="E347" s="12"/>
      <c r="F347" s="12"/>
      <c r="G347" s="12"/>
      <c r="H347" s="12"/>
      <c r="I347" s="12"/>
      <c r="J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5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  <c r="BF347" s="1">
        <f t="shared" si="8"/>
        <v>0</v>
      </c>
    </row>
    <row r="348" spans="2:58">
      <c r="B348" s="2"/>
      <c r="C348" s="12"/>
      <c r="D348" s="12"/>
      <c r="E348" s="12"/>
      <c r="F348" s="12"/>
      <c r="G348" s="12"/>
      <c r="H348" s="12"/>
      <c r="I348" s="12"/>
      <c r="J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5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  <c r="BF348" s="1">
        <f t="shared" si="8"/>
        <v>0</v>
      </c>
    </row>
    <row r="349" spans="2:58">
      <c r="B349" s="2"/>
      <c r="C349" s="12"/>
      <c r="D349" s="12"/>
      <c r="E349" s="12"/>
      <c r="F349" s="12"/>
      <c r="G349" s="12"/>
      <c r="H349" s="12"/>
      <c r="I349" s="12"/>
      <c r="J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5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  <c r="BF349" s="1">
        <f t="shared" si="8"/>
        <v>0</v>
      </c>
    </row>
    <row r="350" spans="2:58">
      <c r="B350" s="2"/>
      <c r="C350" s="12"/>
      <c r="D350" s="12"/>
      <c r="E350" s="12"/>
      <c r="F350" s="12"/>
      <c r="G350" s="12"/>
      <c r="H350" s="12"/>
      <c r="I350" s="12"/>
      <c r="J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5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  <c r="BF350" s="1">
        <f t="shared" si="8"/>
        <v>0</v>
      </c>
    </row>
    <row r="351" spans="2:58">
      <c r="B351" s="2"/>
      <c r="C351" s="12"/>
      <c r="D351" s="12"/>
      <c r="E351" s="12"/>
      <c r="F351" s="12"/>
      <c r="G351" s="12"/>
      <c r="H351" s="12"/>
      <c r="I351" s="12"/>
      <c r="J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5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  <c r="BF351" s="1">
        <f t="shared" si="8"/>
        <v>0</v>
      </c>
    </row>
    <row r="352" spans="2:58">
      <c r="B352" s="2"/>
      <c r="C352" s="12"/>
      <c r="D352" s="12"/>
      <c r="E352" s="12"/>
      <c r="F352" s="12"/>
      <c r="G352" s="12"/>
      <c r="H352" s="12"/>
      <c r="I352" s="12"/>
      <c r="J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5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  <c r="BF352" s="1">
        <f t="shared" si="8"/>
        <v>0</v>
      </c>
    </row>
    <row r="353" spans="1:58">
      <c r="B353" s="2"/>
      <c r="C353" s="12"/>
      <c r="D353" s="12"/>
      <c r="E353" s="12"/>
      <c r="F353" s="12"/>
      <c r="G353" s="12"/>
      <c r="H353" s="12"/>
      <c r="I353" s="12"/>
      <c r="J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5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  <c r="BF353" s="1">
        <f t="shared" si="8"/>
        <v>0</v>
      </c>
    </row>
    <row r="354" spans="1:58">
      <c r="B354" s="2"/>
      <c r="C354" s="12"/>
      <c r="D354" s="12"/>
      <c r="E354" s="12"/>
      <c r="F354" s="12"/>
      <c r="G354" s="12"/>
      <c r="H354" s="12"/>
      <c r="I354" s="12"/>
      <c r="J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5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  <c r="BF354" s="1">
        <f t="shared" si="8"/>
        <v>0</v>
      </c>
    </row>
    <row r="355" spans="1:58">
      <c r="B355" s="2"/>
      <c r="C355" s="12"/>
      <c r="D355" s="12"/>
      <c r="E355" s="12"/>
      <c r="F355" s="12"/>
      <c r="G355" s="12"/>
      <c r="H355" s="12"/>
      <c r="I355" s="12"/>
      <c r="J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5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">
        <f t="shared" si="8"/>
        <v>0</v>
      </c>
    </row>
    <row r="356" spans="1:58">
      <c r="B356" s="2"/>
      <c r="C356" s="12"/>
      <c r="D356" s="12"/>
      <c r="E356" s="12"/>
      <c r="F356" s="12"/>
      <c r="G356" s="12"/>
      <c r="H356" s="12"/>
      <c r="I356" s="12"/>
      <c r="J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5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  <c r="BF356" s="1">
        <f t="shared" si="8"/>
        <v>0</v>
      </c>
    </row>
    <row r="357" spans="1:58">
      <c r="B357" s="2"/>
      <c r="C357" s="12"/>
      <c r="D357" s="12"/>
      <c r="E357" s="12"/>
      <c r="F357" s="12"/>
      <c r="G357" s="12"/>
      <c r="H357" s="12"/>
      <c r="I357" s="12"/>
      <c r="J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5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  <c r="BF357" s="1">
        <f t="shared" si="8"/>
        <v>0</v>
      </c>
    </row>
    <row r="358" spans="1:58">
      <c r="B358" s="2"/>
      <c r="C358" s="12"/>
      <c r="D358" s="12"/>
      <c r="E358" s="12"/>
      <c r="F358" s="12"/>
      <c r="G358" s="12"/>
      <c r="H358" s="12"/>
      <c r="I358" s="12"/>
      <c r="J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5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  <c r="BF358" s="1">
        <f t="shared" si="8"/>
        <v>0</v>
      </c>
    </row>
    <row r="359" spans="1:58">
      <c r="B359" s="2"/>
      <c r="C359" s="12"/>
      <c r="D359" s="12"/>
      <c r="E359" s="12"/>
      <c r="F359" s="12"/>
      <c r="G359" s="12"/>
      <c r="H359" s="12"/>
      <c r="I359" s="12"/>
      <c r="J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5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  <c r="BF359" s="1">
        <f t="shared" si="8"/>
        <v>0</v>
      </c>
    </row>
    <row r="360" spans="1:58">
      <c r="B360" s="2"/>
      <c r="C360" s="12"/>
      <c r="D360" s="12"/>
      <c r="E360" s="12"/>
      <c r="F360" s="12"/>
      <c r="G360" s="12"/>
      <c r="H360" s="12"/>
      <c r="I360" s="12"/>
      <c r="J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5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">
        <f t="shared" si="8"/>
        <v>0</v>
      </c>
    </row>
    <row r="361" spans="1:58">
      <c r="B361" s="2"/>
      <c r="C361" s="12"/>
      <c r="D361" s="12"/>
      <c r="E361" s="12"/>
      <c r="F361" s="12"/>
      <c r="G361" s="12"/>
      <c r="H361" s="12"/>
      <c r="I361" s="12"/>
      <c r="J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5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  <c r="BF361" s="1">
        <f t="shared" si="8"/>
        <v>0</v>
      </c>
    </row>
    <row r="362" spans="1:58">
      <c r="B362" s="2"/>
      <c r="C362" s="12"/>
      <c r="D362" s="12"/>
      <c r="E362" s="12"/>
      <c r="F362" s="12"/>
      <c r="G362" s="12"/>
      <c r="H362" s="12"/>
      <c r="I362" s="12"/>
      <c r="J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5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  <c r="BF362" s="1">
        <f t="shared" si="8"/>
        <v>0</v>
      </c>
    </row>
    <row r="363" spans="1:58">
      <c r="B363" s="2"/>
      <c r="C363" s="12"/>
      <c r="D363" s="12"/>
      <c r="E363" s="12"/>
      <c r="F363" s="12"/>
      <c r="G363" s="12"/>
      <c r="H363" s="12"/>
      <c r="I363" s="12"/>
      <c r="J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5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  <c r="BF363" s="1">
        <f t="shared" si="8"/>
        <v>0</v>
      </c>
    </row>
    <row r="364" spans="1:58">
      <c r="B364" s="2"/>
      <c r="C364" s="12"/>
      <c r="D364" s="12"/>
      <c r="E364" s="12"/>
      <c r="F364" s="12"/>
      <c r="G364" s="12"/>
      <c r="H364" s="12"/>
      <c r="I364" s="12"/>
      <c r="J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5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  <c r="BF364" s="1">
        <f t="shared" si="8"/>
        <v>0</v>
      </c>
    </row>
    <row r="365" spans="1:58">
      <c r="B365" s="2"/>
      <c r="C365" s="12"/>
      <c r="D365" s="12"/>
      <c r="E365" s="12"/>
      <c r="F365" s="12"/>
      <c r="G365" s="12"/>
      <c r="H365" s="12"/>
      <c r="I365" s="12"/>
      <c r="J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5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  <c r="BF365" s="1">
        <f t="shared" si="8"/>
        <v>0</v>
      </c>
    </row>
    <row r="366" spans="1:58">
      <c r="B366" s="2"/>
      <c r="C366" s="12"/>
      <c r="D366" s="12"/>
      <c r="E366" s="12"/>
      <c r="F366" s="12"/>
      <c r="G366" s="12"/>
      <c r="H366" s="12"/>
      <c r="I366" s="12"/>
      <c r="J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5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  <c r="BF366" s="1">
        <f t="shared" si="8"/>
        <v>0</v>
      </c>
    </row>
    <row r="367" spans="1:58">
      <c r="A367" s="17"/>
      <c r="B367" s="2"/>
      <c r="C367" s="12"/>
      <c r="D367" s="12"/>
      <c r="E367" s="12"/>
      <c r="F367" s="12"/>
      <c r="G367" s="12"/>
      <c r="H367" s="12"/>
      <c r="I367" s="12"/>
      <c r="J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5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">
        <f t="shared" si="8"/>
        <v>0</v>
      </c>
    </row>
    <row r="368" spans="1:58">
      <c r="B368" s="2"/>
      <c r="C368" s="12"/>
      <c r="D368" s="12"/>
      <c r="E368" s="12"/>
      <c r="F368" s="12"/>
      <c r="G368" s="12"/>
      <c r="H368" s="12"/>
      <c r="I368" s="12"/>
      <c r="J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5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">
        <f t="shared" si="8"/>
        <v>0</v>
      </c>
    </row>
    <row r="369" spans="2:58">
      <c r="B369" s="2"/>
      <c r="C369" s="12"/>
      <c r="D369" s="12"/>
      <c r="E369" s="12"/>
      <c r="F369" s="12"/>
      <c r="G369" s="12"/>
      <c r="H369" s="12"/>
      <c r="I369" s="12"/>
      <c r="J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5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">
        <f t="shared" si="8"/>
        <v>0</v>
      </c>
    </row>
    <row r="370" spans="2:58">
      <c r="B370" s="2"/>
      <c r="C370" s="12"/>
      <c r="D370" s="12"/>
      <c r="E370" s="12"/>
      <c r="F370" s="12"/>
      <c r="G370" s="12"/>
      <c r="H370" s="12"/>
      <c r="I370" s="12"/>
      <c r="J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5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  <c r="BF370" s="1">
        <f t="shared" ref="BF370:BF401" si="9">SUM(C370:BE370)</f>
        <v>0</v>
      </c>
    </row>
    <row r="371" spans="2:58">
      <c r="B371" s="2"/>
      <c r="C371" s="12"/>
      <c r="D371" s="12"/>
      <c r="E371" s="12"/>
      <c r="F371" s="12"/>
      <c r="G371" s="12"/>
      <c r="H371" s="12"/>
      <c r="I371" s="12"/>
      <c r="J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5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  <c r="BF371" s="1">
        <f t="shared" si="9"/>
        <v>0</v>
      </c>
    </row>
    <row r="372" spans="2:58">
      <c r="B372" s="2"/>
      <c r="C372" s="12"/>
      <c r="D372" s="12"/>
      <c r="E372" s="12"/>
      <c r="F372" s="12"/>
      <c r="G372" s="12"/>
      <c r="H372" s="12"/>
      <c r="I372" s="12"/>
      <c r="J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5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  <c r="BF372" s="1">
        <f t="shared" si="9"/>
        <v>0</v>
      </c>
    </row>
    <row r="373" spans="2:58">
      <c r="B373" s="2"/>
      <c r="C373" s="12"/>
      <c r="D373" s="12"/>
      <c r="E373" s="12"/>
      <c r="F373" s="12"/>
      <c r="G373" s="12"/>
      <c r="H373" s="12"/>
      <c r="I373" s="12"/>
      <c r="J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5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  <c r="BF373" s="1">
        <f t="shared" si="9"/>
        <v>0</v>
      </c>
    </row>
    <row r="374" spans="2:58">
      <c r="B374" s="2"/>
      <c r="C374" s="12"/>
      <c r="D374" s="12"/>
      <c r="E374" s="12"/>
      <c r="F374" s="12"/>
      <c r="G374" s="12"/>
      <c r="H374" s="12"/>
      <c r="I374" s="12"/>
      <c r="J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5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  <c r="BF374" s="1">
        <f t="shared" si="9"/>
        <v>0</v>
      </c>
    </row>
    <row r="375" spans="2:58">
      <c r="B375" s="2"/>
      <c r="C375" s="12"/>
      <c r="D375" s="12"/>
      <c r="E375" s="12"/>
      <c r="F375" s="12"/>
      <c r="G375" s="12"/>
      <c r="H375" s="12"/>
      <c r="I375" s="12"/>
      <c r="J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5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  <c r="BF375" s="1">
        <f t="shared" si="9"/>
        <v>0</v>
      </c>
    </row>
    <row r="376" spans="2:58">
      <c r="B376" s="2"/>
      <c r="C376" s="12"/>
      <c r="D376" s="12"/>
      <c r="E376" s="12"/>
      <c r="F376" s="12"/>
      <c r="G376" s="12"/>
      <c r="H376" s="12"/>
      <c r="I376" s="12"/>
      <c r="J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5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  <c r="BF376" s="1">
        <f t="shared" si="9"/>
        <v>0</v>
      </c>
    </row>
    <row r="377" spans="2:58">
      <c r="B377" s="2"/>
      <c r="C377" s="12"/>
      <c r="D377" s="12"/>
      <c r="E377" s="12"/>
      <c r="F377" s="12"/>
      <c r="G377" s="12"/>
      <c r="H377" s="12"/>
      <c r="I377" s="12"/>
      <c r="J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5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  <c r="BF377" s="1">
        <f t="shared" si="9"/>
        <v>0</v>
      </c>
    </row>
    <row r="378" spans="2:58">
      <c r="B378" s="2"/>
      <c r="C378" s="12"/>
      <c r="D378" s="12"/>
      <c r="E378" s="12"/>
      <c r="F378" s="12"/>
      <c r="G378" s="12"/>
      <c r="H378" s="12"/>
      <c r="I378" s="12"/>
      <c r="J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5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  <c r="BF378" s="1">
        <f t="shared" si="9"/>
        <v>0</v>
      </c>
    </row>
    <row r="379" spans="2:58">
      <c r="B379" s="2"/>
      <c r="C379" s="12"/>
      <c r="D379" s="12"/>
      <c r="E379" s="12"/>
      <c r="F379" s="12"/>
      <c r="G379" s="12"/>
      <c r="H379" s="12"/>
      <c r="I379" s="12"/>
      <c r="J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5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  <c r="BF379" s="1">
        <f t="shared" si="9"/>
        <v>0</v>
      </c>
    </row>
    <row r="380" spans="2:58">
      <c r="B380" s="2"/>
      <c r="C380" s="12"/>
      <c r="D380" s="12"/>
      <c r="E380" s="12"/>
      <c r="F380" s="12"/>
      <c r="G380" s="12"/>
      <c r="H380" s="12"/>
      <c r="I380" s="12"/>
      <c r="J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5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  <c r="BF380" s="1">
        <f t="shared" si="9"/>
        <v>0</v>
      </c>
    </row>
    <row r="381" spans="2:58">
      <c r="B381" s="2"/>
      <c r="C381" s="12"/>
      <c r="D381" s="12"/>
      <c r="E381" s="12"/>
      <c r="F381" s="12"/>
      <c r="G381" s="12"/>
      <c r="H381" s="12"/>
      <c r="I381" s="12"/>
      <c r="J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5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  <c r="BF381" s="1">
        <f t="shared" si="9"/>
        <v>0</v>
      </c>
    </row>
    <row r="382" spans="2:58">
      <c r="B382" s="2"/>
      <c r="C382" s="12"/>
      <c r="D382" s="12"/>
      <c r="E382" s="12"/>
      <c r="F382" s="12"/>
      <c r="G382" s="12"/>
      <c r="H382" s="12"/>
      <c r="I382" s="12"/>
      <c r="J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5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  <c r="BF382" s="1">
        <f t="shared" si="9"/>
        <v>0</v>
      </c>
    </row>
    <row r="383" spans="2:58">
      <c r="B383" s="2"/>
      <c r="C383" s="12"/>
      <c r="D383" s="12"/>
      <c r="E383" s="12"/>
      <c r="F383" s="12"/>
      <c r="G383" s="12"/>
      <c r="H383" s="12"/>
      <c r="I383" s="12"/>
      <c r="J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5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  <c r="BF383" s="1">
        <f t="shared" si="9"/>
        <v>0</v>
      </c>
    </row>
    <row r="384" spans="2:58">
      <c r="B384" s="2"/>
      <c r="C384" s="12"/>
      <c r="D384" s="12"/>
      <c r="E384" s="12"/>
      <c r="F384" s="12"/>
      <c r="G384" s="12"/>
      <c r="H384" s="12"/>
      <c r="I384" s="12"/>
      <c r="J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5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  <c r="BF384" s="1">
        <f t="shared" si="9"/>
        <v>0</v>
      </c>
    </row>
    <row r="385" spans="2:58">
      <c r="B385" s="2"/>
      <c r="C385" s="12"/>
      <c r="D385" s="12"/>
      <c r="E385" s="12"/>
      <c r="F385" s="12"/>
      <c r="G385" s="12"/>
      <c r="H385" s="12"/>
      <c r="I385" s="12"/>
      <c r="J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5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  <c r="BF385" s="1">
        <f t="shared" si="9"/>
        <v>0</v>
      </c>
    </row>
    <row r="386" spans="2:58">
      <c r="B386" s="2"/>
      <c r="C386" s="12"/>
      <c r="D386" s="12"/>
      <c r="E386" s="12"/>
      <c r="F386" s="12"/>
      <c r="G386" s="12"/>
      <c r="H386" s="12"/>
      <c r="I386" s="12"/>
      <c r="J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5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  <c r="BF386" s="1">
        <f t="shared" si="9"/>
        <v>0</v>
      </c>
    </row>
    <row r="387" spans="2:58">
      <c r="B387" s="2"/>
      <c r="C387" s="12"/>
      <c r="D387" s="12"/>
      <c r="E387" s="12"/>
      <c r="F387" s="12"/>
      <c r="G387" s="12"/>
      <c r="H387" s="12"/>
      <c r="I387" s="12"/>
      <c r="J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5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  <c r="BF387" s="1">
        <f t="shared" si="9"/>
        <v>0</v>
      </c>
    </row>
    <row r="388" spans="2:58">
      <c r="B388" s="2"/>
      <c r="C388" s="12"/>
      <c r="D388" s="12"/>
      <c r="E388" s="12"/>
      <c r="F388" s="12"/>
      <c r="G388" s="12"/>
      <c r="H388" s="12"/>
      <c r="I388" s="12"/>
      <c r="J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5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  <c r="BF388" s="1">
        <f t="shared" si="9"/>
        <v>0</v>
      </c>
    </row>
    <row r="389" spans="2:58">
      <c r="B389" s="2"/>
      <c r="C389" s="12"/>
      <c r="D389" s="12"/>
      <c r="E389" s="12"/>
      <c r="F389" s="12"/>
      <c r="G389" s="12"/>
      <c r="H389" s="12"/>
      <c r="I389" s="12"/>
      <c r="J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5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  <c r="BF389" s="1">
        <f t="shared" si="9"/>
        <v>0</v>
      </c>
    </row>
    <row r="390" spans="2:58">
      <c r="B390" s="2"/>
      <c r="C390" s="12"/>
      <c r="D390" s="12"/>
      <c r="E390" s="12"/>
      <c r="F390" s="12"/>
      <c r="G390" s="12"/>
      <c r="H390" s="12"/>
      <c r="I390" s="12"/>
      <c r="J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5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  <c r="BF390" s="1">
        <f t="shared" si="9"/>
        <v>0</v>
      </c>
    </row>
    <row r="391" spans="2:58">
      <c r="B391" s="2"/>
      <c r="C391" s="12"/>
      <c r="D391" s="12"/>
      <c r="E391" s="12"/>
      <c r="F391" s="12"/>
      <c r="G391" s="12"/>
      <c r="H391" s="12"/>
      <c r="I391" s="12"/>
      <c r="J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5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  <c r="BF391" s="1">
        <f t="shared" si="9"/>
        <v>0</v>
      </c>
    </row>
    <row r="392" spans="2:58">
      <c r="B392" s="2"/>
      <c r="C392" s="12"/>
      <c r="D392" s="12"/>
      <c r="E392" s="12"/>
      <c r="F392" s="12"/>
      <c r="G392" s="12"/>
      <c r="H392" s="12"/>
      <c r="I392" s="12"/>
      <c r="J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5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  <c r="BF392" s="1">
        <f t="shared" si="9"/>
        <v>0</v>
      </c>
    </row>
    <row r="393" spans="2:58">
      <c r="B393" s="2"/>
      <c r="C393" s="12"/>
      <c r="D393" s="12"/>
      <c r="E393" s="12"/>
      <c r="F393" s="12"/>
      <c r="G393" s="12"/>
      <c r="H393" s="12"/>
      <c r="I393" s="12"/>
      <c r="J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5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  <c r="BF393" s="1">
        <f t="shared" si="9"/>
        <v>0</v>
      </c>
    </row>
    <row r="394" spans="2:58">
      <c r="B394" s="2"/>
      <c r="C394" s="12"/>
      <c r="D394" s="12"/>
      <c r="E394" s="12"/>
      <c r="F394" s="12"/>
      <c r="G394" s="12"/>
      <c r="H394" s="12"/>
      <c r="I394" s="12"/>
      <c r="J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5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">
        <f t="shared" si="9"/>
        <v>0</v>
      </c>
    </row>
    <row r="395" spans="2:58">
      <c r="B395" s="2"/>
      <c r="C395" s="12"/>
      <c r="D395" s="12"/>
      <c r="E395" s="12"/>
      <c r="F395" s="12"/>
      <c r="G395" s="12"/>
      <c r="H395" s="12"/>
      <c r="I395" s="12"/>
      <c r="J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5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  <c r="BF395" s="1">
        <f t="shared" si="9"/>
        <v>0</v>
      </c>
    </row>
    <row r="396" spans="2:58">
      <c r="B396" s="2"/>
      <c r="C396" s="12"/>
      <c r="D396" s="12"/>
      <c r="E396" s="12"/>
      <c r="F396" s="12"/>
      <c r="G396" s="12"/>
      <c r="H396" s="12"/>
      <c r="I396" s="12"/>
      <c r="J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5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  <c r="BF396" s="1">
        <f t="shared" si="9"/>
        <v>0</v>
      </c>
    </row>
    <row r="397" spans="2:58">
      <c r="B397" s="2"/>
      <c r="C397" s="12"/>
      <c r="D397" s="12"/>
      <c r="E397" s="12"/>
      <c r="F397" s="12"/>
      <c r="G397" s="12"/>
      <c r="H397" s="12"/>
      <c r="I397" s="12"/>
      <c r="J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5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  <c r="BF397" s="1">
        <f t="shared" si="9"/>
        <v>0</v>
      </c>
    </row>
    <row r="398" spans="2:58">
      <c r="B398" s="2"/>
      <c r="C398" s="12"/>
      <c r="D398" s="12"/>
      <c r="E398" s="12"/>
      <c r="F398" s="12"/>
      <c r="G398" s="12"/>
      <c r="H398" s="12"/>
      <c r="I398" s="12"/>
      <c r="J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5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  <c r="BF398" s="1">
        <f t="shared" si="9"/>
        <v>0</v>
      </c>
    </row>
    <row r="399" spans="2:58">
      <c r="B399" s="2"/>
      <c r="C399" s="12"/>
      <c r="D399" s="12"/>
      <c r="E399" s="12"/>
      <c r="F399" s="12"/>
      <c r="G399" s="12"/>
      <c r="H399" s="12"/>
      <c r="I399" s="12"/>
      <c r="J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5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  <c r="BF399" s="1">
        <f t="shared" si="9"/>
        <v>0</v>
      </c>
    </row>
    <row r="400" spans="2:58">
      <c r="B400" s="2"/>
      <c r="C400" s="12"/>
      <c r="D400" s="12"/>
      <c r="E400" s="12"/>
      <c r="F400" s="12"/>
      <c r="G400" s="12"/>
      <c r="H400" s="12"/>
      <c r="I400" s="12"/>
      <c r="J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5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">
        <f t="shared" si="9"/>
        <v>0</v>
      </c>
    </row>
    <row r="401" spans="2:58">
      <c r="B401" s="2"/>
      <c r="C401" s="12"/>
      <c r="D401" s="12"/>
      <c r="E401" s="12"/>
      <c r="F401" s="12"/>
      <c r="G401" s="12"/>
      <c r="H401" s="12"/>
      <c r="I401" s="12"/>
      <c r="J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5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">
        <f t="shared" si="9"/>
        <v>0</v>
      </c>
    </row>
    <row r="402" spans="2:58">
      <c r="B402" s="2"/>
      <c r="C402" s="12"/>
      <c r="D402" s="12"/>
      <c r="E402" s="12"/>
      <c r="F402" s="12"/>
      <c r="G402" s="12"/>
      <c r="H402" s="12"/>
      <c r="I402" s="12"/>
      <c r="J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5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">
        <f t="shared" ref="BF402:BF417" si="10">SUM(C402:BE402)</f>
        <v>0</v>
      </c>
    </row>
    <row r="403" spans="2:58">
      <c r="B403" s="2"/>
      <c r="C403" s="12"/>
      <c r="D403" s="12"/>
      <c r="E403" s="12"/>
      <c r="F403" s="12"/>
      <c r="G403" s="12"/>
      <c r="H403" s="12"/>
      <c r="I403" s="12"/>
      <c r="J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5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  <c r="BF403" s="1">
        <f t="shared" si="10"/>
        <v>0</v>
      </c>
    </row>
    <row r="404" spans="2:58">
      <c r="B404" s="2"/>
      <c r="C404" s="12"/>
      <c r="D404" s="12"/>
      <c r="E404" s="12"/>
      <c r="F404" s="12"/>
      <c r="G404" s="12"/>
      <c r="H404" s="12"/>
      <c r="I404" s="12"/>
      <c r="J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5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  <c r="BF404" s="1">
        <f t="shared" si="10"/>
        <v>0</v>
      </c>
    </row>
    <row r="405" spans="2:58">
      <c r="B405" s="2"/>
      <c r="C405" s="12"/>
      <c r="D405" s="12"/>
      <c r="E405" s="12"/>
      <c r="F405" s="12"/>
      <c r="G405" s="12"/>
      <c r="H405" s="12"/>
      <c r="I405" s="12"/>
      <c r="J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5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  <c r="BF405" s="1">
        <f t="shared" si="10"/>
        <v>0</v>
      </c>
    </row>
    <row r="406" spans="2:58">
      <c r="B406" s="2"/>
      <c r="C406" s="12"/>
      <c r="D406" s="12"/>
      <c r="E406" s="12"/>
      <c r="F406" s="12"/>
      <c r="G406" s="12"/>
      <c r="H406" s="12"/>
      <c r="I406" s="12"/>
      <c r="J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5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">
        <f t="shared" si="10"/>
        <v>0</v>
      </c>
    </row>
    <row r="407" spans="2:58">
      <c r="B407" s="2"/>
      <c r="C407" s="12"/>
      <c r="D407" s="12"/>
      <c r="E407" s="12"/>
      <c r="F407" s="12"/>
      <c r="G407" s="12"/>
      <c r="H407" s="12"/>
      <c r="I407" s="12"/>
      <c r="J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5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">
        <f t="shared" si="10"/>
        <v>0</v>
      </c>
    </row>
    <row r="408" spans="2:58">
      <c r="B408" s="2"/>
      <c r="C408" s="12"/>
      <c r="D408" s="12"/>
      <c r="E408" s="12"/>
      <c r="F408" s="12"/>
      <c r="G408" s="12"/>
      <c r="H408" s="12"/>
      <c r="I408" s="12"/>
      <c r="J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5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  <c r="BF408" s="1">
        <f t="shared" si="10"/>
        <v>0</v>
      </c>
    </row>
    <row r="409" spans="2:58">
      <c r="B409" s="2"/>
      <c r="C409" s="12"/>
      <c r="D409" s="12"/>
      <c r="E409" s="12"/>
      <c r="F409" s="12"/>
      <c r="G409" s="12"/>
      <c r="H409" s="12"/>
      <c r="I409" s="12"/>
      <c r="J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5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  <c r="BF409" s="1">
        <f t="shared" si="10"/>
        <v>0</v>
      </c>
    </row>
    <row r="410" spans="2:58">
      <c r="B410" s="2"/>
      <c r="C410" s="12"/>
      <c r="D410" s="12"/>
      <c r="E410" s="12"/>
      <c r="F410" s="12"/>
      <c r="G410" s="12"/>
      <c r="H410" s="12"/>
      <c r="I410" s="12"/>
      <c r="J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5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">
        <f t="shared" si="10"/>
        <v>0</v>
      </c>
    </row>
    <row r="411" spans="2:58">
      <c r="B411" s="2"/>
      <c r="C411" s="12"/>
      <c r="D411" s="12"/>
      <c r="E411" s="12"/>
      <c r="F411" s="12"/>
      <c r="G411" s="12"/>
      <c r="H411" s="12"/>
      <c r="I411" s="12"/>
      <c r="J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5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  <c r="BF411" s="1">
        <f t="shared" si="10"/>
        <v>0</v>
      </c>
    </row>
    <row r="412" spans="2:58">
      <c r="B412" s="2"/>
      <c r="C412" s="12"/>
      <c r="D412" s="12"/>
      <c r="E412" s="12"/>
      <c r="F412" s="12"/>
      <c r="G412" s="12"/>
      <c r="H412" s="12"/>
      <c r="I412" s="12"/>
      <c r="J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5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  <c r="BF412" s="1">
        <f t="shared" si="10"/>
        <v>0</v>
      </c>
    </row>
    <row r="413" spans="2:58">
      <c r="B413" s="2"/>
      <c r="C413" s="12"/>
      <c r="D413" s="12"/>
      <c r="E413" s="12"/>
      <c r="F413" s="12"/>
      <c r="G413" s="12"/>
      <c r="H413" s="12"/>
      <c r="I413" s="12"/>
      <c r="J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5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  <c r="BF413" s="1">
        <f t="shared" si="10"/>
        <v>0</v>
      </c>
    </row>
    <row r="414" spans="2:58">
      <c r="B414" s="2"/>
      <c r="C414" s="12"/>
      <c r="D414" s="12"/>
      <c r="E414" s="12"/>
      <c r="F414" s="12"/>
      <c r="G414" s="12"/>
      <c r="H414" s="12"/>
      <c r="I414" s="12"/>
      <c r="J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5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  <c r="BF414" s="1">
        <f t="shared" si="10"/>
        <v>0</v>
      </c>
    </row>
    <row r="415" spans="2:58">
      <c r="B415" s="2"/>
      <c r="C415" s="12"/>
      <c r="D415" s="12"/>
      <c r="E415" s="12"/>
      <c r="F415" s="12"/>
      <c r="G415" s="12"/>
      <c r="H415" s="12"/>
      <c r="I415" s="12"/>
      <c r="J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5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  <c r="BF415" s="1">
        <f t="shared" si="10"/>
        <v>0</v>
      </c>
    </row>
    <row r="416" spans="2:58">
      <c r="B416" s="2"/>
      <c r="C416" s="12"/>
      <c r="D416" s="12"/>
      <c r="E416" s="12"/>
      <c r="F416" s="12"/>
      <c r="G416" s="12"/>
      <c r="H416" s="12"/>
      <c r="I416" s="12"/>
      <c r="J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5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  <c r="BF416" s="1">
        <f t="shared" si="10"/>
        <v>0</v>
      </c>
    </row>
    <row r="417" spans="1:58">
      <c r="B417" s="2"/>
      <c r="C417" s="12"/>
      <c r="D417" s="12"/>
      <c r="E417" s="12"/>
      <c r="F417" s="12"/>
      <c r="G417" s="12"/>
      <c r="H417" s="12"/>
      <c r="I417" s="12"/>
      <c r="J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5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  <c r="BF417" s="1">
        <f t="shared" si="10"/>
        <v>0</v>
      </c>
    </row>
    <row r="418" spans="1:58" s="10" customFormat="1" ht="15.75">
      <c r="A418" s="11"/>
      <c r="C418" s="111">
        <f t="shared" ref="C418:O418" si="11">SUM(C4:C417)</f>
        <v>29632.05</v>
      </c>
      <c r="D418" s="111">
        <f t="shared" si="11"/>
        <v>40396.160000000003</v>
      </c>
      <c r="E418" s="111">
        <f t="shared" si="11"/>
        <v>243</v>
      </c>
      <c r="F418" s="111">
        <f t="shared" si="11"/>
        <v>1890.77</v>
      </c>
      <c r="G418" s="111">
        <f t="shared" si="11"/>
        <v>1750.08</v>
      </c>
      <c r="H418" s="111">
        <f t="shared" si="11"/>
        <v>798.67000000000007</v>
      </c>
      <c r="I418" s="111">
        <f t="shared" si="11"/>
        <v>1169.4100000000001</v>
      </c>
      <c r="J418" s="111">
        <f t="shared" si="11"/>
        <v>4200</v>
      </c>
      <c r="K418" s="111">
        <f t="shared" si="11"/>
        <v>750</v>
      </c>
      <c r="L418" s="111">
        <f t="shared" si="11"/>
        <v>2988.9</v>
      </c>
      <c r="M418" s="111">
        <f t="shared" si="11"/>
        <v>0</v>
      </c>
      <c r="N418" s="111">
        <f t="shared" si="11"/>
        <v>16745</v>
      </c>
      <c r="O418" s="111">
        <f t="shared" si="11"/>
        <v>0</v>
      </c>
      <c r="P418" s="111">
        <f t="shared" ref="P418:BF418" si="12">SUM(P4:P417)</f>
        <v>755.28000000000009</v>
      </c>
      <c r="Q418" s="111">
        <f t="shared" si="12"/>
        <v>0</v>
      </c>
      <c r="R418" s="111">
        <f t="shared" si="12"/>
        <v>0</v>
      </c>
      <c r="S418" s="111">
        <f t="shared" si="12"/>
        <v>0</v>
      </c>
      <c r="T418" s="111">
        <f t="shared" si="12"/>
        <v>0</v>
      </c>
      <c r="U418" s="111">
        <f t="shared" si="12"/>
        <v>0</v>
      </c>
      <c r="V418" s="111">
        <f t="shared" si="12"/>
        <v>57.75</v>
      </c>
      <c r="W418" s="111">
        <f t="shared" si="12"/>
        <v>40.5</v>
      </c>
      <c r="X418" s="111">
        <f t="shared" si="12"/>
        <v>0</v>
      </c>
      <c r="Y418" s="111">
        <f t="shared" si="12"/>
        <v>172.38</v>
      </c>
      <c r="Z418" s="111">
        <f t="shared" si="12"/>
        <v>5.36</v>
      </c>
      <c r="AA418" s="111">
        <f t="shared" si="12"/>
        <v>183.68</v>
      </c>
      <c r="AB418" s="111">
        <f t="shared" si="12"/>
        <v>0</v>
      </c>
      <c r="AC418" s="111">
        <f t="shared" si="12"/>
        <v>0</v>
      </c>
      <c r="AD418" s="111">
        <f t="shared" si="12"/>
        <v>0</v>
      </c>
      <c r="AE418" s="111">
        <f t="shared" si="12"/>
        <v>0</v>
      </c>
      <c r="AF418" s="111">
        <f t="shared" si="12"/>
        <v>0</v>
      </c>
      <c r="AG418" s="111">
        <f t="shared" si="12"/>
        <v>0</v>
      </c>
      <c r="AH418" s="111">
        <f t="shared" si="12"/>
        <v>923.46</v>
      </c>
      <c r="AI418" s="111">
        <f t="shared" si="12"/>
        <v>514.45000000000005</v>
      </c>
      <c r="AJ418" s="111">
        <f t="shared" si="12"/>
        <v>0</v>
      </c>
      <c r="AK418" s="111">
        <f t="shared" si="12"/>
        <v>0</v>
      </c>
      <c r="AL418" s="111">
        <f t="shared" si="12"/>
        <v>0</v>
      </c>
      <c r="AM418" s="111">
        <f t="shared" si="12"/>
        <v>27</v>
      </c>
      <c r="AN418" s="111">
        <f t="shared" si="12"/>
        <v>0</v>
      </c>
      <c r="AO418" s="111">
        <f t="shared" si="12"/>
        <v>0</v>
      </c>
      <c r="AP418" s="111">
        <f t="shared" si="12"/>
        <v>0</v>
      </c>
      <c r="AQ418" s="111">
        <f t="shared" si="12"/>
        <v>0</v>
      </c>
      <c r="AR418" s="111">
        <f t="shared" si="12"/>
        <v>0</v>
      </c>
      <c r="AS418" s="111">
        <f t="shared" si="12"/>
        <v>0</v>
      </c>
      <c r="AT418" s="111">
        <f t="shared" si="12"/>
        <v>0</v>
      </c>
      <c r="AU418" s="111">
        <f t="shared" si="12"/>
        <v>0</v>
      </c>
      <c r="AV418" s="111">
        <f t="shared" si="12"/>
        <v>0</v>
      </c>
      <c r="AW418" s="111">
        <f t="shared" si="12"/>
        <v>0</v>
      </c>
      <c r="AX418" s="111">
        <f t="shared" si="12"/>
        <v>0</v>
      </c>
      <c r="AY418" s="111">
        <f t="shared" si="12"/>
        <v>0</v>
      </c>
      <c r="AZ418" s="111">
        <f t="shared" si="12"/>
        <v>3313</v>
      </c>
      <c r="BA418" s="111">
        <f t="shared" si="12"/>
        <v>0</v>
      </c>
      <c r="BB418" s="111">
        <f t="shared" si="12"/>
        <v>0</v>
      </c>
      <c r="BC418" s="111">
        <f t="shared" si="12"/>
        <v>0</v>
      </c>
      <c r="BD418" s="111">
        <f t="shared" si="12"/>
        <v>0</v>
      </c>
      <c r="BE418" s="111">
        <f t="shared" si="12"/>
        <v>0</v>
      </c>
      <c r="BF418" s="111">
        <f t="shared" si="12"/>
        <v>106556.9</v>
      </c>
    </row>
    <row r="419" spans="1:58">
      <c r="Q419" s="5"/>
      <c r="R419" s="5"/>
      <c r="AD419" s="5"/>
      <c r="AE419" s="5"/>
    </row>
    <row r="420" spans="1:58">
      <c r="Q420" s="5"/>
      <c r="R420" s="5"/>
      <c r="AD420" s="5"/>
      <c r="AE420" s="5"/>
    </row>
    <row r="421" spans="1:58">
      <c r="Q421" s="5"/>
      <c r="R421" s="5"/>
      <c r="AD421" s="5"/>
      <c r="AE421" s="5"/>
    </row>
    <row r="424" spans="1:58">
      <c r="Q424" s="5"/>
      <c r="R424" s="5"/>
      <c r="AD424" s="5"/>
      <c r="AE424" s="5"/>
    </row>
    <row r="425" spans="1:58">
      <c r="Q425" s="5"/>
      <c r="R425" s="5"/>
      <c r="AD425" s="5"/>
      <c r="AE425" s="5"/>
    </row>
    <row r="426" spans="1:58">
      <c r="Q426" s="5"/>
      <c r="R426" s="5"/>
      <c r="AD426" s="5"/>
      <c r="AE426" s="5"/>
    </row>
    <row r="427" spans="1:58">
      <c r="Q427" s="5"/>
      <c r="R427" s="5"/>
      <c r="AD427" s="5"/>
      <c r="AE427" s="5"/>
    </row>
    <row r="428" spans="1:58">
      <c r="Q428" s="5"/>
      <c r="R428" s="5"/>
      <c r="AD428" s="5"/>
      <c r="AE428" s="5"/>
    </row>
    <row r="429" spans="1:58">
      <c r="T429" s="5"/>
      <c r="U429" s="5"/>
      <c r="V429" s="5"/>
      <c r="Y429" s="5"/>
      <c r="Z429" s="5"/>
      <c r="AA429" s="5"/>
      <c r="AB429" s="5"/>
      <c r="AD429" s="5"/>
      <c r="AE429" s="5"/>
    </row>
    <row r="431" spans="1:58">
      <c r="AD431" s="5"/>
      <c r="AE431" s="5"/>
    </row>
    <row r="432" spans="1:58">
      <c r="AD432" s="5"/>
      <c r="AE432" s="5"/>
    </row>
    <row r="433" spans="2:31">
      <c r="Q433" s="5"/>
      <c r="R433" s="5"/>
      <c r="AD433" s="5"/>
      <c r="AE433" s="5"/>
    </row>
    <row r="434" spans="2:31">
      <c r="Q434" s="5"/>
      <c r="R434" s="5"/>
      <c r="AD434" s="5"/>
      <c r="AE434" s="5"/>
    </row>
    <row r="435" spans="2:31">
      <c r="Q435" s="5"/>
      <c r="R435" s="5"/>
      <c r="AD435" s="5"/>
      <c r="AE435" s="5"/>
    </row>
    <row r="436" spans="2:31">
      <c r="AD436" s="5"/>
      <c r="AE436" s="5"/>
    </row>
    <row r="437" spans="2:31">
      <c r="Q437" s="5"/>
      <c r="R437" s="5"/>
      <c r="AD437" s="5"/>
      <c r="AE437" s="5"/>
    </row>
    <row r="438" spans="2:31">
      <c r="B438" s="2"/>
      <c r="C438" s="2"/>
      <c r="D438" s="2"/>
      <c r="E438" s="2"/>
      <c r="F438" s="2"/>
      <c r="G438" s="2"/>
      <c r="H438" s="2"/>
      <c r="I438" s="2"/>
      <c r="J438" s="2"/>
      <c r="AD438" s="5"/>
      <c r="AE438" s="5"/>
    </row>
    <row r="439" spans="2:31">
      <c r="B439" s="2"/>
      <c r="C439" s="2"/>
      <c r="D439" s="2"/>
      <c r="E439" s="2"/>
      <c r="F439" s="2"/>
      <c r="G439" s="2"/>
      <c r="H439" s="2"/>
      <c r="I439" s="2"/>
      <c r="J439" s="2"/>
      <c r="AD439" s="5"/>
      <c r="AE439" s="5"/>
    </row>
    <row r="440" spans="2:31">
      <c r="B440" s="2"/>
      <c r="C440" s="2"/>
      <c r="D440" s="2"/>
      <c r="E440" s="2"/>
      <c r="F440" s="2"/>
      <c r="G440" s="2"/>
      <c r="H440" s="2"/>
      <c r="I440" s="2"/>
      <c r="J440" s="2"/>
      <c r="AD440" s="5"/>
      <c r="AE440" s="5"/>
    </row>
    <row r="441" spans="2:31">
      <c r="B441" s="2"/>
      <c r="C441" s="2"/>
      <c r="D441" s="2"/>
      <c r="E441" s="2"/>
      <c r="F441" s="2"/>
      <c r="G441" s="2"/>
      <c r="H441" s="2"/>
      <c r="I441" s="2"/>
      <c r="J441" s="2"/>
      <c r="AD441" s="5"/>
      <c r="AE441" s="5"/>
    </row>
    <row r="442" spans="2:31">
      <c r="B442" s="2"/>
      <c r="C442" s="2"/>
      <c r="D442" s="2"/>
      <c r="E442" s="2"/>
      <c r="F442" s="2"/>
      <c r="G442" s="2"/>
      <c r="H442" s="2"/>
      <c r="I442" s="2"/>
      <c r="J442" s="2"/>
      <c r="Q442" s="5"/>
      <c r="R442" s="5"/>
      <c r="AD442" s="5"/>
      <c r="AE442" s="5"/>
    </row>
    <row r="443" spans="2:31">
      <c r="Q443" s="5"/>
      <c r="R443" s="5"/>
      <c r="AD443" s="5"/>
      <c r="AE443" s="5"/>
    </row>
    <row r="444" spans="2:31">
      <c r="Q444" s="5"/>
      <c r="R444" s="5"/>
      <c r="AD444" s="5"/>
      <c r="AE444" s="5"/>
    </row>
    <row r="445" spans="2:31">
      <c r="AD445" s="5"/>
      <c r="AE445" s="5"/>
    </row>
    <row r="446" spans="2:31">
      <c r="AD446" s="5"/>
      <c r="AE446" s="5"/>
    </row>
    <row r="447" spans="2:31">
      <c r="AD447" s="5"/>
      <c r="AE447" s="5"/>
    </row>
    <row r="448" spans="2:31">
      <c r="AD448" s="5"/>
      <c r="AE448" s="5"/>
    </row>
    <row r="449" spans="17:31">
      <c r="AD449" s="5"/>
      <c r="AE449" s="5"/>
    </row>
    <row r="450" spans="17:31">
      <c r="AD450" s="5"/>
      <c r="AE450" s="5"/>
    </row>
    <row r="451" spans="17:31">
      <c r="AD451" s="5"/>
      <c r="AE451" s="5"/>
    </row>
    <row r="452" spans="17:31">
      <c r="AD452" s="5"/>
      <c r="AE452" s="5"/>
    </row>
    <row r="453" spans="17:31">
      <c r="AD453" s="5"/>
      <c r="AE453" s="5"/>
    </row>
    <row r="454" spans="17:31">
      <c r="AD454" s="5"/>
      <c r="AE454" s="5"/>
    </row>
    <row r="455" spans="17:31">
      <c r="AD455" s="5"/>
      <c r="AE455" s="5"/>
    </row>
    <row r="456" spans="17:31">
      <c r="Q456" s="5"/>
      <c r="R456" s="5"/>
      <c r="AD456" s="5"/>
      <c r="AE456" s="5"/>
    </row>
    <row r="457" spans="17:31">
      <c r="Q457" s="5"/>
      <c r="R457" s="5"/>
      <c r="AD457" s="5"/>
      <c r="AE457" s="5"/>
    </row>
    <row r="458" spans="17:31">
      <c r="AD458" s="5"/>
      <c r="AE458" s="5"/>
    </row>
    <row r="459" spans="17:31">
      <c r="AD459" s="5"/>
      <c r="AE459" s="5"/>
    </row>
    <row r="460" spans="17:31">
      <c r="Q460" s="5"/>
      <c r="R460" s="5"/>
      <c r="AD460" s="5"/>
      <c r="AE460" s="5"/>
    </row>
    <row r="461" spans="17:31">
      <c r="Q461" s="5"/>
      <c r="R461" s="5"/>
      <c r="AD461" s="5"/>
      <c r="AE461" s="5"/>
    </row>
    <row r="462" spans="17:31">
      <c r="Q462" s="5"/>
      <c r="R462" s="5"/>
      <c r="AD462" s="5"/>
      <c r="AE462" s="5"/>
    </row>
    <row r="463" spans="17:31">
      <c r="AD463" s="5"/>
      <c r="AE463" s="5"/>
    </row>
    <row r="464" spans="17:31">
      <c r="AD464" s="5"/>
      <c r="AE464" s="5"/>
    </row>
    <row r="465" spans="17:32">
      <c r="AD465" s="5"/>
      <c r="AE465" s="5"/>
      <c r="AF465" s="14"/>
    </row>
    <row r="466" spans="17:32">
      <c r="W466" s="1"/>
      <c r="X466" s="1"/>
      <c r="AD466" s="5"/>
      <c r="AE466" s="5"/>
    </row>
    <row r="467" spans="17:32">
      <c r="AD467" s="5"/>
      <c r="AE467" s="5"/>
    </row>
    <row r="468" spans="17:32">
      <c r="Q468" s="5"/>
      <c r="R468" s="5"/>
      <c r="AD468" s="5"/>
      <c r="AE468" s="5"/>
    </row>
    <row r="469" spans="17:32">
      <c r="Q469" s="5"/>
      <c r="R469" s="5"/>
      <c r="AD469" s="5"/>
      <c r="AE469" s="5"/>
    </row>
    <row r="470" spans="17:32">
      <c r="Q470" s="5"/>
      <c r="R470" s="5"/>
      <c r="AD470" s="5"/>
      <c r="AE470" s="5"/>
    </row>
    <row r="471" spans="17:32">
      <c r="AC471" s="5"/>
      <c r="AD471" s="5"/>
      <c r="AE471" s="5"/>
    </row>
    <row r="472" spans="17:32">
      <c r="AC472" s="5"/>
      <c r="AD472" s="5"/>
      <c r="AE472" s="5"/>
    </row>
    <row r="473" spans="17:32">
      <c r="AC473" s="5"/>
      <c r="AD473" s="5"/>
      <c r="AE473" s="5"/>
    </row>
    <row r="474" spans="17:32">
      <c r="Q474" s="5"/>
      <c r="R474" s="5"/>
      <c r="AD474" s="5"/>
      <c r="AE474" s="5"/>
    </row>
    <row r="475" spans="17:32">
      <c r="Q475" s="5"/>
      <c r="R475" s="5"/>
      <c r="AD475" s="5"/>
      <c r="AE475" s="5"/>
    </row>
    <row r="476" spans="17:32">
      <c r="Q476" s="5"/>
      <c r="R476" s="5"/>
      <c r="AD476" s="5"/>
      <c r="AE476" s="5"/>
    </row>
    <row r="477" spans="17:32">
      <c r="Q477" s="5"/>
      <c r="R477" s="5"/>
      <c r="AC477" s="5"/>
      <c r="AD477" s="5"/>
      <c r="AE477" s="5"/>
    </row>
    <row r="479" spans="17:32">
      <c r="AD479" s="12"/>
      <c r="AE479" s="12"/>
    </row>
    <row r="480" spans="17:32">
      <c r="AD480" s="12"/>
      <c r="AE480" s="12"/>
    </row>
    <row r="481" spans="17:57">
      <c r="AD481" s="12"/>
      <c r="AE481" s="12"/>
    </row>
    <row r="482" spans="17:57">
      <c r="AD482" s="12"/>
      <c r="AE482" s="12"/>
    </row>
    <row r="483" spans="17:57">
      <c r="AD483" s="12"/>
      <c r="AE483" s="12"/>
    </row>
    <row r="484" spans="17:57">
      <c r="Q484" s="12"/>
      <c r="R484" s="12"/>
      <c r="AD484" s="12"/>
      <c r="AE484" s="12"/>
    </row>
    <row r="485" spans="17:57">
      <c r="Q485" s="12"/>
      <c r="R485" s="12"/>
      <c r="AD485" s="12"/>
      <c r="AE485" s="12"/>
    </row>
    <row r="487" spans="17:57">
      <c r="AD487" s="12"/>
      <c r="AE487" s="12"/>
      <c r="BC487" s="12"/>
      <c r="BD487" s="12"/>
      <c r="BE487" s="12"/>
    </row>
    <row r="489" spans="17:57">
      <c r="Q489" s="12"/>
      <c r="R489" s="12"/>
      <c r="AD489" s="12"/>
      <c r="AE489" s="12"/>
    </row>
    <row r="490" spans="17:57">
      <c r="Q490" s="12"/>
      <c r="R490" s="12"/>
      <c r="T490" s="12"/>
      <c r="U490" s="12"/>
      <c r="V490" s="12"/>
      <c r="Y490" s="12"/>
      <c r="Z490" s="12"/>
      <c r="AA490" s="12"/>
      <c r="AB490" s="12"/>
      <c r="AC490" s="12"/>
      <c r="AD490" s="12"/>
      <c r="AE490" s="12"/>
      <c r="AF490" s="12"/>
      <c r="BB490" s="12"/>
    </row>
    <row r="492" spans="17:57">
      <c r="Q492" s="12"/>
      <c r="R492" s="12"/>
      <c r="V492" s="12"/>
      <c r="AD492" s="12"/>
      <c r="AE492" s="12"/>
      <c r="AF492" s="12"/>
    </row>
    <row r="494" spans="17:57">
      <c r="AD494" s="12"/>
      <c r="AE494" s="12"/>
    </row>
    <row r="495" spans="17:57">
      <c r="AD495" s="12"/>
      <c r="AE495" s="12"/>
    </row>
    <row r="496" spans="17:57">
      <c r="AD496" s="12"/>
      <c r="AE496" s="12"/>
    </row>
    <row r="497" spans="1:32">
      <c r="AD497" s="12"/>
      <c r="AE497" s="12"/>
    </row>
    <row r="498" spans="1:32">
      <c r="Q498" s="12"/>
      <c r="R498" s="12"/>
      <c r="AD498" s="12"/>
      <c r="AE498" s="12"/>
    </row>
    <row r="501" spans="1:32" s="48" customFormat="1">
      <c r="A501" s="46"/>
      <c r="K501" s="16"/>
      <c r="L501" s="16"/>
      <c r="M501" s="16"/>
      <c r="N501" s="16"/>
      <c r="O501" s="16"/>
      <c r="P501" s="16"/>
      <c r="Q501" s="51"/>
      <c r="R501" s="51"/>
      <c r="AD501" s="51"/>
      <c r="AE501" s="51"/>
      <c r="AF501" s="50"/>
    </row>
    <row r="502" spans="1:32" s="48" customFormat="1">
      <c r="A502" s="46"/>
      <c r="K502" s="16"/>
      <c r="L502" s="16"/>
      <c r="M502" s="16"/>
      <c r="N502" s="16"/>
      <c r="O502" s="16"/>
      <c r="P502" s="16"/>
      <c r="Q502" s="52"/>
      <c r="R502" s="52"/>
      <c r="AD502" s="52"/>
      <c r="AE502" s="52"/>
      <c r="AF502" s="51"/>
    </row>
    <row r="503" spans="1:32" s="48" customFormat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16"/>
      <c r="L503" s="16"/>
      <c r="M503" s="16"/>
      <c r="N503" s="16"/>
      <c r="O503" s="16"/>
      <c r="P503" s="16"/>
      <c r="Q503" s="47"/>
      <c r="R503" s="47"/>
      <c r="AD503" s="47"/>
      <c r="AE503" s="47"/>
      <c r="AF503" s="49"/>
    </row>
    <row r="504" spans="1:32" s="48" customFormat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16"/>
      <c r="L504" s="16"/>
      <c r="M504" s="16"/>
      <c r="N504" s="16"/>
      <c r="O504" s="16"/>
      <c r="P504" s="16"/>
      <c r="Q504" s="47"/>
      <c r="R504" s="47"/>
      <c r="AD504" s="47"/>
      <c r="AE504" s="47"/>
      <c r="AF504" s="49"/>
    </row>
    <row r="505" spans="1:32" s="48" customFormat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16"/>
      <c r="L505" s="16"/>
      <c r="M505" s="16"/>
      <c r="N505" s="16"/>
      <c r="O505" s="16"/>
      <c r="P505" s="16"/>
      <c r="Q505" s="47"/>
      <c r="R505" s="47"/>
      <c r="AD505" s="47"/>
      <c r="AE505" s="47"/>
      <c r="AF505" s="49"/>
    </row>
    <row r="506" spans="1:32" s="48" customFormat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16"/>
      <c r="L506" s="16"/>
      <c r="M506" s="16"/>
      <c r="N506" s="16"/>
      <c r="O506" s="16"/>
      <c r="P506" s="16"/>
      <c r="AD506" s="47"/>
      <c r="AE506" s="47"/>
      <c r="AF506" s="49"/>
    </row>
    <row r="507" spans="1:32" s="48" customFormat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16"/>
      <c r="L507" s="16"/>
      <c r="M507" s="16"/>
      <c r="N507" s="16"/>
      <c r="O507" s="16"/>
      <c r="P507" s="16"/>
      <c r="AD507" s="47"/>
      <c r="AE507" s="47"/>
      <c r="AF507" s="49"/>
    </row>
    <row r="508" spans="1:32" s="48" customFormat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16"/>
      <c r="L508" s="16"/>
      <c r="M508" s="16"/>
      <c r="N508" s="16"/>
      <c r="O508" s="16"/>
      <c r="P508" s="16"/>
      <c r="AD508" s="47"/>
      <c r="AE508" s="47"/>
      <c r="AF508" s="49"/>
    </row>
    <row r="509" spans="1:32" s="48" customFormat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16"/>
      <c r="L509" s="16"/>
      <c r="M509" s="16"/>
      <c r="N509" s="16"/>
      <c r="O509" s="16"/>
      <c r="P509" s="16"/>
      <c r="AD509" s="47"/>
      <c r="AE509" s="47"/>
      <c r="AF509" s="49"/>
    </row>
    <row r="510" spans="1:32" s="48" customFormat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16"/>
      <c r="L510" s="16"/>
      <c r="M510" s="16"/>
      <c r="N510" s="16"/>
      <c r="O510" s="16"/>
      <c r="P510" s="16"/>
      <c r="AD510" s="47"/>
      <c r="AE510" s="47"/>
      <c r="AF510" s="49"/>
    </row>
    <row r="511" spans="1:32" s="48" customFormat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16"/>
      <c r="L511" s="16"/>
      <c r="M511" s="16"/>
      <c r="N511" s="16"/>
      <c r="O511" s="16"/>
      <c r="P511" s="16"/>
      <c r="Q511" s="47"/>
      <c r="R511" s="47"/>
      <c r="AD511" s="47"/>
      <c r="AE511" s="47"/>
      <c r="AF511" s="49"/>
    </row>
    <row r="512" spans="1:32" s="48" customFormat="1">
      <c r="A512" s="46"/>
      <c r="B512" s="46"/>
      <c r="K512" s="16"/>
      <c r="L512" s="16"/>
      <c r="M512" s="16"/>
      <c r="N512" s="16"/>
      <c r="O512" s="16"/>
      <c r="P512" s="16"/>
      <c r="Q512" s="52"/>
      <c r="R512" s="52"/>
      <c r="AD512" s="52"/>
      <c r="AE512" s="52"/>
      <c r="AF512" s="50"/>
    </row>
    <row r="513" spans="2:54">
      <c r="B513" s="46"/>
    </row>
    <row r="514" spans="2:54">
      <c r="B514" s="46"/>
    </row>
    <row r="515" spans="2:54">
      <c r="B515" s="46"/>
    </row>
    <row r="516" spans="2:54">
      <c r="B516" s="46"/>
    </row>
    <row r="517" spans="2:54">
      <c r="B517" s="46"/>
    </row>
    <row r="518" spans="2:54">
      <c r="B518" s="46"/>
    </row>
    <row r="519" spans="2:54">
      <c r="B519" s="46"/>
    </row>
    <row r="520" spans="2:54">
      <c r="B520" s="46"/>
    </row>
    <row r="522" spans="2:54">
      <c r="Q522" s="12"/>
      <c r="R522" s="12"/>
      <c r="AC522" s="12"/>
      <c r="AD522" s="12"/>
      <c r="AE522" s="12"/>
      <c r="AF522" s="15"/>
      <c r="BB522" s="12"/>
    </row>
    <row r="525" spans="2:54">
      <c r="Q525" s="12"/>
      <c r="R525" s="12"/>
      <c r="AC525" s="12"/>
      <c r="AD525" s="12"/>
      <c r="AE525" s="12"/>
      <c r="AF525" s="12"/>
    </row>
    <row r="528" spans="2:54">
      <c r="AD528" s="12"/>
      <c r="AE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</row>
    <row r="529" spans="2:53">
      <c r="AD529" s="12"/>
      <c r="AE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</row>
    <row r="530" spans="2:53">
      <c r="AD530" s="12"/>
      <c r="AE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</row>
    <row r="531" spans="2:53">
      <c r="AD531" s="12"/>
      <c r="AE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</row>
    <row r="532" spans="2:53">
      <c r="Q532" s="12"/>
      <c r="R532" s="12"/>
      <c r="AD532" s="12"/>
      <c r="AE532" s="12"/>
    </row>
    <row r="534" spans="2:53">
      <c r="Q534" s="12"/>
      <c r="R534" s="12"/>
      <c r="T534" s="12"/>
      <c r="U534" s="12"/>
      <c r="Y534" s="12"/>
      <c r="Z534" s="12"/>
      <c r="AA534" s="12"/>
      <c r="AB534" s="12"/>
      <c r="AC534" s="12"/>
      <c r="AD534" s="12"/>
      <c r="AE534" s="12"/>
    </row>
    <row r="537" spans="2:53">
      <c r="AA537" s="6"/>
      <c r="AB537" s="6"/>
      <c r="AC537" s="6"/>
      <c r="AD537" s="12"/>
    </row>
    <row r="541" spans="2:53">
      <c r="Q541" s="12"/>
      <c r="R541" s="12"/>
      <c r="W541" s="7"/>
      <c r="X541" s="7"/>
      <c r="AD541" s="12"/>
      <c r="AE541" s="12"/>
      <c r="AF541" s="15"/>
    </row>
    <row r="542" spans="2:53">
      <c r="Q542" s="12"/>
      <c r="R542" s="12"/>
      <c r="AD542" s="12"/>
      <c r="AE542" s="12"/>
      <c r="AF542" s="7"/>
    </row>
    <row r="543" spans="2:53">
      <c r="Q543" s="7"/>
      <c r="R543" s="7"/>
      <c r="AD543" s="7"/>
      <c r="AE543" s="7"/>
    </row>
    <row r="544" spans="2:53">
      <c r="B544" s="13"/>
      <c r="C544" s="13"/>
      <c r="D544" s="13"/>
      <c r="E544" s="13"/>
      <c r="F544" s="13"/>
      <c r="G544" s="13"/>
      <c r="H544" s="13"/>
      <c r="I544" s="13"/>
      <c r="J544" s="13"/>
      <c r="Q544" s="15"/>
      <c r="R544" s="15"/>
      <c r="AD544" s="15"/>
      <c r="AE544" s="15"/>
      <c r="AF544" s="15"/>
    </row>
    <row r="545" spans="2:32">
      <c r="B545" s="2"/>
      <c r="C545" s="2"/>
      <c r="D545" s="12"/>
      <c r="E545" s="12"/>
      <c r="F545" s="12"/>
      <c r="G545" s="12"/>
      <c r="H545" s="12"/>
      <c r="I545" s="12"/>
      <c r="J545" s="12"/>
      <c r="AD545" s="12"/>
      <c r="AE545" s="12"/>
      <c r="AF545" s="20"/>
    </row>
    <row r="546" spans="2:32">
      <c r="B546" s="2"/>
      <c r="C546" s="2"/>
      <c r="D546" s="12"/>
      <c r="E546" s="12"/>
      <c r="F546" s="12"/>
      <c r="G546" s="12"/>
      <c r="H546" s="12"/>
      <c r="I546" s="12"/>
      <c r="J546" s="12"/>
      <c r="AD546" s="12"/>
      <c r="AE546" s="12"/>
      <c r="AF546" s="20"/>
    </row>
    <row r="547" spans="2:32">
      <c r="B547" s="2"/>
      <c r="C547" s="2"/>
      <c r="D547" s="12"/>
      <c r="E547" s="12"/>
      <c r="F547" s="12"/>
      <c r="G547" s="12"/>
      <c r="H547" s="12"/>
      <c r="I547" s="12"/>
      <c r="J547" s="12"/>
      <c r="AD547" s="12"/>
      <c r="AE547" s="12"/>
      <c r="AF547" s="20"/>
    </row>
    <row r="548" spans="2:32">
      <c r="B548" s="2"/>
      <c r="C548" s="20"/>
      <c r="D548" s="12"/>
      <c r="E548" s="12"/>
      <c r="F548" s="12"/>
      <c r="G548" s="12"/>
      <c r="H548" s="12"/>
      <c r="I548" s="12"/>
      <c r="J548" s="12"/>
      <c r="AD548" s="12"/>
      <c r="AE548" s="12"/>
    </row>
    <row r="549" spans="2:32">
      <c r="B549" s="2"/>
      <c r="C549" s="20"/>
      <c r="D549" s="12"/>
      <c r="E549" s="12"/>
      <c r="F549" s="12"/>
      <c r="G549" s="12"/>
      <c r="H549" s="12"/>
      <c r="I549" s="12"/>
      <c r="J549" s="12"/>
      <c r="AD549" s="12"/>
      <c r="AE549" s="12"/>
    </row>
    <row r="550" spans="2:32">
      <c r="B550" s="2"/>
      <c r="C550" s="20"/>
      <c r="D550" s="12"/>
      <c r="E550" s="12"/>
      <c r="F550" s="12"/>
      <c r="G550" s="12"/>
      <c r="H550" s="12"/>
      <c r="I550" s="12"/>
      <c r="J550" s="12"/>
      <c r="AD550" s="12"/>
      <c r="AE550" s="12"/>
    </row>
    <row r="551" spans="2:32">
      <c r="B551" s="2"/>
      <c r="C551" s="20"/>
      <c r="D551" s="12"/>
      <c r="E551" s="12"/>
      <c r="F551" s="12"/>
      <c r="G551" s="12"/>
      <c r="H551" s="12"/>
      <c r="I551" s="12"/>
      <c r="J551" s="12"/>
      <c r="AD551" s="12"/>
      <c r="AE551" s="12"/>
    </row>
    <row r="552" spans="2:32">
      <c r="B552" s="2"/>
      <c r="C552" s="20"/>
      <c r="D552" s="12"/>
      <c r="E552" s="12"/>
      <c r="F552" s="12"/>
      <c r="G552" s="12"/>
      <c r="H552" s="12"/>
      <c r="I552" s="12"/>
      <c r="J552" s="12"/>
      <c r="AD552" s="12"/>
      <c r="AE552" s="12"/>
    </row>
    <row r="553" spans="2:32">
      <c r="B553" s="2"/>
      <c r="C553" s="2"/>
      <c r="D553" s="12"/>
      <c r="E553" s="12"/>
      <c r="F553" s="12"/>
      <c r="G553" s="12"/>
      <c r="H553" s="12"/>
      <c r="I553" s="12"/>
      <c r="J553" s="12"/>
      <c r="AD553" s="12"/>
      <c r="AE553" s="12"/>
      <c r="AF553" s="20"/>
    </row>
    <row r="555" spans="2:32">
      <c r="Q555" s="12"/>
      <c r="R555" s="12"/>
      <c r="T555" s="12"/>
      <c r="U555" s="12"/>
      <c r="V555" s="12"/>
      <c r="Y555" s="12"/>
      <c r="Z555" s="12"/>
      <c r="AC555" s="12"/>
      <c r="AD555" s="12"/>
      <c r="AE555" s="12"/>
    </row>
    <row r="558" spans="2:32">
      <c r="Q558" s="12"/>
      <c r="R558" s="12"/>
      <c r="AD558" s="12"/>
      <c r="AE558" s="12"/>
    </row>
    <row r="559" spans="2:32">
      <c r="Q559" s="12"/>
      <c r="R559" s="12"/>
      <c r="AD559" s="12"/>
      <c r="AE559" s="12"/>
    </row>
    <row r="560" spans="2:32">
      <c r="Q560" s="7"/>
      <c r="R560" s="7"/>
      <c r="AD560" s="7"/>
      <c r="AE560" s="7"/>
    </row>
    <row r="561" spans="2:32">
      <c r="Q561" s="7"/>
      <c r="R561" s="7"/>
      <c r="AD561" s="7"/>
      <c r="AE561" s="7"/>
      <c r="AF561" s="7"/>
    </row>
    <row r="562" spans="2:32">
      <c r="Q562" s="7"/>
      <c r="R562" s="7"/>
      <c r="W562" s="7"/>
      <c r="X562" s="7"/>
      <c r="AD562" s="7"/>
      <c r="AE562" s="7"/>
    </row>
    <row r="563" spans="2:32">
      <c r="B563" s="13"/>
      <c r="C563" s="13"/>
      <c r="D563" s="13"/>
      <c r="E563" s="13"/>
      <c r="F563" s="13"/>
      <c r="G563" s="13"/>
      <c r="H563" s="13"/>
      <c r="I563" s="13"/>
      <c r="J563" s="13"/>
      <c r="Q563" s="15"/>
      <c r="R563" s="15"/>
      <c r="AD563" s="15"/>
      <c r="AE563" s="15"/>
    </row>
    <row r="564" spans="2:32">
      <c r="B564" s="2"/>
      <c r="C564" s="2"/>
      <c r="D564" s="12"/>
      <c r="E564" s="12"/>
      <c r="F564" s="12"/>
      <c r="G564" s="12"/>
      <c r="H564" s="12"/>
      <c r="I564" s="12"/>
      <c r="J564" s="12"/>
      <c r="AD564" s="12"/>
      <c r="AE564" s="12"/>
    </row>
    <row r="565" spans="2:32">
      <c r="B565" s="2"/>
      <c r="C565" s="2"/>
      <c r="D565" s="12"/>
      <c r="E565" s="12"/>
      <c r="F565" s="12"/>
      <c r="G565" s="12"/>
      <c r="H565" s="12"/>
      <c r="I565" s="12"/>
      <c r="J565" s="12"/>
      <c r="AD565" s="12"/>
      <c r="AE565" s="12"/>
    </row>
    <row r="566" spans="2:32">
      <c r="B566" s="2"/>
      <c r="C566" s="2"/>
      <c r="D566" s="12"/>
      <c r="E566" s="12"/>
      <c r="F566" s="12"/>
      <c r="G566" s="12"/>
      <c r="H566" s="12"/>
      <c r="I566" s="12"/>
      <c r="J566" s="12"/>
      <c r="AD566" s="12"/>
      <c r="AE566" s="12"/>
    </row>
    <row r="567" spans="2:32">
      <c r="B567" s="2"/>
      <c r="C567" s="2"/>
      <c r="D567" s="12"/>
      <c r="E567" s="12"/>
      <c r="F567" s="12"/>
      <c r="G567" s="12"/>
      <c r="H567" s="12"/>
      <c r="I567" s="12"/>
      <c r="J567" s="12"/>
      <c r="AD567" s="12"/>
      <c r="AE567" s="12"/>
    </row>
    <row r="568" spans="2:32">
      <c r="B568" s="2"/>
      <c r="C568" s="2"/>
      <c r="D568" s="12"/>
      <c r="E568" s="12"/>
      <c r="F568" s="12"/>
      <c r="G568" s="12"/>
      <c r="H568" s="12"/>
      <c r="I568" s="12"/>
      <c r="J568" s="12"/>
      <c r="AD568" s="12"/>
      <c r="AE568" s="12"/>
    </row>
    <row r="569" spans="2:32">
      <c r="B569" s="2"/>
      <c r="C569" s="2"/>
      <c r="D569" s="12"/>
      <c r="E569" s="12"/>
      <c r="F569" s="12"/>
      <c r="G569" s="12"/>
      <c r="H569" s="12"/>
      <c r="I569" s="12"/>
      <c r="J569" s="12"/>
      <c r="AD569" s="12"/>
      <c r="AE569" s="12"/>
    </row>
    <row r="570" spans="2:32">
      <c r="B570" s="2"/>
      <c r="C570" s="2"/>
      <c r="D570" s="12"/>
      <c r="E570" s="12"/>
      <c r="F570" s="12"/>
      <c r="G570" s="12"/>
      <c r="H570" s="12"/>
      <c r="I570" s="12"/>
      <c r="J570" s="12"/>
      <c r="AD570" s="12"/>
      <c r="AE570" s="12"/>
    </row>
    <row r="571" spans="2:32">
      <c r="B571" s="2"/>
      <c r="C571" s="2"/>
      <c r="D571" s="12"/>
      <c r="E571" s="12"/>
      <c r="F571" s="12"/>
      <c r="G571" s="12"/>
      <c r="H571" s="12"/>
      <c r="I571" s="12"/>
      <c r="J571" s="12"/>
      <c r="AD571" s="12"/>
      <c r="AE571" s="12"/>
    </row>
    <row r="572" spans="2:32">
      <c r="B572" s="2"/>
      <c r="C572" s="2"/>
      <c r="D572" s="12"/>
      <c r="E572" s="12"/>
      <c r="F572" s="12"/>
      <c r="G572" s="12"/>
      <c r="H572" s="12"/>
      <c r="I572" s="12"/>
      <c r="J572" s="12"/>
      <c r="AD572" s="12"/>
      <c r="AE572" s="12"/>
    </row>
    <row r="574" spans="2:32">
      <c r="Q574" s="12"/>
      <c r="R574" s="12"/>
      <c r="T574" s="12"/>
      <c r="U574" s="12"/>
      <c r="Y574" s="12"/>
      <c r="Z574" s="12"/>
      <c r="AA574" s="12"/>
      <c r="AB574" s="12"/>
      <c r="AD574" s="12"/>
      <c r="AE574" s="12"/>
      <c r="AF574" s="12"/>
    </row>
    <row r="576" spans="2:32">
      <c r="AD576" s="12"/>
      <c r="AE576" s="12"/>
    </row>
    <row r="577" spans="30:31">
      <c r="AD577" s="12"/>
      <c r="AE577" s="12"/>
    </row>
    <row r="578" spans="30:31">
      <c r="AD578" s="12"/>
      <c r="AE578" s="12"/>
    </row>
    <row r="579" spans="30:31">
      <c r="AD579" s="12"/>
      <c r="AE579" s="12"/>
    </row>
    <row r="580" spans="30:31">
      <c r="AD580" s="12"/>
      <c r="AE580" s="12"/>
    </row>
    <row r="581" spans="30:31">
      <c r="AD581" s="12"/>
      <c r="AE581" s="12"/>
    </row>
    <row r="582" spans="30:31">
      <c r="AD582" s="12"/>
      <c r="AE582" s="12"/>
    </row>
    <row r="583" spans="30:31">
      <c r="AD583" s="12"/>
      <c r="AE583" s="12"/>
    </row>
    <row r="584" spans="30:31">
      <c r="AD584" s="12"/>
      <c r="AE584" s="12"/>
    </row>
    <row r="585" spans="30:31">
      <c r="AD585" s="12"/>
      <c r="AE585" s="12"/>
    </row>
    <row r="586" spans="30:31">
      <c r="AD586" s="12"/>
      <c r="AE586" s="12"/>
    </row>
    <row r="587" spans="30:31">
      <c r="AD587" s="12"/>
      <c r="AE587" s="12"/>
    </row>
    <row r="588" spans="30:31">
      <c r="AD588" s="12"/>
      <c r="AE588" s="12"/>
    </row>
    <row r="589" spans="30:31">
      <c r="AD589" s="12"/>
      <c r="AE589" s="12"/>
    </row>
    <row r="590" spans="30:31">
      <c r="AD590" s="12"/>
      <c r="AE590" s="12"/>
    </row>
    <row r="591" spans="30:31">
      <c r="AD591" s="12"/>
      <c r="AE591" s="12"/>
    </row>
    <row r="592" spans="30:31">
      <c r="AD592" s="12"/>
      <c r="AE592" s="12"/>
    </row>
    <row r="593" spans="2:32">
      <c r="Q593" s="12"/>
      <c r="R593" s="12"/>
      <c r="AD593" s="12"/>
      <c r="AE593" s="12"/>
    </row>
    <row r="596" spans="2:32">
      <c r="Q596" s="12"/>
      <c r="R596" s="12"/>
      <c r="AD596" s="12"/>
      <c r="AE596" s="12"/>
    </row>
    <row r="597" spans="2:32">
      <c r="Q597" s="12"/>
      <c r="R597" s="12"/>
      <c r="AD597" s="12"/>
      <c r="AE597" s="12"/>
    </row>
    <row r="598" spans="2:32">
      <c r="Q598" s="7"/>
      <c r="R598" s="7"/>
      <c r="AD598" s="7"/>
      <c r="AE598" s="7"/>
    </row>
    <row r="599" spans="2:32">
      <c r="Q599" s="7"/>
      <c r="R599" s="7"/>
      <c r="AD599" s="7"/>
      <c r="AE599" s="7"/>
      <c r="AF599" s="7"/>
    </row>
    <row r="600" spans="2:32">
      <c r="B600" s="13"/>
      <c r="C600" s="13"/>
      <c r="D600" s="13"/>
      <c r="E600" s="13"/>
      <c r="F600" s="13"/>
      <c r="G600" s="13"/>
      <c r="H600" s="13"/>
      <c r="I600" s="13"/>
      <c r="J600" s="13"/>
      <c r="Q600" s="15"/>
      <c r="R600" s="15"/>
      <c r="AD600" s="15"/>
      <c r="AE600" s="15"/>
    </row>
    <row r="601" spans="2:32">
      <c r="B601" s="2"/>
      <c r="C601" s="2"/>
      <c r="D601" s="12"/>
      <c r="E601" s="12"/>
      <c r="F601" s="12"/>
      <c r="G601" s="12"/>
      <c r="H601" s="12"/>
      <c r="I601" s="12"/>
      <c r="J601" s="12"/>
      <c r="AD601" s="12"/>
      <c r="AE601" s="12"/>
    </row>
    <row r="602" spans="2:32">
      <c r="B602" s="2"/>
      <c r="C602" s="2"/>
      <c r="D602" s="12"/>
      <c r="E602" s="12"/>
      <c r="F602" s="12"/>
      <c r="G602" s="12"/>
      <c r="H602" s="12"/>
      <c r="I602" s="12"/>
      <c r="J602" s="12"/>
      <c r="AD602" s="12"/>
      <c r="AE602" s="12"/>
    </row>
    <row r="603" spans="2:32">
      <c r="B603" s="2"/>
      <c r="C603" s="2"/>
      <c r="D603" s="12"/>
      <c r="E603" s="12"/>
      <c r="F603" s="12"/>
      <c r="G603" s="12"/>
      <c r="H603" s="12"/>
      <c r="I603" s="12"/>
      <c r="J603" s="12"/>
      <c r="AD603" s="12"/>
      <c r="AE603" s="12"/>
    </row>
    <row r="604" spans="2:32">
      <c r="B604" s="2"/>
      <c r="C604" s="2"/>
      <c r="D604" s="12"/>
      <c r="E604" s="12"/>
      <c r="F604" s="12"/>
      <c r="G604" s="12"/>
      <c r="H604" s="12"/>
      <c r="I604" s="12"/>
      <c r="J604" s="12"/>
      <c r="AD604" s="12"/>
      <c r="AE604" s="12"/>
    </row>
    <row r="605" spans="2:32">
      <c r="B605" s="2"/>
      <c r="C605" s="2"/>
      <c r="D605" s="12"/>
      <c r="E605" s="12"/>
      <c r="F605" s="12"/>
      <c r="G605" s="12"/>
      <c r="H605" s="12"/>
      <c r="I605" s="12"/>
      <c r="J605" s="12"/>
      <c r="AD605" s="12"/>
      <c r="AE605" s="12"/>
    </row>
    <row r="606" spans="2:32">
      <c r="B606" s="2"/>
      <c r="C606" s="2"/>
      <c r="D606" s="12"/>
      <c r="E606" s="12"/>
      <c r="F606" s="12"/>
      <c r="G606" s="12"/>
      <c r="H606" s="12"/>
      <c r="I606" s="12"/>
      <c r="J606" s="12"/>
      <c r="AD606" s="12"/>
      <c r="AE606" s="12"/>
    </row>
    <row r="607" spans="2:32">
      <c r="B607" s="2"/>
      <c r="C607" s="2"/>
      <c r="D607" s="12"/>
      <c r="E607" s="12"/>
      <c r="F607" s="12"/>
      <c r="G607" s="12"/>
      <c r="H607" s="12"/>
      <c r="I607" s="12"/>
      <c r="J607" s="12"/>
      <c r="AD607" s="12"/>
      <c r="AE607" s="12"/>
    </row>
    <row r="608" spans="2:32">
      <c r="B608" s="2"/>
      <c r="C608" s="2"/>
      <c r="D608" s="12"/>
      <c r="E608" s="12"/>
      <c r="F608" s="12"/>
      <c r="G608" s="12"/>
      <c r="H608" s="12"/>
      <c r="I608" s="12"/>
      <c r="J608" s="12"/>
      <c r="AD608" s="12"/>
      <c r="AE608" s="12"/>
    </row>
    <row r="609" spans="1:31">
      <c r="B609" s="2"/>
      <c r="C609" s="2"/>
      <c r="D609" s="12"/>
      <c r="E609" s="12"/>
      <c r="F609" s="12"/>
      <c r="G609" s="12"/>
      <c r="H609" s="12"/>
      <c r="I609" s="12"/>
      <c r="J609" s="12"/>
      <c r="AD609" s="12"/>
      <c r="AE609" s="12"/>
    </row>
    <row r="612" spans="1:31" ht="18.75">
      <c r="A612" s="264"/>
      <c r="B612" s="264"/>
    </row>
    <row r="614" spans="1:31">
      <c r="Q614" s="12"/>
      <c r="R614" s="12"/>
    </row>
    <row r="616" spans="1:31">
      <c r="B616" s="54"/>
    </row>
    <row r="618" spans="1:31">
      <c r="AC618" s="12"/>
    </row>
    <row r="619" spans="1:31">
      <c r="D619" s="12"/>
      <c r="E619" s="12"/>
      <c r="F619" s="12"/>
      <c r="G619" s="12"/>
      <c r="H619" s="12"/>
      <c r="I619" s="12"/>
      <c r="J619" s="12"/>
    </row>
    <row r="620" spans="1:31">
      <c r="C620" s="12"/>
    </row>
    <row r="621" spans="1:31">
      <c r="C621" s="12"/>
      <c r="D621" s="12"/>
      <c r="E621" s="12"/>
      <c r="F621" s="12"/>
      <c r="G621" s="12"/>
      <c r="H621" s="12"/>
      <c r="I621" s="12"/>
      <c r="J621" s="12"/>
      <c r="Q621" s="12"/>
      <c r="R621" s="12"/>
      <c r="S621" s="12"/>
    </row>
    <row r="622" spans="1:31">
      <c r="C622" s="12"/>
      <c r="D622" s="12"/>
      <c r="E622" s="12"/>
      <c r="F622" s="12"/>
      <c r="G622" s="12"/>
      <c r="H622" s="12"/>
      <c r="I622" s="12"/>
      <c r="J622" s="12"/>
      <c r="Q622" s="12"/>
      <c r="R622" s="12"/>
      <c r="S622" s="12"/>
    </row>
    <row r="623" spans="1:31">
      <c r="C623" s="12"/>
      <c r="D623" s="12"/>
      <c r="E623" s="12"/>
      <c r="F623" s="12"/>
      <c r="G623" s="12"/>
      <c r="H623" s="12"/>
      <c r="I623" s="12"/>
      <c r="J623" s="12"/>
      <c r="Q623" s="12"/>
      <c r="R623" s="12"/>
      <c r="S623" s="12"/>
    </row>
    <row r="625" spans="1:57">
      <c r="B625" s="54"/>
    </row>
    <row r="626" spans="1:57">
      <c r="B626" s="55"/>
    </row>
    <row r="629" spans="1:57" ht="18.75">
      <c r="A629" s="264"/>
      <c r="B629" s="264"/>
    </row>
    <row r="630" spans="1:57">
      <c r="B630" s="55"/>
    </row>
    <row r="632" spans="1:57">
      <c r="B632" s="55"/>
    </row>
    <row r="633" spans="1:57">
      <c r="C633" s="12"/>
      <c r="D633" s="12"/>
      <c r="E633" s="12"/>
      <c r="F633" s="12"/>
      <c r="G633" s="12"/>
      <c r="H633" s="12"/>
      <c r="I633" s="12"/>
      <c r="J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5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  <c r="BC633" s="12"/>
      <c r="BD633" s="12"/>
      <c r="BE633" s="12"/>
    </row>
    <row r="634" spans="1:57">
      <c r="C634" s="12"/>
      <c r="D634" s="12"/>
      <c r="E634" s="12"/>
      <c r="F634" s="12"/>
      <c r="G634" s="12"/>
      <c r="H634" s="12"/>
      <c r="I634" s="12"/>
      <c r="J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5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  <c r="BC634" s="12"/>
      <c r="BD634" s="12"/>
      <c r="BE634" s="12"/>
    </row>
    <row r="635" spans="1:57">
      <c r="C635" s="12"/>
      <c r="D635" s="12"/>
      <c r="E635" s="12"/>
      <c r="F635" s="12"/>
      <c r="G635" s="12"/>
      <c r="H635" s="12"/>
      <c r="I635" s="12"/>
      <c r="J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5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  <c r="BA635" s="12"/>
      <c r="BB635" s="12"/>
      <c r="BC635" s="12"/>
      <c r="BD635" s="12"/>
      <c r="BE635" s="12"/>
    </row>
    <row r="636" spans="1:57">
      <c r="B636" s="54"/>
      <c r="C636" s="12"/>
      <c r="D636" s="12"/>
      <c r="E636" s="12"/>
      <c r="F636" s="12"/>
      <c r="G636" s="12"/>
      <c r="H636" s="12"/>
      <c r="I636" s="12"/>
      <c r="J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5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  <c r="BA636" s="12"/>
      <c r="BB636" s="12"/>
      <c r="BC636" s="12"/>
      <c r="BD636" s="12"/>
      <c r="BE636" s="12"/>
    </row>
    <row r="637" spans="1:57">
      <c r="C637" s="12"/>
      <c r="D637" s="12"/>
      <c r="E637" s="12"/>
      <c r="F637" s="12"/>
      <c r="G637" s="12"/>
      <c r="H637" s="12"/>
      <c r="I637" s="12"/>
      <c r="J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5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  <c r="BA637" s="12"/>
      <c r="BB637" s="12"/>
      <c r="BC637" s="12"/>
      <c r="BD637" s="12"/>
      <c r="BE637" s="12"/>
    </row>
    <row r="638" spans="1:57">
      <c r="C638" s="12"/>
      <c r="D638" s="12"/>
      <c r="E638" s="12"/>
      <c r="F638" s="12"/>
      <c r="G638" s="12"/>
      <c r="H638" s="12"/>
      <c r="I638" s="12"/>
      <c r="J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5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  <c r="BA638" s="12"/>
      <c r="BB638" s="12"/>
      <c r="BC638" s="12"/>
      <c r="BD638" s="12"/>
      <c r="BE638" s="12"/>
    </row>
    <row r="639" spans="1:57">
      <c r="C639" s="12"/>
      <c r="D639" s="12"/>
      <c r="E639" s="12"/>
      <c r="F639" s="12"/>
      <c r="G639" s="12"/>
      <c r="H639" s="12"/>
      <c r="I639" s="12"/>
      <c r="J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5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  <c r="BA639" s="12"/>
      <c r="BB639" s="12"/>
      <c r="BC639" s="12"/>
      <c r="BD639" s="12"/>
      <c r="BE639" s="12"/>
    </row>
    <row r="640" spans="1:57">
      <c r="C640" s="12"/>
      <c r="D640" s="12"/>
      <c r="E640" s="12"/>
      <c r="F640" s="12"/>
      <c r="G640" s="12"/>
      <c r="H640" s="12"/>
      <c r="I640" s="12"/>
      <c r="J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5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  <c r="BA640" s="12"/>
      <c r="BB640" s="12"/>
      <c r="BC640" s="12"/>
      <c r="BD640" s="12"/>
      <c r="BE640" s="12"/>
    </row>
    <row r="641" spans="2:65">
      <c r="C641" s="12"/>
      <c r="D641" s="12"/>
      <c r="E641" s="12"/>
      <c r="F641" s="12"/>
      <c r="G641" s="12"/>
      <c r="H641" s="12"/>
      <c r="I641" s="12"/>
      <c r="J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5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  <c r="BA641" s="12"/>
      <c r="BB641" s="12"/>
      <c r="BC641" s="12"/>
      <c r="BD641" s="12"/>
      <c r="BE641" s="12"/>
    </row>
    <row r="642" spans="2:65">
      <c r="C642" s="12"/>
      <c r="D642" s="15"/>
      <c r="E642" s="15"/>
      <c r="F642" s="15"/>
      <c r="G642" s="15"/>
      <c r="H642" s="15"/>
      <c r="I642" s="15"/>
      <c r="J642" s="15"/>
      <c r="Q642" s="20"/>
      <c r="R642" s="20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  <c r="BA642" s="12"/>
      <c r="BB642" s="12"/>
      <c r="BC642" s="12"/>
      <c r="BD642" s="12"/>
      <c r="BE642" s="12"/>
      <c r="BF642" s="12"/>
      <c r="BG642" s="12"/>
      <c r="BH642" s="12"/>
      <c r="BI642" s="12"/>
      <c r="BJ642" s="12"/>
      <c r="BK642" s="12"/>
      <c r="BL642" s="12"/>
      <c r="BM642" s="12"/>
    </row>
    <row r="643" spans="2:65">
      <c r="C643" s="12"/>
      <c r="D643" s="12"/>
      <c r="E643" s="12"/>
      <c r="F643" s="12"/>
      <c r="G643" s="12"/>
      <c r="H643" s="12"/>
      <c r="I643" s="12"/>
      <c r="J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5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  <c r="BC643" s="12"/>
      <c r="BD643" s="12"/>
      <c r="BE643" s="12"/>
    </row>
    <row r="644" spans="2:65">
      <c r="C644" s="12"/>
      <c r="D644" s="12"/>
      <c r="E644" s="12"/>
      <c r="F644" s="12"/>
      <c r="G644" s="12"/>
      <c r="H644" s="12"/>
      <c r="I644" s="12"/>
      <c r="J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5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  <c r="BA644" s="12"/>
      <c r="BB644" s="12"/>
      <c r="BC644" s="12"/>
      <c r="BD644" s="12"/>
      <c r="BE644" s="12"/>
    </row>
    <row r="645" spans="2:65">
      <c r="C645" s="12"/>
      <c r="D645" s="12"/>
      <c r="E645" s="12"/>
      <c r="F645" s="12"/>
      <c r="G645" s="12"/>
      <c r="H645" s="12"/>
      <c r="I645" s="12"/>
      <c r="J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5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  <c r="BA645" s="12"/>
      <c r="BB645" s="12"/>
      <c r="BC645" s="12"/>
      <c r="BD645" s="12"/>
      <c r="BE645" s="12"/>
    </row>
    <row r="646" spans="2:65">
      <c r="C646" s="12"/>
      <c r="D646" s="20"/>
      <c r="E646" s="20"/>
      <c r="F646" s="20"/>
      <c r="G646" s="20"/>
      <c r="H646" s="20"/>
      <c r="I646" s="20"/>
      <c r="J646" s="20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5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  <c r="BA646" s="12"/>
      <c r="BB646" s="12"/>
      <c r="BC646" s="12"/>
      <c r="BD646" s="12"/>
      <c r="BE646" s="12"/>
    </row>
    <row r="647" spans="2:65">
      <c r="B647" s="54"/>
      <c r="C647" s="12"/>
      <c r="D647" s="12"/>
      <c r="E647" s="12"/>
      <c r="F647" s="12"/>
      <c r="G647" s="12"/>
      <c r="H647" s="12"/>
      <c r="I647" s="12"/>
      <c r="J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5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  <c r="BC647" s="12"/>
      <c r="BD647" s="12"/>
      <c r="BE647" s="12"/>
    </row>
    <row r="648" spans="2:65">
      <c r="C648" s="12"/>
      <c r="D648" s="12"/>
      <c r="E648" s="12"/>
      <c r="F648" s="12"/>
      <c r="G648" s="12"/>
      <c r="H648" s="12"/>
      <c r="I648" s="12"/>
      <c r="J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5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  <c r="BC648" s="12"/>
      <c r="BD648" s="12"/>
      <c r="BE648" s="12"/>
    </row>
    <row r="649" spans="2:65">
      <c r="C649" s="12"/>
      <c r="D649" s="12"/>
      <c r="E649" s="12"/>
      <c r="F649" s="12"/>
      <c r="G649" s="12"/>
      <c r="H649" s="12"/>
      <c r="I649" s="12"/>
      <c r="J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5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  <c r="BC649" s="12"/>
      <c r="BD649" s="12"/>
      <c r="BE649" s="12"/>
    </row>
    <row r="650" spans="2:65">
      <c r="C650" s="12"/>
      <c r="D650" s="12"/>
      <c r="E650" s="12"/>
      <c r="F650" s="12"/>
      <c r="G650" s="12"/>
      <c r="H650" s="12"/>
      <c r="I650" s="12"/>
      <c r="J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5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  <c r="BA650" s="12"/>
      <c r="BB650" s="12"/>
      <c r="BC650" s="12"/>
      <c r="BD650" s="12"/>
      <c r="BE650" s="12"/>
    </row>
    <row r="651" spans="2:65">
      <c r="C651" s="2"/>
      <c r="D651" s="8"/>
      <c r="E651" s="8"/>
      <c r="F651" s="8"/>
      <c r="G651" s="8"/>
      <c r="H651" s="8"/>
      <c r="I651" s="8"/>
      <c r="J651" s="8"/>
      <c r="Q651"/>
      <c r="R651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5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  <c r="BC651" s="12"/>
      <c r="BD651" s="12"/>
      <c r="BE651" s="12"/>
    </row>
    <row r="652" spans="2:65">
      <c r="C652" s="12"/>
      <c r="D652" s="12"/>
      <c r="E652" s="12"/>
      <c r="F652" s="12"/>
      <c r="G652" s="12"/>
      <c r="H652" s="12"/>
      <c r="I652" s="12"/>
      <c r="J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5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  <c r="BC652" s="12"/>
      <c r="BD652" s="12"/>
      <c r="BE652" s="12"/>
    </row>
    <row r="653" spans="2:65">
      <c r="C653" s="12"/>
      <c r="D653" s="12"/>
      <c r="E653" s="12"/>
      <c r="F653" s="12"/>
      <c r="G653" s="12"/>
      <c r="H653" s="12"/>
      <c r="I653" s="12"/>
      <c r="J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20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  <c r="BC653" s="12"/>
      <c r="BD653" s="12"/>
      <c r="BE653" s="12"/>
    </row>
    <row r="654" spans="2:65">
      <c r="B654" s="55"/>
      <c r="C654" s="12"/>
      <c r="D654" s="12"/>
      <c r="E654" s="12"/>
      <c r="F654" s="12"/>
      <c r="G654" s="12"/>
      <c r="H654" s="12"/>
      <c r="I654" s="12"/>
      <c r="J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5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  <c r="BC654" s="12"/>
      <c r="BD654" s="12"/>
      <c r="BE654" s="12"/>
    </row>
    <row r="655" spans="2:65">
      <c r="C655" s="12"/>
      <c r="D655" s="12"/>
      <c r="E655" s="12"/>
      <c r="F655" s="12"/>
      <c r="G655" s="12"/>
      <c r="H655" s="12"/>
      <c r="I655" s="12"/>
      <c r="J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5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  <c r="BD655" s="12"/>
      <c r="BE655" s="12"/>
    </row>
    <row r="656" spans="2:65">
      <c r="C656" s="12"/>
      <c r="D656" s="12"/>
      <c r="E656" s="12"/>
      <c r="F656" s="12"/>
      <c r="G656" s="12"/>
      <c r="H656" s="12"/>
      <c r="I656" s="12"/>
      <c r="J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5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  <c r="BC656" s="12"/>
      <c r="BD656" s="12"/>
      <c r="BE656" s="12"/>
    </row>
    <row r="657" spans="3:57">
      <c r="C657" s="12"/>
      <c r="D657" s="12"/>
      <c r="E657" s="12"/>
      <c r="F657" s="12"/>
      <c r="G657" s="12"/>
      <c r="H657" s="12"/>
      <c r="I657" s="12"/>
      <c r="J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5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  <c r="BC657" s="12"/>
      <c r="BD657" s="12"/>
      <c r="BE657" s="12"/>
    </row>
    <row r="658" spans="3:57">
      <c r="C658" s="12"/>
      <c r="D658" s="12"/>
      <c r="E658" s="12"/>
      <c r="F658" s="12"/>
      <c r="G658" s="12"/>
      <c r="H658" s="12"/>
      <c r="I658" s="12"/>
      <c r="J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5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  <c r="BA658" s="12"/>
      <c r="BB658" s="12"/>
      <c r="BC658" s="12"/>
      <c r="BD658" s="12"/>
      <c r="BE658" s="12"/>
    </row>
    <row r="659" spans="3:57">
      <c r="C659" s="12"/>
      <c r="D659" s="12"/>
      <c r="E659" s="12"/>
      <c r="F659" s="12"/>
      <c r="G659" s="12"/>
      <c r="H659" s="12"/>
      <c r="I659" s="12"/>
      <c r="J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5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  <c r="BC659" s="12"/>
      <c r="BD659" s="12"/>
      <c r="BE659" s="12"/>
    </row>
    <row r="660" spans="3:57">
      <c r="C660" s="12"/>
      <c r="D660" s="12"/>
      <c r="E660" s="12"/>
      <c r="F660" s="12"/>
      <c r="G660" s="12"/>
      <c r="H660" s="12"/>
      <c r="I660" s="12"/>
      <c r="J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5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  <c r="BD660" s="12"/>
      <c r="BE660" s="12"/>
    </row>
    <row r="661" spans="3:57">
      <c r="C661" s="12"/>
      <c r="D661" s="12"/>
      <c r="E661" s="12"/>
      <c r="F661" s="12"/>
      <c r="G661" s="12"/>
      <c r="H661" s="12"/>
      <c r="I661" s="12"/>
      <c r="J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5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  <c r="BC661" s="12"/>
      <c r="BD661" s="12"/>
      <c r="BE661" s="12"/>
    </row>
    <row r="662" spans="3:57">
      <c r="C662" s="12"/>
      <c r="D662" s="12"/>
      <c r="E662" s="12"/>
      <c r="F662" s="12"/>
      <c r="G662" s="12"/>
      <c r="H662" s="12"/>
      <c r="I662" s="12"/>
      <c r="J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5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  <c r="BA662" s="12"/>
      <c r="BB662" s="12"/>
      <c r="BC662" s="12"/>
      <c r="BD662" s="12"/>
      <c r="BE662" s="12"/>
    </row>
    <row r="663" spans="3:57">
      <c r="C663" s="12"/>
      <c r="D663" s="12"/>
      <c r="E663" s="12"/>
      <c r="F663" s="12"/>
      <c r="G663" s="12"/>
      <c r="H663" s="12"/>
      <c r="I663" s="12"/>
      <c r="J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5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  <c r="BC663" s="12"/>
      <c r="BD663" s="12"/>
      <c r="BE663" s="12"/>
    </row>
    <row r="664" spans="3:57">
      <c r="C664" s="12"/>
      <c r="D664" s="12"/>
      <c r="E664" s="12"/>
      <c r="F664" s="12"/>
      <c r="G664" s="12"/>
      <c r="H664" s="12"/>
      <c r="I664" s="12"/>
      <c r="J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5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  <c r="BC664" s="12"/>
      <c r="BD664" s="12"/>
      <c r="BE664" s="12"/>
    </row>
    <row r="665" spans="3:57">
      <c r="C665" s="12"/>
      <c r="D665" s="12"/>
      <c r="E665" s="12"/>
      <c r="F665" s="12"/>
      <c r="G665" s="12"/>
      <c r="H665" s="12"/>
      <c r="I665" s="12"/>
      <c r="J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5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  <c r="BC665" s="12"/>
      <c r="BD665" s="12"/>
      <c r="BE665" s="12"/>
    </row>
    <row r="666" spans="3:57">
      <c r="C666" s="12"/>
      <c r="D666" s="12"/>
      <c r="E666" s="12"/>
      <c r="F666" s="12"/>
      <c r="G666" s="12"/>
      <c r="H666" s="12"/>
      <c r="I666" s="12"/>
      <c r="J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5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  <c r="BA666" s="12"/>
      <c r="BB666" s="12"/>
      <c r="BC666" s="12"/>
      <c r="BD666" s="12"/>
      <c r="BE666" s="12"/>
    </row>
    <row r="667" spans="3:57">
      <c r="C667" s="12"/>
      <c r="D667" s="12"/>
      <c r="E667" s="12"/>
      <c r="F667" s="12"/>
      <c r="G667" s="12"/>
      <c r="H667" s="12"/>
      <c r="I667" s="12"/>
      <c r="J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5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  <c r="BD667" s="12"/>
      <c r="BE667" s="12"/>
    </row>
    <row r="668" spans="3:57">
      <c r="C668" s="12"/>
      <c r="D668" s="12"/>
      <c r="E668" s="12"/>
      <c r="F668" s="12"/>
      <c r="G668" s="12"/>
      <c r="H668" s="12"/>
      <c r="I668" s="12"/>
      <c r="J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5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  <c r="BC668" s="12"/>
      <c r="BD668" s="12"/>
      <c r="BE668" s="12"/>
    </row>
    <row r="669" spans="3:57">
      <c r="C669" s="12"/>
      <c r="D669" s="12"/>
      <c r="E669" s="12"/>
      <c r="F669" s="12"/>
      <c r="G669" s="12"/>
      <c r="H669" s="12"/>
      <c r="I669" s="12"/>
      <c r="J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5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  <c r="BC669" s="12"/>
      <c r="BD669" s="12"/>
      <c r="BE669" s="12"/>
    </row>
    <row r="670" spans="3:57">
      <c r="C670" s="12"/>
      <c r="D670" s="12"/>
      <c r="E670" s="12"/>
      <c r="F670" s="12"/>
      <c r="G670" s="12"/>
      <c r="H670" s="12"/>
      <c r="I670" s="12"/>
      <c r="J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5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  <c r="BA670" s="12"/>
      <c r="BB670" s="12"/>
      <c r="BC670" s="12"/>
      <c r="BD670" s="12"/>
      <c r="BE670" s="12"/>
    </row>
    <row r="671" spans="3:57">
      <c r="C671" s="12"/>
      <c r="D671" s="12"/>
      <c r="E671" s="12"/>
      <c r="F671" s="12"/>
      <c r="G671" s="12"/>
      <c r="H671" s="12"/>
      <c r="I671" s="12"/>
      <c r="J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5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  <c r="BC671" s="12"/>
      <c r="BD671" s="12"/>
      <c r="BE671" s="12"/>
    </row>
    <row r="672" spans="3:57">
      <c r="C672" s="12"/>
      <c r="D672" s="12"/>
      <c r="E672" s="12"/>
      <c r="F672" s="12"/>
      <c r="G672" s="12"/>
      <c r="H672" s="12"/>
      <c r="I672" s="12"/>
      <c r="J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5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  <c r="BC672" s="12"/>
      <c r="BD672" s="12"/>
      <c r="BE672" s="12"/>
    </row>
    <row r="673" spans="3:57">
      <c r="C673" s="12"/>
      <c r="D673" s="12"/>
      <c r="E673" s="12"/>
      <c r="F673" s="12"/>
      <c r="G673" s="12"/>
      <c r="H673" s="12"/>
      <c r="I673" s="12"/>
      <c r="J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5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  <c r="BC673" s="12"/>
      <c r="BD673" s="12"/>
      <c r="BE673" s="12"/>
    </row>
    <row r="674" spans="3:57">
      <c r="C674" s="12"/>
      <c r="D674" s="12"/>
      <c r="E674" s="12"/>
      <c r="F674" s="12"/>
      <c r="G674" s="12"/>
      <c r="H674" s="12"/>
      <c r="I674" s="12"/>
      <c r="J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5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  <c r="BA674" s="12"/>
      <c r="BB674" s="12"/>
      <c r="BC674" s="12"/>
      <c r="BD674" s="12"/>
      <c r="BE674" s="12"/>
    </row>
    <row r="675" spans="3:57">
      <c r="C675" s="12"/>
      <c r="D675" s="12"/>
      <c r="E675" s="12"/>
      <c r="F675" s="12"/>
      <c r="G675" s="12"/>
      <c r="H675" s="12"/>
      <c r="I675" s="12"/>
      <c r="J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5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  <c r="BA675" s="12"/>
      <c r="BB675" s="12"/>
      <c r="BC675" s="12"/>
      <c r="BD675" s="12"/>
      <c r="BE675" s="12"/>
    </row>
    <row r="676" spans="3:57">
      <c r="C676" s="12"/>
      <c r="D676" s="12"/>
      <c r="E676" s="12"/>
      <c r="F676" s="12"/>
      <c r="G676" s="12"/>
      <c r="H676" s="12"/>
      <c r="I676" s="12"/>
      <c r="J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5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  <c r="BC676" s="12"/>
      <c r="BD676" s="12"/>
      <c r="BE676" s="12"/>
    </row>
    <row r="677" spans="3:57">
      <c r="C677" s="12"/>
      <c r="D677" s="12"/>
      <c r="E677" s="12"/>
      <c r="F677" s="12"/>
      <c r="G677" s="12"/>
      <c r="H677" s="12"/>
      <c r="I677" s="12"/>
      <c r="J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5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  <c r="BA677" s="12"/>
      <c r="BB677" s="12"/>
      <c r="BC677" s="12"/>
      <c r="BD677" s="12"/>
      <c r="BE677" s="12"/>
    </row>
    <row r="678" spans="3:57">
      <c r="C678" s="12"/>
      <c r="D678" s="12"/>
      <c r="E678" s="12"/>
      <c r="F678" s="12"/>
      <c r="G678" s="12"/>
      <c r="H678" s="12"/>
      <c r="I678" s="12"/>
      <c r="J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5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  <c r="BA678" s="12"/>
      <c r="BB678" s="12"/>
      <c r="BC678" s="12"/>
      <c r="BD678" s="12"/>
      <c r="BE678" s="12"/>
    </row>
    <row r="679" spans="3:57">
      <c r="C679" s="12"/>
      <c r="D679" s="12"/>
      <c r="E679" s="12"/>
      <c r="F679" s="12"/>
      <c r="G679" s="12"/>
      <c r="H679" s="12"/>
      <c r="I679" s="12"/>
      <c r="J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5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  <c r="BA679" s="12"/>
      <c r="BB679" s="12"/>
      <c r="BC679" s="12"/>
      <c r="BD679" s="12"/>
      <c r="BE679" s="12"/>
    </row>
    <row r="680" spans="3:57">
      <c r="C680" s="12"/>
      <c r="D680" s="12"/>
      <c r="E680" s="12"/>
      <c r="F680" s="12"/>
      <c r="G680" s="12"/>
      <c r="H680" s="12"/>
      <c r="I680" s="12"/>
      <c r="J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5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  <c r="BA680" s="12"/>
      <c r="BB680" s="12"/>
      <c r="BC680" s="12"/>
      <c r="BD680" s="12"/>
      <c r="BE680" s="12"/>
    </row>
    <row r="681" spans="3:57">
      <c r="C681" s="12"/>
      <c r="D681" s="12"/>
      <c r="E681" s="12"/>
      <c r="F681" s="12"/>
      <c r="G681" s="12"/>
      <c r="H681" s="12"/>
      <c r="I681" s="12"/>
      <c r="J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5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  <c r="BC681" s="12"/>
      <c r="BD681" s="12"/>
      <c r="BE681" s="12"/>
    </row>
    <row r="682" spans="3:57">
      <c r="C682" s="12"/>
      <c r="D682" s="12"/>
      <c r="E682" s="12"/>
      <c r="F682" s="12"/>
      <c r="G682" s="12"/>
      <c r="H682" s="12"/>
      <c r="I682" s="12"/>
      <c r="J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5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  <c r="BA682" s="12"/>
      <c r="BB682" s="12"/>
      <c r="BC682" s="12"/>
      <c r="BD682" s="12"/>
      <c r="BE682" s="12"/>
    </row>
    <row r="683" spans="3:57">
      <c r="C683" s="12"/>
      <c r="D683" s="12"/>
      <c r="E683" s="12"/>
      <c r="F683" s="12"/>
      <c r="G683" s="12"/>
      <c r="H683" s="12"/>
      <c r="I683" s="12"/>
      <c r="J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5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  <c r="BC683" s="12"/>
      <c r="BD683" s="12"/>
      <c r="BE683" s="12"/>
    </row>
    <row r="684" spans="3:57">
      <c r="C684" s="12"/>
      <c r="D684" s="12"/>
      <c r="E684" s="12"/>
      <c r="F684" s="12"/>
      <c r="G684" s="12"/>
      <c r="H684" s="12"/>
      <c r="I684" s="12"/>
      <c r="J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5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  <c r="BC684" s="12"/>
      <c r="BD684" s="12"/>
      <c r="BE684" s="12"/>
    </row>
    <row r="685" spans="3:57">
      <c r="C685" s="12"/>
      <c r="D685" s="12"/>
      <c r="E685" s="12"/>
      <c r="F685" s="12"/>
      <c r="G685" s="12"/>
      <c r="H685" s="12"/>
      <c r="I685" s="12"/>
      <c r="J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5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  <c r="BC685" s="12"/>
      <c r="BD685" s="12"/>
      <c r="BE685" s="12"/>
    </row>
    <row r="686" spans="3:57">
      <c r="C686" s="12"/>
      <c r="D686" s="12"/>
      <c r="E686" s="12"/>
      <c r="F686" s="12"/>
      <c r="G686" s="12"/>
      <c r="H686" s="12"/>
      <c r="I686" s="12"/>
      <c r="J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5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  <c r="BC686" s="12"/>
      <c r="BD686" s="12"/>
      <c r="BE686" s="12"/>
    </row>
    <row r="687" spans="3:57">
      <c r="C687" s="12"/>
      <c r="D687" s="12"/>
      <c r="E687" s="12"/>
      <c r="F687" s="12"/>
      <c r="G687" s="12"/>
      <c r="H687" s="12"/>
      <c r="I687" s="12"/>
      <c r="J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5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  <c r="BC687" s="12"/>
      <c r="BD687" s="12"/>
      <c r="BE687" s="12"/>
    </row>
    <row r="688" spans="3:57">
      <c r="C688" s="12"/>
      <c r="D688" s="12"/>
      <c r="E688" s="12"/>
      <c r="F688" s="12"/>
      <c r="G688" s="12"/>
      <c r="H688" s="12"/>
      <c r="I688" s="12"/>
      <c r="J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5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  <c r="BC688" s="12"/>
      <c r="BD688" s="12"/>
      <c r="BE688" s="12"/>
    </row>
    <row r="689" spans="3:57">
      <c r="C689" s="12"/>
      <c r="D689" s="12"/>
      <c r="E689" s="12"/>
      <c r="F689" s="12"/>
      <c r="G689" s="12"/>
      <c r="H689" s="12"/>
      <c r="I689" s="12"/>
      <c r="J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5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  <c r="BC689" s="12"/>
      <c r="BD689" s="12"/>
      <c r="BE689" s="12"/>
    </row>
    <row r="690" spans="3:57">
      <c r="C690" s="12"/>
      <c r="D690" s="12"/>
      <c r="E690" s="12"/>
      <c r="F690" s="12"/>
      <c r="G690" s="12"/>
      <c r="H690" s="12"/>
      <c r="I690" s="12"/>
      <c r="J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5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  <c r="BC690" s="12"/>
      <c r="BD690" s="12"/>
      <c r="BE690" s="12"/>
    </row>
    <row r="691" spans="3:57">
      <c r="C691" s="12"/>
      <c r="D691" s="12"/>
      <c r="E691" s="12"/>
      <c r="F691" s="12"/>
      <c r="G691" s="12"/>
      <c r="H691" s="12"/>
      <c r="I691" s="12"/>
      <c r="J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5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  <c r="BC691" s="12"/>
      <c r="BD691" s="12"/>
      <c r="BE691" s="12"/>
    </row>
    <row r="692" spans="3:57">
      <c r="C692" s="12"/>
      <c r="D692" s="12"/>
      <c r="E692" s="12"/>
      <c r="F692" s="12"/>
      <c r="G692" s="12"/>
      <c r="H692" s="12"/>
      <c r="I692" s="12"/>
      <c r="J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5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  <c r="BC692" s="12"/>
      <c r="BD692" s="12"/>
      <c r="BE692" s="12"/>
    </row>
    <row r="693" spans="3:57">
      <c r="C693" s="12"/>
      <c r="D693" s="12"/>
      <c r="E693" s="12"/>
      <c r="F693" s="12"/>
      <c r="G693" s="12"/>
      <c r="H693" s="12"/>
      <c r="I693" s="12"/>
      <c r="J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5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12"/>
      <c r="BD693" s="12"/>
      <c r="BE693" s="12"/>
    </row>
    <row r="694" spans="3:57">
      <c r="C694" s="12"/>
      <c r="D694" s="12"/>
      <c r="E694" s="12"/>
      <c r="F694" s="12"/>
      <c r="G694" s="12"/>
      <c r="H694" s="12"/>
      <c r="I694" s="12"/>
      <c r="J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5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  <c r="BC694" s="12"/>
      <c r="BD694" s="12"/>
      <c r="BE694" s="12"/>
    </row>
    <row r="695" spans="3:57">
      <c r="C695" s="12"/>
      <c r="D695" s="12"/>
      <c r="E695" s="12"/>
      <c r="F695" s="12"/>
      <c r="G695" s="12"/>
      <c r="H695" s="12"/>
      <c r="I695" s="12"/>
      <c r="J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5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  <c r="BC695" s="12"/>
      <c r="BD695" s="12"/>
      <c r="BE695" s="12"/>
    </row>
    <row r="696" spans="3:57">
      <c r="C696" s="12"/>
      <c r="D696" s="12"/>
      <c r="E696" s="12"/>
      <c r="F696" s="12"/>
      <c r="G696" s="12"/>
      <c r="H696" s="12"/>
      <c r="I696" s="12"/>
      <c r="J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5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  <c r="BC696" s="12"/>
      <c r="BD696" s="12"/>
      <c r="BE696" s="12"/>
    </row>
    <row r="697" spans="3:57">
      <c r="C697" s="12"/>
      <c r="D697" s="12"/>
      <c r="E697" s="12"/>
      <c r="F697" s="12"/>
      <c r="G697" s="12"/>
      <c r="H697" s="12"/>
      <c r="I697" s="12"/>
      <c r="J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5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  <c r="BC697" s="12"/>
      <c r="BD697" s="12"/>
      <c r="BE697" s="12"/>
    </row>
    <row r="698" spans="3:57">
      <c r="C698" s="12"/>
      <c r="D698" s="12"/>
      <c r="E698" s="12"/>
      <c r="F698" s="12"/>
      <c r="G698" s="12"/>
      <c r="H698" s="12"/>
      <c r="I698" s="12"/>
      <c r="J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5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  <c r="BC698" s="12"/>
      <c r="BD698" s="12"/>
      <c r="BE698" s="12"/>
    </row>
    <row r="699" spans="3:57">
      <c r="C699" s="12"/>
      <c r="D699" s="12"/>
      <c r="E699" s="12"/>
      <c r="F699" s="12"/>
      <c r="G699" s="12"/>
      <c r="H699" s="12"/>
      <c r="I699" s="12"/>
      <c r="J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5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  <c r="BC699" s="12"/>
      <c r="BD699" s="12"/>
      <c r="BE699" s="12"/>
    </row>
    <row r="700" spans="3:57">
      <c r="C700" s="12"/>
      <c r="D700" s="12"/>
      <c r="E700" s="12"/>
      <c r="F700" s="12"/>
      <c r="G700" s="12"/>
      <c r="H700" s="12"/>
      <c r="I700" s="12"/>
      <c r="J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5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  <c r="BC700" s="12"/>
      <c r="BD700" s="12"/>
      <c r="BE700" s="12"/>
    </row>
    <row r="701" spans="3:57">
      <c r="C701" s="12"/>
      <c r="D701" s="12"/>
      <c r="E701" s="12"/>
      <c r="F701" s="12"/>
      <c r="G701" s="12"/>
      <c r="H701" s="12"/>
      <c r="I701" s="12"/>
      <c r="J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5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  <c r="BC701" s="12"/>
      <c r="BD701" s="12"/>
      <c r="BE701" s="12"/>
    </row>
    <row r="702" spans="3:57">
      <c r="C702" s="12"/>
      <c r="D702" s="12"/>
      <c r="E702" s="12"/>
      <c r="F702" s="12"/>
      <c r="G702" s="12"/>
      <c r="H702" s="12"/>
      <c r="I702" s="12"/>
      <c r="J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5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  <c r="BC702" s="12"/>
      <c r="BD702" s="12"/>
      <c r="BE702" s="12"/>
    </row>
    <row r="703" spans="3:57">
      <c r="C703" s="12"/>
      <c r="D703" s="12"/>
      <c r="E703" s="12"/>
      <c r="F703" s="12"/>
      <c r="G703" s="12"/>
      <c r="H703" s="12"/>
      <c r="I703" s="12"/>
      <c r="J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5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  <c r="BC703" s="12"/>
      <c r="BD703" s="12"/>
      <c r="BE703" s="12"/>
    </row>
    <row r="704" spans="3:57">
      <c r="C704" s="12"/>
      <c r="D704" s="12"/>
      <c r="E704" s="12"/>
      <c r="F704" s="12"/>
      <c r="G704" s="12"/>
      <c r="H704" s="12"/>
      <c r="I704" s="12"/>
      <c r="J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5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  <c r="BC704" s="12"/>
      <c r="BD704" s="12"/>
      <c r="BE704" s="12"/>
    </row>
    <row r="705" spans="3:57">
      <c r="C705" s="12"/>
      <c r="D705" s="12"/>
      <c r="E705" s="12"/>
      <c r="F705" s="12"/>
      <c r="G705" s="12"/>
      <c r="H705" s="12"/>
      <c r="I705" s="12"/>
      <c r="J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5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  <c r="BC705" s="12"/>
      <c r="BD705" s="12"/>
      <c r="BE705" s="12"/>
    </row>
    <row r="706" spans="3:57">
      <c r="C706" s="12"/>
      <c r="D706" s="12"/>
      <c r="E706" s="12"/>
      <c r="F706" s="12"/>
      <c r="G706" s="12"/>
      <c r="H706" s="12"/>
      <c r="I706" s="12"/>
      <c r="J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5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  <c r="BC706" s="12"/>
      <c r="BD706" s="12"/>
      <c r="BE706" s="12"/>
    </row>
    <row r="707" spans="3:57">
      <c r="C707" s="12"/>
      <c r="D707" s="12"/>
      <c r="E707" s="12"/>
      <c r="F707" s="12"/>
      <c r="G707" s="12"/>
      <c r="H707" s="12"/>
      <c r="I707" s="12"/>
      <c r="J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5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  <c r="BA707" s="12"/>
      <c r="BB707" s="12"/>
      <c r="BC707" s="12"/>
      <c r="BD707" s="12"/>
      <c r="BE707" s="12"/>
    </row>
    <row r="708" spans="3:57">
      <c r="C708" s="12"/>
      <c r="D708" s="12"/>
      <c r="E708" s="12"/>
      <c r="F708" s="12"/>
      <c r="G708" s="12"/>
      <c r="H708" s="12"/>
      <c r="I708" s="12"/>
      <c r="J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5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  <c r="BA708" s="12"/>
      <c r="BB708" s="12"/>
      <c r="BC708" s="12"/>
      <c r="BD708" s="12"/>
      <c r="BE708" s="12"/>
    </row>
    <row r="709" spans="3:57">
      <c r="C709" s="12"/>
      <c r="D709" s="12"/>
      <c r="E709" s="12"/>
      <c r="F709" s="12"/>
      <c r="G709" s="12"/>
      <c r="H709" s="12"/>
      <c r="I709" s="12"/>
      <c r="J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5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  <c r="BA709" s="12"/>
      <c r="BB709" s="12"/>
      <c r="BC709" s="12"/>
      <c r="BD709" s="12"/>
      <c r="BE709" s="12"/>
    </row>
    <row r="710" spans="3:57">
      <c r="C710" s="12"/>
      <c r="D710" s="12"/>
      <c r="E710" s="12"/>
      <c r="F710" s="12"/>
      <c r="G710" s="12"/>
      <c r="H710" s="12"/>
      <c r="I710" s="12"/>
      <c r="J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5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  <c r="BA710" s="12"/>
      <c r="BB710" s="12"/>
      <c r="BC710" s="12"/>
      <c r="BD710" s="12"/>
      <c r="BE710" s="12"/>
    </row>
    <row r="711" spans="3:57">
      <c r="C711" s="12"/>
      <c r="D711" s="12"/>
      <c r="E711" s="12"/>
      <c r="F711" s="12"/>
      <c r="G711" s="12"/>
      <c r="H711" s="12"/>
      <c r="I711" s="12"/>
      <c r="J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5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  <c r="BA711" s="12"/>
      <c r="BB711" s="12"/>
      <c r="BC711" s="12"/>
      <c r="BD711" s="12"/>
      <c r="BE711" s="12"/>
    </row>
    <row r="712" spans="3:57">
      <c r="C712" s="12"/>
      <c r="D712" s="12"/>
      <c r="E712" s="12"/>
      <c r="F712" s="12"/>
      <c r="G712" s="12"/>
      <c r="H712" s="12"/>
      <c r="I712" s="12"/>
      <c r="J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5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  <c r="BA712" s="12"/>
      <c r="BB712" s="12"/>
      <c r="BC712" s="12"/>
      <c r="BD712" s="12"/>
      <c r="BE712" s="12"/>
    </row>
    <row r="713" spans="3:57">
      <c r="C713" s="12"/>
      <c r="D713" s="12"/>
      <c r="E713" s="12"/>
      <c r="F713" s="12"/>
      <c r="G713" s="12"/>
      <c r="H713" s="12"/>
      <c r="I713" s="12"/>
      <c r="J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5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  <c r="BA713" s="12"/>
      <c r="BB713" s="12"/>
      <c r="BC713" s="12"/>
      <c r="BD713" s="12"/>
      <c r="BE713" s="12"/>
    </row>
    <row r="714" spans="3:57">
      <c r="C714" s="12"/>
      <c r="D714" s="12"/>
      <c r="E714" s="12"/>
      <c r="F714" s="12"/>
      <c r="G714" s="12"/>
      <c r="H714" s="12"/>
      <c r="I714" s="12"/>
      <c r="J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5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  <c r="BA714" s="12"/>
      <c r="BB714" s="12"/>
      <c r="BC714" s="12"/>
      <c r="BD714" s="12"/>
      <c r="BE714" s="12"/>
    </row>
    <row r="715" spans="3:57">
      <c r="C715" s="12"/>
      <c r="D715" s="12"/>
      <c r="E715" s="12"/>
      <c r="F715" s="12"/>
      <c r="G715" s="12"/>
      <c r="H715" s="12"/>
      <c r="I715" s="12"/>
      <c r="J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5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  <c r="BC715" s="12"/>
      <c r="BD715" s="12"/>
      <c r="BE715" s="12"/>
    </row>
    <row r="716" spans="3:57">
      <c r="C716" s="12"/>
      <c r="D716" s="12"/>
      <c r="E716" s="12"/>
      <c r="F716" s="12"/>
      <c r="G716" s="12"/>
      <c r="H716" s="12"/>
      <c r="I716" s="12"/>
      <c r="J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5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  <c r="BC716" s="12"/>
      <c r="BD716" s="12"/>
      <c r="BE716" s="12"/>
    </row>
    <row r="717" spans="3:57">
      <c r="C717" s="12"/>
      <c r="D717" s="12"/>
      <c r="E717" s="12"/>
      <c r="F717" s="12"/>
      <c r="G717" s="12"/>
      <c r="H717" s="12"/>
      <c r="I717" s="12"/>
      <c r="J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5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  <c r="BC717" s="12"/>
      <c r="BD717" s="12"/>
      <c r="BE717" s="12"/>
    </row>
    <row r="718" spans="3:57">
      <c r="C718" s="12"/>
      <c r="D718" s="12"/>
      <c r="E718" s="12"/>
      <c r="F718" s="12"/>
      <c r="G718" s="12"/>
      <c r="H718" s="12"/>
      <c r="I718" s="12"/>
      <c r="J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5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  <c r="BA718" s="12"/>
      <c r="BB718" s="12"/>
      <c r="BC718" s="12"/>
      <c r="BD718" s="12"/>
      <c r="BE718" s="12"/>
    </row>
    <row r="719" spans="3:57">
      <c r="C719" s="12"/>
      <c r="D719" s="12"/>
      <c r="E719" s="12"/>
      <c r="F719" s="12"/>
      <c r="G719" s="12"/>
      <c r="H719" s="12"/>
      <c r="I719" s="12"/>
      <c r="J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5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  <c r="BA719" s="12"/>
      <c r="BB719" s="12"/>
      <c r="BC719" s="12"/>
      <c r="BD719" s="12"/>
      <c r="BE719" s="12"/>
    </row>
    <row r="720" spans="3:57">
      <c r="C720" s="12"/>
      <c r="D720" s="12"/>
      <c r="E720" s="12"/>
      <c r="F720" s="12"/>
      <c r="G720" s="12"/>
      <c r="H720" s="12"/>
      <c r="I720" s="12"/>
      <c r="J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5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  <c r="BA720" s="12"/>
      <c r="BB720" s="12"/>
      <c r="BC720" s="12"/>
      <c r="BD720" s="12"/>
      <c r="BE720" s="12"/>
    </row>
    <row r="721" spans="3:57">
      <c r="C721" s="12"/>
      <c r="D721" s="12"/>
      <c r="E721" s="12"/>
      <c r="F721" s="12"/>
      <c r="G721" s="12"/>
      <c r="H721" s="12"/>
      <c r="I721" s="12"/>
      <c r="J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5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  <c r="BA721" s="12"/>
      <c r="BB721" s="12"/>
      <c r="BC721" s="12"/>
      <c r="BD721" s="12"/>
      <c r="BE721" s="12"/>
    </row>
    <row r="722" spans="3:57">
      <c r="C722" s="12"/>
      <c r="D722" s="12"/>
      <c r="E722" s="12"/>
      <c r="F722" s="12"/>
      <c r="G722" s="12"/>
      <c r="H722" s="12"/>
      <c r="I722" s="12"/>
      <c r="J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5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  <c r="BA722" s="12"/>
      <c r="BB722" s="12"/>
      <c r="BC722" s="12"/>
      <c r="BD722" s="12"/>
      <c r="BE722" s="12"/>
    </row>
    <row r="723" spans="3:57">
      <c r="C723" s="12"/>
      <c r="D723" s="12"/>
      <c r="E723" s="12"/>
      <c r="F723" s="12"/>
      <c r="G723" s="12"/>
      <c r="H723" s="12"/>
      <c r="I723" s="12"/>
      <c r="J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5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  <c r="BC723" s="12"/>
      <c r="BD723" s="12"/>
      <c r="BE723" s="12"/>
    </row>
    <row r="724" spans="3:57">
      <c r="C724" s="12"/>
      <c r="D724" s="12"/>
      <c r="E724" s="12"/>
      <c r="F724" s="12"/>
      <c r="G724" s="12"/>
      <c r="H724" s="12"/>
      <c r="I724" s="12"/>
      <c r="J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5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  <c r="BC724" s="12"/>
      <c r="BD724" s="12"/>
      <c r="BE724" s="12"/>
    </row>
    <row r="725" spans="3:57">
      <c r="C725" s="12"/>
      <c r="D725" s="12"/>
      <c r="E725" s="12"/>
      <c r="F725" s="12"/>
      <c r="G725" s="12"/>
      <c r="H725" s="12"/>
      <c r="I725" s="12"/>
      <c r="J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5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  <c r="BA725" s="12"/>
      <c r="BB725" s="12"/>
      <c r="BC725" s="12"/>
      <c r="BD725" s="12"/>
      <c r="BE725" s="12"/>
    </row>
    <row r="726" spans="3:57">
      <c r="C726" s="12"/>
      <c r="D726" s="12"/>
      <c r="E726" s="12"/>
      <c r="F726" s="12"/>
      <c r="G726" s="12"/>
      <c r="H726" s="12"/>
      <c r="I726" s="12"/>
      <c r="J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5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  <c r="BC726" s="12"/>
      <c r="BD726" s="12"/>
      <c r="BE726" s="12"/>
    </row>
    <row r="727" spans="3:57">
      <c r="C727" s="12"/>
      <c r="D727" s="12"/>
      <c r="E727" s="12"/>
      <c r="F727" s="12"/>
      <c r="G727" s="12"/>
      <c r="H727" s="12"/>
      <c r="I727" s="12"/>
      <c r="J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5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  <c r="BC727" s="12"/>
      <c r="BD727" s="12"/>
      <c r="BE727" s="12"/>
    </row>
    <row r="728" spans="3:57">
      <c r="C728" s="12"/>
      <c r="D728" s="12"/>
      <c r="E728" s="12"/>
      <c r="F728" s="12"/>
      <c r="G728" s="12"/>
      <c r="H728" s="12"/>
      <c r="I728" s="12"/>
      <c r="J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5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  <c r="BC728" s="12"/>
      <c r="BD728" s="12"/>
      <c r="BE728" s="12"/>
    </row>
    <row r="729" spans="3:57">
      <c r="C729" s="12"/>
      <c r="D729" s="12"/>
      <c r="E729" s="12"/>
      <c r="F729" s="12"/>
      <c r="G729" s="12"/>
      <c r="H729" s="12"/>
      <c r="I729" s="12"/>
      <c r="J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5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  <c r="BA729" s="12"/>
      <c r="BB729" s="12"/>
      <c r="BC729" s="12"/>
      <c r="BD729" s="12"/>
      <c r="BE729" s="12"/>
    </row>
    <row r="730" spans="3:57">
      <c r="C730" s="12"/>
      <c r="D730" s="12"/>
      <c r="E730" s="12"/>
      <c r="F730" s="12"/>
      <c r="G730" s="12"/>
      <c r="H730" s="12"/>
      <c r="I730" s="12"/>
      <c r="J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5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  <c r="BA730" s="12"/>
      <c r="BB730" s="12"/>
      <c r="BC730" s="12"/>
      <c r="BD730" s="12"/>
      <c r="BE730" s="12"/>
    </row>
    <row r="731" spans="3:57">
      <c r="C731" s="12"/>
      <c r="D731" s="12"/>
      <c r="E731" s="12"/>
      <c r="F731" s="12"/>
      <c r="G731" s="12"/>
      <c r="H731" s="12"/>
      <c r="I731" s="12"/>
      <c r="J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5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  <c r="BA731" s="12"/>
      <c r="BB731" s="12"/>
      <c r="BC731" s="12"/>
      <c r="BD731" s="12"/>
      <c r="BE731" s="12"/>
    </row>
    <row r="732" spans="3:57">
      <c r="C732" s="12"/>
      <c r="D732" s="12"/>
      <c r="E732" s="12"/>
      <c r="F732" s="12"/>
      <c r="G732" s="12"/>
      <c r="H732" s="12"/>
      <c r="I732" s="12"/>
      <c r="J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5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  <c r="BA732" s="12"/>
      <c r="BB732" s="12"/>
      <c r="BC732" s="12"/>
      <c r="BD732" s="12"/>
      <c r="BE732" s="12"/>
    </row>
    <row r="733" spans="3:57">
      <c r="C733" s="12"/>
      <c r="D733" s="12"/>
      <c r="E733" s="12"/>
      <c r="F733" s="12"/>
      <c r="G733" s="12"/>
      <c r="H733" s="12"/>
      <c r="I733" s="12"/>
      <c r="J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5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  <c r="BA733" s="12"/>
      <c r="BB733" s="12"/>
      <c r="BC733" s="12"/>
      <c r="BD733" s="12"/>
      <c r="BE733" s="12"/>
    </row>
    <row r="734" spans="3:57">
      <c r="C734" s="12"/>
      <c r="D734" s="12"/>
      <c r="E734" s="12"/>
      <c r="F734" s="12"/>
      <c r="G734" s="12"/>
      <c r="H734" s="12"/>
      <c r="I734" s="12"/>
      <c r="J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5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  <c r="BA734" s="12"/>
      <c r="BB734" s="12"/>
      <c r="BC734" s="12"/>
      <c r="BD734" s="12"/>
      <c r="BE734" s="12"/>
    </row>
    <row r="735" spans="3:57">
      <c r="C735" s="12"/>
      <c r="D735" s="12"/>
      <c r="E735" s="12"/>
      <c r="F735" s="12"/>
      <c r="G735" s="12"/>
      <c r="H735" s="12"/>
      <c r="I735" s="12"/>
      <c r="J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5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  <c r="BA735" s="12"/>
      <c r="BB735" s="12"/>
      <c r="BC735" s="12"/>
      <c r="BD735" s="12"/>
      <c r="BE735" s="12"/>
    </row>
    <row r="736" spans="3:57">
      <c r="C736" s="12"/>
      <c r="D736" s="12"/>
      <c r="E736" s="12"/>
      <c r="F736" s="12"/>
      <c r="G736" s="12"/>
      <c r="H736" s="12"/>
      <c r="I736" s="12"/>
      <c r="J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5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  <c r="BA736" s="12"/>
      <c r="BB736" s="12"/>
      <c r="BC736" s="12"/>
      <c r="BD736" s="12"/>
      <c r="BE736" s="12"/>
    </row>
    <row r="737" spans="3:57">
      <c r="C737" s="12"/>
      <c r="D737" s="12"/>
      <c r="E737" s="12"/>
      <c r="F737" s="12"/>
      <c r="G737" s="12"/>
      <c r="H737" s="12"/>
      <c r="I737" s="12"/>
      <c r="J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5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  <c r="BA737" s="12"/>
      <c r="BB737" s="12"/>
      <c r="BC737" s="12"/>
      <c r="BD737" s="12"/>
      <c r="BE737" s="12"/>
    </row>
    <row r="738" spans="3:57">
      <c r="C738" s="12"/>
      <c r="D738" s="12"/>
      <c r="E738" s="12"/>
      <c r="F738" s="12"/>
      <c r="G738" s="12"/>
      <c r="H738" s="12"/>
      <c r="I738" s="12"/>
      <c r="J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5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  <c r="BA738" s="12"/>
      <c r="BB738" s="12"/>
      <c r="BC738" s="12"/>
      <c r="BD738" s="12"/>
      <c r="BE738" s="12"/>
    </row>
    <row r="739" spans="3:57">
      <c r="C739" s="12"/>
      <c r="D739" s="12"/>
      <c r="E739" s="12"/>
      <c r="F739" s="12"/>
      <c r="G739" s="12"/>
      <c r="H739" s="12"/>
      <c r="I739" s="12"/>
      <c r="J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5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  <c r="BA739" s="12"/>
      <c r="BB739" s="12"/>
      <c r="BC739" s="12"/>
      <c r="BD739" s="12"/>
      <c r="BE739" s="12"/>
    </row>
    <row r="740" spans="3:57">
      <c r="C740" s="12"/>
      <c r="D740" s="12"/>
      <c r="E740" s="12"/>
      <c r="F740" s="12"/>
      <c r="G740" s="12"/>
      <c r="H740" s="12"/>
      <c r="I740" s="12"/>
      <c r="J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5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  <c r="BA740" s="12"/>
      <c r="BB740" s="12"/>
      <c r="BC740" s="12"/>
      <c r="BD740" s="12"/>
      <c r="BE740" s="12"/>
    </row>
    <row r="741" spans="3:57">
      <c r="C741" s="12"/>
      <c r="D741" s="12"/>
      <c r="E741" s="12"/>
      <c r="F741" s="12"/>
      <c r="G741" s="12"/>
      <c r="H741" s="12"/>
      <c r="I741" s="12"/>
      <c r="J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5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  <c r="BA741" s="12"/>
      <c r="BB741" s="12"/>
      <c r="BC741" s="12"/>
      <c r="BD741" s="12"/>
      <c r="BE741" s="12"/>
    </row>
    <row r="742" spans="3:57">
      <c r="C742" s="12"/>
      <c r="D742" s="12"/>
      <c r="E742" s="12"/>
      <c r="F742" s="12"/>
      <c r="G742" s="12"/>
      <c r="H742" s="12"/>
      <c r="I742" s="12"/>
      <c r="J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5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  <c r="BA742" s="12"/>
      <c r="BB742" s="12"/>
      <c r="BC742" s="12"/>
      <c r="BD742" s="12"/>
      <c r="BE742" s="12"/>
    </row>
    <row r="743" spans="3:57">
      <c r="C743" s="12"/>
      <c r="D743" s="12"/>
      <c r="E743" s="12"/>
      <c r="F743" s="12"/>
      <c r="G743" s="12"/>
      <c r="H743" s="12"/>
      <c r="I743" s="12"/>
      <c r="J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5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  <c r="BC743" s="12"/>
      <c r="BD743" s="12"/>
      <c r="BE743" s="12"/>
    </row>
    <row r="744" spans="3:57">
      <c r="C744" s="12"/>
      <c r="D744" s="12"/>
      <c r="E744" s="12"/>
      <c r="F744" s="12"/>
      <c r="G744" s="12"/>
      <c r="H744" s="12"/>
      <c r="I744" s="12"/>
      <c r="J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5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  <c r="BA744" s="12"/>
      <c r="BB744" s="12"/>
      <c r="BC744" s="12"/>
      <c r="BD744" s="12"/>
      <c r="BE744" s="12"/>
    </row>
    <row r="745" spans="3:57">
      <c r="C745" s="12"/>
      <c r="D745" s="12"/>
      <c r="E745" s="12"/>
      <c r="F745" s="12"/>
      <c r="G745" s="12"/>
      <c r="H745" s="12"/>
      <c r="I745" s="12"/>
      <c r="J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5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  <c r="BA745" s="12"/>
      <c r="BB745" s="12"/>
      <c r="BC745" s="12"/>
      <c r="BD745" s="12"/>
      <c r="BE745" s="12"/>
    </row>
    <row r="746" spans="3:57">
      <c r="C746" s="12"/>
      <c r="D746" s="12"/>
      <c r="E746" s="12"/>
      <c r="F746" s="12"/>
      <c r="G746" s="12"/>
      <c r="H746" s="12"/>
      <c r="I746" s="12"/>
      <c r="J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5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  <c r="BA746" s="12"/>
      <c r="BB746" s="12"/>
      <c r="BC746" s="12"/>
      <c r="BD746" s="12"/>
      <c r="BE746" s="12"/>
    </row>
    <row r="747" spans="3:57">
      <c r="C747" s="12"/>
      <c r="D747" s="12"/>
      <c r="E747" s="12"/>
      <c r="F747" s="12"/>
      <c r="G747" s="12"/>
      <c r="H747" s="12"/>
      <c r="I747" s="12"/>
      <c r="J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5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  <c r="BA747" s="12"/>
      <c r="BB747" s="12"/>
      <c r="BC747" s="12"/>
      <c r="BD747" s="12"/>
      <c r="BE747" s="12"/>
    </row>
    <row r="748" spans="3:57">
      <c r="C748" s="12"/>
      <c r="D748" s="12"/>
      <c r="E748" s="12"/>
      <c r="F748" s="12"/>
      <c r="G748" s="12"/>
      <c r="H748" s="12"/>
      <c r="I748" s="12"/>
      <c r="J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5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  <c r="BA748" s="12"/>
      <c r="BB748" s="12"/>
      <c r="BC748" s="12"/>
      <c r="BD748" s="12"/>
      <c r="BE748" s="12"/>
    </row>
    <row r="749" spans="3:57">
      <c r="C749" s="12"/>
      <c r="D749" s="12"/>
      <c r="E749" s="12"/>
      <c r="F749" s="12"/>
      <c r="G749" s="12"/>
      <c r="H749" s="12"/>
      <c r="I749" s="12"/>
      <c r="J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5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  <c r="BA749" s="12"/>
      <c r="BB749" s="12"/>
      <c r="BC749" s="12"/>
      <c r="BD749" s="12"/>
      <c r="BE749" s="12"/>
    </row>
    <row r="750" spans="3:57">
      <c r="C750" s="12"/>
      <c r="D750" s="12"/>
      <c r="E750" s="12"/>
      <c r="F750" s="12"/>
      <c r="G750" s="12"/>
      <c r="H750" s="12"/>
      <c r="I750" s="12"/>
      <c r="J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5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  <c r="BA750" s="12"/>
      <c r="BB750" s="12"/>
      <c r="BC750" s="12"/>
      <c r="BD750" s="12"/>
      <c r="BE750" s="12"/>
    </row>
    <row r="751" spans="3:57">
      <c r="C751" s="12"/>
      <c r="D751" s="12"/>
      <c r="E751" s="12"/>
      <c r="F751" s="12"/>
      <c r="G751" s="12"/>
      <c r="H751" s="12"/>
      <c r="I751" s="12"/>
      <c r="J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5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  <c r="BA751" s="12"/>
      <c r="BB751" s="12"/>
      <c r="BC751" s="12"/>
      <c r="BD751" s="12"/>
      <c r="BE751" s="12"/>
    </row>
    <row r="752" spans="3:57">
      <c r="C752" s="12"/>
      <c r="D752" s="12"/>
      <c r="E752" s="12"/>
      <c r="F752" s="12"/>
      <c r="G752" s="12"/>
      <c r="H752" s="12"/>
      <c r="I752" s="12"/>
      <c r="J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5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  <c r="BA752" s="12"/>
      <c r="BB752" s="12"/>
      <c r="BC752" s="12"/>
      <c r="BD752" s="12"/>
      <c r="BE752" s="12"/>
    </row>
    <row r="753" spans="3:57">
      <c r="C753" s="12"/>
      <c r="D753" s="12"/>
      <c r="E753" s="12"/>
      <c r="F753" s="12"/>
      <c r="G753" s="12"/>
      <c r="H753" s="12"/>
      <c r="I753" s="12"/>
      <c r="J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5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  <c r="BA753" s="12"/>
      <c r="BB753" s="12"/>
      <c r="BC753" s="12"/>
      <c r="BD753" s="12"/>
      <c r="BE753" s="12"/>
    </row>
    <row r="754" spans="3:57">
      <c r="C754" s="12"/>
      <c r="D754" s="12"/>
      <c r="E754" s="12"/>
      <c r="F754" s="12"/>
      <c r="G754" s="12"/>
      <c r="H754" s="12"/>
      <c r="I754" s="12"/>
      <c r="J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5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  <c r="BA754" s="12"/>
      <c r="BB754" s="12"/>
      <c r="BC754" s="12"/>
      <c r="BD754" s="12"/>
      <c r="BE754" s="12"/>
    </row>
    <row r="755" spans="3:57">
      <c r="C755" s="12"/>
      <c r="D755" s="12"/>
      <c r="E755" s="12"/>
      <c r="F755" s="12"/>
      <c r="G755" s="12"/>
      <c r="H755" s="12"/>
      <c r="I755" s="12"/>
      <c r="J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5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  <c r="BA755" s="12"/>
      <c r="BB755" s="12"/>
      <c r="BC755" s="12"/>
      <c r="BD755" s="12"/>
      <c r="BE755" s="12"/>
    </row>
    <row r="756" spans="3:57">
      <c r="C756" s="12"/>
      <c r="D756" s="12"/>
      <c r="E756" s="12"/>
      <c r="F756" s="12"/>
      <c r="G756" s="12"/>
      <c r="H756" s="12"/>
      <c r="I756" s="12"/>
      <c r="J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5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  <c r="BA756" s="12"/>
      <c r="BB756" s="12"/>
      <c r="BC756" s="12"/>
      <c r="BD756" s="12"/>
      <c r="BE756" s="12"/>
    </row>
    <row r="757" spans="3:57">
      <c r="C757" s="12"/>
      <c r="D757" s="12"/>
      <c r="E757" s="12"/>
      <c r="F757" s="12"/>
      <c r="G757" s="12"/>
      <c r="H757" s="12"/>
      <c r="I757" s="12"/>
      <c r="J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5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  <c r="BA757" s="12"/>
      <c r="BB757" s="12"/>
      <c r="BC757" s="12"/>
      <c r="BD757" s="12"/>
      <c r="BE757" s="12"/>
    </row>
    <row r="758" spans="3:57">
      <c r="C758" s="12"/>
      <c r="D758" s="12"/>
      <c r="E758" s="12"/>
      <c r="F758" s="12"/>
      <c r="G758" s="12"/>
      <c r="H758" s="12"/>
      <c r="I758" s="12"/>
      <c r="J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5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  <c r="BC758" s="12"/>
      <c r="BD758" s="12"/>
      <c r="BE758" s="12"/>
    </row>
    <row r="759" spans="3:57">
      <c r="C759" s="12"/>
      <c r="D759" s="12"/>
      <c r="E759" s="12"/>
      <c r="F759" s="12"/>
      <c r="G759" s="12"/>
      <c r="H759" s="12"/>
      <c r="I759" s="12"/>
      <c r="J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5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  <c r="BC759" s="12"/>
      <c r="BD759" s="12"/>
      <c r="BE759" s="12"/>
    </row>
    <row r="760" spans="3:57">
      <c r="C760" s="12"/>
      <c r="D760" s="12"/>
      <c r="E760" s="12"/>
      <c r="F760" s="12"/>
      <c r="G760" s="12"/>
      <c r="H760" s="12"/>
      <c r="I760" s="12"/>
      <c r="J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5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  <c r="BC760" s="12"/>
      <c r="BD760" s="12"/>
      <c r="BE760" s="12"/>
    </row>
    <row r="761" spans="3:57">
      <c r="C761" s="12"/>
      <c r="D761" s="12"/>
      <c r="E761" s="12"/>
      <c r="F761" s="12"/>
      <c r="G761" s="12"/>
      <c r="H761" s="12"/>
      <c r="I761" s="12"/>
      <c r="J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5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  <c r="BA761" s="12"/>
      <c r="BB761" s="12"/>
      <c r="BC761" s="12"/>
      <c r="BD761" s="12"/>
      <c r="BE761" s="12"/>
    </row>
    <row r="762" spans="3:57">
      <c r="C762" s="12"/>
      <c r="D762" s="12"/>
      <c r="E762" s="12"/>
      <c r="F762" s="12"/>
      <c r="G762" s="12"/>
      <c r="H762" s="12"/>
      <c r="I762" s="12"/>
      <c r="J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5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  <c r="BA762" s="12"/>
      <c r="BB762" s="12"/>
      <c r="BC762" s="12"/>
      <c r="BD762" s="12"/>
      <c r="BE762" s="12"/>
    </row>
    <row r="763" spans="3:57">
      <c r="C763" s="12"/>
      <c r="D763" s="12"/>
      <c r="E763" s="12"/>
      <c r="F763" s="12"/>
      <c r="G763" s="12"/>
      <c r="H763" s="12"/>
      <c r="I763" s="12"/>
      <c r="J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5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  <c r="BA763" s="12"/>
      <c r="BB763" s="12"/>
      <c r="BC763" s="12"/>
      <c r="BD763" s="12"/>
      <c r="BE763" s="12"/>
    </row>
    <row r="764" spans="3:57">
      <c r="C764" s="12"/>
      <c r="D764" s="12"/>
      <c r="E764" s="12"/>
      <c r="F764" s="12"/>
      <c r="G764" s="12"/>
      <c r="H764" s="12"/>
      <c r="I764" s="12"/>
      <c r="J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5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  <c r="BA764" s="12"/>
      <c r="BB764" s="12"/>
      <c r="BC764" s="12"/>
      <c r="BD764" s="12"/>
      <c r="BE764" s="12"/>
    </row>
    <row r="765" spans="3:57">
      <c r="C765" s="12"/>
      <c r="D765" s="12"/>
      <c r="E765" s="12"/>
      <c r="F765" s="12"/>
      <c r="G765" s="12"/>
      <c r="H765" s="12"/>
      <c r="I765" s="12"/>
      <c r="J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5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  <c r="BA765" s="12"/>
      <c r="BB765" s="12"/>
      <c r="BC765" s="12"/>
      <c r="BD765" s="12"/>
      <c r="BE765" s="12"/>
    </row>
    <row r="766" spans="3:57">
      <c r="C766" s="12"/>
      <c r="D766" s="12"/>
      <c r="E766" s="12"/>
      <c r="F766" s="12"/>
      <c r="G766" s="12"/>
      <c r="H766" s="12"/>
      <c r="I766" s="12"/>
      <c r="J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5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  <c r="BA766" s="12"/>
      <c r="BB766" s="12"/>
      <c r="BC766" s="12"/>
      <c r="BD766" s="12"/>
      <c r="BE766" s="12"/>
    </row>
    <row r="767" spans="3:57">
      <c r="C767" s="12"/>
      <c r="D767" s="12"/>
      <c r="E767" s="12"/>
      <c r="F767" s="12"/>
      <c r="G767" s="12"/>
      <c r="H767" s="12"/>
      <c r="I767" s="12"/>
      <c r="J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5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  <c r="BA767" s="12"/>
      <c r="BB767" s="12"/>
      <c r="BC767" s="12"/>
      <c r="BD767" s="12"/>
      <c r="BE767" s="12"/>
    </row>
    <row r="768" spans="3:57">
      <c r="C768" s="12"/>
      <c r="D768" s="12"/>
      <c r="E768" s="12"/>
      <c r="F768" s="12"/>
      <c r="G768" s="12"/>
      <c r="H768" s="12"/>
      <c r="I768" s="12"/>
      <c r="J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5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  <c r="BA768" s="12"/>
      <c r="BB768" s="12"/>
      <c r="BC768" s="12"/>
      <c r="BD768" s="12"/>
      <c r="BE768" s="12"/>
    </row>
    <row r="769" spans="3:57">
      <c r="C769" s="12"/>
      <c r="D769" s="12"/>
      <c r="E769" s="12"/>
      <c r="F769" s="12"/>
      <c r="G769" s="12"/>
      <c r="H769" s="12"/>
      <c r="I769" s="12"/>
      <c r="J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5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  <c r="BA769" s="12"/>
      <c r="BB769" s="12"/>
      <c r="BC769" s="12"/>
      <c r="BD769" s="12"/>
      <c r="BE769" s="12"/>
    </row>
    <row r="770" spans="3:57">
      <c r="C770" s="12"/>
      <c r="D770" s="12"/>
      <c r="E770" s="12"/>
      <c r="F770" s="12"/>
      <c r="G770" s="12"/>
      <c r="H770" s="12"/>
      <c r="I770" s="12"/>
      <c r="J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5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  <c r="BA770" s="12"/>
      <c r="BB770" s="12"/>
      <c r="BC770" s="12"/>
      <c r="BD770" s="12"/>
      <c r="BE770" s="12"/>
    </row>
    <row r="771" spans="3:57">
      <c r="C771" s="12"/>
      <c r="D771" s="12"/>
      <c r="E771" s="12"/>
      <c r="F771" s="12"/>
      <c r="G771" s="12"/>
      <c r="H771" s="12"/>
      <c r="I771" s="12"/>
      <c r="J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5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  <c r="BA771" s="12"/>
      <c r="BB771" s="12"/>
      <c r="BC771" s="12"/>
      <c r="BD771" s="12"/>
      <c r="BE771" s="12"/>
    </row>
    <row r="772" spans="3:57">
      <c r="C772" s="12"/>
      <c r="D772" s="12"/>
      <c r="E772" s="12"/>
      <c r="F772" s="12"/>
      <c r="G772" s="12"/>
      <c r="H772" s="12"/>
      <c r="I772" s="12"/>
      <c r="J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5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  <c r="BA772" s="12"/>
      <c r="BB772" s="12"/>
      <c r="BC772" s="12"/>
      <c r="BD772" s="12"/>
      <c r="BE772" s="12"/>
    </row>
    <row r="773" spans="3:57">
      <c r="C773" s="12"/>
      <c r="D773" s="12"/>
      <c r="E773" s="12"/>
      <c r="F773" s="12"/>
      <c r="G773" s="12"/>
      <c r="H773" s="12"/>
      <c r="I773" s="12"/>
      <c r="J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5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  <c r="BA773" s="12"/>
      <c r="BB773" s="12"/>
      <c r="BC773" s="12"/>
      <c r="BD773" s="12"/>
      <c r="BE773" s="12"/>
    </row>
    <row r="774" spans="3:57">
      <c r="C774" s="12"/>
      <c r="D774" s="12"/>
      <c r="E774" s="12"/>
      <c r="F774" s="12"/>
      <c r="G774" s="12"/>
      <c r="H774" s="12"/>
      <c r="I774" s="12"/>
      <c r="J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5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  <c r="BA774" s="12"/>
      <c r="BB774" s="12"/>
      <c r="BC774" s="12"/>
      <c r="BD774" s="12"/>
      <c r="BE774" s="12"/>
    </row>
    <row r="775" spans="3:57">
      <c r="C775" s="12"/>
      <c r="D775" s="12"/>
      <c r="E775" s="12"/>
      <c r="F775" s="12"/>
      <c r="G775" s="12"/>
      <c r="H775" s="12"/>
      <c r="I775" s="12"/>
      <c r="J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5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  <c r="BA775" s="12"/>
      <c r="BB775" s="12"/>
      <c r="BC775" s="12"/>
      <c r="BD775" s="12"/>
      <c r="BE775" s="12"/>
    </row>
    <row r="776" spans="3:57">
      <c r="C776" s="12"/>
      <c r="D776" s="12"/>
      <c r="E776" s="12"/>
      <c r="F776" s="12"/>
      <c r="G776" s="12"/>
      <c r="H776" s="12"/>
      <c r="I776" s="12"/>
      <c r="J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5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  <c r="BA776" s="12"/>
      <c r="BB776" s="12"/>
      <c r="BC776" s="12"/>
      <c r="BD776" s="12"/>
      <c r="BE776" s="12"/>
    </row>
    <row r="777" spans="3:57">
      <c r="C777" s="12"/>
      <c r="D777" s="12"/>
      <c r="E777" s="12"/>
      <c r="F777" s="12"/>
      <c r="G777" s="12"/>
      <c r="H777" s="12"/>
      <c r="I777" s="12"/>
      <c r="J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5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  <c r="BC777" s="12"/>
      <c r="BD777" s="12"/>
      <c r="BE777" s="12"/>
    </row>
    <row r="778" spans="3:57">
      <c r="C778" s="12"/>
      <c r="D778" s="12"/>
      <c r="E778" s="12"/>
      <c r="F778" s="12"/>
      <c r="G778" s="12"/>
      <c r="H778" s="12"/>
      <c r="I778" s="12"/>
      <c r="J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5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  <c r="BA778" s="12"/>
      <c r="BB778" s="12"/>
      <c r="BC778" s="12"/>
      <c r="BD778" s="12"/>
      <c r="BE778" s="12"/>
    </row>
    <row r="779" spans="3:57">
      <c r="C779" s="12"/>
      <c r="D779" s="12"/>
      <c r="E779" s="12"/>
      <c r="F779" s="12"/>
      <c r="G779" s="12"/>
      <c r="H779" s="12"/>
      <c r="I779" s="12"/>
      <c r="J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5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  <c r="BA779" s="12"/>
      <c r="BB779" s="12"/>
      <c r="BC779" s="12"/>
      <c r="BD779" s="12"/>
      <c r="BE779" s="12"/>
    </row>
    <row r="780" spans="3:57">
      <c r="C780" s="12"/>
      <c r="D780" s="12"/>
      <c r="E780" s="12"/>
      <c r="F780" s="12"/>
      <c r="G780" s="12"/>
      <c r="H780" s="12"/>
      <c r="I780" s="12"/>
      <c r="J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5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  <c r="BA780" s="12"/>
      <c r="BB780" s="12"/>
      <c r="BC780" s="12"/>
      <c r="BD780" s="12"/>
      <c r="BE780" s="12"/>
    </row>
    <row r="781" spans="3:57">
      <c r="C781" s="12"/>
      <c r="D781" s="12"/>
      <c r="E781" s="12"/>
      <c r="F781" s="12"/>
      <c r="G781" s="12"/>
      <c r="H781" s="12"/>
      <c r="I781" s="12"/>
      <c r="J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5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  <c r="BA781" s="12"/>
      <c r="BB781" s="12"/>
      <c r="BC781" s="12"/>
      <c r="BD781" s="12"/>
      <c r="BE781" s="12"/>
    </row>
    <row r="782" spans="3:57">
      <c r="C782" s="12"/>
      <c r="D782" s="12"/>
      <c r="E782" s="12"/>
      <c r="F782" s="12"/>
      <c r="G782" s="12"/>
      <c r="H782" s="12"/>
      <c r="I782" s="12"/>
      <c r="J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5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  <c r="BA782" s="12"/>
      <c r="BB782" s="12"/>
      <c r="BC782" s="12"/>
      <c r="BD782" s="12"/>
      <c r="BE782" s="12"/>
    </row>
    <row r="783" spans="3:57">
      <c r="C783" s="12"/>
      <c r="D783" s="12"/>
      <c r="E783" s="12"/>
      <c r="F783" s="12"/>
      <c r="G783" s="12"/>
      <c r="H783" s="12"/>
      <c r="I783" s="12"/>
      <c r="J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5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  <c r="BA783" s="12"/>
      <c r="BB783" s="12"/>
      <c r="BC783" s="12"/>
      <c r="BD783" s="12"/>
      <c r="BE783" s="12"/>
    </row>
    <row r="784" spans="3:57">
      <c r="C784" s="12"/>
      <c r="D784" s="12"/>
      <c r="E784" s="12"/>
      <c r="F784" s="12"/>
      <c r="G784" s="12"/>
      <c r="H784" s="12"/>
      <c r="I784" s="12"/>
      <c r="J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5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  <c r="BA784" s="12"/>
      <c r="BB784" s="12"/>
      <c r="BC784" s="12"/>
      <c r="BD784" s="12"/>
      <c r="BE784" s="12"/>
    </row>
    <row r="785" spans="3:57">
      <c r="C785" s="12"/>
      <c r="D785" s="12"/>
      <c r="E785" s="12"/>
      <c r="F785" s="12"/>
      <c r="G785" s="12"/>
      <c r="H785" s="12"/>
      <c r="I785" s="12"/>
      <c r="J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5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  <c r="BA785" s="12"/>
      <c r="BB785" s="12"/>
      <c r="BC785" s="12"/>
      <c r="BD785" s="12"/>
      <c r="BE785" s="12"/>
    </row>
    <row r="786" spans="3:57">
      <c r="C786" s="12"/>
      <c r="D786" s="12"/>
      <c r="E786" s="12"/>
      <c r="F786" s="12"/>
      <c r="G786" s="12"/>
      <c r="H786" s="12"/>
      <c r="I786" s="12"/>
      <c r="J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5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  <c r="BA786" s="12"/>
      <c r="BB786" s="12"/>
      <c r="BC786" s="12"/>
      <c r="BD786" s="12"/>
      <c r="BE786" s="12"/>
    </row>
    <row r="787" spans="3:57">
      <c r="C787" s="12"/>
      <c r="D787" s="12"/>
      <c r="E787" s="12"/>
      <c r="F787" s="12"/>
      <c r="G787" s="12"/>
      <c r="H787" s="12"/>
      <c r="I787" s="12"/>
      <c r="J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5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  <c r="BA787" s="12"/>
      <c r="BB787" s="12"/>
      <c r="BC787" s="12"/>
      <c r="BD787" s="12"/>
      <c r="BE787" s="12"/>
    </row>
    <row r="788" spans="3:57">
      <c r="C788" s="12"/>
      <c r="D788" s="12"/>
      <c r="E788" s="12"/>
      <c r="F788" s="12"/>
      <c r="G788" s="12"/>
      <c r="H788" s="12"/>
      <c r="I788" s="12"/>
      <c r="J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5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  <c r="BA788" s="12"/>
      <c r="BB788" s="12"/>
      <c r="BC788" s="12"/>
      <c r="BD788" s="12"/>
      <c r="BE788" s="12"/>
    </row>
    <row r="789" spans="3:57">
      <c r="C789" s="12"/>
      <c r="D789" s="12"/>
      <c r="E789" s="12"/>
      <c r="F789" s="12"/>
      <c r="G789" s="12"/>
      <c r="H789" s="12"/>
      <c r="I789" s="12"/>
      <c r="J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5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  <c r="BA789" s="12"/>
      <c r="BB789" s="12"/>
      <c r="BC789" s="12"/>
      <c r="BD789" s="12"/>
      <c r="BE789" s="12"/>
    </row>
    <row r="790" spans="3:57">
      <c r="C790" s="12"/>
      <c r="D790" s="12"/>
      <c r="E790" s="12"/>
      <c r="F790" s="12"/>
      <c r="G790" s="12"/>
      <c r="H790" s="12"/>
      <c r="I790" s="12"/>
      <c r="J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5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  <c r="BA790" s="12"/>
      <c r="BB790" s="12"/>
      <c r="BC790" s="12"/>
      <c r="BD790" s="12"/>
      <c r="BE790" s="12"/>
    </row>
    <row r="791" spans="3:57">
      <c r="C791" s="12"/>
      <c r="D791" s="12"/>
      <c r="E791" s="12"/>
      <c r="F791" s="12"/>
      <c r="G791" s="12"/>
      <c r="H791" s="12"/>
      <c r="I791" s="12"/>
      <c r="J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5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  <c r="BC791" s="12"/>
      <c r="BD791" s="12"/>
      <c r="BE791" s="12"/>
    </row>
    <row r="792" spans="3:57">
      <c r="C792" s="12"/>
      <c r="D792" s="12"/>
      <c r="E792" s="12"/>
      <c r="F792" s="12"/>
      <c r="G792" s="12"/>
      <c r="H792" s="12"/>
      <c r="I792" s="12"/>
      <c r="J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5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  <c r="BC792" s="12"/>
      <c r="BD792" s="12"/>
      <c r="BE792" s="12"/>
    </row>
    <row r="793" spans="3:57">
      <c r="C793" s="12"/>
      <c r="D793" s="12"/>
      <c r="E793" s="12"/>
      <c r="F793" s="12"/>
      <c r="G793" s="12"/>
      <c r="H793" s="12"/>
      <c r="I793" s="12"/>
      <c r="J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5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  <c r="BC793" s="12"/>
      <c r="BD793" s="12"/>
      <c r="BE793" s="12"/>
    </row>
    <row r="794" spans="3:57">
      <c r="C794" s="12"/>
      <c r="D794" s="12"/>
      <c r="E794" s="12"/>
      <c r="F794" s="12"/>
      <c r="G794" s="12"/>
      <c r="H794" s="12"/>
      <c r="I794" s="12"/>
      <c r="J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5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  <c r="BA794" s="12"/>
      <c r="BB794" s="12"/>
      <c r="BC794" s="12"/>
      <c r="BD794" s="12"/>
      <c r="BE794" s="12"/>
    </row>
    <row r="795" spans="3:57">
      <c r="C795" s="12"/>
      <c r="D795" s="12"/>
      <c r="E795" s="12"/>
      <c r="F795" s="12"/>
      <c r="G795" s="12"/>
      <c r="H795" s="12"/>
      <c r="I795" s="12"/>
      <c r="J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5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  <c r="BA795" s="12"/>
      <c r="BB795" s="12"/>
      <c r="BC795" s="12"/>
      <c r="BD795" s="12"/>
      <c r="BE795" s="12"/>
    </row>
    <row r="796" spans="3:57">
      <c r="C796" s="12"/>
      <c r="D796" s="12"/>
      <c r="E796" s="12"/>
      <c r="F796" s="12"/>
      <c r="G796" s="12"/>
      <c r="H796" s="12"/>
      <c r="I796" s="12"/>
      <c r="J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5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  <c r="BC796" s="12"/>
      <c r="BD796" s="12"/>
      <c r="BE796" s="12"/>
    </row>
    <row r="797" spans="3:57">
      <c r="C797" s="12"/>
      <c r="D797" s="12"/>
      <c r="E797" s="12"/>
      <c r="F797" s="12"/>
      <c r="G797" s="12"/>
      <c r="H797" s="12"/>
      <c r="I797" s="12"/>
      <c r="J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5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  <c r="BC797" s="12"/>
      <c r="BD797" s="12"/>
      <c r="BE797" s="12"/>
    </row>
    <row r="798" spans="3:57">
      <c r="C798" s="12"/>
      <c r="D798" s="12"/>
      <c r="E798" s="12"/>
      <c r="F798" s="12"/>
      <c r="G798" s="12"/>
      <c r="H798" s="12"/>
      <c r="I798" s="12"/>
      <c r="J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5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  <c r="BC798" s="12"/>
      <c r="BD798" s="12"/>
      <c r="BE798" s="12"/>
    </row>
    <row r="799" spans="3:57">
      <c r="C799" s="12"/>
      <c r="D799" s="12"/>
      <c r="E799" s="12"/>
      <c r="F799" s="12"/>
      <c r="G799" s="12"/>
      <c r="H799" s="12"/>
      <c r="I799" s="12"/>
      <c r="J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5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  <c r="BA799" s="12"/>
      <c r="BB799" s="12"/>
      <c r="BC799" s="12"/>
      <c r="BD799" s="12"/>
      <c r="BE799" s="12"/>
    </row>
    <row r="800" spans="3:57">
      <c r="C800" s="12"/>
      <c r="D800" s="12"/>
      <c r="E800" s="12"/>
      <c r="F800" s="12"/>
      <c r="G800" s="12"/>
      <c r="H800" s="12"/>
      <c r="I800" s="12"/>
      <c r="J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5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  <c r="BA800" s="12"/>
      <c r="BB800" s="12"/>
      <c r="BC800" s="12"/>
      <c r="BD800" s="12"/>
      <c r="BE800" s="12"/>
    </row>
    <row r="801" spans="3:57">
      <c r="C801" s="12"/>
      <c r="D801" s="12"/>
      <c r="E801" s="12"/>
      <c r="F801" s="12"/>
      <c r="G801" s="12"/>
      <c r="H801" s="12"/>
      <c r="I801" s="12"/>
      <c r="J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5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  <c r="BC801" s="12"/>
      <c r="BD801" s="12"/>
      <c r="BE801" s="12"/>
    </row>
    <row r="802" spans="3:57">
      <c r="C802" s="12"/>
      <c r="D802" s="12"/>
      <c r="E802" s="12"/>
      <c r="F802" s="12"/>
      <c r="G802" s="12"/>
      <c r="H802" s="12"/>
      <c r="I802" s="12"/>
      <c r="J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5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  <c r="BD802" s="12"/>
      <c r="BE802" s="12"/>
    </row>
    <row r="803" spans="3:57">
      <c r="C803" s="12"/>
      <c r="D803" s="12"/>
      <c r="E803" s="12"/>
      <c r="F803" s="12"/>
      <c r="G803" s="12"/>
      <c r="H803" s="12"/>
      <c r="I803" s="12"/>
      <c r="J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5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  <c r="BC803" s="12"/>
      <c r="BD803" s="12"/>
      <c r="BE803" s="12"/>
    </row>
    <row r="804" spans="3:57">
      <c r="C804" s="12"/>
      <c r="D804" s="12"/>
      <c r="E804" s="12"/>
      <c r="F804" s="12"/>
      <c r="G804" s="12"/>
      <c r="H804" s="12"/>
      <c r="I804" s="12"/>
      <c r="J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5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  <c r="BA804" s="12"/>
      <c r="BB804" s="12"/>
      <c r="BC804" s="12"/>
      <c r="BD804" s="12"/>
      <c r="BE804" s="12"/>
    </row>
    <row r="805" spans="3:57">
      <c r="C805" s="12"/>
      <c r="D805" s="12"/>
      <c r="E805" s="12"/>
      <c r="F805" s="12"/>
      <c r="G805" s="12"/>
      <c r="H805" s="12"/>
      <c r="I805" s="12"/>
      <c r="J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5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  <c r="BA805" s="12"/>
      <c r="BB805" s="12"/>
      <c r="BC805" s="12"/>
      <c r="BD805" s="12"/>
      <c r="BE805" s="12"/>
    </row>
    <row r="806" spans="3:57">
      <c r="C806" s="12"/>
      <c r="D806" s="12"/>
      <c r="E806" s="12"/>
      <c r="F806" s="12"/>
      <c r="G806" s="12"/>
      <c r="H806" s="12"/>
      <c r="I806" s="12"/>
      <c r="J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5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  <c r="BA806" s="12"/>
      <c r="BB806" s="12"/>
      <c r="BC806" s="12"/>
      <c r="BD806" s="12"/>
      <c r="BE806" s="12"/>
    </row>
    <row r="807" spans="3:57">
      <c r="C807" s="12"/>
      <c r="D807" s="12"/>
      <c r="E807" s="12"/>
      <c r="F807" s="12"/>
      <c r="G807" s="12"/>
      <c r="H807" s="12"/>
      <c r="I807" s="12"/>
      <c r="J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5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  <c r="BA807" s="12"/>
      <c r="BB807" s="12"/>
      <c r="BC807" s="12"/>
      <c r="BD807" s="12"/>
      <c r="BE807" s="12"/>
    </row>
    <row r="808" spans="3:57">
      <c r="C808" s="12"/>
      <c r="D808" s="12"/>
      <c r="E808" s="12"/>
      <c r="F808" s="12"/>
      <c r="G808" s="12"/>
      <c r="H808" s="12"/>
      <c r="I808" s="12"/>
      <c r="J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5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  <c r="BA808" s="12"/>
      <c r="BB808" s="12"/>
      <c r="BC808" s="12"/>
      <c r="BD808" s="12"/>
      <c r="BE808" s="12"/>
    </row>
  </sheetData>
  <mergeCells count="7">
    <mergeCell ref="K1:M1"/>
    <mergeCell ref="N1:P1"/>
    <mergeCell ref="A612:B612"/>
    <mergeCell ref="A629:B629"/>
    <mergeCell ref="A2:B2"/>
    <mergeCell ref="F1:G1"/>
    <mergeCell ref="H1:I1"/>
  </mergeCells>
  <pageMargins left="0.32" right="0.21" top="0.36" bottom="0.33" header="0.3" footer="0.3"/>
  <pageSetup paperSize="9" orientation="landscape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L321"/>
  <sheetViews>
    <sheetView workbookViewId="0">
      <pane xSplit="2" ySplit="3" topLeftCell="AQ137" activePane="bottomRight" state="frozen"/>
      <selection pane="topRight" activeCell="E1" sqref="E1"/>
      <selection pane="bottomLeft" activeCell="A4" sqref="A4"/>
      <selection pane="bottomRight" activeCell="AV154" sqref="AV154"/>
    </sheetView>
  </sheetViews>
  <sheetFormatPr baseColWidth="10" defaultRowHeight="15"/>
  <cols>
    <col min="1" max="1" width="11.28515625" style="2" customWidth="1"/>
    <col min="2" max="2" width="101.28515625" customWidth="1"/>
    <col min="3" max="3" width="14.140625" style="6" customWidth="1"/>
    <col min="4" max="14" width="13.28515625" style="16" customWidth="1"/>
    <col min="15" max="15" width="12.140625" bestFit="1" customWidth="1"/>
    <col min="16" max="17" width="12.140625" customWidth="1"/>
    <col min="18" max="18" width="12.7109375" customWidth="1"/>
    <col min="19" max="19" width="11.5703125" customWidth="1"/>
    <col min="20" max="20" width="12.140625" bestFit="1" customWidth="1"/>
    <col min="21" max="21" width="12.140625" customWidth="1"/>
    <col min="22" max="23" width="11.5703125" bestFit="1" customWidth="1"/>
    <col min="24" max="24" width="12.85546875" customWidth="1"/>
    <col min="25" max="27" width="11.5703125" bestFit="1" customWidth="1"/>
    <col min="28" max="28" width="12.140625" bestFit="1" customWidth="1"/>
    <col min="29" max="30" width="12.140625" customWidth="1"/>
    <col min="31" max="31" width="11.5703125" bestFit="1" customWidth="1"/>
    <col min="32" max="32" width="11.5703125" customWidth="1"/>
    <col min="33" max="33" width="11.5703125" bestFit="1" customWidth="1"/>
    <col min="34" max="36" width="11.5703125" customWidth="1"/>
    <col min="37" max="37" width="11.5703125" bestFit="1" customWidth="1"/>
    <col min="38" max="38" width="13.5703125" customWidth="1"/>
    <col min="39" max="40" width="13.140625" customWidth="1"/>
    <col min="41" max="41" width="13.28515625" customWidth="1"/>
    <col min="42" max="42" width="11.5703125" customWidth="1"/>
    <col min="43" max="43" width="11.5703125" bestFit="1" customWidth="1"/>
    <col min="44" max="47" width="11.5703125" customWidth="1"/>
    <col min="48" max="48" width="15.28515625" customWidth="1"/>
  </cols>
  <sheetData>
    <row r="1" spans="1:48">
      <c r="G1" s="262" t="s">
        <v>124</v>
      </c>
      <c r="H1" s="262"/>
      <c r="I1" s="263" t="s">
        <v>125</v>
      </c>
      <c r="J1" s="263"/>
      <c r="K1" s="207" t="s">
        <v>164</v>
      </c>
      <c r="L1" s="207"/>
      <c r="M1" s="263"/>
      <c r="N1" s="263"/>
    </row>
    <row r="2" spans="1:48" ht="21">
      <c r="A2" s="265" t="s">
        <v>2</v>
      </c>
      <c r="B2" s="265"/>
      <c r="C2" s="108" t="s">
        <v>114</v>
      </c>
      <c r="D2" s="16" t="s">
        <v>93</v>
      </c>
      <c r="E2" s="16" t="s">
        <v>158</v>
      </c>
      <c r="F2" s="16" t="s">
        <v>87</v>
      </c>
      <c r="G2" s="158" t="s">
        <v>127</v>
      </c>
      <c r="H2" s="158" t="s">
        <v>128</v>
      </c>
      <c r="I2" s="165" t="s">
        <v>130</v>
      </c>
      <c r="J2" s="165" t="s">
        <v>128</v>
      </c>
      <c r="K2" s="158"/>
      <c r="L2" s="158" t="s">
        <v>165</v>
      </c>
      <c r="M2" s="165"/>
      <c r="N2" s="165"/>
    </row>
    <row r="3" spans="1:48" ht="21">
      <c r="A3" s="21"/>
      <c r="B3" s="237" t="s">
        <v>520</v>
      </c>
      <c r="C3" s="22">
        <v>51101</v>
      </c>
      <c r="D3" s="22">
        <v>51201</v>
      </c>
      <c r="E3" s="205">
        <v>51203</v>
      </c>
      <c r="F3" s="23">
        <v>51301</v>
      </c>
      <c r="G3" s="112">
        <v>51401</v>
      </c>
      <c r="H3" s="22">
        <v>51402</v>
      </c>
      <c r="I3" s="139">
        <v>51501</v>
      </c>
      <c r="J3" s="76">
        <v>51502</v>
      </c>
      <c r="K3" s="159">
        <v>51701</v>
      </c>
      <c r="L3" s="159">
        <v>51903</v>
      </c>
      <c r="M3" s="159">
        <v>54101</v>
      </c>
      <c r="N3" s="159">
        <v>54103</v>
      </c>
      <c r="O3" s="22">
        <v>54104</v>
      </c>
      <c r="P3" s="102">
        <v>54105</v>
      </c>
      <c r="Q3" s="102">
        <v>54106</v>
      </c>
      <c r="R3" s="22">
        <v>54107</v>
      </c>
      <c r="S3" s="102">
        <v>54108</v>
      </c>
      <c r="T3" s="22">
        <v>54109</v>
      </c>
      <c r="U3" s="151">
        <v>54110</v>
      </c>
      <c r="V3" s="22">
        <v>54111</v>
      </c>
      <c r="W3" s="22">
        <v>54112</v>
      </c>
      <c r="X3" s="22">
        <v>54114</v>
      </c>
      <c r="Y3" s="22">
        <v>54115</v>
      </c>
      <c r="Z3" s="22">
        <v>54118</v>
      </c>
      <c r="AA3" s="22">
        <v>54119</v>
      </c>
      <c r="AB3" s="22">
        <v>54199</v>
      </c>
      <c r="AC3" s="164">
        <v>54202</v>
      </c>
      <c r="AD3" s="238">
        <v>54203</v>
      </c>
      <c r="AE3" s="22">
        <v>54301</v>
      </c>
      <c r="AF3" s="189">
        <v>54302</v>
      </c>
      <c r="AG3" s="22">
        <v>54303</v>
      </c>
      <c r="AH3" s="102">
        <v>54304</v>
      </c>
      <c r="AI3" s="181">
        <v>54305</v>
      </c>
      <c r="AJ3" s="198">
        <v>54313</v>
      </c>
      <c r="AK3" s="22">
        <v>54401</v>
      </c>
      <c r="AL3" s="22">
        <v>54403</v>
      </c>
      <c r="AM3" s="22">
        <v>54505</v>
      </c>
      <c r="AN3" s="220">
        <v>55509</v>
      </c>
      <c r="AO3" s="56">
        <v>55603</v>
      </c>
      <c r="AP3" s="80">
        <v>55703</v>
      </c>
      <c r="AQ3" s="22">
        <v>61101</v>
      </c>
      <c r="AR3" s="205">
        <v>61104</v>
      </c>
      <c r="AS3" s="205">
        <v>61110</v>
      </c>
      <c r="AT3" s="205">
        <v>61199</v>
      </c>
      <c r="AU3" s="205">
        <v>61403</v>
      </c>
      <c r="AV3" s="97" t="s">
        <v>71</v>
      </c>
    </row>
    <row r="4" spans="1:48" ht="21">
      <c r="B4" s="76" t="s">
        <v>69</v>
      </c>
      <c r="C4" s="12"/>
      <c r="D4" s="15"/>
      <c r="E4" s="15"/>
      <c r="F4" s="15"/>
      <c r="G4" s="15"/>
      <c r="H4" s="15"/>
      <c r="I4" s="15"/>
      <c r="J4" s="15"/>
      <c r="K4" s="20"/>
      <c r="L4" s="20"/>
      <c r="M4" s="20"/>
      <c r="N4" s="20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</row>
    <row r="5" spans="1:48" ht="19.5" customHeight="1">
      <c r="A5" s="2" t="s">
        <v>174</v>
      </c>
      <c r="B5" s="55" t="s">
        <v>175</v>
      </c>
      <c r="C5" s="12"/>
      <c r="D5" s="15"/>
      <c r="E5" s="15"/>
      <c r="F5" s="15"/>
      <c r="G5" s="15"/>
      <c r="H5" s="20"/>
      <c r="I5" s="15"/>
      <c r="J5" s="12"/>
      <c r="K5" s="20"/>
      <c r="L5" s="20"/>
      <c r="M5" s="20">
        <v>39.5</v>
      </c>
      <c r="N5" s="20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98">
        <f t="shared" ref="AV5:AV69" si="0">SUM(C5:AU5)</f>
        <v>39.5</v>
      </c>
    </row>
    <row r="6" spans="1:48" ht="15.75">
      <c r="A6" s="2" t="s">
        <v>174</v>
      </c>
      <c r="B6" s="55" t="s">
        <v>176</v>
      </c>
      <c r="C6" s="12"/>
      <c r="D6" s="20"/>
      <c r="E6" s="20"/>
      <c r="F6" s="15"/>
      <c r="G6" s="15"/>
      <c r="H6" s="15"/>
      <c r="I6" s="15"/>
      <c r="J6" s="20"/>
      <c r="K6" s="20"/>
      <c r="L6" s="20"/>
      <c r="M6" s="20">
        <v>32.5</v>
      </c>
      <c r="N6" s="20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98">
        <f t="shared" si="0"/>
        <v>32.5</v>
      </c>
    </row>
    <row r="7" spans="1:48" ht="15.75">
      <c r="A7" s="2" t="s">
        <v>174</v>
      </c>
      <c r="B7" s="55" t="s">
        <v>177</v>
      </c>
      <c r="C7" s="12"/>
      <c r="D7" s="20"/>
      <c r="E7" s="20"/>
      <c r="F7" s="20"/>
      <c r="G7" s="15"/>
      <c r="H7" s="15"/>
      <c r="I7" s="15"/>
      <c r="J7" s="15"/>
      <c r="K7" s="20"/>
      <c r="L7" s="20"/>
      <c r="M7" s="20">
        <v>25</v>
      </c>
      <c r="N7" s="20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98">
        <f t="shared" si="0"/>
        <v>25</v>
      </c>
    </row>
    <row r="8" spans="1:48" ht="15.75">
      <c r="A8" s="2" t="s">
        <v>174</v>
      </c>
      <c r="B8" s="55" t="s">
        <v>178</v>
      </c>
      <c r="C8" s="12"/>
      <c r="D8" s="20"/>
      <c r="E8" s="20"/>
      <c r="F8" s="15"/>
      <c r="G8" s="15"/>
      <c r="H8" s="15"/>
      <c r="I8" s="15"/>
      <c r="J8" s="15"/>
      <c r="K8" s="20"/>
      <c r="L8" s="20"/>
      <c r="M8" s="20">
        <v>51.5</v>
      </c>
      <c r="N8" s="20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98">
        <f t="shared" si="0"/>
        <v>51.5</v>
      </c>
    </row>
    <row r="9" spans="1:48" ht="15.75">
      <c r="A9" s="2" t="s">
        <v>174</v>
      </c>
      <c r="B9" s="55" t="s">
        <v>179</v>
      </c>
      <c r="C9" s="12"/>
      <c r="D9" s="15"/>
      <c r="E9" s="15"/>
      <c r="F9" s="20"/>
      <c r="G9" s="20"/>
      <c r="H9" s="15"/>
      <c r="I9" s="15"/>
      <c r="J9" s="15"/>
      <c r="K9" s="20"/>
      <c r="L9" s="20"/>
      <c r="M9" s="20">
        <v>20</v>
      </c>
      <c r="N9" s="20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98">
        <f t="shared" si="0"/>
        <v>20</v>
      </c>
    </row>
    <row r="10" spans="1:48" ht="15.75">
      <c r="A10" s="2" t="s">
        <v>174</v>
      </c>
      <c r="B10" s="55" t="s">
        <v>180</v>
      </c>
      <c r="C10" s="12"/>
      <c r="D10" s="15"/>
      <c r="E10" s="15"/>
      <c r="F10" s="15"/>
      <c r="G10" s="15"/>
      <c r="H10" s="15"/>
      <c r="I10" s="15"/>
      <c r="J10" s="15"/>
      <c r="K10" s="20"/>
      <c r="L10" s="20"/>
      <c r="M10" s="20">
        <v>46.5</v>
      </c>
      <c r="N10" s="20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98">
        <f t="shared" si="0"/>
        <v>46.5</v>
      </c>
    </row>
    <row r="11" spans="1:48" ht="15.75">
      <c r="A11" s="2" t="s">
        <v>174</v>
      </c>
      <c r="B11" s="55" t="s">
        <v>181</v>
      </c>
      <c r="C11" s="12"/>
      <c r="D11" s="15"/>
      <c r="E11" s="15"/>
      <c r="F11" s="15"/>
      <c r="G11" s="15"/>
      <c r="H11" s="15"/>
      <c r="I11" s="15"/>
      <c r="J11" s="15"/>
      <c r="K11" s="20"/>
      <c r="L11" s="20"/>
      <c r="M11" s="20">
        <v>39</v>
      </c>
      <c r="N11" s="20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98">
        <f t="shared" si="0"/>
        <v>39</v>
      </c>
    </row>
    <row r="12" spans="1:48" ht="15.75">
      <c r="A12" s="2" t="s">
        <v>174</v>
      </c>
      <c r="B12" s="55" t="s">
        <v>182</v>
      </c>
      <c r="C12" s="12"/>
      <c r="D12" s="15"/>
      <c r="E12" s="15"/>
      <c r="F12" s="15"/>
      <c r="G12" s="15"/>
      <c r="H12" s="15"/>
      <c r="I12" s="15"/>
      <c r="J12" s="15"/>
      <c r="K12" s="20"/>
      <c r="L12" s="20"/>
      <c r="M12" s="20">
        <v>25</v>
      </c>
      <c r="N12" s="20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98">
        <f t="shared" si="0"/>
        <v>25</v>
      </c>
    </row>
    <row r="13" spans="1:48" ht="15.75">
      <c r="A13" s="2" t="s">
        <v>174</v>
      </c>
      <c r="B13" s="55" t="s">
        <v>183</v>
      </c>
      <c r="C13" s="12"/>
      <c r="D13" s="15"/>
      <c r="E13" s="15"/>
      <c r="F13" s="15"/>
      <c r="G13" s="15"/>
      <c r="H13" s="15"/>
      <c r="I13" s="15"/>
      <c r="J13" s="15"/>
      <c r="K13" s="20"/>
      <c r="L13" s="20"/>
      <c r="M13" s="20">
        <v>52</v>
      </c>
      <c r="N13" s="20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98">
        <f t="shared" si="0"/>
        <v>52</v>
      </c>
    </row>
    <row r="14" spans="1:48" ht="15.75">
      <c r="A14" s="2" t="s">
        <v>174</v>
      </c>
      <c r="B14" s="55" t="s">
        <v>184</v>
      </c>
      <c r="C14" s="12"/>
      <c r="D14" s="15"/>
      <c r="E14" s="15"/>
      <c r="F14" s="15"/>
      <c r="G14" s="15"/>
      <c r="H14" s="15"/>
      <c r="I14" s="15"/>
      <c r="J14" s="15"/>
      <c r="K14" s="20"/>
      <c r="L14" s="20"/>
      <c r="M14" s="20">
        <v>54</v>
      </c>
      <c r="N14" s="20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98">
        <f t="shared" si="0"/>
        <v>54</v>
      </c>
    </row>
    <row r="15" spans="1:48" ht="15.75">
      <c r="A15" s="2" t="s">
        <v>202</v>
      </c>
      <c r="B15" s="55" t="s">
        <v>203</v>
      </c>
      <c r="C15" s="12">
        <v>19285.11</v>
      </c>
      <c r="D15" s="20"/>
      <c r="E15" s="20"/>
      <c r="F15" s="12"/>
      <c r="G15" s="12"/>
      <c r="H15" s="15"/>
      <c r="I15" s="15"/>
      <c r="J15" s="15"/>
      <c r="K15" s="20"/>
      <c r="L15" s="20"/>
      <c r="M15" s="20"/>
      <c r="N15" s="20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98">
        <f t="shared" si="0"/>
        <v>19285.11</v>
      </c>
    </row>
    <row r="16" spans="1:48" ht="15.75">
      <c r="A16" s="2" t="s">
        <v>202</v>
      </c>
      <c r="B16" s="55" t="s">
        <v>204</v>
      </c>
      <c r="C16" s="12"/>
      <c r="D16" s="15"/>
      <c r="E16" s="15"/>
      <c r="F16" s="12"/>
      <c r="G16" s="12"/>
      <c r="H16" s="15"/>
      <c r="I16" s="15"/>
      <c r="J16" s="15"/>
      <c r="K16" s="20"/>
      <c r="L16" s="20"/>
      <c r="M16" s="20"/>
      <c r="N16" s="20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>
        <v>132.66</v>
      </c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98">
        <f t="shared" si="0"/>
        <v>132.66</v>
      </c>
    </row>
    <row r="17" spans="1:56" ht="15.75">
      <c r="A17" s="2" t="s">
        <v>202</v>
      </c>
      <c r="B17" s="55" t="s">
        <v>205</v>
      </c>
      <c r="C17" s="12"/>
      <c r="D17" s="20"/>
      <c r="E17" s="20"/>
      <c r="F17" s="12"/>
      <c r="G17" s="12"/>
      <c r="H17" s="15"/>
      <c r="I17" s="15"/>
      <c r="J17" s="15"/>
      <c r="K17" s="20"/>
      <c r="L17" s="20"/>
      <c r="M17" s="20"/>
      <c r="N17" s="20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>
        <v>99.49</v>
      </c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98">
        <f t="shared" si="0"/>
        <v>99.49</v>
      </c>
    </row>
    <row r="18" spans="1:56" ht="15.75">
      <c r="A18" s="2" t="s">
        <v>202</v>
      </c>
      <c r="B18" s="55" t="s">
        <v>206</v>
      </c>
      <c r="C18" s="12"/>
      <c r="D18" s="15"/>
      <c r="E18" s="15"/>
      <c r="F18" s="15"/>
      <c r="G18" s="15"/>
      <c r="H18" s="15"/>
      <c r="I18" s="15"/>
      <c r="J18" s="15"/>
      <c r="K18" s="20"/>
      <c r="L18" s="20"/>
      <c r="M18" s="20">
        <v>25</v>
      </c>
      <c r="N18" s="20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98">
        <f t="shared" si="0"/>
        <v>25</v>
      </c>
    </row>
    <row r="19" spans="1:56" ht="15.75">
      <c r="A19" s="2" t="s">
        <v>202</v>
      </c>
      <c r="B19" s="2" t="s">
        <v>207</v>
      </c>
      <c r="C19" s="12"/>
      <c r="D19" s="12"/>
      <c r="E19" s="12"/>
      <c r="F19" s="12"/>
      <c r="G19" s="12"/>
      <c r="H19" s="15"/>
      <c r="I19" s="15"/>
      <c r="J19" s="15"/>
      <c r="K19" s="20"/>
      <c r="L19" s="20"/>
      <c r="M19" s="20">
        <v>46.5</v>
      </c>
      <c r="N19" s="20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98">
        <f t="shared" si="0"/>
        <v>46.5</v>
      </c>
    </row>
    <row r="20" spans="1:56" ht="17.25" customHeight="1">
      <c r="A20" s="2" t="s">
        <v>202</v>
      </c>
      <c r="B20" s="2" t="s">
        <v>208</v>
      </c>
      <c r="C20" s="12"/>
      <c r="D20" s="12"/>
      <c r="E20" s="12"/>
      <c r="F20" s="12"/>
      <c r="G20" s="12"/>
      <c r="H20" s="20"/>
      <c r="I20" s="15"/>
      <c r="J20" s="15"/>
      <c r="K20" s="20"/>
      <c r="L20" s="20"/>
      <c r="M20" s="20">
        <v>27.5</v>
      </c>
      <c r="N20" s="20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98">
        <f t="shared" si="0"/>
        <v>27.5</v>
      </c>
    </row>
    <row r="21" spans="1:56" ht="15.75">
      <c r="A21" s="2" t="s">
        <v>202</v>
      </c>
      <c r="B21" s="2" t="s">
        <v>209</v>
      </c>
      <c r="C21" s="12"/>
      <c r="D21" s="12"/>
      <c r="E21" s="12"/>
      <c r="F21" s="12"/>
      <c r="G21" s="12"/>
      <c r="H21" s="12"/>
      <c r="I21" s="12"/>
      <c r="J21" s="12"/>
      <c r="K21" s="20"/>
      <c r="L21" s="20"/>
      <c r="M21" s="20">
        <v>37</v>
      </c>
      <c r="N21" s="20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5"/>
      <c r="AB21" s="15"/>
      <c r="AC21" s="15"/>
      <c r="AD21" s="15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98">
        <f t="shared" si="0"/>
        <v>37</v>
      </c>
      <c r="AW21" s="12"/>
      <c r="AX21" s="12"/>
      <c r="AY21" s="12"/>
      <c r="AZ21" s="12"/>
      <c r="BA21" s="12"/>
      <c r="BB21" s="12"/>
      <c r="BC21" s="12"/>
      <c r="BD21" s="12"/>
    </row>
    <row r="22" spans="1:56" ht="15.75">
      <c r="A22" s="2" t="s">
        <v>202</v>
      </c>
      <c r="B22" s="2" t="s">
        <v>210</v>
      </c>
      <c r="C22" s="12"/>
      <c r="D22" s="20"/>
      <c r="E22" s="20"/>
      <c r="F22" s="12"/>
      <c r="G22" s="12"/>
      <c r="H22" s="15"/>
      <c r="I22" s="15"/>
      <c r="J22" s="15"/>
      <c r="K22" s="20"/>
      <c r="L22" s="20"/>
      <c r="M22" s="20">
        <v>32.5</v>
      </c>
      <c r="N22" s="20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98">
        <f t="shared" si="0"/>
        <v>32.5</v>
      </c>
    </row>
    <row r="23" spans="1:56" ht="15.75">
      <c r="A23" s="2" t="s">
        <v>202</v>
      </c>
      <c r="B23" s="2" t="s">
        <v>211</v>
      </c>
      <c r="C23" s="12"/>
      <c r="D23" s="15"/>
      <c r="E23" s="15"/>
      <c r="F23" s="15"/>
      <c r="G23" s="15"/>
      <c r="H23" s="15"/>
      <c r="I23" s="15"/>
      <c r="J23" s="15"/>
      <c r="K23" s="20"/>
      <c r="L23" s="20"/>
      <c r="M23" s="20">
        <v>22.5</v>
      </c>
      <c r="N23" s="20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98">
        <f t="shared" si="0"/>
        <v>22.5</v>
      </c>
    </row>
    <row r="24" spans="1:56" ht="15.75">
      <c r="A24" s="2" t="s">
        <v>202</v>
      </c>
      <c r="B24" s="2" t="s">
        <v>212</v>
      </c>
      <c r="C24" s="12"/>
      <c r="D24" s="15"/>
      <c r="E24" s="15"/>
      <c r="F24" s="15"/>
      <c r="G24" s="15"/>
      <c r="H24" s="15"/>
      <c r="I24" s="15"/>
      <c r="J24" s="15"/>
      <c r="K24" s="20"/>
      <c r="L24" s="20"/>
      <c r="M24" s="20">
        <v>60.5</v>
      </c>
      <c r="N24" s="20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98">
        <f t="shared" si="0"/>
        <v>60.5</v>
      </c>
    </row>
    <row r="25" spans="1:56" ht="16.5" customHeight="1">
      <c r="A25" s="2" t="s">
        <v>202</v>
      </c>
      <c r="B25" s="2" t="s">
        <v>213</v>
      </c>
      <c r="C25" s="12"/>
      <c r="D25" s="12"/>
      <c r="E25" s="12"/>
      <c r="F25" s="15"/>
      <c r="G25" s="15"/>
      <c r="H25" s="15"/>
      <c r="I25" s="15"/>
      <c r="J25" s="15"/>
      <c r="K25" s="20"/>
      <c r="L25" s="20"/>
      <c r="M25" s="20">
        <v>30</v>
      </c>
      <c r="N25" s="20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98">
        <f t="shared" si="0"/>
        <v>30</v>
      </c>
    </row>
    <row r="26" spans="1:56" ht="18.75" customHeight="1">
      <c r="A26" s="2" t="s">
        <v>202</v>
      </c>
      <c r="B26" s="2" t="s">
        <v>214</v>
      </c>
      <c r="C26" s="12"/>
      <c r="D26" s="15"/>
      <c r="E26" s="15"/>
      <c r="F26" s="15"/>
      <c r="G26" s="15"/>
      <c r="H26" s="15"/>
      <c r="I26" s="15"/>
      <c r="J26" s="15"/>
      <c r="K26" s="20"/>
      <c r="L26" s="20"/>
      <c r="M26" s="20">
        <v>34</v>
      </c>
      <c r="N26" s="20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98">
        <f t="shared" si="0"/>
        <v>34</v>
      </c>
    </row>
    <row r="27" spans="1:56" ht="15.75">
      <c r="A27" s="2" t="s">
        <v>202</v>
      </c>
      <c r="B27" s="2" t="s">
        <v>215</v>
      </c>
      <c r="C27" s="12"/>
      <c r="D27" s="12"/>
      <c r="E27" s="12"/>
      <c r="F27" s="15"/>
      <c r="G27" s="15"/>
      <c r="H27" s="15"/>
      <c r="I27" s="15"/>
      <c r="J27" s="15"/>
      <c r="K27" s="20"/>
      <c r="L27" s="20"/>
      <c r="M27" s="20">
        <v>52</v>
      </c>
      <c r="N27" s="20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98">
        <f t="shared" si="0"/>
        <v>52</v>
      </c>
    </row>
    <row r="28" spans="1:56" ht="15.75">
      <c r="A28" s="2" t="s">
        <v>202</v>
      </c>
      <c r="B28" s="2" t="s">
        <v>216</v>
      </c>
      <c r="C28" s="12"/>
      <c r="D28" s="15"/>
      <c r="E28" s="15"/>
      <c r="F28" s="15"/>
      <c r="G28" s="15"/>
      <c r="H28" s="15"/>
      <c r="I28" s="15"/>
      <c r="J28" s="15"/>
      <c r="K28" s="20"/>
      <c r="L28" s="20"/>
      <c r="M28" s="20">
        <v>52</v>
      </c>
      <c r="N28" s="20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98">
        <f t="shared" si="0"/>
        <v>52</v>
      </c>
    </row>
    <row r="29" spans="1:56" ht="15.75">
      <c r="A29" s="2" t="s">
        <v>202</v>
      </c>
      <c r="B29" s="2" t="s">
        <v>217</v>
      </c>
      <c r="C29" s="12"/>
      <c r="D29" s="12"/>
      <c r="E29" s="12"/>
      <c r="F29" s="15"/>
      <c r="G29" s="15"/>
      <c r="H29" s="15"/>
      <c r="I29" s="15"/>
      <c r="J29" s="15"/>
      <c r="K29" s="20"/>
      <c r="L29" s="20"/>
      <c r="M29" s="20">
        <v>64</v>
      </c>
      <c r="N29" s="20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98">
        <f t="shared" si="0"/>
        <v>64</v>
      </c>
    </row>
    <row r="30" spans="1:56" ht="15.75">
      <c r="A30" s="2" t="s">
        <v>220</v>
      </c>
      <c r="B30" s="2" t="s">
        <v>225</v>
      </c>
      <c r="C30" s="12"/>
      <c r="D30" s="15"/>
      <c r="E30" s="15"/>
      <c r="F30" s="15"/>
      <c r="G30" s="15"/>
      <c r="H30" s="15"/>
      <c r="I30" s="15"/>
      <c r="J30" s="15"/>
      <c r="K30" s="20"/>
      <c r="L30" s="20"/>
      <c r="M30" s="20">
        <v>350</v>
      </c>
      <c r="N30" s="20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98">
        <f t="shared" si="0"/>
        <v>350</v>
      </c>
    </row>
    <row r="31" spans="1:56" ht="15.75">
      <c r="A31" s="2" t="s">
        <v>220</v>
      </c>
      <c r="B31" s="2" t="s">
        <v>227</v>
      </c>
      <c r="C31" s="12"/>
      <c r="D31" s="15"/>
      <c r="E31" s="15"/>
      <c r="F31" s="15"/>
      <c r="G31" s="15"/>
      <c r="H31" s="15"/>
      <c r="I31" s="15"/>
      <c r="J31" s="15"/>
      <c r="K31" s="20"/>
      <c r="L31" s="20"/>
      <c r="M31" s="20">
        <v>35</v>
      </c>
      <c r="N31" s="20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98">
        <f t="shared" si="0"/>
        <v>35</v>
      </c>
    </row>
    <row r="32" spans="1:56" ht="15.75">
      <c r="A32" s="2" t="s">
        <v>220</v>
      </c>
      <c r="B32" s="2" t="s">
        <v>228</v>
      </c>
      <c r="C32" s="12"/>
      <c r="D32" s="20"/>
      <c r="E32" s="20"/>
      <c r="F32" s="15"/>
      <c r="G32" s="15"/>
      <c r="H32" s="15"/>
      <c r="I32" s="15"/>
      <c r="J32" s="15"/>
      <c r="K32" s="20"/>
      <c r="L32" s="20"/>
      <c r="M32" s="20">
        <v>30</v>
      </c>
      <c r="N32" s="20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98">
        <f t="shared" si="0"/>
        <v>30</v>
      </c>
    </row>
    <row r="33" spans="1:48" ht="15.75">
      <c r="A33" s="2" t="s">
        <v>220</v>
      </c>
      <c r="B33" s="2" t="s">
        <v>229</v>
      </c>
      <c r="C33" s="12"/>
      <c r="D33" s="15"/>
      <c r="E33" s="15"/>
      <c r="F33" s="20"/>
      <c r="G33" s="15"/>
      <c r="H33" s="15"/>
      <c r="I33" s="15"/>
      <c r="J33" s="15"/>
      <c r="K33" s="20"/>
      <c r="L33" s="20"/>
      <c r="M33" s="20">
        <v>30</v>
      </c>
      <c r="N33" s="20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98">
        <f t="shared" si="0"/>
        <v>30</v>
      </c>
    </row>
    <row r="34" spans="1:48" ht="15.75">
      <c r="A34" s="2" t="s">
        <v>220</v>
      </c>
      <c r="B34" s="2" t="s">
        <v>230</v>
      </c>
      <c r="C34" s="12"/>
      <c r="D34" s="20"/>
      <c r="E34" s="15"/>
      <c r="F34" s="15"/>
      <c r="G34" s="15"/>
      <c r="H34" s="15"/>
      <c r="I34" s="15"/>
      <c r="J34" s="15"/>
      <c r="K34" s="20"/>
      <c r="L34" s="20"/>
      <c r="M34" s="20">
        <v>53.5</v>
      </c>
      <c r="N34" s="20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98">
        <f t="shared" si="0"/>
        <v>53.5</v>
      </c>
    </row>
    <row r="35" spans="1:48" ht="15.75">
      <c r="A35" s="2" t="s">
        <v>220</v>
      </c>
      <c r="B35" s="2" t="s">
        <v>231</v>
      </c>
      <c r="C35" s="12"/>
      <c r="D35" s="15"/>
      <c r="E35" s="15"/>
      <c r="F35" s="20"/>
      <c r="G35" s="20"/>
      <c r="H35" s="15"/>
      <c r="I35" s="15"/>
      <c r="J35" s="15"/>
      <c r="K35" s="20"/>
      <c r="L35" s="20"/>
      <c r="M35" s="20">
        <v>54</v>
      </c>
      <c r="N35" s="20"/>
      <c r="O35" s="140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98">
        <f t="shared" si="0"/>
        <v>54</v>
      </c>
    </row>
    <row r="36" spans="1:48" ht="15.75">
      <c r="A36" s="2" t="s">
        <v>220</v>
      </c>
      <c r="B36" s="2" t="s">
        <v>232</v>
      </c>
      <c r="C36" s="12"/>
      <c r="D36" s="20"/>
      <c r="E36" s="20"/>
      <c r="F36" s="15"/>
      <c r="G36" s="15"/>
      <c r="H36" s="20"/>
      <c r="I36" s="15"/>
      <c r="J36" s="15"/>
      <c r="K36" s="20"/>
      <c r="L36" s="20"/>
      <c r="M36" s="20">
        <v>44</v>
      </c>
      <c r="N36" s="20"/>
      <c r="O36" s="140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98">
        <f t="shared" si="0"/>
        <v>44</v>
      </c>
    </row>
    <row r="37" spans="1:48" ht="15.75">
      <c r="A37" s="2" t="s">
        <v>235</v>
      </c>
      <c r="B37" s="2" t="s">
        <v>238</v>
      </c>
      <c r="C37" s="140"/>
      <c r="D37" s="173"/>
      <c r="E37" s="173"/>
      <c r="F37" s="173"/>
      <c r="G37" s="173"/>
      <c r="H37" s="140"/>
      <c r="I37" s="140">
        <v>300</v>
      </c>
      <c r="J37" s="173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  <c r="AA37" s="140"/>
      <c r="AB37" s="140"/>
      <c r="AC37" s="140"/>
      <c r="AD37" s="140"/>
      <c r="AE37" s="140"/>
      <c r="AF37" s="140"/>
      <c r="AG37" s="140"/>
      <c r="AH37" s="140"/>
      <c r="AI37" s="140"/>
      <c r="AJ37" s="140"/>
      <c r="AK37" s="140"/>
      <c r="AL37" s="140"/>
      <c r="AM37" s="140"/>
      <c r="AN37" s="140"/>
      <c r="AO37" s="140"/>
      <c r="AP37" s="140"/>
      <c r="AQ37" s="140"/>
      <c r="AR37" s="140"/>
      <c r="AS37" s="140"/>
      <c r="AT37" s="140"/>
      <c r="AU37" s="140"/>
      <c r="AV37" s="98">
        <f t="shared" si="0"/>
        <v>300</v>
      </c>
    </row>
    <row r="38" spans="1:48" ht="15.75">
      <c r="A38" s="2" t="s">
        <v>235</v>
      </c>
      <c r="B38" s="2" t="s">
        <v>239</v>
      </c>
      <c r="C38" s="140"/>
      <c r="D38" s="173"/>
      <c r="E38" s="173"/>
      <c r="F38" s="173"/>
      <c r="G38" s="140">
        <v>350</v>
      </c>
      <c r="H38" s="173"/>
      <c r="I38" s="173"/>
      <c r="J38" s="173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  <c r="AA38" s="140"/>
      <c r="AB38" s="140"/>
      <c r="AC38" s="140"/>
      <c r="AD38" s="140"/>
      <c r="AE38" s="140"/>
      <c r="AF38" s="140"/>
      <c r="AG38" s="140"/>
      <c r="AH38" s="140"/>
      <c r="AI38" s="140"/>
      <c r="AJ38" s="140"/>
      <c r="AK38" s="140"/>
      <c r="AL38" s="140"/>
      <c r="AM38" s="140"/>
      <c r="AN38" s="140"/>
      <c r="AO38" s="140"/>
      <c r="AP38" s="140"/>
      <c r="AQ38" s="140"/>
      <c r="AR38" s="140"/>
      <c r="AS38" s="140"/>
      <c r="AT38" s="140"/>
      <c r="AU38" s="140"/>
      <c r="AV38" s="98">
        <f t="shared" si="0"/>
        <v>350</v>
      </c>
    </row>
    <row r="39" spans="1:48" ht="15.75">
      <c r="A39" s="2" t="s">
        <v>235</v>
      </c>
      <c r="B39" s="2" t="s">
        <v>240</v>
      </c>
      <c r="C39" s="140">
        <v>3716.19</v>
      </c>
      <c r="D39" s="173"/>
      <c r="E39" s="173"/>
      <c r="F39" s="140"/>
      <c r="G39" s="173"/>
      <c r="H39" s="173"/>
      <c r="I39" s="173"/>
      <c r="J39" s="173"/>
      <c r="K39" s="140"/>
      <c r="L39" s="140"/>
      <c r="M39" s="140"/>
      <c r="N39" s="140"/>
      <c r="O39" s="176"/>
      <c r="P39" s="176"/>
      <c r="Q39" s="176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98">
        <f t="shared" si="0"/>
        <v>3716.19</v>
      </c>
    </row>
    <row r="40" spans="1:48" ht="15.75">
      <c r="A40" s="2" t="s">
        <v>243</v>
      </c>
      <c r="B40" s="124" t="s">
        <v>251</v>
      </c>
      <c r="C40" s="140"/>
      <c r="D40" s="140"/>
      <c r="E40" s="140"/>
      <c r="F40" s="140"/>
      <c r="G40" s="173"/>
      <c r="H40" s="173"/>
      <c r="I40" s="173"/>
      <c r="J40" s="173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>
        <v>250</v>
      </c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98">
        <f t="shared" si="0"/>
        <v>250</v>
      </c>
    </row>
    <row r="41" spans="1:48" ht="15.75">
      <c r="A41" s="2" t="s">
        <v>260</v>
      </c>
      <c r="B41" s="2" t="s">
        <v>261</v>
      </c>
      <c r="C41" s="140">
        <v>19416.509999999998</v>
      </c>
      <c r="D41" s="173"/>
      <c r="E41" s="173"/>
      <c r="F41" s="140"/>
      <c r="G41" s="173"/>
      <c r="H41" s="173"/>
      <c r="I41" s="173"/>
      <c r="J41" s="173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98">
        <f t="shared" si="0"/>
        <v>19416.509999999998</v>
      </c>
    </row>
    <row r="42" spans="1:48" ht="15.75">
      <c r="A42" s="2" t="s">
        <v>260</v>
      </c>
      <c r="B42" s="2" t="s">
        <v>262</v>
      </c>
      <c r="C42" s="140"/>
      <c r="D42" s="173"/>
      <c r="E42" s="173"/>
      <c r="F42" s="140">
        <v>289.38</v>
      </c>
      <c r="G42" s="173"/>
      <c r="H42" s="173"/>
      <c r="I42" s="173"/>
      <c r="J42" s="173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140"/>
      <c r="AG42" s="140"/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98">
        <f t="shared" si="0"/>
        <v>289.38</v>
      </c>
    </row>
    <row r="43" spans="1:48" ht="15.75">
      <c r="A43" s="2" t="s">
        <v>260</v>
      </c>
      <c r="B43" s="2" t="s">
        <v>264</v>
      </c>
      <c r="C43" s="140"/>
      <c r="D43" s="173"/>
      <c r="E43" s="173"/>
      <c r="F43" s="173"/>
      <c r="G43" s="173"/>
      <c r="H43" s="140"/>
      <c r="I43" s="173"/>
      <c r="J43" s="173"/>
      <c r="K43" s="140"/>
      <c r="L43" s="140"/>
      <c r="M43" s="140">
        <v>30</v>
      </c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  <c r="AA43" s="140"/>
      <c r="AB43" s="140"/>
      <c r="AC43" s="140"/>
      <c r="AD43" s="140"/>
      <c r="AE43" s="140"/>
      <c r="AF43" s="140"/>
      <c r="AG43" s="140"/>
      <c r="AH43" s="140"/>
      <c r="AI43" s="140"/>
      <c r="AJ43" s="140"/>
      <c r="AK43" s="140"/>
      <c r="AL43" s="140"/>
      <c r="AM43" s="140"/>
      <c r="AN43" s="140"/>
      <c r="AO43" s="140"/>
      <c r="AP43" s="140"/>
      <c r="AQ43" s="140"/>
      <c r="AR43" s="140"/>
      <c r="AS43" s="140"/>
      <c r="AT43" s="140"/>
      <c r="AU43" s="140"/>
      <c r="AV43" s="98">
        <f t="shared" si="0"/>
        <v>30</v>
      </c>
    </row>
    <row r="44" spans="1:48" ht="17.25" customHeight="1">
      <c r="A44" s="2" t="s">
        <v>260</v>
      </c>
      <c r="B44" s="2" t="s">
        <v>265</v>
      </c>
      <c r="C44" s="140"/>
      <c r="D44" s="173"/>
      <c r="E44" s="173"/>
      <c r="F44" s="173"/>
      <c r="G44" s="173"/>
      <c r="H44" s="140"/>
      <c r="I44" s="173"/>
      <c r="J44" s="173"/>
      <c r="K44" s="140"/>
      <c r="L44" s="140"/>
      <c r="M44" s="140">
        <v>51.5</v>
      </c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  <c r="AA44" s="140"/>
      <c r="AB44" s="140"/>
      <c r="AC44" s="140"/>
      <c r="AD44" s="140"/>
      <c r="AE44" s="140"/>
      <c r="AF44" s="140"/>
      <c r="AG44" s="140"/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98">
        <f t="shared" si="0"/>
        <v>51.5</v>
      </c>
    </row>
    <row r="45" spans="1:48" ht="15.75">
      <c r="A45" s="2" t="s">
        <v>260</v>
      </c>
      <c r="B45" s="2" t="s">
        <v>266</v>
      </c>
      <c r="C45" s="140"/>
      <c r="D45" s="140"/>
      <c r="E45" s="140"/>
      <c r="F45" s="140"/>
      <c r="G45" s="173"/>
      <c r="H45" s="140"/>
      <c r="I45" s="140"/>
      <c r="J45" s="140"/>
      <c r="K45" s="140"/>
      <c r="L45" s="140"/>
      <c r="M45" s="140">
        <v>34.5</v>
      </c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  <c r="AA45" s="140"/>
      <c r="AB45" s="140"/>
      <c r="AC45" s="140"/>
      <c r="AD45" s="140"/>
      <c r="AE45" s="140"/>
      <c r="AF45" s="140"/>
      <c r="AG45" s="140"/>
      <c r="AH45" s="140"/>
      <c r="AI45" s="140"/>
      <c r="AJ45" s="140"/>
      <c r="AK45" s="140"/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98">
        <f t="shared" si="0"/>
        <v>34.5</v>
      </c>
    </row>
    <row r="46" spans="1:48" ht="15.75">
      <c r="A46" s="2" t="s">
        <v>260</v>
      </c>
      <c r="B46" s="2" t="s">
        <v>267</v>
      </c>
      <c r="C46" s="140"/>
      <c r="D46" s="173"/>
      <c r="E46" s="173"/>
      <c r="F46" s="140"/>
      <c r="G46" s="173"/>
      <c r="H46" s="140"/>
      <c r="I46" s="140"/>
      <c r="J46" s="140"/>
      <c r="K46" s="140"/>
      <c r="L46" s="140"/>
      <c r="M46" s="140">
        <v>46.5</v>
      </c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  <c r="AA46" s="140"/>
      <c r="AB46" s="140"/>
      <c r="AC46" s="140"/>
      <c r="AD46" s="140"/>
      <c r="AE46" s="140"/>
      <c r="AF46" s="140"/>
      <c r="AG46" s="140"/>
      <c r="AH46" s="140"/>
      <c r="AI46" s="140"/>
      <c r="AJ46" s="140"/>
      <c r="AK46" s="140"/>
      <c r="AL46" s="140"/>
      <c r="AM46" s="140"/>
      <c r="AN46" s="140"/>
      <c r="AO46" s="140"/>
      <c r="AP46" s="140"/>
      <c r="AQ46" s="140"/>
      <c r="AR46" s="140"/>
      <c r="AS46" s="140"/>
      <c r="AT46" s="140"/>
      <c r="AU46" s="140"/>
      <c r="AV46" s="98">
        <f t="shared" si="0"/>
        <v>46.5</v>
      </c>
    </row>
    <row r="47" spans="1:48" ht="15.75">
      <c r="A47" s="2" t="s">
        <v>269</v>
      </c>
      <c r="B47" s="131" t="s">
        <v>270</v>
      </c>
      <c r="C47" s="140"/>
      <c r="D47" s="140"/>
      <c r="E47" s="140"/>
      <c r="F47" s="173"/>
      <c r="G47" s="173"/>
      <c r="H47" s="140"/>
      <c r="I47" s="173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>
        <v>409.59</v>
      </c>
      <c r="Y47" s="140"/>
      <c r="Z47" s="140"/>
      <c r="AA47" s="140"/>
      <c r="AB47" s="140"/>
      <c r="AC47" s="140"/>
      <c r="AD47" s="140"/>
      <c r="AE47" s="140"/>
      <c r="AF47" s="140"/>
      <c r="AG47" s="140"/>
      <c r="AH47" s="140"/>
      <c r="AI47" s="140"/>
      <c r="AJ47" s="140"/>
      <c r="AK47" s="140"/>
      <c r="AL47" s="140"/>
      <c r="AM47" s="140"/>
      <c r="AN47" s="140"/>
      <c r="AO47" s="140"/>
      <c r="AP47" s="140"/>
      <c r="AQ47" s="140"/>
      <c r="AR47" s="140"/>
      <c r="AS47" s="140"/>
      <c r="AT47" s="140"/>
      <c r="AU47" s="140"/>
      <c r="AV47" s="98">
        <f t="shared" si="0"/>
        <v>409.59</v>
      </c>
    </row>
    <row r="48" spans="1:48" ht="15.75">
      <c r="A48" s="2" t="s">
        <v>269</v>
      </c>
      <c r="B48" s="131" t="s">
        <v>271</v>
      </c>
      <c r="C48" s="140"/>
      <c r="D48" s="173"/>
      <c r="E48" s="173"/>
      <c r="F48" s="173"/>
      <c r="G48" s="173"/>
      <c r="H48" s="173"/>
      <c r="I48" s="173"/>
      <c r="J48" s="173"/>
      <c r="K48" s="140"/>
      <c r="L48" s="140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0">
        <v>412.63</v>
      </c>
      <c r="Y48" s="140"/>
      <c r="Z48" s="140"/>
      <c r="AA48" s="140"/>
      <c r="AB48" s="140"/>
      <c r="AC48" s="140"/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40"/>
      <c r="AO48" s="140"/>
      <c r="AP48" s="140"/>
      <c r="AQ48" s="140"/>
      <c r="AR48" s="140"/>
      <c r="AS48" s="140"/>
      <c r="AT48" s="140"/>
      <c r="AU48" s="140"/>
      <c r="AV48" s="98">
        <f t="shared" si="0"/>
        <v>412.63</v>
      </c>
    </row>
    <row r="49" spans="1:48" ht="15.75">
      <c r="A49" s="2" t="s">
        <v>269</v>
      </c>
      <c r="B49" s="131" t="s">
        <v>272</v>
      </c>
      <c r="C49" s="140"/>
      <c r="D49" s="173"/>
      <c r="E49" s="173"/>
      <c r="F49" s="173"/>
      <c r="G49" s="173"/>
      <c r="H49" s="173"/>
      <c r="I49" s="173"/>
      <c r="J49" s="173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>
        <v>827.06</v>
      </c>
      <c r="Y49" s="140"/>
      <c r="Z49" s="140"/>
      <c r="AA49" s="140"/>
      <c r="AB49" s="140"/>
      <c r="AC49" s="140"/>
      <c r="AD49" s="140"/>
      <c r="AE49" s="140"/>
      <c r="AF49" s="140"/>
      <c r="AG49" s="140"/>
      <c r="AH49" s="140"/>
      <c r="AI49" s="140"/>
      <c r="AJ49" s="140"/>
      <c r="AK49" s="140"/>
      <c r="AL49" s="140"/>
      <c r="AM49" s="140"/>
      <c r="AN49" s="140"/>
      <c r="AO49" s="140"/>
      <c r="AP49" s="140"/>
      <c r="AQ49" s="140"/>
      <c r="AR49" s="140"/>
      <c r="AS49" s="140"/>
      <c r="AT49" s="140"/>
      <c r="AU49" s="140"/>
      <c r="AV49" s="98">
        <f t="shared" si="0"/>
        <v>827.06</v>
      </c>
    </row>
    <row r="50" spans="1:48" ht="15.75">
      <c r="A50" s="2" t="s">
        <v>269</v>
      </c>
      <c r="B50" s="131" t="s">
        <v>273</v>
      </c>
      <c r="C50" s="140"/>
      <c r="D50" s="173"/>
      <c r="E50" s="173"/>
      <c r="F50" s="140"/>
      <c r="G50" s="140"/>
      <c r="H50" s="173"/>
      <c r="I50" s="173"/>
      <c r="J50" s="173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>
        <v>677.89</v>
      </c>
      <c r="Y50" s="140"/>
      <c r="Z50" s="140"/>
      <c r="AA50" s="140"/>
      <c r="AB50" s="140"/>
      <c r="AC50" s="140"/>
      <c r="AD50" s="140"/>
      <c r="AE50" s="140"/>
      <c r="AF50" s="140"/>
      <c r="AG50" s="140"/>
      <c r="AH50" s="140"/>
      <c r="AI50" s="140"/>
      <c r="AJ50" s="140"/>
      <c r="AK50" s="140"/>
      <c r="AL50" s="140"/>
      <c r="AM50" s="140"/>
      <c r="AN50" s="140"/>
      <c r="AO50" s="140"/>
      <c r="AP50" s="140"/>
      <c r="AQ50" s="140"/>
      <c r="AR50" s="140"/>
      <c r="AS50" s="140"/>
      <c r="AT50" s="140"/>
      <c r="AU50" s="140"/>
      <c r="AV50" s="98">
        <f t="shared" si="0"/>
        <v>677.89</v>
      </c>
    </row>
    <row r="51" spans="1:48" ht="15.75">
      <c r="A51" s="2" t="s">
        <v>269</v>
      </c>
      <c r="B51" s="131" t="s">
        <v>274</v>
      </c>
      <c r="C51" s="140"/>
      <c r="D51" s="140"/>
      <c r="E51" s="140"/>
      <c r="F51" s="173"/>
      <c r="G51" s="173"/>
      <c r="H51" s="173"/>
      <c r="I51" s="173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>
        <v>484.43</v>
      </c>
      <c r="Y51" s="140"/>
      <c r="Z51" s="140"/>
      <c r="AA51" s="140"/>
      <c r="AB51" s="140"/>
      <c r="AC51" s="140"/>
      <c r="AD51" s="140"/>
      <c r="AE51" s="140"/>
      <c r="AF51" s="140"/>
      <c r="AG51" s="140"/>
      <c r="AH51" s="140"/>
      <c r="AI51" s="140"/>
      <c r="AJ51" s="140"/>
      <c r="AK51" s="140"/>
      <c r="AL51" s="140"/>
      <c r="AM51" s="140"/>
      <c r="AN51" s="140"/>
      <c r="AO51" s="140"/>
      <c r="AP51" s="140"/>
      <c r="AQ51" s="140"/>
      <c r="AR51" s="140"/>
      <c r="AS51" s="140"/>
      <c r="AT51" s="140"/>
      <c r="AU51" s="140"/>
      <c r="AV51" s="98">
        <f t="shared" si="0"/>
        <v>484.43</v>
      </c>
    </row>
    <row r="52" spans="1:48" ht="15.75">
      <c r="A52" s="2" t="s">
        <v>269</v>
      </c>
      <c r="B52" s="131" t="s">
        <v>275</v>
      </c>
      <c r="C52" s="140"/>
      <c r="D52" s="173"/>
      <c r="E52" s="173"/>
      <c r="F52" s="173"/>
      <c r="G52" s="140"/>
      <c r="H52" s="173"/>
      <c r="I52" s="173"/>
      <c r="J52" s="140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>
        <v>361.26</v>
      </c>
      <c r="Y52" s="140"/>
      <c r="Z52" s="140"/>
      <c r="AA52" s="140"/>
      <c r="AB52" s="140"/>
      <c r="AC52" s="140"/>
      <c r="AD52" s="140"/>
      <c r="AE52" s="140"/>
      <c r="AF52" s="140"/>
      <c r="AG52" s="140"/>
      <c r="AH52" s="140"/>
      <c r="AI52" s="140"/>
      <c r="AJ52" s="140"/>
      <c r="AK52" s="140"/>
      <c r="AL52" s="140"/>
      <c r="AM52" s="140"/>
      <c r="AN52" s="140"/>
      <c r="AO52" s="140"/>
      <c r="AP52" s="140"/>
      <c r="AQ52" s="140"/>
      <c r="AR52" s="140"/>
      <c r="AS52" s="140"/>
      <c r="AT52" s="140"/>
      <c r="AU52" s="140"/>
      <c r="AV52" s="98">
        <f t="shared" si="0"/>
        <v>361.26</v>
      </c>
    </row>
    <row r="53" spans="1:48" ht="15.75">
      <c r="A53" s="2" t="s">
        <v>269</v>
      </c>
      <c r="B53" s="131" t="s">
        <v>279</v>
      </c>
      <c r="C53" s="140"/>
      <c r="D53" s="140"/>
      <c r="E53" s="173"/>
      <c r="F53" s="173"/>
      <c r="G53" s="173"/>
      <c r="H53" s="173"/>
      <c r="I53" s="173"/>
      <c r="J53" s="173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  <c r="AA53" s="140"/>
      <c r="AB53" s="140">
        <v>387.84</v>
      </c>
      <c r="AC53" s="140"/>
      <c r="AD53" s="140"/>
      <c r="AE53" s="140"/>
      <c r="AF53" s="140"/>
      <c r="AG53" s="140"/>
      <c r="AH53" s="140"/>
      <c r="AI53" s="140"/>
      <c r="AJ53" s="140"/>
      <c r="AK53" s="140"/>
      <c r="AL53" s="140"/>
      <c r="AM53" s="140"/>
      <c r="AN53" s="140"/>
      <c r="AO53" s="140"/>
      <c r="AP53" s="140"/>
      <c r="AQ53" s="140"/>
      <c r="AR53" s="140"/>
      <c r="AS53" s="140"/>
      <c r="AT53" s="140"/>
      <c r="AU53" s="140"/>
      <c r="AV53" s="98">
        <f t="shared" si="0"/>
        <v>387.84</v>
      </c>
    </row>
    <row r="54" spans="1:48" ht="15.75">
      <c r="A54" s="2" t="s">
        <v>269</v>
      </c>
      <c r="B54" s="131" t="s">
        <v>280</v>
      </c>
      <c r="C54" s="140"/>
      <c r="D54" s="140"/>
      <c r="E54" s="140"/>
      <c r="F54" s="173"/>
      <c r="G54" s="173"/>
      <c r="H54" s="140"/>
      <c r="I54" s="173"/>
      <c r="J54" s="173"/>
      <c r="K54" s="14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  <c r="AA54" s="140"/>
      <c r="AB54" s="140">
        <v>213.59</v>
      </c>
      <c r="AC54" s="140"/>
      <c r="AD54" s="140"/>
      <c r="AE54" s="140"/>
      <c r="AF54" s="140"/>
      <c r="AG54" s="140"/>
      <c r="AH54" s="140"/>
      <c r="AI54" s="140"/>
      <c r="AJ54" s="140"/>
      <c r="AK54" s="140"/>
      <c r="AL54" s="140"/>
      <c r="AM54" s="140"/>
      <c r="AN54" s="140"/>
      <c r="AO54" s="140"/>
      <c r="AP54" s="140"/>
      <c r="AQ54" s="140"/>
      <c r="AR54" s="140"/>
      <c r="AS54" s="140"/>
      <c r="AT54" s="140"/>
      <c r="AU54" s="140"/>
      <c r="AV54" s="98">
        <f t="shared" si="0"/>
        <v>213.59</v>
      </c>
    </row>
    <row r="55" spans="1:48" ht="15.75">
      <c r="A55" s="2" t="s">
        <v>287</v>
      </c>
      <c r="B55" s="2" t="s">
        <v>289</v>
      </c>
      <c r="C55" s="140"/>
      <c r="D55" s="173"/>
      <c r="E55" s="173"/>
      <c r="F55" s="140"/>
      <c r="G55" s="173"/>
      <c r="H55" s="173"/>
      <c r="I55" s="173"/>
      <c r="J55" s="173"/>
      <c r="K55" s="140"/>
      <c r="L55" s="140"/>
      <c r="M55" s="140">
        <v>37.5</v>
      </c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  <c r="AA55" s="140"/>
      <c r="AB55" s="140"/>
      <c r="AC55" s="140"/>
      <c r="AD55" s="140"/>
      <c r="AE55" s="140"/>
      <c r="AF55" s="140"/>
      <c r="AG55" s="140"/>
      <c r="AH55" s="140"/>
      <c r="AI55" s="140"/>
      <c r="AJ55" s="140"/>
      <c r="AK55" s="140"/>
      <c r="AL55" s="140"/>
      <c r="AM55" s="140"/>
      <c r="AN55" s="140"/>
      <c r="AO55" s="140"/>
      <c r="AP55" s="140"/>
      <c r="AQ55" s="140"/>
      <c r="AR55" s="140"/>
      <c r="AS55" s="140"/>
      <c r="AT55" s="140"/>
      <c r="AU55" s="140"/>
      <c r="AV55" s="98">
        <f t="shared" si="0"/>
        <v>37.5</v>
      </c>
    </row>
    <row r="56" spans="1:48" ht="15.75">
      <c r="A56" s="2" t="s">
        <v>287</v>
      </c>
      <c r="B56" s="2" t="s">
        <v>290</v>
      </c>
      <c r="C56" s="12"/>
      <c r="D56" s="15"/>
      <c r="E56" s="15"/>
      <c r="F56" s="20"/>
      <c r="G56" s="15"/>
      <c r="H56" s="15"/>
      <c r="I56" s="15"/>
      <c r="J56" s="15"/>
      <c r="K56" s="20"/>
      <c r="L56" s="20"/>
      <c r="M56" s="20">
        <v>42</v>
      </c>
      <c r="N56" s="20"/>
      <c r="O56" s="135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98">
        <f t="shared" si="0"/>
        <v>42</v>
      </c>
    </row>
    <row r="57" spans="1:48" ht="15.75">
      <c r="A57" s="2" t="s">
        <v>287</v>
      </c>
      <c r="B57" s="2" t="s">
        <v>291</v>
      </c>
      <c r="C57" s="12"/>
      <c r="D57" s="20"/>
      <c r="E57" s="20"/>
      <c r="F57" s="15"/>
      <c r="G57" s="15"/>
      <c r="H57" s="15"/>
      <c r="I57" s="15"/>
      <c r="J57" s="15"/>
      <c r="K57" s="20"/>
      <c r="L57" s="20"/>
      <c r="M57" s="20">
        <v>53.5</v>
      </c>
      <c r="N57" s="20"/>
      <c r="O57" s="140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98">
        <f t="shared" si="0"/>
        <v>53.5</v>
      </c>
    </row>
    <row r="58" spans="1:48" ht="15.75">
      <c r="A58" s="2" t="s">
        <v>287</v>
      </c>
      <c r="B58" s="2" t="s">
        <v>292</v>
      </c>
      <c r="C58" s="12"/>
      <c r="D58" s="15"/>
      <c r="E58" s="15"/>
      <c r="F58" s="15"/>
      <c r="G58" s="15"/>
      <c r="H58" s="15"/>
      <c r="I58" s="15"/>
      <c r="J58" s="15"/>
      <c r="K58" s="20"/>
      <c r="L58" s="20"/>
      <c r="M58" s="20">
        <v>32.5</v>
      </c>
      <c r="N58" s="20"/>
      <c r="O58" s="140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98">
        <f t="shared" si="0"/>
        <v>32.5</v>
      </c>
    </row>
    <row r="59" spans="1:48" ht="15.75">
      <c r="A59" s="2" t="s">
        <v>287</v>
      </c>
      <c r="B59" s="2" t="s">
        <v>293</v>
      </c>
      <c r="C59" s="12"/>
      <c r="D59" s="15"/>
      <c r="E59" s="15"/>
      <c r="F59" s="20"/>
      <c r="G59" s="20"/>
      <c r="H59" s="15"/>
      <c r="I59" s="15"/>
      <c r="J59" s="15"/>
      <c r="K59" s="20"/>
      <c r="L59" s="20"/>
      <c r="M59" s="20">
        <v>32</v>
      </c>
      <c r="N59" s="20"/>
      <c r="O59" s="140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98">
        <f t="shared" si="0"/>
        <v>32</v>
      </c>
    </row>
    <row r="60" spans="1:48" ht="15.75">
      <c r="A60" s="2" t="s">
        <v>287</v>
      </c>
      <c r="B60" s="2" t="s">
        <v>294</v>
      </c>
      <c r="C60" s="12"/>
      <c r="D60" s="20"/>
      <c r="E60" s="20"/>
      <c r="F60" s="15"/>
      <c r="G60" s="15"/>
      <c r="H60" s="15"/>
      <c r="I60" s="15"/>
      <c r="J60" s="15"/>
      <c r="K60" s="135"/>
      <c r="L60" s="20"/>
      <c r="M60" s="20">
        <v>50</v>
      </c>
      <c r="N60" s="20"/>
      <c r="O60" s="140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98">
        <f t="shared" si="0"/>
        <v>50</v>
      </c>
    </row>
    <row r="61" spans="1:48" ht="15.75">
      <c r="A61" s="2" t="s">
        <v>287</v>
      </c>
      <c r="B61" s="2" t="s">
        <v>295</v>
      </c>
      <c r="C61" s="12"/>
      <c r="D61" s="20"/>
      <c r="E61" s="20"/>
      <c r="F61" s="15"/>
      <c r="G61" s="15"/>
      <c r="H61" s="15"/>
      <c r="I61" s="15"/>
      <c r="J61" s="15"/>
      <c r="K61" s="20"/>
      <c r="L61" s="20"/>
      <c r="M61" s="20">
        <v>54</v>
      </c>
      <c r="N61" s="20"/>
      <c r="O61" s="140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98">
        <f t="shared" si="0"/>
        <v>54</v>
      </c>
    </row>
    <row r="62" spans="1:48" ht="15.75">
      <c r="A62" s="2" t="s">
        <v>296</v>
      </c>
      <c r="B62" s="2" t="s">
        <v>298</v>
      </c>
      <c r="C62" s="12"/>
      <c r="D62" s="12"/>
      <c r="E62" s="12"/>
      <c r="F62" s="12"/>
      <c r="G62" s="12"/>
      <c r="H62" s="15"/>
      <c r="I62" s="15"/>
      <c r="J62" s="15"/>
      <c r="K62" s="20"/>
      <c r="L62" s="20"/>
      <c r="M62" s="20">
        <v>37</v>
      </c>
      <c r="N62" s="20"/>
      <c r="O62" s="135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98">
        <f t="shared" si="0"/>
        <v>37</v>
      </c>
    </row>
    <row r="63" spans="1:48" ht="15.75">
      <c r="A63" s="2" t="s">
        <v>296</v>
      </c>
      <c r="B63" s="2" t="s">
        <v>299</v>
      </c>
      <c r="C63" s="12"/>
      <c r="D63" s="12"/>
      <c r="E63" s="12"/>
      <c r="F63" s="12"/>
      <c r="G63" s="12"/>
      <c r="H63" s="15"/>
      <c r="I63" s="15"/>
      <c r="J63" s="15"/>
      <c r="K63" s="20"/>
      <c r="L63" s="20"/>
      <c r="M63" s="20">
        <v>35</v>
      </c>
      <c r="N63" s="20"/>
      <c r="O63" s="135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98">
        <f t="shared" si="0"/>
        <v>35</v>
      </c>
    </row>
    <row r="64" spans="1:48" ht="15.75">
      <c r="A64" s="2" t="s">
        <v>296</v>
      </c>
      <c r="B64" s="2" t="s">
        <v>300</v>
      </c>
      <c r="C64" s="12"/>
      <c r="D64" s="12"/>
      <c r="E64" s="12"/>
      <c r="F64" s="12"/>
      <c r="G64" s="12"/>
      <c r="H64" s="15"/>
      <c r="I64" s="15"/>
      <c r="J64" s="15"/>
      <c r="K64" s="20"/>
      <c r="L64" s="20"/>
      <c r="M64" s="20">
        <v>39</v>
      </c>
      <c r="N64" s="20"/>
      <c r="O64" s="135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98">
        <f t="shared" si="0"/>
        <v>39</v>
      </c>
    </row>
    <row r="65" spans="1:48" ht="15.75">
      <c r="A65" s="2" t="s">
        <v>296</v>
      </c>
      <c r="B65" s="2" t="s">
        <v>301</v>
      </c>
      <c r="C65" s="12"/>
      <c r="D65" s="12"/>
      <c r="E65" s="12"/>
      <c r="F65" s="12"/>
      <c r="G65" s="12"/>
      <c r="H65" s="15"/>
      <c r="I65" s="15"/>
      <c r="J65" s="15"/>
      <c r="K65" s="20"/>
      <c r="L65" s="20"/>
      <c r="M65" s="20">
        <v>37.5</v>
      </c>
      <c r="N65" s="20"/>
      <c r="O65" s="135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98">
        <f t="shared" si="0"/>
        <v>37.5</v>
      </c>
    </row>
    <row r="66" spans="1:48" ht="15.75">
      <c r="A66" s="2" t="s">
        <v>296</v>
      </c>
      <c r="B66" s="2" t="s">
        <v>302</v>
      </c>
      <c r="C66" s="12"/>
      <c r="D66" s="12"/>
      <c r="E66" s="12"/>
      <c r="F66" s="12"/>
      <c r="G66" s="12"/>
      <c r="H66" s="20"/>
      <c r="I66" s="15"/>
      <c r="J66" s="15"/>
      <c r="K66" s="20"/>
      <c r="L66" s="20"/>
      <c r="M66" s="20">
        <v>53.09</v>
      </c>
      <c r="N66" s="20"/>
      <c r="O66" s="135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>
        <v>158.47999999999999</v>
      </c>
      <c r="AA66" s="12">
        <v>138.9</v>
      </c>
      <c r="AB66" s="12">
        <v>147.55000000000001</v>
      </c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98">
        <f t="shared" si="0"/>
        <v>498.02000000000004</v>
      </c>
    </row>
    <row r="67" spans="1:48" ht="15.75">
      <c r="A67" s="2" t="s">
        <v>314</v>
      </c>
      <c r="B67" s="2" t="s">
        <v>315</v>
      </c>
      <c r="C67" s="12"/>
      <c r="D67" s="12"/>
      <c r="E67" s="12"/>
      <c r="F67" s="12"/>
      <c r="G67" s="12"/>
      <c r="H67" s="15"/>
      <c r="I67" s="15"/>
      <c r="J67" s="15"/>
      <c r="K67" s="20"/>
      <c r="L67" s="20"/>
      <c r="M67" s="20">
        <v>50</v>
      </c>
      <c r="N67" s="20"/>
      <c r="O67" s="135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98">
        <f t="shared" si="0"/>
        <v>50</v>
      </c>
    </row>
    <row r="68" spans="1:48" ht="15.75">
      <c r="A68" s="2" t="s">
        <v>314</v>
      </c>
      <c r="B68" s="2" t="s">
        <v>316</v>
      </c>
      <c r="C68" s="12"/>
      <c r="D68" s="12"/>
      <c r="E68" s="12"/>
      <c r="F68" s="12"/>
      <c r="G68" s="12"/>
      <c r="H68" s="20"/>
      <c r="I68" s="20"/>
      <c r="J68" s="15"/>
      <c r="K68" s="20"/>
      <c r="L68" s="20"/>
      <c r="M68" s="20">
        <v>40</v>
      </c>
      <c r="N68" s="20"/>
      <c r="O68" s="135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98">
        <f t="shared" si="0"/>
        <v>40</v>
      </c>
    </row>
    <row r="69" spans="1:48" ht="15.75">
      <c r="A69" s="2" t="s">
        <v>314</v>
      </c>
      <c r="B69" s="131" t="s">
        <v>321</v>
      </c>
      <c r="C69" s="12"/>
      <c r="D69" s="12"/>
      <c r="E69" s="12"/>
      <c r="F69" s="12"/>
      <c r="G69" s="12"/>
      <c r="H69" s="15"/>
      <c r="I69" s="20">
        <v>755.07</v>
      </c>
      <c r="J69" s="20"/>
      <c r="K69" s="20"/>
      <c r="L69" s="20"/>
      <c r="M69" s="20"/>
      <c r="N69" s="20"/>
      <c r="O69" s="135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98">
        <f t="shared" si="0"/>
        <v>755.07</v>
      </c>
    </row>
    <row r="70" spans="1:48" ht="15.75">
      <c r="A70" s="2" t="s">
        <v>314</v>
      </c>
      <c r="B70" s="131" t="s">
        <v>322</v>
      </c>
      <c r="C70" s="135"/>
      <c r="D70" s="12"/>
      <c r="E70" s="12"/>
      <c r="F70" s="135"/>
      <c r="G70" s="12"/>
      <c r="H70" s="15"/>
      <c r="I70" s="20">
        <v>747.88</v>
      </c>
      <c r="J70" s="20"/>
      <c r="K70" s="20"/>
      <c r="L70" s="20"/>
      <c r="M70" s="20"/>
      <c r="N70" s="20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98">
        <f t="shared" ref="AV70:AV133" si="1">SUM(C70:AU70)</f>
        <v>747.88</v>
      </c>
    </row>
    <row r="71" spans="1:48" ht="15.75">
      <c r="A71" s="2" t="s">
        <v>314</v>
      </c>
      <c r="B71" s="131" t="s">
        <v>323</v>
      </c>
      <c r="C71" s="12"/>
      <c r="D71" s="12"/>
      <c r="E71" s="12"/>
      <c r="F71" s="12"/>
      <c r="G71" s="12"/>
      <c r="H71" s="15"/>
      <c r="I71" s="20">
        <v>704.28</v>
      </c>
      <c r="J71" s="20"/>
      <c r="K71" s="20"/>
      <c r="L71" s="20"/>
      <c r="M71" s="20"/>
      <c r="N71" s="20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98">
        <f t="shared" si="1"/>
        <v>704.28</v>
      </c>
    </row>
    <row r="72" spans="1:48" ht="15.75">
      <c r="A72" s="2" t="s">
        <v>314</v>
      </c>
      <c r="B72" s="131" t="s">
        <v>324</v>
      </c>
      <c r="C72" s="12"/>
      <c r="D72" s="12"/>
      <c r="E72" s="12"/>
      <c r="F72" s="12"/>
      <c r="G72" s="12"/>
      <c r="H72" s="15"/>
      <c r="I72" s="20">
        <v>710.53</v>
      </c>
      <c r="J72" s="20"/>
      <c r="K72" s="135"/>
      <c r="L72" s="20"/>
      <c r="M72" s="20"/>
      <c r="N72" s="20"/>
      <c r="O72" s="135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98">
        <f t="shared" si="1"/>
        <v>710.53</v>
      </c>
    </row>
    <row r="73" spans="1:48" ht="15.75">
      <c r="A73" s="2" t="s">
        <v>314</v>
      </c>
      <c r="B73" s="131" t="s">
        <v>325</v>
      </c>
      <c r="C73" s="12"/>
      <c r="D73" s="12"/>
      <c r="E73" s="12"/>
      <c r="F73" s="12"/>
      <c r="G73" s="12">
        <v>1696.83</v>
      </c>
      <c r="H73" s="20"/>
      <c r="I73" s="15"/>
      <c r="J73" s="15"/>
      <c r="K73" s="20"/>
      <c r="L73" s="20"/>
      <c r="M73" s="20"/>
      <c r="N73" s="20"/>
      <c r="O73" s="135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98">
        <f t="shared" si="1"/>
        <v>1696.83</v>
      </c>
    </row>
    <row r="74" spans="1:48" ht="15.75">
      <c r="A74" s="2" t="s">
        <v>314</v>
      </c>
      <c r="B74" s="131" t="s">
        <v>326</v>
      </c>
      <c r="C74" s="12"/>
      <c r="D74" s="12"/>
      <c r="E74" s="12"/>
      <c r="F74" s="12"/>
      <c r="G74" s="12">
        <v>1690.63</v>
      </c>
      <c r="H74" s="20"/>
      <c r="I74" s="15"/>
      <c r="J74" s="15"/>
      <c r="K74" s="20"/>
      <c r="L74" s="20"/>
      <c r="M74" s="20"/>
      <c r="N74" s="20"/>
      <c r="O74" s="135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98">
        <f t="shared" si="1"/>
        <v>1690.63</v>
      </c>
    </row>
    <row r="75" spans="1:48" ht="15.75">
      <c r="A75" s="2" t="s">
        <v>330</v>
      </c>
      <c r="B75" s="2" t="s">
        <v>331</v>
      </c>
      <c r="C75" s="12"/>
      <c r="D75" s="12"/>
      <c r="E75" s="12"/>
      <c r="F75" s="12"/>
      <c r="G75" s="12"/>
      <c r="H75" s="15"/>
      <c r="I75" s="15"/>
      <c r="J75" s="15"/>
      <c r="K75" s="20"/>
      <c r="L75" s="20"/>
      <c r="M75" s="20">
        <v>37.5</v>
      </c>
      <c r="N75" s="20"/>
      <c r="O75" s="135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98">
        <f t="shared" si="1"/>
        <v>37.5</v>
      </c>
    </row>
    <row r="76" spans="1:48" ht="15.75">
      <c r="A76" s="2" t="s">
        <v>330</v>
      </c>
      <c r="B76" s="2" t="s">
        <v>332</v>
      </c>
      <c r="C76" s="12"/>
      <c r="D76" s="12"/>
      <c r="E76" s="12"/>
      <c r="F76" s="12"/>
      <c r="G76" s="12"/>
      <c r="H76" s="20"/>
      <c r="I76" s="15"/>
      <c r="J76" s="15"/>
      <c r="K76" s="20"/>
      <c r="L76" s="20"/>
      <c r="M76" s="20">
        <v>20</v>
      </c>
      <c r="N76" s="20"/>
      <c r="O76" s="135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98">
        <f t="shared" si="1"/>
        <v>20</v>
      </c>
    </row>
    <row r="77" spans="1:48" ht="15.75">
      <c r="A77" s="2" t="s">
        <v>330</v>
      </c>
      <c r="B77" s="2" t="s">
        <v>333</v>
      </c>
      <c r="C77" s="12"/>
      <c r="D77" s="12"/>
      <c r="E77" s="12"/>
      <c r="F77" s="12"/>
      <c r="G77" s="12"/>
      <c r="H77" s="15"/>
      <c r="I77" s="15"/>
      <c r="J77" s="15"/>
      <c r="K77" s="20"/>
      <c r="L77" s="20"/>
      <c r="M77" s="20">
        <v>27</v>
      </c>
      <c r="N77" s="20"/>
      <c r="O77" s="135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98">
        <f t="shared" si="1"/>
        <v>27</v>
      </c>
    </row>
    <row r="78" spans="1:48" ht="18" customHeight="1">
      <c r="A78" s="2" t="s">
        <v>330</v>
      </c>
      <c r="B78" s="2" t="s">
        <v>334</v>
      </c>
      <c r="C78" s="12"/>
      <c r="D78" s="12"/>
      <c r="E78" s="12"/>
      <c r="F78" s="12"/>
      <c r="G78" s="12"/>
      <c r="H78" s="15"/>
      <c r="I78" s="15"/>
      <c r="J78" s="15"/>
      <c r="K78" s="20"/>
      <c r="L78" s="20"/>
      <c r="M78" s="20">
        <v>56.5</v>
      </c>
      <c r="N78" s="20"/>
      <c r="O78" s="135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98">
        <f t="shared" si="1"/>
        <v>56.5</v>
      </c>
    </row>
    <row r="79" spans="1:48" ht="15.75">
      <c r="A79" s="2" t="s">
        <v>330</v>
      </c>
      <c r="B79" s="2" t="s">
        <v>338</v>
      </c>
      <c r="C79" s="12"/>
      <c r="D79" s="12"/>
      <c r="E79" s="12"/>
      <c r="F79" s="135"/>
      <c r="G79" s="135"/>
      <c r="H79" s="178"/>
      <c r="I79" s="15"/>
      <c r="J79" s="15"/>
      <c r="K79" s="20"/>
      <c r="L79" s="20"/>
      <c r="M79" s="20">
        <v>37.5</v>
      </c>
      <c r="N79" s="20"/>
      <c r="O79" s="135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98">
        <f t="shared" si="1"/>
        <v>37.5</v>
      </c>
    </row>
    <row r="80" spans="1:48" ht="15.75">
      <c r="A80" s="2" t="s">
        <v>330</v>
      </c>
      <c r="B80" s="2" t="s">
        <v>339</v>
      </c>
      <c r="C80" s="12"/>
      <c r="D80" s="12"/>
      <c r="E80" s="12"/>
      <c r="F80" s="135"/>
      <c r="G80" s="135"/>
      <c r="H80" s="178"/>
      <c r="I80" s="15"/>
      <c r="J80" s="15"/>
      <c r="K80" s="20"/>
      <c r="L80" s="20"/>
      <c r="M80" s="135">
        <v>48.5</v>
      </c>
      <c r="N80" s="20"/>
      <c r="O80" s="135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98">
        <f t="shared" si="1"/>
        <v>48.5</v>
      </c>
    </row>
    <row r="81" spans="1:64" ht="15.75">
      <c r="A81" s="2" t="s">
        <v>330</v>
      </c>
      <c r="B81" s="2" t="s">
        <v>340</v>
      </c>
      <c r="C81" s="12"/>
      <c r="D81" s="135"/>
      <c r="E81" s="12"/>
      <c r="F81" s="12"/>
      <c r="G81" s="135"/>
      <c r="H81" s="178"/>
      <c r="I81" s="15"/>
      <c r="J81" s="15"/>
      <c r="K81" s="20"/>
      <c r="L81" s="20"/>
      <c r="M81" s="135">
        <v>44</v>
      </c>
      <c r="N81" s="20"/>
      <c r="O81" s="135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98">
        <f t="shared" si="1"/>
        <v>44</v>
      </c>
    </row>
    <row r="82" spans="1:64" ht="15.75">
      <c r="A82" s="2" t="s">
        <v>330</v>
      </c>
      <c r="B82" s="2" t="s">
        <v>341</v>
      </c>
      <c r="C82" s="135"/>
      <c r="D82" s="12"/>
      <c r="E82" s="12"/>
      <c r="F82" s="135"/>
      <c r="G82" s="135"/>
      <c r="H82" s="178"/>
      <c r="I82" s="15"/>
      <c r="J82" s="15"/>
      <c r="K82" s="20"/>
      <c r="L82" s="20"/>
      <c r="M82" s="20">
        <v>32.5</v>
      </c>
      <c r="N82" s="20"/>
      <c r="O82" s="135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98">
        <f t="shared" si="1"/>
        <v>32.5</v>
      </c>
    </row>
    <row r="83" spans="1:64" ht="15.75">
      <c r="A83" s="2" t="s">
        <v>345</v>
      </c>
      <c r="B83" s="2" t="s">
        <v>346</v>
      </c>
      <c r="C83" s="12"/>
      <c r="D83" s="12"/>
      <c r="E83" s="12"/>
      <c r="F83" s="135"/>
      <c r="G83" s="135"/>
      <c r="H83" s="135"/>
      <c r="I83" s="15"/>
      <c r="J83" s="15"/>
      <c r="K83" s="20"/>
      <c r="L83" s="135"/>
      <c r="M83" s="20">
        <v>60</v>
      </c>
      <c r="N83" s="20"/>
      <c r="O83" s="135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98">
        <f t="shared" si="1"/>
        <v>60</v>
      </c>
    </row>
    <row r="84" spans="1:64" ht="15.75">
      <c r="A84" s="2" t="s">
        <v>345</v>
      </c>
      <c r="B84" s="2" t="s">
        <v>347</v>
      </c>
      <c r="C84" s="135"/>
      <c r="D84" s="12"/>
      <c r="E84" s="12"/>
      <c r="F84" s="135"/>
      <c r="G84" s="135"/>
      <c r="H84" s="135"/>
      <c r="I84" s="12"/>
      <c r="J84" s="12"/>
      <c r="K84" s="20"/>
      <c r="L84" s="20"/>
      <c r="M84" s="135">
        <v>49</v>
      </c>
      <c r="N84" s="20"/>
      <c r="O84" s="135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5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98">
        <f t="shared" si="1"/>
        <v>49</v>
      </c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">
        <f t="shared" ref="BL84:BL86" si="2">SUM(C84:BK84)</f>
        <v>98</v>
      </c>
    </row>
    <row r="85" spans="1:64" ht="15.75">
      <c r="A85" s="2" t="s">
        <v>345</v>
      </c>
      <c r="B85" s="2" t="s">
        <v>348</v>
      </c>
      <c r="C85" s="12"/>
      <c r="D85" s="12"/>
      <c r="E85" s="12"/>
      <c r="F85" s="135"/>
      <c r="G85" s="135"/>
      <c r="H85" s="135"/>
      <c r="I85" s="12"/>
      <c r="J85" s="12"/>
      <c r="K85" s="20"/>
      <c r="L85" s="20"/>
      <c r="M85" s="135"/>
      <c r="N85" s="20"/>
      <c r="O85" s="135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5"/>
      <c r="AH85" s="12"/>
      <c r="AI85" s="12"/>
      <c r="AJ85" s="12"/>
      <c r="AK85" s="12"/>
      <c r="AL85" s="12"/>
      <c r="AM85" s="12"/>
      <c r="AN85" s="12">
        <v>147.31</v>
      </c>
      <c r="AO85" s="12"/>
      <c r="AP85" s="12"/>
      <c r="AQ85" s="12"/>
      <c r="AR85" s="12"/>
      <c r="AS85" s="12"/>
      <c r="AT85" s="12"/>
      <c r="AU85" s="12"/>
      <c r="AV85" s="98">
        <f t="shared" si="1"/>
        <v>147.31</v>
      </c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">
        <f t="shared" si="2"/>
        <v>294.62</v>
      </c>
    </row>
    <row r="86" spans="1:64" ht="15.75">
      <c r="A86" s="2" t="s">
        <v>345</v>
      </c>
      <c r="B86" s="131" t="s">
        <v>349</v>
      </c>
      <c r="C86" s="12"/>
      <c r="D86" s="12"/>
      <c r="E86" s="12"/>
      <c r="F86" s="12"/>
      <c r="G86" s="135"/>
      <c r="H86" s="135"/>
      <c r="I86" s="12"/>
      <c r="J86" s="12"/>
      <c r="K86" s="20"/>
      <c r="L86" s="20"/>
      <c r="M86" s="135"/>
      <c r="N86" s="20"/>
      <c r="O86" s="135"/>
      <c r="P86" s="12"/>
      <c r="Q86" s="12"/>
      <c r="R86" s="12"/>
      <c r="S86" s="12"/>
      <c r="T86" s="12"/>
      <c r="U86" s="12"/>
      <c r="V86" s="12"/>
      <c r="W86" s="12"/>
      <c r="X86" s="12">
        <v>14</v>
      </c>
      <c r="Y86" s="12"/>
      <c r="Z86" s="12">
        <v>49.99</v>
      </c>
      <c r="AA86" s="12">
        <v>6</v>
      </c>
      <c r="AB86" s="12"/>
      <c r="AC86" s="12"/>
      <c r="AD86" s="12"/>
      <c r="AE86" s="12"/>
      <c r="AF86" s="12"/>
      <c r="AG86" s="15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98">
        <f t="shared" si="1"/>
        <v>69.990000000000009</v>
      </c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">
        <f t="shared" si="2"/>
        <v>139.98000000000002</v>
      </c>
    </row>
    <row r="87" spans="1:64" ht="15.75">
      <c r="A87" s="2" t="s">
        <v>345</v>
      </c>
      <c r="B87" s="131" t="s">
        <v>350</v>
      </c>
      <c r="C87" s="12"/>
      <c r="D87" s="12"/>
      <c r="E87" s="12"/>
      <c r="F87" s="12">
        <v>294.32</v>
      </c>
      <c r="G87" s="135"/>
      <c r="H87" s="135"/>
      <c r="I87" s="12"/>
      <c r="J87" s="12"/>
      <c r="K87" s="20"/>
      <c r="L87" s="20"/>
      <c r="M87" s="135"/>
      <c r="N87" s="20"/>
      <c r="O87" s="135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5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98">
        <f t="shared" si="1"/>
        <v>294.32</v>
      </c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"/>
    </row>
    <row r="88" spans="1:64" ht="15.75">
      <c r="A88" s="2" t="s">
        <v>345</v>
      </c>
      <c r="B88" s="131" t="s">
        <v>351</v>
      </c>
      <c r="C88" s="12">
        <v>19668.39</v>
      </c>
      <c r="D88" s="12"/>
      <c r="E88" s="12"/>
      <c r="F88" s="12"/>
      <c r="G88" s="135"/>
      <c r="H88" s="135"/>
      <c r="I88" s="12"/>
      <c r="J88" s="12"/>
      <c r="K88" s="20"/>
      <c r="L88" s="20"/>
      <c r="M88" s="135"/>
      <c r="N88" s="20"/>
      <c r="O88" s="135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5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98">
        <f t="shared" si="1"/>
        <v>19668.39</v>
      </c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"/>
    </row>
    <row r="89" spans="1:64" ht="15.75">
      <c r="A89" s="2" t="s">
        <v>354</v>
      </c>
      <c r="B89" s="55" t="s">
        <v>361</v>
      </c>
      <c r="C89" s="12"/>
      <c r="D89" s="12"/>
      <c r="E89" s="12"/>
      <c r="F89" s="12"/>
      <c r="G89" s="135"/>
      <c r="H89" s="135"/>
      <c r="I89" s="12"/>
      <c r="J89" s="12"/>
      <c r="K89" s="20"/>
      <c r="L89" s="20"/>
      <c r="M89" s="135">
        <v>49</v>
      </c>
      <c r="N89" s="20"/>
      <c r="O89" s="135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5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98">
        <f t="shared" si="1"/>
        <v>49</v>
      </c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"/>
    </row>
    <row r="90" spans="1:64" ht="15.75">
      <c r="A90" s="2" t="s">
        <v>354</v>
      </c>
      <c r="B90" s="55" t="s">
        <v>362</v>
      </c>
      <c r="C90" s="12"/>
      <c r="D90" s="12"/>
      <c r="E90" s="12"/>
      <c r="F90" s="12"/>
      <c r="G90" s="135"/>
      <c r="H90" s="135"/>
      <c r="I90" s="12"/>
      <c r="J90" s="12"/>
      <c r="K90" s="20"/>
      <c r="L90" s="20"/>
      <c r="M90" s="135">
        <v>35</v>
      </c>
      <c r="N90" s="20"/>
      <c r="O90" s="135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5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98">
        <f t="shared" si="1"/>
        <v>35</v>
      </c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"/>
    </row>
    <row r="91" spans="1:64" ht="15.75">
      <c r="A91" s="2" t="s">
        <v>354</v>
      </c>
      <c r="B91" s="55" t="s">
        <v>363</v>
      </c>
      <c r="C91" s="12"/>
      <c r="D91" s="12"/>
      <c r="E91" s="12"/>
      <c r="F91" s="12"/>
      <c r="G91" s="135"/>
      <c r="H91" s="135"/>
      <c r="I91" s="12"/>
      <c r="J91" s="12"/>
      <c r="K91" s="20"/>
      <c r="L91" s="20"/>
      <c r="M91" s="135">
        <v>39.5</v>
      </c>
      <c r="N91" s="20"/>
      <c r="O91" s="135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5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98">
        <f t="shared" si="1"/>
        <v>39.5</v>
      </c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"/>
    </row>
    <row r="92" spans="1:64" ht="15.75">
      <c r="A92" s="2" t="s">
        <v>354</v>
      </c>
      <c r="B92" s="55" t="s">
        <v>364</v>
      </c>
      <c r="C92" s="12"/>
      <c r="D92" s="12"/>
      <c r="E92" s="12"/>
      <c r="F92" s="12"/>
      <c r="G92" s="135"/>
      <c r="H92" s="135"/>
      <c r="I92" s="12"/>
      <c r="J92" s="12"/>
      <c r="K92" s="20"/>
      <c r="L92" s="20"/>
      <c r="M92" s="135">
        <v>48.5</v>
      </c>
      <c r="N92" s="20"/>
      <c r="O92" s="135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5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98">
        <f t="shared" si="1"/>
        <v>48.5</v>
      </c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"/>
    </row>
    <row r="93" spans="1:64" ht="15.75">
      <c r="A93" s="2" t="s">
        <v>377</v>
      </c>
      <c r="B93" s="55" t="s">
        <v>378</v>
      </c>
      <c r="C93" s="12"/>
      <c r="D93" s="12"/>
      <c r="E93" s="12"/>
      <c r="F93" s="12"/>
      <c r="G93" s="135"/>
      <c r="H93" s="135"/>
      <c r="I93" s="12"/>
      <c r="J93" s="12"/>
      <c r="K93" s="20"/>
      <c r="L93" s="20"/>
      <c r="M93" s="135">
        <v>66</v>
      </c>
      <c r="N93" s="20"/>
      <c r="O93" s="135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5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98">
        <f t="shared" si="1"/>
        <v>66</v>
      </c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"/>
    </row>
    <row r="94" spans="1:64" ht="15.75">
      <c r="A94" s="2" t="s">
        <v>377</v>
      </c>
      <c r="B94" s="55" t="s">
        <v>379</v>
      </c>
      <c r="C94" s="12"/>
      <c r="D94" s="12"/>
      <c r="E94" s="12"/>
      <c r="F94" s="12"/>
      <c r="G94" s="135"/>
      <c r="H94" s="135"/>
      <c r="I94" s="12"/>
      <c r="J94" s="12"/>
      <c r="K94" s="20"/>
      <c r="L94" s="20"/>
      <c r="M94" s="135">
        <v>56</v>
      </c>
      <c r="N94" s="20"/>
      <c r="O94" s="135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5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98">
        <f t="shared" si="1"/>
        <v>56</v>
      </c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"/>
    </row>
    <row r="95" spans="1:64" ht="15.75">
      <c r="A95" s="2" t="s">
        <v>388</v>
      </c>
      <c r="B95" s="2" t="s">
        <v>389</v>
      </c>
      <c r="C95" s="12"/>
      <c r="D95" s="12"/>
      <c r="E95" s="12"/>
      <c r="F95" s="12"/>
      <c r="G95" s="135">
        <v>1681.16</v>
      </c>
      <c r="H95" s="135"/>
      <c r="I95" s="12"/>
      <c r="J95" s="12"/>
      <c r="K95" s="20"/>
      <c r="L95" s="20"/>
      <c r="M95" s="135"/>
      <c r="N95" s="20"/>
      <c r="O95" s="135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5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98">
        <f t="shared" si="1"/>
        <v>1681.16</v>
      </c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"/>
    </row>
    <row r="96" spans="1:64" ht="15.75">
      <c r="A96" s="2" t="s">
        <v>388</v>
      </c>
      <c r="B96" s="55" t="s">
        <v>390</v>
      </c>
      <c r="C96" s="12"/>
      <c r="D96" s="12"/>
      <c r="E96" s="12"/>
      <c r="F96" s="12"/>
      <c r="G96" s="135"/>
      <c r="H96" s="135"/>
      <c r="I96" s="12"/>
      <c r="J96" s="12"/>
      <c r="K96" s="12"/>
      <c r="L96" s="12"/>
      <c r="M96" s="135">
        <v>51.5</v>
      </c>
      <c r="N96" s="12"/>
      <c r="O96" s="135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5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98">
        <f t="shared" si="1"/>
        <v>51.5</v>
      </c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"/>
    </row>
    <row r="97" spans="1:64" ht="15.75">
      <c r="A97" s="2" t="s">
        <v>388</v>
      </c>
      <c r="B97" s="55" t="s">
        <v>391</v>
      </c>
      <c r="C97" s="12"/>
      <c r="D97" s="12"/>
      <c r="E97" s="12"/>
      <c r="F97" s="12"/>
      <c r="G97" s="135"/>
      <c r="H97" s="135"/>
      <c r="I97" s="12"/>
      <c r="J97" s="135"/>
      <c r="K97" s="20"/>
      <c r="L97" s="20"/>
      <c r="M97" s="135">
        <v>35</v>
      </c>
      <c r="N97" s="20"/>
      <c r="O97" s="135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5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98">
        <f t="shared" si="1"/>
        <v>35</v>
      </c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"/>
    </row>
    <row r="98" spans="1:64" ht="15.75">
      <c r="A98" s="2" t="s">
        <v>388</v>
      </c>
      <c r="B98" s="55" t="s">
        <v>392</v>
      </c>
      <c r="C98" s="12"/>
      <c r="D98" s="12"/>
      <c r="E98" s="12"/>
      <c r="F98" s="12"/>
      <c r="G98" s="135"/>
      <c r="H98" s="135"/>
      <c r="I98" s="12"/>
      <c r="J98" s="12"/>
      <c r="K98" s="135"/>
      <c r="L98" s="20"/>
      <c r="M98" s="135">
        <v>32.5</v>
      </c>
      <c r="N98" s="20"/>
      <c r="O98" s="135"/>
      <c r="P98" s="140"/>
      <c r="Q98" s="140"/>
      <c r="R98" s="140"/>
      <c r="S98" s="140"/>
      <c r="T98" s="140"/>
      <c r="U98" s="140"/>
      <c r="V98" s="140"/>
      <c r="W98" s="140"/>
      <c r="X98" s="140"/>
      <c r="Y98" s="140"/>
      <c r="Z98" s="140"/>
      <c r="AA98" s="140"/>
      <c r="AB98" s="140"/>
      <c r="AC98" s="140"/>
      <c r="AD98" s="140"/>
      <c r="AE98" s="140"/>
      <c r="AF98" s="140"/>
      <c r="AG98" s="140"/>
      <c r="AH98" s="140"/>
      <c r="AI98" s="140"/>
      <c r="AJ98" s="140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98">
        <f t="shared" si="1"/>
        <v>32.5</v>
      </c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"/>
    </row>
    <row r="99" spans="1:64" ht="15.75">
      <c r="A99" s="2" t="s">
        <v>393</v>
      </c>
      <c r="B99" s="131" t="s">
        <v>395</v>
      </c>
      <c r="C99" s="12">
        <v>19729.689999999999</v>
      </c>
      <c r="D99" s="12"/>
      <c r="E99" s="12"/>
      <c r="F99" s="12"/>
      <c r="G99" s="135"/>
      <c r="H99" s="135"/>
      <c r="I99" s="12"/>
      <c r="J99" s="12"/>
      <c r="K99" s="20"/>
      <c r="L99" s="20"/>
      <c r="M99" s="135"/>
      <c r="N99" s="20"/>
      <c r="O99" s="135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5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98">
        <f t="shared" si="1"/>
        <v>19729.689999999999</v>
      </c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"/>
    </row>
    <row r="100" spans="1:64" ht="15.75">
      <c r="A100" s="2" t="s">
        <v>393</v>
      </c>
      <c r="B100" s="131" t="s">
        <v>396</v>
      </c>
      <c r="C100" s="12"/>
      <c r="D100" s="12"/>
      <c r="E100" s="12"/>
      <c r="F100" s="12">
        <v>397.98</v>
      </c>
      <c r="G100" s="135"/>
      <c r="H100" s="135"/>
      <c r="I100" s="12"/>
      <c r="J100" s="12"/>
      <c r="K100" s="20"/>
      <c r="L100" s="20"/>
      <c r="M100" s="135"/>
      <c r="N100" s="20"/>
      <c r="O100" s="135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5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98">
        <f t="shared" si="1"/>
        <v>397.98</v>
      </c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"/>
    </row>
    <row r="101" spans="1:64" ht="15.75">
      <c r="A101" s="2" t="s">
        <v>400</v>
      </c>
      <c r="B101" s="55" t="s">
        <v>401</v>
      </c>
      <c r="C101" s="12"/>
      <c r="D101" s="12"/>
      <c r="E101" s="12"/>
      <c r="F101" s="12"/>
      <c r="G101" s="135"/>
      <c r="H101" s="135"/>
      <c r="I101" s="12"/>
      <c r="J101" s="12"/>
      <c r="K101" s="20"/>
      <c r="L101" s="20"/>
      <c r="M101" s="135">
        <v>64</v>
      </c>
      <c r="N101" s="20"/>
      <c r="O101" s="135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5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98">
        <f t="shared" si="1"/>
        <v>64</v>
      </c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"/>
    </row>
    <row r="102" spans="1:64" ht="15.75">
      <c r="A102" s="2" t="s">
        <v>402</v>
      </c>
      <c r="B102" s="55" t="s">
        <v>403</v>
      </c>
      <c r="C102" s="12"/>
      <c r="D102" s="12"/>
      <c r="E102" s="12"/>
      <c r="F102" s="12"/>
      <c r="G102" s="135">
        <v>1695.52</v>
      </c>
      <c r="H102" s="135"/>
      <c r="I102" s="12"/>
      <c r="J102" s="12"/>
      <c r="K102" s="135"/>
      <c r="L102" s="20"/>
      <c r="M102" s="135"/>
      <c r="N102" s="20"/>
      <c r="O102" s="135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5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98">
        <f t="shared" si="1"/>
        <v>1695.52</v>
      </c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"/>
    </row>
    <row r="103" spans="1:64" ht="15.75">
      <c r="A103" s="2" t="s">
        <v>416</v>
      </c>
      <c r="B103" s="2" t="s">
        <v>417</v>
      </c>
      <c r="C103" s="12"/>
      <c r="D103" s="12"/>
      <c r="E103" s="12"/>
      <c r="F103" s="12"/>
      <c r="G103" s="135"/>
      <c r="H103" s="135"/>
      <c r="I103" s="12"/>
      <c r="J103" s="12"/>
      <c r="K103" s="20"/>
      <c r="L103" s="20"/>
      <c r="M103" s="135">
        <v>65.099999999999994</v>
      </c>
      <c r="N103" s="20"/>
      <c r="O103" s="135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5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98">
        <f t="shared" si="1"/>
        <v>65.099999999999994</v>
      </c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"/>
    </row>
    <row r="104" spans="1:64" ht="15.75">
      <c r="A104" s="2" t="s">
        <v>416</v>
      </c>
      <c r="B104" s="2" t="s">
        <v>418</v>
      </c>
      <c r="C104" s="135"/>
      <c r="D104" s="135"/>
      <c r="E104" s="135"/>
      <c r="F104" s="135"/>
      <c r="G104" s="135"/>
      <c r="H104" s="135"/>
      <c r="I104" s="12"/>
      <c r="J104" s="12"/>
      <c r="K104" s="20"/>
      <c r="L104" s="20"/>
      <c r="M104" s="135">
        <v>40.299999999999997</v>
      </c>
      <c r="N104" s="20"/>
      <c r="O104" s="135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5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98">
        <f t="shared" si="1"/>
        <v>40.299999999999997</v>
      </c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"/>
    </row>
    <row r="105" spans="1:64" ht="15.75">
      <c r="A105" s="2" t="s">
        <v>416</v>
      </c>
      <c r="B105" s="2" t="s">
        <v>419</v>
      </c>
      <c r="C105" s="135"/>
      <c r="D105" s="135"/>
      <c r="E105" s="135"/>
      <c r="F105" s="135"/>
      <c r="G105" s="135"/>
      <c r="H105" s="135"/>
      <c r="I105" s="12"/>
      <c r="J105" s="12"/>
      <c r="K105" s="20"/>
      <c r="L105" s="20"/>
      <c r="M105" s="135">
        <v>27.5</v>
      </c>
      <c r="N105" s="20"/>
      <c r="O105" s="135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5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98">
        <f t="shared" si="1"/>
        <v>27.5</v>
      </c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"/>
    </row>
    <row r="106" spans="1:64" ht="15.75">
      <c r="A106" s="2" t="s">
        <v>420</v>
      </c>
      <c r="B106" s="2" t="s">
        <v>421</v>
      </c>
      <c r="C106" s="135"/>
      <c r="D106" s="135"/>
      <c r="E106" s="135"/>
      <c r="F106" s="135"/>
      <c r="G106" s="135"/>
      <c r="H106" s="135"/>
      <c r="I106" s="12"/>
      <c r="J106" s="12"/>
      <c r="K106" s="20"/>
      <c r="L106" s="20"/>
      <c r="M106" s="135">
        <v>27.5</v>
      </c>
      <c r="N106" s="20"/>
      <c r="O106" s="135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5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98">
        <f t="shared" si="1"/>
        <v>27.5</v>
      </c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"/>
    </row>
    <row r="107" spans="1:64" ht="15.75">
      <c r="A107" s="2" t="s">
        <v>422</v>
      </c>
      <c r="B107" s="2" t="s">
        <v>424</v>
      </c>
      <c r="C107" s="135"/>
      <c r="D107" s="135"/>
      <c r="E107" s="135"/>
      <c r="F107" s="135"/>
      <c r="G107" s="135"/>
      <c r="H107" s="135"/>
      <c r="I107" s="12"/>
      <c r="J107" s="12"/>
      <c r="K107" s="20"/>
      <c r="L107" s="20"/>
      <c r="M107" s="135">
        <v>73.5</v>
      </c>
      <c r="N107" s="20"/>
      <c r="O107" s="135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5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98">
        <f t="shared" si="1"/>
        <v>73.5</v>
      </c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"/>
    </row>
    <row r="108" spans="1:64" ht="15.75">
      <c r="A108" s="2" t="s">
        <v>422</v>
      </c>
      <c r="B108" s="2" t="s">
        <v>425</v>
      </c>
      <c r="C108" s="135"/>
      <c r="D108" s="135"/>
      <c r="E108" s="135"/>
      <c r="F108" s="135"/>
      <c r="G108" s="135"/>
      <c r="H108" s="135"/>
      <c r="I108" s="12"/>
      <c r="J108" s="12"/>
      <c r="K108" s="20"/>
      <c r="L108" s="20"/>
      <c r="M108" s="135">
        <v>17.5</v>
      </c>
      <c r="N108" s="20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20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98">
        <f t="shared" si="1"/>
        <v>17.5</v>
      </c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"/>
    </row>
    <row r="109" spans="1:64" ht="15.75">
      <c r="A109" s="2" t="s">
        <v>422</v>
      </c>
      <c r="B109" s="2" t="s">
        <v>426</v>
      </c>
      <c r="C109" s="135"/>
      <c r="D109" s="135"/>
      <c r="E109" s="135"/>
      <c r="F109" s="135"/>
      <c r="G109" s="135"/>
      <c r="H109" s="135"/>
      <c r="I109" s="12"/>
      <c r="J109" s="12"/>
      <c r="K109" s="20"/>
      <c r="L109" s="20"/>
      <c r="M109" s="135">
        <v>15</v>
      </c>
      <c r="N109" s="20"/>
      <c r="O109" s="135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5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98">
        <f t="shared" si="1"/>
        <v>15</v>
      </c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"/>
    </row>
    <row r="110" spans="1:64" ht="15.75">
      <c r="A110" s="2" t="s">
        <v>422</v>
      </c>
      <c r="B110" s="2" t="s">
        <v>427</v>
      </c>
      <c r="C110" s="12"/>
      <c r="D110" s="15"/>
      <c r="E110" s="15"/>
      <c r="F110" s="15"/>
      <c r="G110" s="178"/>
      <c r="H110" s="178"/>
      <c r="I110" s="15"/>
      <c r="J110" s="15"/>
      <c r="K110" s="20"/>
      <c r="L110" s="20"/>
      <c r="M110" s="135">
        <v>59</v>
      </c>
      <c r="N110" s="20"/>
      <c r="O110" s="135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98">
        <f t="shared" si="1"/>
        <v>59</v>
      </c>
    </row>
    <row r="111" spans="1:64" ht="15.75">
      <c r="A111" s="2" t="s">
        <v>428</v>
      </c>
      <c r="B111" s="2" t="s">
        <v>429</v>
      </c>
      <c r="C111" s="12"/>
      <c r="D111" s="15"/>
      <c r="E111" s="15"/>
      <c r="F111" s="15"/>
      <c r="G111" s="178"/>
      <c r="H111" s="178"/>
      <c r="I111" s="15"/>
      <c r="J111" s="15"/>
      <c r="K111" s="20"/>
      <c r="L111" s="20"/>
      <c r="M111" s="135">
        <v>15</v>
      </c>
      <c r="N111" s="20"/>
      <c r="O111" s="135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98">
        <f t="shared" si="1"/>
        <v>15</v>
      </c>
    </row>
    <row r="112" spans="1:64" ht="15.75">
      <c r="A112" s="2" t="s">
        <v>428</v>
      </c>
      <c r="B112" s="2" t="s">
        <v>430</v>
      </c>
      <c r="C112" s="12"/>
      <c r="D112" s="15"/>
      <c r="E112" s="15"/>
      <c r="F112" s="15"/>
      <c r="G112" s="178"/>
      <c r="H112" s="178"/>
      <c r="I112" s="15"/>
      <c r="J112" s="15"/>
      <c r="K112" s="20"/>
      <c r="L112" s="20"/>
      <c r="M112" s="135">
        <v>39</v>
      </c>
      <c r="N112" s="20"/>
      <c r="O112" s="135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98">
        <f t="shared" si="1"/>
        <v>39</v>
      </c>
    </row>
    <row r="113" spans="1:48" ht="15.75">
      <c r="A113" s="2" t="s">
        <v>428</v>
      </c>
      <c r="B113" s="2" t="s">
        <v>432</v>
      </c>
      <c r="C113" s="12">
        <v>720</v>
      </c>
      <c r="D113" s="15"/>
      <c r="E113" s="15"/>
      <c r="F113" s="15"/>
      <c r="G113" s="178"/>
      <c r="H113" s="178"/>
      <c r="I113" s="15"/>
      <c r="J113" s="15"/>
      <c r="K113" s="20"/>
      <c r="L113" s="20"/>
      <c r="M113" s="135"/>
      <c r="N113" s="20"/>
      <c r="O113" s="135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98">
        <f t="shared" si="1"/>
        <v>720</v>
      </c>
    </row>
    <row r="114" spans="1:48" ht="15.75">
      <c r="A114" s="2" t="s">
        <v>435</v>
      </c>
      <c r="B114" s="2" t="s">
        <v>436</v>
      </c>
      <c r="C114" s="12"/>
      <c r="D114" s="15"/>
      <c r="E114" s="15"/>
      <c r="F114" s="20">
        <v>12</v>
      </c>
      <c r="G114" s="135"/>
      <c r="H114" s="135"/>
      <c r="I114" s="15"/>
      <c r="J114" s="15"/>
      <c r="K114" s="20"/>
      <c r="L114" s="20"/>
      <c r="M114" s="20"/>
      <c r="N114" s="20"/>
      <c r="O114" s="135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98">
        <f t="shared" si="1"/>
        <v>12</v>
      </c>
    </row>
    <row r="115" spans="1:48" ht="15.75">
      <c r="A115" s="2" t="s">
        <v>435</v>
      </c>
      <c r="B115" s="131" t="s">
        <v>437</v>
      </c>
      <c r="C115" s="12"/>
      <c r="D115" s="20">
        <v>1500</v>
      </c>
      <c r="E115" s="15"/>
      <c r="F115" s="15"/>
      <c r="G115" s="178"/>
      <c r="H115" s="178"/>
      <c r="I115" s="135"/>
      <c r="J115" s="135"/>
      <c r="K115" s="20"/>
      <c r="L115" s="20"/>
      <c r="M115" s="20"/>
      <c r="N115" s="20"/>
      <c r="O115" s="135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98">
        <f t="shared" si="1"/>
        <v>1500</v>
      </c>
    </row>
    <row r="116" spans="1:48" ht="15.75">
      <c r="A116" s="2" t="s">
        <v>435</v>
      </c>
      <c r="B116" s="55" t="s">
        <v>438</v>
      </c>
      <c r="C116" s="12"/>
      <c r="D116" s="15"/>
      <c r="E116" s="15"/>
      <c r="F116" s="20">
        <v>285.38</v>
      </c>
      <c r="G116" s="178"/>
      <c r="H116" s="178"/>
      <c r="I116" s="135"/>
      <c r="J116" s="135"/>
      <c r="K116" s="20"/>
      <c r="L116" s="20"/>
      <c r="M116" s="20"/>
      <c r="N116" s="20"/>
      <c r="O116" s="135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98">
        <f t="shared" si="1"/>
        <v>285.38</v>
      </c>
    </row>
    <row r="117" spans="1:48" ht="15.75">
      <c r="A117" s="2" t="s">
        <v>435</v>
      </c>
      <c r="B117" s="131" t="s">
        <v>439</v>
      </c>
      <c r="C117" s="12"/>
      <c r="D117" s="15"/>
      <c r="E117" s="15"/>
      <c r="F117" s="15"/>
      <c r="G117" s="178"/>
      <c r="H117" s="178"/>
      <c r="I117" s="135"/>
      <c r="J117" s="135"/>
      <c r="K117" s="20"/>
      <c r="L117" s="20"/>
      <c r="M117" s="20">
        <v>30</v>
      </c>
      <c r="N117" s="20"/>
      <c r="O117" s="135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98">
        <f t="shared" si="1"/>
        <v>30</v>
      </c>
    </row>
    <row r="118" spans="1:48" ht="15.75">
      <c r="A118" s="2" t="s">
        <v>435</v>
      </c>
      <c r="B118" s="131" t="s">
        <v>440</v>
      </c>
      <c r="C118" s="12"/>
      <c r="D118" s="15"/>
      <c r="E118" s="15"/>
      <c r="F118" s="15"/>
      <c r="G118" s="135"/>
      <c r="H118" s="178"/>
      <c r="I118" s="135"/>
      <c r="J118" s="135"/>
      <c r="K118" s="20"/>
      <c r="L118" s="20"/>
      <c r="M118" s="20">
        <v>29</v>
      </c>
      <c r="N118" s="20"/>
      <c r="O118" s="135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98">
        <f t="shared" si="1"/>
        <v>29</v>
      </c>
    </row>
    <row r="119" spans="1:48" ht="15.75">
      <c r="A119" s="2" t="s">
        <v>435</v>
      </c>
      <c r="B119" s="2" t="s">
        <v>441</v>
      </c>
      <c r="C119" s="12"/>
      <c r="D119" s="15"/>
      <c r="E119" s="15"/>
      <c r="F119" s="20"/>
      <c r="G119" s="135"/>
      <c r="H119" s="135"/>
      <c r="I119" s="135"/>
      <c r="J119" s="135"/>
      <c r="K119" s="20"/>
      <c r="L119" s="20"/>
      <c r="M119" s="20">
        <v>23.1</v>
      </c>
      <c r="N119" s="20"/>
      <c r="O119" s="135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98">
        <f t="shared" si="1"/>
        <v>23.1</v>
      </c>
    </row>
    <row r="120" spans="1:48" ht="15.75">
      <c r="A120" s="2" t="s">
        <v>451</v>
      </c>
      <c r="B120" s="131" t="s">
        <v>456</v>
      </c>
      <c r="C120" s="12">
        <v>390</v>
      </c>
      <c r="D120" s="20"/>
      <c r="E120" s="20"/>
      <c r="F120" s="20"/>
      <c r="G120" s="135"/>
      <c r="H120" s="135"/>
      <c r="I120" s="135"/>
      <c r="J120" s="135"/>
      <c r="K120" s="20"/>
      <c r="L120" s="20"/>
      <c r="M120" s="20"/>
      <c r="N120" s="20"/>
      <c r="O120" s="135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98">
        <f t="shared" si="1"/>
        <v>390</v>
      </c>
    </row>
    <row r="121" spans="1:48" ht="15.75">
      <c r="A121" s="2" t="s">
        <v>451</v>
      </c>
      <c r="B121" s="131" t="s">
        <v>457</v>
      </c>
      <c r="C121" s="12"/>
      <c r="D121" s="15"/>
      <c r="E121" s="15"/>
      <c r="F121" s="15"/>
      <c r="G121" s="135"/>
      <c r="H121" s="135"/>
      <c r="I121" s="135"/>
      <c r="J121" s="135"/>
      <c r="K121" s="20"/>
      <c r="L121" s="20"/>
      <c r="M121" s="20">
        <v>79.8</v>
      </c>
      <c r="N121" s="20"/>
      <c r="O121" s="135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98">
        <f t="shared" si="1"/>
        <v>79.8</v>
      </c>
    </row>
    <row r="122" spans="1:48" ht="15.75">
      <c r="A122" s="2" t="s">
        <v>451</v>
      </c>
      <c r="B122" s="2" t="s">
        <v>458</v>
      </c>
      <c r="C122" s="12"/>
      <c r="D122" s="15"/>
      <c r="E122" s="15"/>
      <c r="F122" s="15"/>
      <c r="G122" s="135"/>
      <c r="H122" s="135"/>
      <c r="I122" s="135"/>
      <c r="J122" s="135"/>
      <c r="K122" s="20"/>
      <c r="L122" s="20"/>
      <c r="M122" s="20">
        <v>43.5</v>
      </c>
      <c r="N122" s="20"/>
      <c r="O122" s="135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98">
        <f t="shared" si="1"/>
        <v>43.5</v>
      </c>
    </row>
    <row r="123" spans="1:48" ht="15.75">
      <c r="A123" s="2" t="s">
        <v>451</v>
      </c>
      <c r="B123" s="2" t="s">
        <v>459</v>
      </c>
      <c r="C123" s="135"/>
      <c r="D123" s="20"/>
      <c r="E123" s="20"/>
      <c r="F123" s="135"/>
      <c r="G123" s="135"/>
      <c r="H123" s="135"/>
      <c r="I123" s="135"/>
      <c r="J123" s="135"/>
      <c r="K123" s="20"/>
      <c r="L123" s="20"/>
      <c r="M123" s="20">
        <v>25</v>
      </c>
      <c r="N123" s="20"/>
      <c r="O123" s="135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98">
        <f t="shared" si="1"/>
        <v>25</v>
      </c>
    </row>
    <row r="124" spans="1:48" ht="15.75">
      <c r="A124" s="2" t="s">
        <v>460</v>
      </c>
      <c r="B124" s="131" t="s">
        <v>461</v>
      </c>
      <c r="C124" s="12"/>
      <c r="D124" s="15"/>
      <c r="E124" s="15"/>
      <c r="F124" s="20"/>
      <c r="G124" s="20"/>
      <c r="H124" s="20"/>
      <c r="I124" s="135"/>
      <c r="J124" s="135"/>
      <c r="K124" s="20"/>
      <c r="L124" s="20"/>
      <c r="M124" s="20"/>
      <c r="N124" s="20"/>
      <c r="O124" s="135"/>
      <c r="P124" s="12"/>
      <c r="Q124" s="12"/>
      <c r="R124" s="12"/>
      <c r="S124" s="12">
        <v>60.6</v>
      </c>
      <c r="T124" s="12"/>
      <c r="U124" s="12"/>
      <c r="V124" s="12"/>
      <c r="W124" s="12"/>
      <c r="X124" s="12"/>
      <c r="Y124" s="12"/>
      <c r="Z124" s="12">
        <v>184.7</v>
      </c>
      <c r="AA124" s="12">
        <v>74.3</v>
      </c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98">
        <f t="shared" si="1"/>
        <v>319.59999999999997</v>
      </c>
    </row>
    <row r="125" spans="1:48" ht="15.75">
      <c r="A125" s="2" t="s">
        <v>462</v>
      </c>
      <c r="B125" s="131" t="s">
        <v>463</v>
      </c>
      <c r="C125" s="12"/>
      <c r="D125" s="15"/>
      <c r="E125" s="15"/>
      <c r="F125" s="15"/>
      <c r="G125" s="15"/>
      <c r="H125" s="20"/>
      <c r="I125" s="135"/>
      <c r="J125" s="135"/>
      <c r="K125" s="20"/>
      <c r="L125" s="20"/>
      <c r="M125" s="20">
        <v>17.5</v>
      </c>
      <c r="N125" s="20"/>
      <c r="O125" s="135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98">
        <f t="shared" si="1"/>
        <v>17.5</v>
      </c>
    </row>
    <row r="126" spans="1:48" ht="15.75">
      <c r="A126" s="2" t="s">
        <v>462</v>
      </c>
      <c r="B126" s="131" t="s">
        <v>464</v>
      </c>
      <c r="C126" s="12"/>
      <c r="D126" s="15"/>
      <c r="E126" s="15"/>
      <c r="F126" s="15"/>
      <c r="G126" s="15"/>
      <c r="H126" s="15"/>
      <c r="I126" s="15"/>
      <c r="J126" s="15"/>
      <c r="K126" s="20"/>
      <c r="L126" s="20"/>
      <c r="M126" s="20">
        <v>15</v>
      </c>
      <c r="N126" s="20"/>
      <c r="O126" s="135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98">
        <f t="shared" si="1"/>
        <v>15</v>
      </c>
    </row>
    <row r="127" spans="1:48" ht="15.75">
      <c r="A127" s="17" t="s">
        <v>465</v>
      </c>
      <c r="B127" s="2" t="s">
        <v>466</v>
      </c>
      <c r="C127" s="12"/>
      <c r="D127" s="15"/>
      <c r="E127" s="15"/>
      <c r="F127" s="15"/>
      <c r="G127" s="140">
        <v>1671.8</v>
      </c>
      <c r="H127" s="140">
        <v>127.5</v>
      </c>
      <c r="I127" s="15"/>
      <c r="J127" s="15"/>
      <c r="K127" s="20"/>
      <c r="L127" s="20"/>
      <c r="M127" s="20"/>
      <c r="N127" s="20"/>
      <c r="O127" s="135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98">
        <f t="shared" si="1"/>
        <v>1799.3</v>
      </c>
    </row>
    <row r="128" spans="1:48" ht="15.75">
      <c r="A128" s="2" t="s">
        <v>465</v>
      </c>
      <c r="B128" s="55" t="s">
        <v>467</v>
      </c>
      <c r="C128" s="12"/>
      <c r="D128" s="15"/>
      <c r="E128" s="15"/>
      <c r="F128" s="15"/>
      <c r="G128" s="15"/>
      <c r="H128" s="15"/>
      <c r="I128" s="20">
        <v>708.57</v>
      </c>
      <c r="J128" s="20">
        <v>54.25</v>
      </c>
      <c r="K128" s="20"/>
      <c r="L128" s="20"/>
      <c r="M128" s="20"/>
      <c r="N128" s="20"/>
      <c r="O128" s="135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98">
        <f t="shared" si="1"/>
        <v>762.82</v>
      </c>
    </row>
    <row r="129" spans="1:48" ht="15.75">
      <c r="A129" s="2" t="s">
        <v>465</v>
      </c>
      <c r="B129" s="55" t="s">
        <v>468</v>
      </c>
      <c r="C129" s="12"/>
      <c r="D129" s="15"/>
      <c r="E129" s="15"/>
      <c r="F129" s="15"/>
      <c r="G129" s="15"/>
      <c r="H129" s="15"/>
      <c r="I129" s="20">
        <v>707.2</v>
      </c>
      <c r="J129" s="20">
        <v>62</v>
      </c>
      <c r="K129" s="20"/>
      <c r="L129" s="20"/>
      <c r="M129" s="20"/>
      <c r="N129" s="20"/>
      <c r="O129" s="135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98">
        <f t="shared" si="1"/>
        <v>769.2</v>
      </c>
    </row>
    <row r="130" spans="1:48" ht="15.75">
      <c r="A130" s="2" t="s">
        <v>472</v>
      </c>
      <c r="B130" s="55" t="s">
        <v>473</v>
      </c>
      <c r="C130" s="12">
        <v>19155.38</v>
      </c>
      <c r="D130" s="20"/>
      <c r="E130" s="15"/>
      <c r="F130" s="15"/>
      <c r="G130" s="15"/>
      <c r="H130" s="15"/>
      <c r="I130" s="15"/>
      <c r="J130" s="15"/>
      <c r="K130" s="20"/>
      <c r="L130" s="20"/>
      <c r="M130" s="20"/>
      <c r="N130" s="20"/>
      <c r="O130" s="135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98">
        <f t="shared" si="1"/>
        <v>19155.38</v>
      </c>
    </row>
    <row r="131" spans="1:48" ht="15.75">
      <c r="A131" s="2" t="s">
        <v>474</v>
      </c>
      <c r="B131" s="2" t="s">
        <v>476</v>
      </c>
      <c r="C131" s="12"/>
      <c r="D131" s="20"/>
      <c r="E131" s="15"/>
      <c r="F131" s="15"/>
      <c r="G131" s="15"/>
      <c r="H131" s="15"/>
      <c r="I131" s="15"/>
      <c r="J131" s="15"/>
      <c r="K131" s="20"/>
      <c r="L131" s="20"/>
      <c r="M131" s="20">
        <v>12.5</v>
      </c>
      <c r="N131" s="20"/>
      <c r="O131" s="135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98">
        <f t="shared" si="1"/>
        <v>12.5</v>
      </c>
    </row>
    <row r="132" spans="1:48" ht="15.75">
      <c r="A132" s="2" t="s">
        <v>474</v>
      </c>
      <c r="B132" s="2" t="s">
        <v>477</v>
      </c>
      <c r="C132" s="12"/>
      <c r="D132" s="20"/>
      <c r="E132" s="15"/>
      <c r="F132" s="15"/>
      <c r="G132" s="15"/>
      <c r="H132" s="15"/>
      <c r="I132" s="15"/>
      <c r="J132" s="15"/>
      <c r="K132" s="20"/>
      <c r="L132" s="20"/>
      <c r="M132" s="20">
        <v>24</v>
      </c>
      <c r="N132" s="20"/>
      <c r="O132" s="135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98">
        <f t="shared" si="1"/>
        <v>24</v>
      </c>
    </row>
    <row r="133" spans="1:48" ht="15.75">
      <c r="A133" s="2" t="s">
        <v>474</v>
      </c>
      <c r="B133" s="2" t="s">
        <v>478</v>
      </c>
      <c r="C133" s="12"/>
      <c r="D133" s="20"/>
      <c r="E133" s="20"/>
      <c r="F133" s="20"/>
      <c r="G133" s="15"/>
      <c r="H133" s="15"/>
      <c r="I133" s="15"/>
      <c r="J133" s="15"/>
      <c r="K133" s="20"/>
      <c r="L133" s="20"/>
      <c r="M133" s="20">
        <v>46</v>
      </c>
      <c r="N133" s="20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98">
        <f t="shared" si="1"/>
        <v>46</v>
      </c>
    </row>
    <row r="134" spans="1:48" ht="15.75">
      <c r="A134" s="2" t="s">
        <v>474</v>
      </c>
      <c r="B134" s="2" t="s">
        <v>479</v>
      </c>
      <c r="C134" s="12"/>
      <c r="D134" s="20"/>
      <c r="E134" s="20"/>
      <c r="F134" s="20"/>
      <c r="G134" s="15"/>
      <c r="H134" s="15"/>
      <c r="I134" s="15"/>
      <c r="J134" s="15"/>
      <c r="K134" s="20"/>
      <c r="L134" s="20"/>
      <c r="M134" s="20">
        <v>12.5</v>
      </c>
      <c r="N134" s="20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98">
        <f t="shared" ref="AV134:AV197" si="3">SUM(C134:AU134)</f>
        <v>12.5</v>
      </c>
    </row>
    <row r="135" spans="1:48" ht="15.75">
      <c r="A135" s="2" t="s">
        <v>474</v>
      </c>
      <c r="B135" s="2" t="s">
        <v>480</v>
      </c>
      <c r="C135" s="12"/>
      <c r="D135" s="20"/>
      <c r="E135" s="20"/>
      <c r="F135" s="20"/>
      <c r="G135" s="15"/>
      <c r="H135" s="15"/>
      <c r="I135" s="15"/>
      <c r="J135" s="15"/>
      <c r="K135" s="20"/>
      <c r="L135" s="20"/>
      <c r="M135" s="20">
        <v>27.5</v>
      </c>
      <c r="N135" s="20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98">
        <f t="shared" si="3"/>
        <v>27.5</v>
      </c>
    </row>
    <row r="136" spans="1:48" ht="15.75">
      <c r="A136" s="2" t="s">
        <v>474</v>
      </c>
      <c r="B136" s="54" t="s">
        <v>481</v>
      </c>
      <c r="C136" s="12"/>
      <c r="D136" s="20"/>
      <c r="E136" s="20"/>
      <c r="F136" s="20"/>
      <c r="G136" s="15"/>
      <c r="H136" s="15"/>
      <c r="I136" s="15"/>
      <c r="J136" s="15"/>
      <c r="K136" s="20"/>
      <c r="L136" s="20"/>
      <c r="M136" s="20">
        <v>31.5</v>
      </c>
      <c r="N136" s="20"/>
      <c r="O136" s="135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98">
        <f t="shared" si="3"/>
        <v>31.5</v>
      </c>
    </row>
    <row r="137" spans="1:48" ht="15.75">
      <c r="A137" s="2" t="s">
        <v>486</v>
      </c>
      <c r="B137" s="55" t="s">
        <v>488</v>
      </c>
      <c r="C137" s="12"/>
      <c r="D137" s="15"/>
      <c r="E137" s="15"/>
      <c r="F137" s="20">
        <v>46.75</v>
      </c>
      <c r="G137" s="15"/>
      <c r="H137" s="20"/>
      <c r="I137" s="15"/>
      <c r="J137" s="15"/>
      <c r="K137" s="12"/>
      <c r="L137" s="12"/>
      <c r="M137" s="12"/>
      <c r="N137" s="12"/>
      <c r="O137" s="135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98">
        <f t="shared" si="3"/>
        <v>46.75</v>
      </c>
    </row>
    <row r="138" spans="1:48" ht="15.75">
      <c r="A138" s="2" t="s">
        <v>486</v>
      </c>
      <c r="B138" s="55" t="s">
        <v>489</v>
      </c>
      <c r="C138" s="12">
        <v>18255.13</v>
      </c>
      <c r="D138" s="15"/>
      <c r="E138" s="15"/>
      <c r="F138" s="15"/>
      <c r="G138" s="15"/>
      <c r="H138" s="15"/>
      <c r="I138" s="15"/>
      <c r="J138" s="15"/>
      <c r="K138" s="135"/>
      <c r="L138" s="20"/>
      <c r="M138" s="20"/>
      <c r="N138" s="20"/>
      <c r="O138" s="135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98">
        <f t="shared" si="3"/>
        <v>18255.13</v>
      </c>
    </row>
    <row r="139" spans="1:48" ht="15.75">
      <c r="A139" s="2" t="s">
        <v>490</v>
      </c>
      <c r="B139" s="55" t="s">
        <v>492</v>
      </c>
      <c r="C139" s="12"/>
      <c r="D139" s="20">
        <v>1500</v>
      </c>
      <c r="E139" s="20"/>
      <c r="F139" s="15"/>
      <c r="G139" s="15"/>
      <c r="H139" s="15"/>
      <c r="I139" s="20"/>
      <c r="J139" s="15"/>
      <c r="K139" s="20"/>
      <c r="L139" s="20"/>
      <c r="M139" s="20"/>
      <c r="N139" s="20"/>
      <c r="O139" s="135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98">
        <f t="shared" si="3"/>
        <v>1500</v>
      </c>
    </row>
    <row r="140" spans="1:48" ht="15.75">
      <c r="A140" s="2" t="s">
        <v>493</v>
      </c>
      <c r="B140" s="2" t="s">
        <v>496</v>
      </c>
      <c r="C140" s="12"/>
      <c r="D140" s="15"/>
      <c r="E140" s="15"/>
      <c r="F140" s="15"/>
      <c r="G140" s="20"/>
      <c r="H140" s="15"/>
      <c r="I140" s="15"/>
      <c r="J140" s="15"/>
      <c r="K140" s="20"/>
      <c r="L140" s="20"/>
      <c r="M140" s="20">
        <v>94.5</v>
      </c>
      <c r="N140" s="20"/>
      <c r="O140" s="135"/>
      <c r="P140" s="12"/>
      <c r="Q140" s="135"/>
      <c r="R140" s="135"/>
      <c r="S140" s="135"/>
      <c r="T140" s="135"/>
      <c r="U140" s="135"/>
      <c r="V140" s="135"/>
      <c r="W140" s="135"/>
      <c r="X140" s="135"/>
      <c r="Y140" s="135"/>
      <c r="Z140" s="135"/>
      <c r="AA140" s="135"/>
      <c r="AB140" s="135"/>
      <c r="AC140" s="135"/>
      <c r="AD140" s="135"/>
      <c r="AE140" s="135"/>
      <c r="AF140" s="135"/>
      <c r="AG140" s="135"/>
      <c r="AH140" s="135"/>
      <c r="AI140" s="135"/>
      <c r="AJ140" s="135"/>
      <c r="AK140" s="135"/>
      <c r="AL140" s="135"/>
      <c r="AM140" s="135"/>
      <c r="AN140" s="135"/>
      <c r="AO140" s="135"/>
      <c r="AP140" s="135"/>
      <c r="AQ140" s="135"/>
      <c r="AR140" s="135"/>
      <c r="AS140" s="135"/>
      <c r="AT140" s="135"/>
      <c r="AU140" s="135"/>
      <c r="AV140" s="98">
        <f t="shared" si="3"/>
        <v>94.5</v>
      </c>
    </row>
    <row r="141" spans="1:48" ht="15.75">
      <c r="A141" s="2" t="s">
        <v>493</v>
      </c>
      <c r="B141" s="2" t="s">
        <v>497</v>
      </c>
      <c r="C141" s="12"/>
      <c r="D141" s="20"/>
      <c r="E141" s="15"/>
      <c r="F141" s="15"/>
      <c r="G141" s="15"/>
      <c r="H141" s="20"/>
      <c r="I141" s="15"/>
      <c r="J141" s="15"/>
      <c r="K141" s="20"/>
      <c r="L141" s="20"/>
      <c r="M141" s="20">
        <v>27.5</v>
      </c>
      <c r="N141" s="20"/>
      <c r="O141" s="135"/>
      <c r="P141" s="12"/>
      <c r="Q141" s="135"/>
      <c r="R141" s="135"/>
      <c r="S141" s="135"/>
      <c r="T141" s="135"/>
      <c r="U141" s="135"/>
      <c r="V141" s="135"/>
      <c r="W141" s="135"/>
      <c r="X141" s="135"/>
      <c r="Y141" s="135"/>
      <c r="Z141" s="135"/>
      <c r="AA141" s="135"/>
      <c r="AB141" s="135"/>
      <c r="AC141" s="135"/>
      <c r="AD141" s="135"/>
      <c r="AE141" s="135"/>
      <c r="AF141" s="135"/>
      <c r="AG141" s="135"/>
      <c r="AH141" s="135"/>
      <c r="AI141" s="135"/>
      <c r="AJ141" s="135"/>
      <c r="AK141" s="135"/>
      <c r="AL141" s="135"/>
      <c r="AM141" s="135"/>
      <c r="AN141" s="135"/>
      <c r="AO141" s="135"/>
      <c r="AP141" s="135"/>
      <c r="AQ141" s="135"/>
      <c r="AR141" s="135"/>
      <c r="AS141" s="135"/>
      <c r="AT141" s="135"/>
      <c r="AU141" s="135"/>
      <c r="AV141" s="98">
        <f t="shared" si="3"/>
        <v>27.5</v>
      </c>
    </row>
    <row r="142" spans="1:48" ht="15.75">
      <c r="A142" s="2" t="s">
        <v>493</v>
      </c>
      <c r="B142" s="2" t="s">
        <v>498</v>
      </c>
      <c r="C142" s="12"/>
      <c r="D142" s="15"/>
      <c r="E142" s="15"/>
      <c r="F142" s="20"/>
      <c r="G142" s="15"/>
      <c r="H142" s="15"/>
      <c r="I142" s="15"/>
      <c r="J142" s="15"/>
      <c r="K142" s="20"/>
      <c r="L142" s="20"/>
      <c r="M142" s="20">
        <v>15</v>
      </c>
      <c r="N142" s="20"/>
      <c r="O142" s="135"/>
      <c r="P142" s="12"/>
      <c r="Q142" s="135"/>
      <c r="R142" s="135"/>
      <c r="S142" s="135"/>
      <c r="T142" s="135"/>
      <c r="U142" s="135"/>
      <c r="V142" s="135"/>
      <c r="W142" s="135"/>
      <c r="X142" s="135"/>
      <c r="Y142" s="135"/>
      <c r="Z142" s="135"/>
      <c r="AA142" s="135"/>
      <c r="AB142" s="135"/>
      <c r="AC142" s="135"/>
      <c r="AD142" s="135"/>
      <c r="AE142" s="135"/>
      <c r="AF142" s="135"/>
      <c r="AG142" s="135"/>
      <c r="AH142" s="135"/>
      <c r="AI142" s="135"/>
      <c r="AJ142" s="135"/>
      <c r="AK142" s="135"/>
      <c r="AL142" s="135"/>
      <c r="AM142" s="135"/>
      <c r="AN142" s="135"/>
      <c r="AO142" s="135"/>
      <c r="AP142" s="135"/>
      <c r="AQ142" s="135"/>
      <c r="AR142" s="135"/>
      <c r="AS142" s="135"/>
      <c r="AT142" s="135"/>
      <c r="AU142" s="135"/>
      <c r="AV142" s="98">
        <f t="shared" si="3"/>
        <v>15</v>
      </c>
    </row>
    <row r="143" spans="1:48" ht="15.75">
      <c r="A143" s="2" t="s">
        <v>493</v>
      </c>
      <c r="B143" s="2" t="s">
        <v>499</v>
      </c>
      <c r="C143" s="12"/>
      <c r="D143" s="15"/>
      <c r="E143" s="15"/>
      <c r="F143" s="15"/>
      <c r="G143" s="15"/>
      <c r="H143" s="15"/>
      <c r="I143" s="15"/>
      <c r="J143" s="15"/>
      <c r="K143" s="20"/>
      <c r="L143" s="20"/>
      <c r="M143" s="20">
        <v>20</v>
      </c>
      <c r="N143" s="20"/>
      <c r="O143" s="135"/>
      <c r="P143" s="12"/>
      <c r="Q143" s="135"/>
      <c r="R143" s="135"/>
      <c r="S143" s="135"/>
      <c r="T143" s="135"/>
      <c r="U143" s="135"/>
      <c r="V143" s="135"/>
      <c r="W143" s="135"/>
      <c r="X143" s="135"/>
      <c r="Y143" s="135"/>
      <c r="Z143" s="135"/>
      <c r="AA143" s="135"/>
      <c r="AB143" s="135"/>
      <c r="AC143" s="135"/>
      <c r="AD143" s="135"/>
      <c r="AE143" s="135"/>
      <c r="AF143" s="135"/>
      <c r="AG143" s="135"/>
      <c r="AH143" s="135"/>
      <c r="AI143" s="135"/>
      <c r="AJ143" s="135"/>
      <c r="AK143" s="135"/>
      <c r="AL143" s="135"/>
      <c r="AM143" s="135"/>
      <c r="AN143" s="135"/>
      <c r="AO143" s="135"/>
      <c r="AP143" s="135"/>
      <c r="AQ143" s="135"/>
      <c r="AR143" s="135"/>
      <c r="AS143" s="135"/>
      <c r="AT143" s="135"/>
      <c r="AU143" s="135"/>
      <c r="AV143" s="98">
        <f t="shared" si="3"/>
        <v>20</v>
      </c>
    </row>
    <row r="144" spans="1:48" ht="15.75">
      <c r="A144" s="2" t="s">
        <v>507</v>
      </c>
      <c r="B144" s="55" t="s">
        <v>508</v>
      </c>
      <c r="C144" s="12"/>
      <c r="D144" s="20">
        <v>170</v>
      </c>
      <c r="E144" s="15"/>
      <c r="F144" s="15"/>
      <c r="G144" s="15"/>
      <c r="H144" s="15"/>
      <c r="I144" s="15"/>
      <c r="J144" s="15"/>
      <c r="K144" s="20"/>
      <c r="L144" s="20"/>
      <c r="M144" s="20"/>
      <c r="N144" s="20"/>
      <c r="O144" s="135"/>
      <c r="P144" s="12"/>
      <c r="Q144" s="135"/>
      <c r="R144" s="135"/>
      <c r="S144" s="135"/>
      <c r="T144" s="135"/>
      <c r="U144" s="135"/>
      <c r="V144" s="135"/>
      <c r="W144" s="135"/>
      <c r="X144" s="135"/>
      <c r="Y144" s="135"/>
      <c r="Z144" s="135"/>
      <c r="AA144" s="135"/>
      <c r="AB144" s="135"/>
      <c r="AC144" s="135"/>
      <c r="AD144" s="135"/>
      <c r="AE144" s="135"/>
      <c r="AF144" s="135"/>
      <c r="AG144" s="135"/>
      <c r="AH144" s="135"/>
      <c r="AI144" s="135"/>
      <c r="AJ144" s="135"/>
      <c r="AK144" s="135"/>
      <c r="AL144" s="135"/>
      <c r="AM144" s="135"/>
      <c r="AN144" s="135"/>
      <c r="AO144" s="135"/>
      <c r="AP144" s="135"/>
      <c r="AQ144" s="135"/>
      <c r="AR144" s="135"/>
      <c r="AS144" s="135"/>
      <c r="AT144" s="135"/>
      <c r="AU144" s="135"/>
      <c r="AV144" s="98">
        <f t="shared" si="3"/>
        <v>170</v>
      </c>
    </row>
    <row r="145" spans="1:48" ht="15.75">
      <c r="A145" s="2" t="s">
        <v>509</v>
      </c>
      <c r="B145" s="55" t="s">
        <v>511</v>
      </c>
      <c r="C145" s="135"/>
      <c r="D145" s="15"/>
      <c r="E145" s="15"/>
      <c r="F145" s="135"/>
      <c r="G145" s="15"/>
      <c r="H145" s="15"/>
      <c r="I145" s="15"/>
      <c r="J145" s="15"/>
      <c r="K145" s="20"/>
      <c r="L145" s="20"/>
      <c r="M145" s="20">
        <v>44</v>
      </c>
      <c r="N145" s="20"/>
      <c r="O145" s="135"/>
      <c r="P145" s="12"/>
      <c r="Q145" s="135"/>
      <c r="R145" s="135"/>
      <c r="S145" s="135"/>
      <c r="T145" s="135"/>
      <c r="U145" s="135"/>
      <c r="V145" s="135"/>
      <c r="W145" s="135"/>
      <c r="X145" s="135"/>
      <c r="Y145" s="135"/>
      <c r="Z145" s="135"/>
      <c r="AA145" s="135"/>
      <c r="AB145" s="135"/>
      <c r="AC145" s="135"/>
      <c r="AD145" s="135"/>
      <c r="AE145" s="135"/>
      <c r="AF145" s="135"/>
      <c r="AG145" s="135"/>
      <c r="AH145" s="135"/>
      <c r="AI145" s="135"/>
      <c r="AJ145" s="135"/>
      <c r="AK145" s="135"/>
      <c r="AL145" s="135"/>
      <c r="AM145" s="135"/>
      <c r="AN145" s="135"/>
      <c r="AO145" s="135"/>
      <c r="AP145" s="135"/>
      <c r="AQ145" s="135"/>
      <c r="AR145" s="135"/>
      <c r="AS145" s="135"/>
      <c r="AT145" s="135"/>
      <c r="AU145" s="135"/>
      <c r="AV145" s="98">
        <f t="shared" si="3"/>
        <v>44</v>
      </c>
    </row>
    <row r="146" spans="1:48" ht="15.75">
      <c r="A146" s="2" t="s">
        <v>509</v>
      </c>
      <c r="B146" s="55" t="s">
        <v>512</v>
      </c>
      <c r="C146" s="12"/>
      <c r="D146" s="15"/>
      <c r="E146" s="15"/>
      <c r="F146" s="15"/>
      <c r="G146" s="15"/>
      <c r="H146" s="15"/>
      <c r="I146" s="15"/>
      <c r="J146" s="15"/>
      <c r="K146" s="20"/>
      <c r="L146" s="20"/>
      <c r="M146" s="20">
        <v>34</v>
      </c>
      <c r="N146" s="20"/>
      <c r="O146" s="135"/>
      <c r="P146" s="12"/>
      <c r="Q146" s="135"/>
      <c r="R146" s="135"/>
      <c r="S146" s="135"/>
      <c r="T146" s="135"/>
      <c r="U146" s="135"/>
      <c r="V146" s="135"/>
      <c r="W146" s="135"/>
      <c r="X146" s="135"/>
      <c r="Y146" s="135"/>
      <c r="Z146" s="135"/>
      <c r="AA146" s="135"/>
      <c r="AB146" s="135"/>
      <c r="AC146" s="135"/>
      <c r="AD146" s="135"/>
      <c r="AE146" s="135"/>
      <c r="AF146" s="135"/>
      <c r="AG146" s="135"/>
      <c r="AH146" s="135"/>
      <c r="AI146" s="135"/>
      <c r="AJ146" s="135"/>
      <c r="AK146" s="135"/>
      <c r="AL146" s="135"/>
      <c r="AM146" s="135"/>
      <c r="AN146" s="135"/>
      <c r="AO146" s="135"/>
      <c r="AP146" s="135"/>
      <c r="AQ146" s="135"/>
      <c r="AR146" s="135"/>
      <c r="AS146" s="135"/>
      <c r="AT146" s="135"/>
      <c r="AU146" s="135"/>
      <c r="AV146" s="98">
        <f t="shared" si="3"/>
        <v>34</v>
      </c>
    </row>
    <row r="147" spans="1:48" ht="15.75">
      <c r="A147" s="2" t="s">
        <v>509</v>
      </c>
      <c r="B147" s="55" t="s">
        <v>513</v>
      </c>
      <c r="C147" s="12"/>
      <c r="D147" s="15"/>
      <c r="E147" s="15"/>
      <c r="F147" s="15"/>
      <c r="G147" s="15"/>
      <c r="H147" s="15"/>
      <c r="I147" s="15"/>
      <c r="J147" s="15"/>
      <c r="K147" s="20"/>
      <c r="L147" s="20"/>
      <c r="M147" s="20">
        <v>12.5</v>
      </c>
      <c r="N147" s="20"/>
      <c r="O147" s="135"/>
      <c r="P147" s="12"/>
      <c r="Q147" s="135"/>
      <c r="R147" s="135"/>
      <c r="S147" s="135"/>
      <c r="T147" s="135"/>
      <c r="U147" s="135"/>
      <c r="V147" s="135"/>
      <c r="W147" s="135"/>
      <c r="X147" s="135"/>
      <c r="Y147" s="135"/>
      <c r="Z147" s="135"/>
      <c r="AA147" s="135"/>
      <c r="AB147" s="135"/>
      <c r="AC147" s="135"/>
      <c r="AD147" s="135"/>
      <c r="AE147" s="135"/>
      <c r="AF147" s="135"/>
      <c r="AG147" s="135"/>
      <c r="AH147" s="135"/>
      <c r="AI147" s="135"/>
      <c r="AJ147" s="135"/>
      <c r="AK147" s="135"/>
      <c r="AL147" s="135"/>
      <c r="AM147" s="135"/>
      <c r="AN147" s="135"/>
      <c r="AO147" s="135"/>
      <c r="AP147" s="135"/>
      <c r="AQ147" s="135"/>
      <c r="AR147" s="135"/>
      <c r="AS147" s="135"/>
      <c r="AT147" s="135"/>
      <c r="AU147" s="135"/>
      <c r="AV147" s="98">
        <f t="shared" si="3"/>
        <v>12.5</v>
      </c>
    </row>
    <row r="148" spans="1:48" ht="15.75">
      <c r="A148" s="2" t="s">
        <v>509</v>
      </c>
      <c r="B148" s="55" t="s">
        <v>514</v>
      </c>
      <c r="C148" s="12"/>
      <c r="D148" s="15"/>
      <c r="E148" s="15"/>
      <c r="F148" s="15"/>
      <c r="G148" s="15"/>
      <c r="H148" s="15"/>
      <c r="I148" s="15"/>
      <c r="J148" s="15"/>
      <c r="K148" s="20"/>
      <c r="L148" s="20"/>
      <c r="M148" s="20">
        <v>27.5</v>
      </c>
      <c r="N148" s="20"/>
      <c r="O148" s="135"/>
      <c r="P148" s="12"/>
      <c r="Q148" s="135"/>
      <c r="R148" s="135"/>
      <c r="S148" s="135"/>
      <c r="T148" s="135"/>
      <c r="U148" s="135"/>
      <c r="V148" s="135"/>
      <c r="W148" s="135"/>
      <c r="X148" s="135"/>
      <c r="Y148" s="135"/>
      <c r="Z148" s="135"/>
      <c r="AA148" s="135"/>
      <c r="AB148" s="135"/>
      <c r="AC148" s="135"/>
      <c r="AD148" s="135"/>
      <c r="AE148" s="135"/>
      <c r="AF148" s="135"/>
      <c r="AG148" s="135"/>
      <c r="AH148" s="135"/>
      <c r="AI148" s="135"/>
      <c r="AJ148" s="135"/>
      <c r="AK148" s="135"/>
      <c r="AL148" s="135"/>
      <c r="AM148" s="135"/>
      <c r="AN148" s="135"/>
      <c r="AO148" s="135"/>
      <c r="AP148" s="135"/>
      <c r="AQ148" s="135"/>
      <c r="AR148" s="135"/>
      <c r="AS148" s="135"/>
      <c r="AT148" s="135"/>
      <c r="AU148" s="135"/>
      <c r="AV148" s="98">
        <f t="shared" si="3"/>
        <v>27.5</v>
      </c>
    </row>
    <row r="149" spans="1:48" ht="15.75">
      <c r="A149" s="2" t="s">
        <v>509</v>
      </c>
      <c r="B149" s="55" t="s">
        <v>515</v>
      </c>
      <c r="C149" s="12"/>
      <c r="D149" s="20"/>
      <c r="E149" s="20"/>
      <c r="F149" s="15"/>
      <c r="G149" s="15"/>
      <c r="H149" s="15"/>
      <c r="I149" s="15"/>
      <c r="J149" s="15"/>
      <c r="K149" s="20"/>
      <c r="L149" s="20"/>
      <c r="M149" s="20">
        <v>58.8</v>
      </c>
      <c r="N149" s="20"/>
      <c r="O149" s="135"/>
      <c r="P149" s="12"/>
      <c r="Q149" s="135"/>
      <c r="R149" s="135"/>
      <c r="S149" s="135"/>
      <c r="T149" s="135"/>
      <c r="U149" s="135"/>
      <c r="V149" s="135"/>
      <c r="W149" s="135"/>
      <c r="X149" s="135"/>
      <c r="Y149" s="135"/>
      <c r="Z149" s="135"/>
      <c r="AA149" s="135"/>
      <c r="AB149" s="135"/>
      <c r="AC149" s="135"/>
      <c r="AD149" s="135"/>
      <c r="AE149" s="135"/>
      <c r="AF149" s="135"/>
      <c r="AG149" s="135"/>
      <c r="AH149" s="135"/>
      <c r="AI149" s="135"/>
      <c r="AJ149" s="135"/>
      <c r="AK149" s="135"/>
      <c r="AL149" s="135"/>
      <c r="AM149" s="135"/>
      <c r="AN149" s="135"/>
      <c r="AO149" s="135"/>
      <c r="AP149" s="135"/>
      <c r="AQ149" s="135"/>
      <c r="AR149" s="135"/>
      <c r="AS149" s="135"/>
      <c r="AT149" s="135"/>
      <c r="AU149" s="135"/>
      <c r="AV149" s="98">
        <f t="shared" si="3"/>
        <v>58.8</v>
      </c>
    </row>
    <row r="150" spans="1:48" ht="15.75">
      <c r="A150" s="2" t="s">
        <v>509</v>
      </c>
      <c r="B150" s="55" t="s">
        <v>519</v>
      </c>
      <c r="C150" s="12"/>
      <c r="D150" s="15"/>
      <c r="E150" s="15"/>
      <c r="F150" s="15"/>
      <c r="G150" s="15"/>
      <c r="H150" s="15"/>
      <c r="I150" s="15"/>
      <c r="J150" s="15"/>
      <c r="K150" s="20"/>
      <c r="L150" s="20"/>
      <c r="M150" s="20"/>
      <c r="N150" s="20"/>
      <c r="O150" s="135"/>
      <c r="P150" s="12"/>
      <c r="Q150" s="135"/>
      <c r="R150" s="135"/>
      <c r="S150" s="135"/>
      <c r="T150" s="135"/>
      <c r="U150" s="135"/>
      <c r="V150" s="135"/>
      <c r="W150" s="135"/>
      <c r="X150" s="135">
        <v>144.91</v>
      </c>
      <c r="Y150" s="135"/>
      <c r="Z150" s="135">
        <v>12.86</v>
      </c>
      <c r="AA150" s="135"/>
      <c r="AB150" s="135">
        <v>20.32</v>
      </c>
      <c r="AC150" s="135"/>
      <c r="AD150" s="135"/>
      <c r="AE150" s="135"/>
      <c r="AF150" s="135"/>
      <c r="AG150" s="135"/>
      <c r="AH150" s="135"/>
      <c r="AI150" s="135"/>
      <c r="AJ150" s="135"/>
      <c r="AK150" s="135"/>
      <c r="AL150" s="135"/>
      <c r="AM150" s="135"/>
      <c r="AN150" s="135"/>
      <c r="AO150" s="135"/>
      <c r="AP150" s="135"/>
      <c r="AQ150" s="135"/>
      <c r="AR150" s="135"/>
      <c r="AS150" s="135"/>
      <c r="AT150" s="135"/>
      <c r="AU150" s="135"/>
      <c r="AV150" s="98">
        <f t="shared" si="3"/>
        <v>178.08999999999997</v>
      </c>
    </row>
    <row r="151" spans="1:48" ht="15.75">
      <c r="A151" s="2" t="s">
        <v>521</v>
      </c>
      <c r="B151" s="55" t="s">
        <v>522</v>
      </c>
      <c r="C151" s="12"/>
      <c r="D151" s="20"/>
      <c r="E151" s="20"/>
      <c r="F151" s="15"/>
      <c r="G151" s="15"/>
      <c r="H151" s="15"/>
      <c r="I151" s="15"/>
      <c r="J151" s="15"/>
      <c r="K151" s="20"/>
      <c r="L151" s="20"/>
      <c r="M151" s="20"/>
      <c r="N151" s="20"/>
      <c r="O151" s="135"/>
      <c r="P151" s="12"/>
      <c r="Q151" s="135"/>
      <c r="R151" s="135"/>
      <c r="S151" s="135"/>
      <c r="T151" s="135"/>
      <c r="U151" s="135">
        <v>60.12</v>
      </c>
      <c r="V151" s="135"/>
      <c r="W151" s="135"/>
      <c r="X151" s="135"/>
      <c r="Y151" s="135"/>
      <c r="Z151" s="135">
        <v>145.47</v>
      </c>
      <c r="AA151" s="135"/>
      <c r="AB151" s="135"/>
      <c r="AC151" s="135"/>
      <c r="AD151" s="135">
        <v>6</v>
      </c>
      <c r="AE151" s="135"/>
      <c r="AF151" s="135"/>
      <c r="AG151" s="135"/>
      <c r="AH151" s="135"/>
      <c r="AI151" s="135"/>
      <c r="AJ151" s="135"/>
      <c r="AK151" s="135"/>
      <c r="AL151" s="135"/>
      <c r="AM151" s="135"/>
      <c r="AN151" s="135"/>
      <c r="AO151" s="135"/>
      <c r="AP151" s="135"/>
      <c r="AQ151" s="135">
        <v>98</v>
      </c>
      <c r="AR151" s="135"/>
      <c r="AS151" s="135"/>
      <c r="AT151" s="135"/>
      <c r="AU151" s="135"/>
      <c r="AV151" s="98">
        <f t="shared" si="3"/>
        <v>309.59000000000003</v>
      </c>
    </row>
    <row r="152" spans="1:48" ht="15.75">
      <c r="A152" s="2" t="s">
        <v>521</v>
      </c>
      <c r="B152" s="55" t="s">
        <v>523</v>
      </c>
      <c r="C152" s="12"/>
      <c r="D152" s="15"/>
      <c r="E152" s="15"/>
      <c r="F152" s="15"/>
      <c r="G152" s="15"/>
      <c r="H152" s="15"/>
      <c r="I152" s="15"/>
      <c r="J152" s="15"/>
      <c r="K152" s="20"/>
      <c r="L152" s="20"/>
      <c r="M152" s="20">
        <v>60</v>
      </c>
      <c r="N152" s="20"/>
      <c r="O152" s="135"/>
      <c r="P152" s="12"/>
      <c r="Q152" s="12"/>
      <c r="R152" s="12"/>
      <c r="S152" s="12"/>
      <c r="T152" s="12"/>
      <c r="U152" s="12">
        <f>10+16</f>
        <v>26</v>
      </c>
      <c r="V152" s="12"/>
      <c r="W152" s="12"/>
      <c r="X152" s="12">
        <f>32+7+7.5</f>
        <v>46.5</v>
      </c>
      <c r="Y152" s="12"/>
      <c r="Z152" s="12">
        <f>11.3+44.44</f>
        <v>55.739999999999995</v>
      </c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98">
        <f t="shared" si="3"/>
        <v>188.24</v>
      </c>
    </row>
    <row r="153" spans="1:48" ht="15.75">
      <c r="B153" s="2"/>
      <c r="C153" s="12"/>
      <c r="D153" s="15"/>
      <c r="E153" s="15"/>
      <c r="F153" s="15"/>
      <c r="G153" s="15"/>
      <c r="H153" s="15"/>
      <c r="I153" s="15"/>
      <c r="J153" s="15"/>
      <c r="K153" s="20"/>
      <c r="L153" s="20"/>
      <c r="M153" s="20"/>
      <c r="N153" s="20"/>
      <c r="O153" s="135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98">
        <f t="shared" si="3"/>
        <v>0</v>
      </c>
    </row>
    <row r="154" spans="1:48" ht="15.75">
      <c r="B154" s="2"/>
      <c r="C154" s="12"/>
      <c r="D154" s="15"/>
      <c r="E154" s="15"/>
      <c r="F154" s="15"/>
      <c r="G154" s="15"/>
      <c r="H154" s="15"/>
      <c r="I154" s="15"/>
      <c r="J154" s="15"/>
      <c r="K154" s="20"/>
      <c r="L154" s="20"/>
      <c r="M154" s="20"/>
      <c r="N154" s="20"/>
      <c r="O154" s="135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98">
        <f t="shared" si="3"/>
        <v>0</v>
      </c>
    </row>
    <row r="155" spans="1:48" ht="15.75">
      <c r="B155" s="2"/>
      <c r="C155" s="12"/>
      <c r="D155" s="20"/>
      <c r="E155" s="20"/>
      <c r="F155" s="20"/>
      <c r="G155" s="15"/>
      <c r="H155" s="15"/>
      <c r="I155" s="15"/>
      <c r="J155" s="15"/>
      <c r="K155" s="20"/>
      <c r="L155" s="20"/>
      <c r="M155" s="135"/>
      <c r="N155" s="135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98">
        <f t="shared" si="3"/>
        <v>0</v>
      </c>
    </row>
    <row r="156" spans="1:48" ht="15.75">
      <c r="B156" s="55"/>
      <c r="C156" s="12"/>
      <c r="D156" s="15"/>
      <c r="E156" s="15"/>
      <c r="F156" s="20"/>
      <c r="G156" s="15"/>
      <c r="H156" s="15"/>
      <c r="I156" s="15"/>
      <c r="J156" s="15"/>
      <c r="K156" s="20"/>
      <c r="L156" s="20"/>
      <c r="M156" s="135"/>
      <c r="N156" s="135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98">
        <f t="shared" si="3"/>
        <v>0</v>
      </c>
    </row>
    <row r="157" spans="1:48" ht="15.75">
      <c r="B157" s="55"/>
      <c r="C157" s="12"/>
      <c r="D157" s="15"/>
      <c r="E157" s="15"/>
      <c r="F157" s="15"/>
      <c r="G157" s="15"/>
      <c r="H157" s="15"/>
      <c r="I157" s="15"/>
      <c r="J157" s="15"/>
      <c r="K157" s="20"/>
      <c r="L157" s="20"/>
      <c r="M157" s="20"/>
      <c r="N157" s="20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98">
        <f t="shared" si="3"/>
        <v>0</v>
      </c>
    </row>
    <row r="158" spans="1:48" ht="15.75">
      <c r="B158" s="2"/>
      <c r="C158" s="12"/>
      <c r="D158" s="15"/>
      <c r="E158" s="15"/>
      <c r="F158" s="15"/>
      <c r="G158" s="15"/>
      <c r="H158" s="15"/>
      <c r="I158" s="15"/>
      <c r="J158" s="15"/>
      <c r="K158" s="20"/>
      <c r="L158" s="20"/>
      <c r="M158" s="20"/>
      <c r="N158" s="20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98">
        <f t="shared" si="3"/>
        <v>0</v>
      </c>
    </row>
    <row r="159" spans="1:48" ht="15.75">
      <c r="B159" s="2"/>
      <c r="C159" s="12"/>
      <c r="D159" s="15"/>
      <c r="E159" s="15"/>
      <c r="F159" s="15"/>
      <c r="G159" s="15"/>
      <c r="H159" s="15"/>
      <c r="I159" s="15"/>
      <c r="J159" s="15"/>
      <c r="K159" s="20"/>
      <c r="L159" s="20"/>
      <c r="M159" s="20"/>
      <c r="N159" s="20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98">
        <f t="shared" si="3"/>
        <v>0</v>
      </c>
    </row>
    <row r="160" spans="1:48" ht="15.75">
      <c r="B160" s="2"/>
      <c r="C160" s="12"/>
      <c r="D160" s="15"/>
      <c r="E160" s="15"/>
      <c r="F160" s="15"/>
      <c r="G160" s="15"/>
      <c r="H160" s="15"/>
      <c r="I160" s="15"/>
      <c r="J160" s="15"/>
      <c r="M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98">
        <f t="shared" si="3"/>
        <v>0</v>
      </c>
    </row>
    <row r="161" spans="2:48" ht="15.75">
      <c r="B161" s="2"/>
      <c r="C161" s="12"/>
      <c r="D161" s="15"/>
      <c r="E161" s="15"/>
      <c r="F161" s="15"/>
      <c r="G161" s="15"/>
      <c r="H161" s="15"/>
      <c r="I161" s="15"/>
      <c r="J161" s="15"/>
      <c r="M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98">
        <f t="shared" si="3"/>
        <v>0</v>
      </c>
    </row>
    <row r="162" spans="2:48" ht="15.75">
      <c r="B162" s="2"/>
      <c r="C162" s="12"/>
      <c r="D162" s="15"/>
      <c r="E162" s="15"/>
      <c r="F162" s="15"/>
      <c r="G162" s="15"/>
      <c r="H162" s="15"/>
      <c r="I162" s="15"/>
      <c r="J162" s="15"/>
      <c r="K162" s="20"/>
      <c r="L162" s="6"/>
      <c r="M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98">
        <f t="shared" si="3"/>
        <v>0</v>
      </c>
    </row>
    <row r="163" spans="2:48" ht="15.75">
      <c r="B163" s="2"/>
      <c r="C163" s="12"/>
      <c r="D163" s="15"/>
      <c r="E163" s="15"/>
      <c r="F163" s="20"/>
      <c r="G163" s="15"/>
      <c r="H163" s="15"/>
      <c r="I163" s="15"/>
      <c r="J163" s="15"/>
      <c r="M163" s="20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98">
        <f t="shared" si="3"/>
        <v>0</v>
      </c>
    </row>
    <row r="164" spans="2:48" ht="15.75">
      <c r="B164" s="2"/>
      <c r="C164" s="12"/>
      <c r="D164" s="15"/>
      <c r="E164" s="15"/>
      <c r="F164" s="15"/>
      <c r="G164" s="15"/>
      <c r="H164" s="15"/>
      <c r="I164" s="15"/>
      <c r="J164" s="15"/>
      <c r="M164" s="20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98">
        <f t="shared" si="3"/>
        <v>0</v>
      </c>
    </row>
    <row r="165" spans="2:48" ht="15.75">
      <c r="B165" s="2"/>
      <c r="C165" s="12"/>
      <c r="D165" s="15"/>
      <c r="E165" s="15"/>
      <c r="F165" s="15"/>
      <c r="G165" s="15"/>
      <c r="H165" s="15"/>
      <c r="I165" s="15"/>
      <c r="J165" s="15"/>
      <c r="M165" s="20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98">
        <f t="shared" si="3"/>
        <v>0</v>
      </c>
    </row>
    <row r="166" spans="2:48" ht="15.75">
      <c r="B166" s="2"/>
      <c r="C166" s="12"/>
      <c r="D166" s="15"/>
      <c r="E166" s="15"/>
      <c r="F166" s="15"/>
      <c r="G166" s="15"/>
      <c r="H166" s="15"/>
      <c r="I166" s="15"/>
      <c r="J166" s="15"/>
      <c r="K166" s="12"/>
      <c r="L166" s="12"/>
      <c r="M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98">
        <f t="shared" si="3"/>
        <v>0</v>
      </c>
    </row>
    <row r="167" spans="2:48" ht="15.75">
      <c r="B167" s="2"/>
      <c r="C167" s="12"/>
      <c r="D167" s="15"/>
      <c r="E167" s="15"/>
      <c r="F167" s="15"/>
      <c r="G167" s="15"/>
      <c r="H167" s="15"/>
      <c r="I167" s="15"/>
      <c r="J167" s="15"/>
      <c r="M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98">
        <f t="shared" si="3"/>
        <v>0</v>
      </c>
    </row>
    <row r="168" spans="2:48" ht="15.75">
      <c r="B168" s="2"/>
      <c r="C168" s="12"/>
      <c r="D168" s="15"/>
      <c r="E168" s="15"/>
      <c r="F168" s="15"/>
      <c r="G168" s="15"/>
      <c r="H168" s="15"/>
      <c r="I168" s="15"/>
      <c r="J168" s="15"/>
      <c r="M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98">
        <f t="shared" si="3"/>
        <v>0</v>
      </c>
    </row>
    <row r="169" spans="2:48" ht="15.75">
      <c r="B169" s="2"/>
      <c r="C169" s="12"/>
      <c r="D169" s="20"/>
      <c r="E169" s="20"/>
      <c r="F169" s="15"/>
      <c r="G169" s="15"/>
      <c r="H169" s="15"/>
      <c r="I169" s="15"/>
      <c r="J169" s="15"/>
      <c r="K169" s="12"/>
      <c r="M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98">
        <f t="shared" si="3"/>
        <v>0</v>
      </c>
    </row>
    <row r="170" spans="2:48" ht="15.75">
      <c r="B170" s="2"/>
      <c r="C170" s="12"/>
      <c r="D170" s="15"/>
      <c r="E170" s="15"/>
      <c r="F170" s="15"/>
      <c r="G170" s="15"/>
      <c r="H170" s="15"/>
      <c r="I170" s="15"/>
      <c r="J170" s="15"/>
      <c r="M170" s="20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98">
        <f t="shared" si="3"/>
        <v>0</v>
      </c>
    </row>
    <row r="171" spans="2:48" ht="15.75">
      <c r="B171" s="2"/>
      <c r="C171" s="12"/>
      <c r="D171" s="15"/>
      <c r="E171" s="15"/>
      <c r="F171" s="15"/>
      <c r="G171" s="15"/>
      <c r="H171" s="15"/>
      <c r="I171" s="15"/>
      <c r="J171" s="15"/>
      <c r="M171" s="20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98">
        <f t="shared" si="3"/>
        <v>0</v>
      </c>
    </row>
    <row r="172" spans="2:48" ht="15.75">
      <c r="B172" s="2"/>
      <c r="C172" s="12"/>
      <c r="D172" s="15"/>
      <c r="E172" s="15"/>
      <c r="F172" s="20"/>
      <c r="G172" s="15"/>
      <c r="H172" s="15"/>
      <c r="I172" s="15"/>
      <c r="J172" s="15"/>
      <c r="K172" s="12"/>
      <c r="L172" s="12"/>
      <c r="M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98">
        <f t="shared" si="3"/>
        <v>0</v>
      </c>
    </row>
    <row r="173" spans="2:48" ht="15.75">
      <c r="B173" s="2"/>
      <c r="C173" s="12"/>
      <c r="D173" s="15"/>
      <c r="E173" s="15"/>
      <c r="F173" s="20"/>
      <c r="G173" s="15"/>
      <c r="H173" s="15"/>
      <c r="I173" s="15"/>
      <c r="J173" s="15"/>
      <c r="M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98">
        <f t="shared" si="3"/>
        <v>0</v>
      </c>
    </row>
    <row r="174" spans="2:48" ht="15.75">
      <c r="B174" s="2"/>
      <c r="C174" s="12"/>
      <c r="D174" s="20"/>
      <c r="E174" s="20"/>
      <c r="F174" s="15"/>
      <c r="G174" s="15"/>
      <c r="H174" s="15"/>
      <c r="I174" s="15"/>
      <c r="J174" s="15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98">
        <f t="shared" si="3"/>
        <v>0</v>
      </c>
    </row>
    <row r="175" spans="2:48" ht="15.75">
      <c r="B175" s="2"/>
      <c r="C175" s="12"/>
      <c r="D175" s="15"/>
      <c r="E175" s="15"/>
      <c r="F175" s="15"/>
      <c r="G175" s="20"/>
      <c r="H175" s="20"/>
      <c r="I175" s="15"/>
      <c r="J175" s="15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98">
        <f t="shared" si="3"/>
        <v>0</v>
      </c>
    </row>
    <row r="176" spans="2:48" ht="15.75">
      <c r="B176" s="55"/>
      <c r="C176" s="12"/>
      <c r="D176" s="15"/>
      <c r="E176" s="15"/>
      <c r="F176" s="15"/>
      <c r="G176" s="15"/>
      <c r="H176" s="15"/>
      <c r="I176" s="20"/>
      <c r="J176" s="20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98">
        <f t="shared" si="3"/>
        <v>0</v>
      </c>
    </row>
    <row r="177" spans="2:48" ht="15.75">
      <c r="B177" s="55"/>
      <c r="C177" s="12"/>
      <c r="D177" s="15"/>
      <c r="E177" s="15"/>
      <c r="F177" s="15"/>
      <c r="G177" s="15"/>
      <c r="H177" s="15"/>
      <c r="I177" s="20"/>
      <c r="J177" s="20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98">
        <f t="shared" si="3"/>
        <v>0</v>
      </c>
    </row>
    <row r="178" spans="2:48" ht="15.75">
      <c r="B178" s="55"/>
      <c r="C178" s="12"/>
      <c r="D178" s="15"/>
      <c r="E178" s="15"/>
      <c r="F178" s="15"/>
      <c r="G178" s="15"/>
      <c r="H178" s="15"/>
      <c r="I178" s="20"/>
      <c r="J178" s="20"/>
      <c r="K178" s="12"/>
      <c r="L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98">
        <f t="shared" si="3"/>
        <v>0</v>
      </c>
    </row>
    <row r="179" spans="2:48" ht="15.75">
      <c r="B179" s="55"/>
      <c r="C179" s="12"/>
      <c r="D179" s="15"/>
      <c r="E179" s="15"/>
      <c r="F179" s="15"/>
      <c r="G179" s="15"/>
      <c r="H179" s="15"/>
      <c r="I179" s="20"/>
      <c r="J179" s="20"/>
      <c r="M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98">
        <f t="shared" si="3"/>
        <v>0</v>
      </c>
    </row>
    <row r="180" spans="2:48" ht="15.75">
      <c r="B180" s="55"/>
      <c r="C180" s="12"/>
      <c r="D180" s="15"/>
      <c r="E180" s="15"/>
      <c r="F180" s="15"/>
      <c r="G180" s="15"/>
      <c r="H180" s="15"/>
      <c r="I180" s="20"/>
      <c r="J180" s="20"/>
      <c r="M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98">
        <f t="shared" si="3"/>
        <v>0</v>
      </c>
    </row>
    <row r="181" spans="2:48" ht="15.75">
      <c r="B181" s="55"/>
      <c r="C181" s="12"/>
      <c r="D181" s="15"/>
      <c r="E181" s="15"/>
      <c r="F181" s="15"/>
      <c r="G181" s="20"/>
      <c r="H181" s="20"/>
      <c r="I181" s="20"/>
      <c r="J181" s="20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98">
        <f t="shared" si="3"/>
        <v>0</v>
      </c>
    </row>
    <row r="182" spans="2:48" ht="15.75">
      <c r="B182" s="55"/>
      <c r="C182" s="12"/>
      <c r="D182" s="15"/>
      <c r="E182" s="15"/>
      <c r="F182" s="15"/>
      <c r="G182" s="20"/>
      <c r="H182" s="20"/>
      <c r="I182" s="20"/>
      <c r="J182" s="20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98">
        <f t="shared" si="3"/>
        <v>0</v>
      </c>
    </row>
    <row r="183" spans="2:48" ht="15.75">
      <c r="B183" s="2"/>
      <c r="C183" s="12"/>
      <c r="D183" s="20"/>
      <c r="E183" s="20"/>
      <c r="F183" s="15"/>
      <c r="G183" s="15"/>
      <c r="H183" s="15"/>
      <c r="I183" s="20"/>
      <c r="J183" s="20"/>
      <c r="M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98">
        <f t="shared" si="3"/>
        <v>0</v>
      </c>
    </row>
    <row r="184" spans="2:48" ht="15.75">
      <c r="B184" s="2"/>
      <c r="C184" s="12"/>
      <c r="D184" s="20"/>
      <c r="E184" s="20"/>
      <c r="F184" s="15"/>
      <c r="G184" s="15"/>
      <c r="H184" s="15"/>
      <c r="I184" s="20"/>
      <c r="J184" s="20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98">
        <f t="shared" si="3"/>
        <v>0</v>
      </c>
    </row>
    <row r="185" spans="2:48" ht="15.75">
      <c r="B185" s="2"/>
      <c r="C185" s="12"/>
      <c r="D185" s="15"/>
      <c r="E185" s="15"/>
      <c r="F185" s="15"/>
      <c r="G185" s="15"/>
      <c r="H185" s="20"/>
      <c r="I185" s="15"/>
      <c r="J185" s="15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98">
        <f t="shared" si="3"/>
        <v>0</v>
      </c>
    </row>
    <row r="186" spans="2:48" ht="15.75">
      <c r="B186" s="2"/>
      <c r="C186" s="12"/>
      <c r="D186" s="15"/>
      <c r="E186" s="15"/>
      <c r="F186" s="20"/>
      <c r="G186" s="15"/>
      <c r="H186" s="15"/>
      <c r="I186" s="15"/>
      <c r="J186" s="15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98">
        <f t="shared" si="3"/>
        <v>0</v>
      </c>
    </row>
    <row r="187" spans="2:48" ht="15.75">
      <c r="B187" s="2"/>
      <c r="C187" s="12"/>
      <c r="D187" s="15"/>
      <c r="E187" s="15"/>
      <c r="F187" s="15"/>
      <c r="G187" s="15"/>
      <c r="H187" s="15"/>
      <c r="I187" s="15"/>
      <c r="J187" s="15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98">
        <f t="shared" si="3"/>
        <v>0</v>
      </c>
    </row>
    <row r="188" spans="2:48" ht="15.75">
      <c r="B188" s="2"/>
      <c r="C188" s="12"/>
      <c r="D188" s="15"/>
      <c r="E188" s="15"/>
      <c r="F188" s="15"/>
      <c r="G188" s="15"/>
      <c r="H188" s="15"/>
      <c r="I188" s="15"/>
      <c r="J188" s="15"/>
      <c r="M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98">
        <f t="shared" si="3"/>
        <v>0</v>
      </c>
    </row>
    <row r="189" spans="2:48" ht="15.75">
      <c r="B189" s="2"/>
      <c r="C189" s="12"/>
      <c r="D189" s="15"/>
      <c r="E189" s="15"/>
      <c r="F189" s="15"/>
      <c r="G189" s="15"/>
      <c r="H189" s="15"/>
      <c r="I189" s="15"/>
      <c r="J189" s="15"/>
      <c r="M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98">
        <f t="shared" si="3"/>
        <v>0</v>
      </c>
    </row>
    <row r="190" spans="2:48" ht="15.75">
      <c r="B190" s="2"/>
      <c r="C190" s="12"/>
      <c r="D190" s="15"/>
      <c r="E190" s="15"/>
      <c r="F190" s="15"/>
      <c r="G190" s="15"/>
      <c r="H190" s="15"/>
      <c r="I190" s="15"/>
      <c r="J190" s="15"/>
      <c r="M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98">
        <f t="shared" si="3"/>
        <v>0</v>
      </c>
    </row>
    <row r="191" spans="2:48" ht="15.75">
      <c r="B191" s="2"/>
      <c r="C191" s="12"/>
      <c r="D191" s="15"/>
      <c r="E191" s="15"/>
      <c r="F191" s="15"/>
      <c r="G191" s="15"/>
      <c r="H191" s="15"/>
      <c r="I191" s="15"/>
      <c r="J191" s="15"/>
      <c r="M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98">
        <f t="shared" si="3"/>
        <v>0</v>
      </c>
    </row>
    <row r="192" spans="2:48" ht="15.75">
      <c r="B192" s="167"/>
      <c r="C192" s="12"/>
      <c r="D192" s="15"/>
      <c r="E192" s="15"/>
      <c r="F192" s="15"/>
      <c r="G192" s="15"/>
      <c r="H192" s="15"/>
      <c r="I192" s="15"/>
      <c r="J192" s="15"/>
      <c r="M192" s="20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98">
        <f t="shared" si="3"/>
        <v>0</v>
      </c>
    </row>
    <row r="193" spans="1:48" ht="15.75">
      <c r="B193" s="167"/>
      <c r="C193" s="12"/>
      <c r="D193" s="15"/>
      <c r="E193" s="15"/>
      <c r="F193" s="15"/>
      <c r="G193" s="15"/>
      <c r="H193" s="15"/>
      <c r="I193" s="15"/>
      <c r="J193" s="15"/>
      <c r="M193" s="20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98">
        <f t="shared" si="3"/>
        <v>0</v>
      </c>
    </row>
    <row r="194" spans="1:48" ht="15.75">
      <c r="B194" s="167"/>
      <c r="C194" s="12"/>
      <c r="D194" s="20"/>
      <c r="E194" s="15"/>
      <c r="F194" s="15"/>
      <c r="G194" s="15"/>
      <c r="H194" s="15"/>
      <c r="I194" s="15"/>
      <c r="J194" s="15"/>
      <c r="K194" s="12"/>
      <c r="M194" s="20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98">
        <f t="shared" si="3"/>
        <v>0</v>
      </c>
    </row>
    <row r="195" spans="1:48" ht="15.75">
      <c r="A195" s="167"/>
      <c r="B195" s="167"/>
      <c r="C195" s="12"/>
      <c r="D195" s="15"/>
      <c r="E195" s="15"/>
      <c r="F195" s="15"/>
      <c r="G195" s="15"/>
      <c r="H195" s="15"/>
      <c r="I195" s="15"/>
      <c r="J195" s="15"/>
      <c r="M195" s="20"/>
      <c r="N195" s="20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98">
        <f t="shared" si="3"/>
        <v>0</v>
      </c>
    </row>
    <row r="196" spans="1:48" ht="15.75">
      <c r="A196" s="167"/>
      <c r="B196" s="167"/>
      <c r="C196" s="12"/>
      <c r="D196" s="15"/>
      <c r="E196" s="15"/>
      <c r="F196" s="15"/>
      <c r="G196" s="15"/>
      <c r="H196" s="15"/>
      <c r="I196" s="15"/>
      <c r="J196" s="15"/>
      <c r="K196" s="12"/>
      <c r="L196" s="12"/>
      <c r="M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98">
        <f t="shared" si="3"/>
        <v>0</v>
      </c>
    </row>
    <row r="197" spans="1:48" ht="15.75">
      <c r="A197" s="167"/>
      <c r="B197" s="167"/>
      <c r="C197" s="12"/>
      <c r="D197" s="15"/>
      <c r="E197" s="15"/>
      <c r="F197" s="20"/>
      <c r="G197" s="15"/>
      <c r="H197" s="15"/>
      <c r="I197" s="15"/>
      <c r="J197" s="15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98">
        <f t="shared" si="3"/>
        <v>0</v>
      </c>
    </row>
    <row r="198" spans="1:48" ht="15.75">
      <c r="B198" s="167"/>
      <c r="C198" s="12"/>
      <c r="D198" s="20"/>
      <c r="E198" s="20"/>
      <c r="F198" s="20"/>
      <c r="G198" s="15"/>
      <c r="H198" s="15"/>
      <c r="I198" s="15"/>
      <c r="J198" s="15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98">
        <f t="shared" ref="AV198:AV261" si="4">SUM(C198:AU198)</f>
        <v>0</v>
      </c>
    </row>
    <row r="199" spans="1:48" ht="15.75">
      <c r="A199" s="17"/>
      <c r="B199" s="2"/>
      <c r="C199" s="12"/>
      <c r="D199" s="15"/>
      <c r="E199" s="15"/>
      <c r="F199" s="15"/>
      <c r="G199" s="15"/>
      <c r="H199" s="15"/>
      <c r="I199" s="15"/>
      <c r="J199" s="15"/>
      <c r="K199" s="12"/>
      <c r="L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98">
        <f t="shared" si="4"/>
        <v>0</v>
      </c>
    </row>
    <row r="200" spans="1:48" ht="15.75">
      <c r="B200" s="2"/>
      <c r="C200" s="12"/>
      <c r="D200" s="15"/>
      <c r="E200" s="15"/>
      <c r="F200" s="20"/>
      <c r="G200" s="15"/>
      <c r="H200" s="15"/>
      <c r="I200" s="15"/>
      <c r="J200" s="15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98">
        <f t="shared" si="4"/>
        <v>0</v>
      </c>
    </row>
    <row r="201" spans="1:48" ht="15.75">
      <c r="B201" s="2"/>
      <c r="C201" s="12"/>
      <c r="D201" s="15"/>
      <c r="E201" s="15"/>
      <c r="F201" s="15"/>
      <c r="G201" s="15"/>
      <c r="H201" s="15"/>
      <c r="I201" s="15"/>
      <c r="J201" s="15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98">
        <f t="shared" si="4"/>
        <v>0</v>
      </c>
    </row>
    <row r="202" spans="1:48" ht="15.75">
      <c r="B202" s="2"/>
      <c r="C202" s="12"/>
      <c r="D202" s="15"/>
      <c r="E202" s="15"/>
      <c r="F202" s="20"/>
      <c r="G202" s="15"/>
      <c r="H202" s="15"/>
      <c r="I202" s="15"/>
      <c r="J202" s="15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98">
        <f t="shared" si="4"/>
        <v>0</v>
      </c>
    </row>
    <row r="203" spans="1:48" ht="15.75">
      <c r="C203" s="12"/>
      <c r="D203" s="15"/>
      <c r="E203" s="15"/>
      <c r="F203" s="15"/>
      <c r="G203" s="15"/>
      <c r="H203" s="15"/>
      <c r="I203" s="15"/>
      <c r="J203" s="15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98">
        <f t="shared" si="4"/>
        <v>0</v>
      </c>
    </row>
    <row r="204" spans="1:48" ht="15.75">
      <c r="B204" s="2"/>
      <c r="C204" s="12"/>
      <c r="D204" s="20"/>
      <c r="E204" s="15"/>
      <c r="F204" s="15"/>
      <c r="G204" s="15"/>
      <c r="H204" s="15"/>
      <c r="I204" s="15"/>
      <c r="J204" s="15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98">
        <f t="shared" si="4"/>
        <v>0</v>
      </c>
    </row>
    <row r="205" spans="1:48" ht="15.75">
      <c r="B205" s="2"/>
      <c r="C205" s="12"/>
      <c r="D205" s="15"/>
      <c r="E205" s="15"/>
      <c r="F205" s="15"/>
      <c r="G205" s="15"/>
      <c r="H205" s="15"/>
      <c r="I205" s="15"/>
      <c r="J205" s="15"/>
      <c r="M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98">
        <f t="shared" si="4"/>
        <v>0</v>
      </c>
    </row>
    <row r="206" spans="1:48" ht="15.75">
      <c r="B206" s="2"/>
      <c r="C206" s="12"/>
      <c r="D206" s="15"/>
      <c r="E206" s="15"/>
      <c r="F206" s="15"/>
      <c r="G206" s="15"/>
      <c r="H206" s="15"/>
      <c r="I206" s="15"/>
      <c r="J206" s="15"/>
      <c r="M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98">
        <f t="shared" si="4"/>
        <v>0</v>
      </c>
    </row>
    <row r="207" spans="1:48" ht="15.75">
      <c r="B207" s="2"/>
      <c r="C207" s="12"/>
      <c r="D207" s="15"/>
      <c r="E207" s="15"/>
      <c r="F207" s="15"/>
      <c r="G207" s="15"/>
      <c r="H207" s="15"/>
      <c r="I207" s="15"/>
      <c r="J207" s="15"/>
      <c r="K207" s="12"/>
      <c r="L207" s="12"/>
      <c r="M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98">
        <f t="shared" si="4"/>
        <v>0</v>
      </c>
    </row>
    <row r="208" spans="1:48" ht="15.75">
      <c r="B208" s="2"/>
      <c r="C208" s="12"/>
      <c r="D208" s="15"/>
      <c r="E208" s="15"/>
      <c r="F208" s="15"/>
      <c r="G208" s="15"/>
      <c r="H208" s="15"/>
      <c r="I208" s="15"/>
      <c r="J208" s="15"/>
      <c r="M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98">
        <f t="shared" si="4"/>
        <v>0</v>
      </c>
    </row>
    <row r="209" spans="2:48" ht="15.75">
      <c r="B209" s="2"/>
      <c r="C209" s="12"/>
      <c r="D209" s="20"/>
      <c r="E209" s="20"/>
      <c r="F209" s="15"/>
      <c r="G209" s="15"/>
      <c r="H209" s="15"/>
      <c r="I209" s="15"/>
      <c r="J209" s="15"/>
      <c r="M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98">
        <f t="shared" si="4"/>
        <v>0</v>
      </c>
    </row>
    <row r="210" spans="2:48" ht="15.75">
      <c r="B210" s="2"/>
      <c r="C210" s="12"/>
      <c r="D210" s="15"/>
      <c r="E210" s="15"/>
      <c r="F210" s="15"/>
      <c r="G210" s="15"/>
      <c r="H210" s="15"/>
      <c r="I210" s="15"/>
      <c r="J210" s="15"/>
      <c r="M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98">
        <f t="shared" si="4"/>
        <v>0</v>
      </c>
    </row>
    <row r="211" spans="2:48" ht="15.75">
      <c r="B211" s="2"/>
      <c r="C211" s="12"/>
      <c r="D211" s="15"/>
      <c r="E211" s="15"/>
      <c r="F211" s="15"/>
      <c r="G211" s="15"/>
      <c r="H211" s="15"/>
      <c r="I211" s="15"/>
      <c r="J211" s="15"/>
      <c r="M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98">
        <f t="shared" si="4"/>
        <v>0</v>
      </c>
    </row>
    <row r="212" spans="2:48" ht="15.75">
      <c r="B212" s="2"/>
      <c r="C212" s="12"/>
      <c r="D212" s="15"/>
      <c r="E212" s="15"/>
      <c r="F212" s="15"/>
      <c r="G212" s="15"/>
      <c r="H212" s="15"/>
      <c r="I212" s="15"/>
      <c r="J212" s="15"/>
      <c r="M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98">
        <f t="shared" si="4"/>
        <v>0</v>
      </c>
    </row>
    <row r="213" spans="2:48" ht="15.75">
      <c r="B213" s="2"/>
      <c r="C213" s="12"/>
      <c r="D213" s="20"/>
      <c r="E213" s="20"/>
      <c r="F213" s="20"/>
      <c r="G213" s="15"/>
      <c r="H213" s="15"/>
      <c r="I213" s="15"/>
      <c r="J213" s="15"/>
      <c r="M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98">
        <f t="shared" si="4"/>
        <v>0</v>
      </c>
    </row>
    <row r="214" spans="2:48" ht="15.75">
      <c r="B214" s="2"/>
      <c r="C214" s="12"/>
      <c r="D214" s="15"/>
      <c r="E214" s="15"/>
      <c r="F214" s="20"/>
      <c r="G214" s="15"/>
      <c r="H214" s="15"/>
      <c r="I214" s="15"/>
      <c r="J214" s="15"/>
      <c r="M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98">
        <f t="shared" si="4"/>
        <v>0</v>
      </c>
    </row>
    <row r="215" spans="2:48" ht="15.75">
      <c r="B215" s="2"/>
      <c r="C215" s="12"/>
      <c r="D215" s="15"/>
      <c r="E215" s="15"/>
      <c r="F215" s="15"/>
      <c r="G215" s="15"/>
      <c r="H215" s="15"/>
      <c r="I215" s="15"/>
      <c r="J215" s="15"/>
      <c r="M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98">
        <f t="shared" si="4"/>
        <v>0</v>
      </c>
    </row>
    <row r="216" spans="2:48" ht="15.75">
      <c r="B216" s="2"/>
      <c r="C216" s="12"/>
      <c r="D216" s="15"/>
      <c r="E216" s="15"/>
      <c r="F216" s="20"/>
      <c r="G216" s="15"/>
      <c r="H216" s="15"/>
      <c r="I216" s="15"/>
      <c r="J216" s="15"/>
      <c r="M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98">
        <f t="shared" si="4"/>
        <v>0</v>
      </c>
    </row>
    <row r="217" spans="2:48" ht="15.75">
      <c r="B217" s="2"/>
      <c r="C217" s="12"/>
      <c r="D217" s="15"/>
      <c r="E217" s="15"/>
      <c r="F217" s="15"/>
      <c r="G217" s="15"/>
      <c r="H217" s="15"/>
      <c r="I217" s="15"/>
      <c r="J217" s="15"/>
      <c r="M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98">
        <f t="shared" si="4"/>
        <v>0</v>
      </c>
    </row>
    <row r="218" spans="2:48" ht="15.75">
      <c r="B218" s="2"/>
      <c r="C218" s="12"/>
      <c r="D218" s="15"/>
      <c r="E218" s="15"/>
      <c r="F218" s="15"/>
      <c r="G218" s="15"/>
      <c r="H218" s="15"/>
      <c r="I218" s="15"/>
      <c r="J218" s="15"/>
      <c r="M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98">
        <f t="shared" si="4"/>
        <v>0</v>
      </c>
    </row>
    <row r="219" spans="2:48" ht="15.75">
      <c r="B219" s="2"/>
      <c r="C219" s="12"/>
      <c r="D219" s="15"/>
      <c r="E219" s="15"/>
      <c r="F219" s="15"/>
      <c r="G219" s="15"/>
      <c r="H219" s="15"/>
      <c r="I219" s="15"/>
      <c r="J219" s="15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98">
        <f t="shared" si="4"/>
        <v>0</v>
      </c>
    </row>
    <row r="220" spans="2:48" ht="15.75">
      <c r="B220" s="2"/>
      <c r="C220" s="12"/>
      <c r="D220" s="15"/>
      <c r="E220" s="15"/>
      <c r="F220" s="15"/>
      <c r="G220" s="15"/>
      <c r="H220" s="15"/>
      <c r="I220" s="15"/>
      <c r="J220" s="15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98">
        <f t="shared" si="4"/>
        <v>0</v>
      </c>
    </row>
    <row r="221" spans="2:48" ht="15.75">
      <c r="B221" s="2"/>
      <c r="C221" s="12"/>
      <c r="D221" s="15"/>
      <c r="E221" s="15"/>
      <c r="F221" s="15"/>
      <c r="G221" s="15"/>
      <c r="H221" s="15"/>
      <c r="I221" s="15"/>
      <c r="J221" s="15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98">
        <f t="shared" si="4"/>
        <v>0</v>
      </c>
    </row>
    <row r="222" spans="2:48" ht="15.75">
      <c r="B222" s="2"/>
      <c r="C222" s="12"/>
      <c r="D222" s="15"/>
      <c r="E222" s="15"/>
      <c r="F222" s="15"/>
      <c r="G222" s="15"/>
      <c r="H222" s="15"/>
      <c r="I222" s="15"/>
      <c r="J222" s="15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98">
        <f t="shared" si="4"/>
        <v>0</v>
      </c>
    </row>
    <row r="223" spans="2:48" ht="15.75">
      <c r="B223" s="2"/>
      <c r="C223" s="12"/>
      <c r="D223" s="20"/>
      <c r="E223" s="15"/>
      <c r="F223" s="15"/>
      <c r="G223" s="15"/>
      <c r="H223" s="20"/>
      <c r="I223" s="15"/>
      <c r="J223" s="15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98">
        <f t="shared" si="4"/>
        <v>0</v>
      </c>
    </row>
    <row r="224" spans="2:48" ht="15.75">
      <c r="B224" s="167"/>
      <c r="C224" s="12"/>
      <c r="D224" s="15"/>
      <c r="E224" s="15"/>
      <c r="F224" s="20"/>
      <c r="G224" s="15"/>
      <c r="H224" s="15"/>
      <c r="I224" s="15"/>
      <c r="J224" s="15"/>
      <c r="M224" s="20"/>
      <c r="N224" s="20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98">
        <f t="shared" si="4"/>
        <v>0</v>
      </c>
    </row>
    <row r="225" spans="2:48" ht="15.75">
      <c r="B225" s="2"/>
      <c r="C225" s="12"/>
      <c r="D225" s="15"/>
      <c r="E225" s="15"/>
      <c r="F225" s="15"/>
      <c r="G225" s="15"/>
      <c r="H225" s="15"/>
      <c r="I225" s="15"/>
      <c r="J225" s="15"/>
      <c r="M225" s="20"/>
      <c r="N225" s="20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98">
        <f t="shared" si="4"/>
        <v>0</v>
      </c>
    </row>
    <row r="226" spans="2:48" ht="15.75">
      <c r="B226" s="2"/>
      <c r="C226" s="12"/>
      <c r="D226" s="15"/>
      <c r="E226" s="15"/>
      <c r="F226" s="15"/>
      <c r="G226" s="15"/>
      <c r="H226" s="15"/>
      <c r="I226" s="15"/>
      <c r="J226" s="15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98">
        <f t="shared" si="4"/>
        <v>0</v>
      </c>
    </row>
    <row r="227" spans="2:48" ht="15.75">
      <c r="B227" s="2"/>
      <c r="C227" s="12"/>
      <c r="D227" s="15"/>
      <c r="E227" s="15"/>
      <c r="F227" s="15"/>
      <c r="G227" s="15"/>
      <c r="H227" s="15"/>
      <c r="I227" s="15"/>
      <c r="J227" s="15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98">
        <f t="shared" si="4"/>
        <v>0</v>
      </c>
    </row>
    <row r="228" spans="2:48" ht="15.75">
      <c r="B228" s="2"/>
      <c r="C228" s="12"/>
      <c r="D228" s="15"/>
      <c r="E228" s="15"/>
      <c r="F228" s="15"/>
      <c r="G228" s="15"/>
      <c r="H228" s="15"/>
      <c r="I228" s="15"/>
      <c r="J228" s="15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98">
        <f t="shared" si="4"/>
        <v>0</v>
      </c>
    </row>
    <row r="229" spans="2:48" ht="15.75">
      <c r="B229" s="167"/>
      <c r="C229" s="12"/>
      <c r="D229" s="15"/>
      <c r="E229" s="15"/>
      <c r="F229" s="15"/>
      <c r="G229" s="15"/>
      <c r="H229" s="15"/>
      <c r="I229" s="15"/>
      <c r="J229" s="15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98">
        <f t="shared" si="4"/>
        <v>0</v>
      </c>
    </row>
    <row r="230" spans="2:48" ht="15.75">
      <c r="B230" s="124"/>
      <c r="C230" s="12"/>
      <c r="D230" s="15"/>
      <c r="E230" s="15"/>
      <c r="F230" s="15"/>
      <c r="G230" s="15"/>
      <c r="H230" s="15"/>
      <c r="I230" s="15"/>
      <c r="J230" s="15"/>
      <c r="M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98">
        <f t="shared" si="4"/>
        <v>0</v>
      </c>
    </row>
    <row r="231" spans="2:48" ht="15.75">
      <c r="B231" s="124"/>
      <c r="C231" s="12"/>
      <c r="D231" s="15"/>
      <c r="E231" s="15"/>
      <c r="F231" s="15"/>
      <c r="G231" s="15"/>
      <c r="H231" s="15"/>
      <c r="I231" s="15"/>
      <c r="J231" s="15"/>
      <c r="K231" s="12"/>
      <c r="M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98">
        <f t="shared" si="4"/>
        <v>0</v>
      </c>
    </row>
    <row r="232" spans="2:48" ht="15.75">
      <c r="B232" s="124"/>
      <c r="C232" s="12"/>
      <c r="D232" s="15"/>
      <c r="E232" s="15"/>
      <c r="F232" s="15"/>
      <c r="G232" s="15"/>
      <c r="H232" s="15"/>
      <c r="I232" s="15"/>
      <c r="J232" s="15"/>
      <c r="K232" s="12"/>
      <c r="M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98">
        <f t="shared" si="4"/>
        <v>0</v>
      </c>
    </row>
    <row r="233" spans="2:48" ht="15.75">
      <c r="B233" s="124"/>
      <c r="C233" s="12"/>
      <c r="D233" s="15"/>
      <c r="E233" s="15"/>
      <c r="F233" s="20"/>
      <c r="G233" s="15"/>
      <c r="H233" s="15"/>
      <c r="I233" s="15"/>
      <c r="J233" s="15"/>
      <c r="M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98">
        <f t="shared" si="4"/>
        <v>0</v>
      </c>
    </row>
    <row r="234" spans="2:48" ht="15.75">
      <c r="B234" s="124"/>
      <c r="C234" s="12"/>
      <c r="D234" s="15"/>
      <c r="E234" s="15"/>
      <c r="F234" s="15"/>
      <c r="G234" s="15"/>
      <c r="H234" s="15"/>
      <c r="I234" s="15"/>
      <c r="J234" s="15"/>
      <c r="M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98">
        <f t="shared" si="4"/>
        <v>0</v>
      </c>
    </row>
    <row r="235" spans="2:48" ht="15.75">
      <c r="B235" s="124"/>
      <c r="C235" s="12"/>
      <c r="D235" s="15"/>
      <c r="E235" s="15"/>
      <c r="F235" s="15"/>
      <c r="G235" s="15"/>
      <c r="H235" s="15"/>
      <c r="I235" s="15"/>
      <c r="J235" s="15"/>
      <c r="M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98">
        <f t="shared" si="4"/>
        <v>0</v>
      </c>
    </row>
    <row r="236" spans="2:48" ht="15.75">
      <c r="B236" s="2"/>
      <c r="C236" s="12"/>
      <c r="D236" s="15"/>
      <c r="E236" s="15"/>
      <c r="F236" s="15"/>
      <c r="G236" s="15"/>
      <c r="H236" s="15"/>
      <c r="I236" s="15"/>
      <c r="J236" s="15"/>
      <c r="M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98">
        <f t="shared" si="4"/>
        <v>0</v>
      </c>
    </row>
    <row r="237" spans="2:48" ht="15.75">
      <c r="B237" s="2"/>
      <c r="C237" s="12"/>
      <c r="D237" s="15"/>
      <c r="E237" s="15"/>
      <c r="F237" s="15"/>
      <c r="G237" s="15"/>
      <c r="H237" s="15"/>
      <c r="I237" s="15"/>
      <c r="J237" s="15"/>
      <c r="M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98">
        <f t="shared" si="4"/>
        <v>0</v>
      </c>
    </row>
    <row r="238" spans="2:48" ht="15.75">
      <c r="B238" s="2"/>
      <c r="C238" s="12"/>
      <c r="D238" s="15"/>
      <c r="E238" s="15"/>
      <c r="F238" s="15"/>
      <c r="G238" s="15"/>
      <c r="H238" s="15"/>
      <c r="I238" s="15"/>
      <c r="J238" s="15"/>
      <c r="M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98">
        <f t="shared" si="4"/>
        <v>0</v>
      </c>
    </row>
    <row r="239" spans="2:48" ht="15.75">
      <c r="B239" s="2"/>
      <c r="C239" s="12"/>
      <c r="D239" s="15"/>
      <c r="E239" s="20"/>
      <c r="F239" s="15"/>
      <c r="G239" s="15"/>
      <c r="H239" s="15"/>
      <c r="I239" s="15"/>
      <c r="J239" s="15"/>
      <c r="M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98">
        <f t="shared" si="4"/>
        <v>0</v>
      </c>
    </row>
    <row r="240" spans="2:48" ht="15.75">
      <c r="B240" s="2"/>
      <c r="C240" s="12"/>
      <c r="D240" s="15"/>
      <c r="E240" s="15"/>
      <c r="F240" s="15"/>
      <c r="G240" s="15"/>
      <c r="H240" s="15"/>
      <c r="I240" s="15"/>
      <c r="J240" s="15"/>
      <c r="M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98">
        <f t="shared" si="4"/>
        <v>0</v>
      </c>
    </row>
    <row r="241" spans="1:48" ht="15.75">
      <c r="B241" s="2"/>
      <c r="C241" s="12"/>
      <c r="D241" s="15"/>
      <c r="E241" s="15"/>
      <c r="F241" s="15"/>
      <c r="G241" s="15"/>
      <c r="H241" s="15"/>
      <c r="I241" s="15"/>
      <c r="J241" s="15"/>
      <c r="M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98">
        <f t="shared" si="4"/>
        <v>0</v>
      </c>
    </row>
    <row r="242" spans="1:48" ht="15.75">
      <c r="B242" s="2"/>
      <c r="C242" s="12"/>
      <c r="D242" s="15"/>
      <c r="E242" s="15"/>
      <c r="F242" s="15"/>
      <c r="G242" s="15"/>
      <c r="H242" s="15"/>
      <c r="I242" s="15"/>
      <c r="J242" s="15"/>
      <c r="M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98">
        <f t="shared" si="4"/>
        <v>0</v>
      </c>
    </row>
    <row r="243" spans="1:48" ht="15.75">
      <c r="B243" s="2"/>
      <c r="C243" s="12"/>
      <c r="D243" s="15"/>
      <c r="E243" s="15"/>
      <c r="F243" s="15"/>
      <c r="G243" s="15"/>
      <c r="H243" s="15"/>
      <c r="I243" s="15"/>
      <c r="J243" s="15"/>
      <c r="M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98">
        <f t="shared" si="4"/>
        <v>0</v>
      </c>
    </row>
    <row r="244" spans="1:48" ht="15.75">
      <c r="B244" s="2"/>
      <c r="C244" s="12"/>
      <c r="D244" s="15"/>
      <c r="E244" s="15"/>
      <c r="F244" s="15"/>
      <c r="G244" s="15"/>
      <c r="H244" s="15"/>
      <c r="I244" s="15"/>
      <c r="J244" s="15"/>
      <c r="M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98">
        <f t="shared" si="4"/>
        <v>0</v>
      </c>
    </row>
    <row r="245" spans="1:48" ht="15.75">
      <c r="B245" s="2"/>
      <c r="C245" s="12"/>
      <c r="D245" s="15"/>
      <c r="E245" s="15"/>
      <c r="F245" s="7"/>
      <c r="G245" s="15"/>
      <c r="H245" s="15"/>
      <c r="I245" s="15"/>
      <c r="J245" s="15"/>
      <c r="M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98">
        <f t="shared" si="4"/>
        <v>0</v>
      </c>
    </row>
    <row r="246" spans="1:48" ht="15.75">
      <c r="B246" s="2"/>
      <c r="C246" s="12"/>
      <c r="D246" s="15"/>
      <c r="E246" s="15"/>
      <c r="F246" s="15"/>
      <c r="G246" s="15"/>
      <c r="H246" s="15"/>
      <c r="I246" s="15"/>
      <c r="J246" s="15"/>
      <c r="M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98">
        <f t="shared" si="4"/>
        <v>0</v>
      </c>
    </row>
    <row r="247" spans="1:48" ht="15.75">
      <c r="B247" s="2"/>
      <c r="C247" s="12"/>
      <c r="D247" s="15"/>
      <c r="E247" s="15"/>
      <c r="F247" s="15"/>
      <c r="G247" s="15"/>
      <c r="H247" s="15"/>
      <c r="I247" s="15"/>
      <c r="J247" s="15"/>
      <c r="M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98">
        <f t="shared" si="4"/>
        <v>0</v>
      </c>
    </row>
    <row r="248" spans="1:48" ht="15.75">
      <c r="B248" s="2"/>
      <c r="C248" s="12"/>
      <c r="D248" s="15"/>
      <c r="E248" s="15"/>
      <c r="F248" s="15"/>
      <c r="G248" s="15"/>
      <c r="H248" s="15"/>
      <c r="I248" s="15"/>
      <c r="J248" s="15"/>
      <c r="M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98">
        <f t="shared" si="4"/>
        <v>0</v>
      </c>
    </row>
    <row r="249" spans="1:48" ht="15.75">
      <c r="B249" s="2"/>
      <c r="C249" s="12"/>
      <c r="D249" s="15"/>
      <c r="E249" s="15"/>
      <c r="F249" s="15"/>
      <c r="G249" s="15"/>
      <c r="H249" s="15"/>
      <c r="I249" s="15"/>
      <c r="J249" s="15"/>
      <c r="K249" s="12"/>
      <c r="M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98">
        <f t="shared" si="4"/>
        <v>0</v>
      </c>
    </row>
    <row r="250" spans="1:48" ht="15.75">
      <c r="B250" s="2"/>
      <c r="C250" s="12"/>
      <c r="D250" s="15"/>
      <c r="E250" s="15"/>
      <c r="F250" s="20"/>
      <c r="G250" s="15"/>
      <c r="H250" s="15"/>
      <c r="I250" s="15"/>
      <c r="J250" s="15"/>
      <c r="K250" s="12"/>
      <c r="M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98">
        <f t="shared" si="4"/>
        <v>0</v>
      </c>
    </row>
    <row r="251" spans="1:48" ht="15.75">
      <c r="A251" s="17"/>
      <c r="B251" s="2"/>
      <c r="C251" s="12"/>
      <c r="D251" s="15"/>
      <c r="E251" s="15"/>
      <c r="F251" s="15"/>
      <c r="G251" s="15"/>
      <c r="H251" s="15"/>
      <c r="I251" s="15"/>
      <c r="J251" s="15"/>
      <c r="M251" s="20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98">
        <f t="shared" si="4"/>
        <v>0</v>
      </c>
    </row>
    <row r="252" spans="1:48" ht="15.75">
      <c r="B252" s="2"/>
      <c r="C252" s="12"/>
      <c r="D252" s="20"/>
      <c r="E252" s="20"/>
      <c r="F252" s="15"/>
      <c r="G252" s="15"/>
      <c r="H252" s="15"/>
      <c r="I252" s="15"/>
      <c r="J252" s="15"/>
      <c r="M252" s="20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98">
        <f t="shared" si="4"/>
        <v>0</v>
      </c>
    </row>
    <row r="253" spans="1:48" ht="15.75">
      <c r="B253" s="2"/>
      <c r="C253" s="12"/>
      <c r="D253" s="15"/>
      <c r="E253" s="15"/>
      <c r="F253" s="15"/>
      <c r="G253" s="15"/>
      <c r="H253" s="20"/>
      <c r="I253" s="15"/>
      <c r="J253" s="15"/>
      <c r="M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98">
        <f t="shared" si="4"/>
        <v>0</v>
      </c>
    </row>
    <row r="254" spans="1:48" ht="15.75">
      <c r="B254" s="2"/>
      <c r="C254" s="12"/>
      <c r="D254" s="15"/>
      <c r="E254" s="15"/>
      <c r="F254" s="15"/>
      <c r="G254" s="15"/>
      <c r="H254" s="20"/>
      <c r="I254" s="15"/>
      <c r="J254" s="15"/>
      <c r="M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98">
        <f t="shared" si="4"/>
        <v>0</v>
      </c>
    </row>
    <row r="255" spans="1:48" ht="15.75">
      <c r="B255" s="2"/>
      <c r="C255" s="12"/>
      <c r="D255" s="15"/>
      <c r="E255" s="15"/>
      <c r="F255" s="15"/>
      <c r="G255" s="15"/>
      <c r="H255" s="15"/>
      <c r="I255" s="15"/>
      <c r="J255" s="15"/>
      <c r="M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98">
        <f t="shared" si="4"/>
        <v>0</v>
      </c>
    </row>
    <row r="256" spans="1:48" ht="15.75">
      <c r="B256" s="2"/>
      <c r="C256" s="12"/>
      <c r="D256" s="15"/>
      <c r="E256" s="15"/>
      <c r="F256" s="15"/>
      <c r="G256" s="15"/>
      <c r="H256" s="15"/>
      <c r="I256" s="15"/>
      <c r="J256" s="15"/>
      <c r="M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98">
        <f t="shared" si="4"/>
        <v>0</v>
      </c>
    </row>
    <row r="257" spans="1:48" ht="15.75">
      <c r="A257" s="17"/>
      <c r="B257" s="2"/>
      <c r="C257" s="12"/>
      <c r="D257" s="15"/>
      <c r="E257" s="15"/>
      <c r="F257" s="20"/>
      <c r="G257" s="15"/>
      <c r="H257" s="15"/>
      <c r="I257" s="15"/>
      <c r="J257" s="15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98">
        <f t="shared" si="4"/>
        <v>0</v>
      </c>
    </row>
    <row r="258" spans="1:48" ht="15.75">
      <c r="B258" s="2"/>
      <c r="C258" s="12"/>
      <c r="D258" s="15"/>
      <c r="E258" s="15"/>
      <c r="F258" s="15"/>
      <c r="G258" s="15"/>
      <c r="H258" s="15"/>
      <c r="I258" s="15"/>
      <c r="J258" s="15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98">
        <f t="shared" si="4"/>
        <v>0</v>
      </c>
    </row>
    <row r="259" spans="1:48" ht="15.75">
      <c r="B259" s="2"/>
      <c r="C259" s="12"/>
      <c r="D259" s="20"/>
      <c r="E259" s="15"/>
      <c r="F259" s="15"/>
      <c r="G259" s="15"/>
      <c r="H259" s="15"/>
      <c r="I259" s="15"/>
      <c r="J259" s="15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98">
        <f t="shared" si="4"/>
        <v>0</v>
      </c>
    </row>
    <row r="260" spans="1:48" ht="15.75">
      <c r="B260" s="2"/>
      <c r="C260" s="12"/>
      <c r="D260" s="15"/>
      <c r="E260" s="15"/>
      <c r="F260" s="15"/>
      <c r="G260" s="15"/>
      <c r="H260" s="15"/>
      <c r="I260" s="15"/>
      <c r="J260" s="15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98">
        <f t="shared" si="4"/>
        <v>0</v>
      </c>
    </row>
    <row r="261" spans="1:48" ht="15.75">
      <c r="B261" s="2"/>
      <c r="C261" s="12"/>
      <c r="D261" s="15"/>
      <c r="E261" s="15"/>
      <c r="F261" s="15"/>
      <c r="G261" s="15"/>
      <c r="H261" s="15"/>
      <c r="I261" s="15"/>
      <c r="J261" s="15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98">
        <f t="shared" si="4"/>
        <v>0</v>
      </c>
    </row>
    <row r="262" spans="1:48" ht="15.75">
      <c r="B262" s="2"/>
      <c r="C262" s="12"/>
      <c r="D262" s="15"/>
      <c r="E262" s="15"/>
      <c r="F262" s="15"/>
      <c r="G262" s="15"/>
      <c r="H262" s="15"/>
      <c r="I262" s="15"/>
      <c r="J262" s="15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98">
        <f t="shared" ref="AV262:AV320" si="5">SUM(C262:AU262)</f>
        <v>0</v>
      </c>
    </row>
    <row r="263" spans="1:48" ht="15.75">
      <c r="B263" s="2"/>
      <c r="C263" s="12"/>
      <c r="D263" s="15"/>
      <c r="E263" s="15"/>
      <c r="F263" s="15"/>
      <c r="G263" s="15"/>
      <c r="H263" s="15"/>
      <c r="I263" s="15"/>
      <c r="J263" s="15"/>
      <c r="K263" s="12"/>
      <c r="L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98">
        <f t="shared" si="5"/>
        <v>0</v>
      </c>
    </row>
    <row r="264" spans="1:48" ht="15.75">
      <c r="B264" s="2"/>
      <c r="C264" s="12"/>
      <c r="D264" s="15"/>
      <c r="E264" s="15"/>
      <c r="F264" s="15"/>
      <c r="G264" s="15"/>
      <c r="H264" s="15"/>
      <c r="I264" s="15"/>
      <c r="J264" s="15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98">
        <f t="shared" si="5"/>
        <v>0</v>
      </c>
    </row>
    <row r="265" spans="1:48" ht="15.75">
      <c r="B265" s="2"/>
      <c r="C265" s="12"/>
      <c r="D265" s="15"/>
      <c r="E265" s="15"/>
      <c r="F265" s="15"/>
      <c r="G265" s="15"/>
      <c r="H265" s="15"/>
      <c r="I265" s="15"/>
      <c r="J265" s="15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98">
        <f t="shared" si="5"/>
        <v>0</v>
      </c>
    </row>
    <row r="266" spans="1:48" ht="15.75">
      <c r="B266" s="2"/>
      <c r="C266" s="12"/>
      <c r="D266" s="15"/>
      <c r="E266" s="15"/>
      <c r="F266" s="15"/>
      <c r="G266" s="15"/>
      <c r="H266" s="15"/>
      <c r="I266" s="15"/>
      <c r="J266" s="15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98">
        <f t="shared" si="5"/>
        <v>0</v>
      </c>
    </row>
    <row r="267" spans="1:48" ht="15.75">
      <c r="B267" s="2"/>
      <c r="C267" s="12"/>
      <c r="D267" s="15"/>
      <c r="E267" s="15"/>
      <c r="F267" s="15"/>
      <c r="G267" s="15"/>
      <c r="H267" s="15"/>
      <c r="I267" s="15"/>
      <c r="J267" s="15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98">
        <f t="shared" si="5"/>
        <v>0</v>
      </c>
    </row>
    <row r="268" spans="1:48" ht="15.75">
      <c r="B268" s="2"/>
      <c r="C268" s="12"/>
      <c r="D268" s="15"/>
      <c r="E268" s="15"/>
      <c r="F268" s="15"/>
      <c r="G268" s="15"/>
      <c r="H268" s="15"/>
      <c r="I268" s="15"/>
      <c r="J268" s="15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98">
        <f t="shared" si="5"/>
        <v>0</v>
      </c>
    </row>
    <row r="269" spans="1:48" ht="15.75">
      <c r="B269" s="2"/>
      <c r="C269" s="12"/>
      <c r="D269" s="15"/>
      <c r="E269" s="15"/>
      <c r="F269" s="15"/>
      <c r="G269" s="15"/>
      <c r="H269" s="15"/>
      <c r="I269" s="15"/>
      <c r="J269" s="15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98">
        <f t="shared" si="5"/>
        <v>0</v>
      </c>
    </row>
    <row r="270" spans="1:48" ht="15.75">
      <c r="B270" s="2"/>
      <c r="C270" s="12"/>
      <c r="D270" s="15"/>
      <c r="E270" s="15"/>
      <c r="F270" s="15"/>
      <c r="G270" s="15"/>
      <c r="H270" s="15"/>
      <c r="I270" s="15"/>
      <c r="J270" s="15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98">
        <f t="shared" si="5"/>
        <v>0</v>
      </c>
    </row>
    <row r="271" spans="1:48" ht="15.75">
      <c r="B271" s="2"/>
      <c r="C271" s="12"/>
      <c r="D271" s="15"/>
      <c r="E271" s="15"/>
      <c r="F271" s="15"/>
      <c r="G271" s="15"/>
      <c r="H271" s="15"/>
      <c r="I271" s="15"/>
      <c r="J271" s="15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98">
        <f t="shared" si="5"/>
        <v>0</v>
      </c>
    </row>
    <row r="272" spans="1:48" ht="15.75">
      <c r="B272" s="2"/>
      <c r="C272" s="12"/>
      <c r="D272" s="15"/>
      <c r="E272" s="15"/>
      <c r="F272" s="15"/>
      <c r="G272" s="15"/>
      <c r="H272" s="15"/>
      <c r="I272" s="15"/>
      <c r="J272" s="15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98">
        <f t="shared" si="5"/>
        <v>0</v>
      </c>
    </row>
    <row r="273" spans="2:48" ht="15.75">
      <c r="B273" s="2"/>
      <c r="C273" s="12"/>
      <c r="D273" s="15"/>
      <c r="E273" s="15"/>
      <c r="F273" s="20"/>
      <c r="G273" s="15"/>
      <c r="H273" s="15"/>
      <c r="I273" s="15"/>
      <c r="J273" s="15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98">
        <f t="shared" si="5"/>
        <v>0</v>
      </c>
    </row>
    <row r="274" spans="2:48" ht="15.75">
      <c r="B274" s="2"/>
      <c r="C274" s="12"/>
      <c r="D274" s="20"/>
      <c r="E274" s="20"/>
      <c r="F274" s="15"/>
      <c r="G274" s="15"/>
      <c r="H274" s="15"/>
      <c r="I274" s="15"/>
      <c r="J274" s="15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98">
        <f t="shared" si="5"/>
        <v>0</v>
      </c>
    </row>
    <row r="275" spans="2:48" ht="15.75">
      <c r="B275" s="2"/>
      <c r="C275" s="12"/>
      <c r="D275" s="15"/>
      <c r="E275" s="15"/>
      <c r="F275" s="15"/>
      <c r="G275" s="15"/>
      <c r="H275" s="15"/>
      <c r="I275" s="15"/>
      <c r="J275" s="15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98">
        <f t="shared" si="5"/>
        <v>0</v>
      </c>
    </row>
    <row r="276" spans="2:48" ht="15.75">
      <c r="B276" s="2"/>
      <c r="C276" s="12"/>
      <c r="D276" s="15"/>
      <c r="E276" s="15"/>
      <c r="F276" s="15"/>
      <c r="G276" s="15"/>
      <c r="H276" s="15"/>
      <c r="I276" s="15"/>
      <c r="J276" s="15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98">
        <f t="shared" si="5"/>
        <v>0</v>
      </c>
    </row>
    <row r="277" spans="2:48" ht="15.75">
      <c r="B277" s="2"/>
      <c r="C277" s="12"/>
      <c r="D277" s="15"/>
      <c r="E277" s="15"/>
      <c r="F277" s="15"/>
      <c r="G277" s="15"/>
      <c r="H277" s="15"/>
      <c r="I277" s="15"/>
      <c r="J277" s="15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98">
        <f t="shared" si="5"/>
        <v>0</v>
      </c>
    </row>
    <row r="278" spans="2:48" ht="15.75">
      <c r="B278" s="2"/>
      <c r="C278" s="12"/>
      <c r="D278" s="15"/>
      <c r="E278" s="15"/>
      <c r="F278" s="15"/>
      <c r="G278" s="15"/>
      <c r="H278" s="15"/>
      <c r="I278" s="15"/>
      <c r="J278" s="15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98">
        <f t="shared" si="5"/>
        <v>0</v>
      </c>
    </row>
    <row r="279" spans="2:48" ht="15.75">
      <c r="B279" s="2"/>
      <c r="C279" s="12"/>
      <c r="D279" s="15"/>
      <c r="E279" s="15"/>
      <c r="F279" s="15"/>
      <c r="G279" s="15"/>
      <c r="H279" s="15"/>
      <c r="I279" s="15"/>
      <c r="J279" s="15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98">
        <f t="shared" si="5"/>
        <v>0</v>
      </c>
    </row>
    <row r="280" spans="2:48" ht="15.75">
      <c r="B280" s="2"/>
      <c r="C280" s="12"/>
      <c r="D280" s="15"/>
      <c r="E280" s="15"/>
      <c r="F280" s="15"/>
      <c r="G280" s="15"/>
      <c r="H280" s="15"/>
      <c r="I280" s="15"/>
      <c r="J280" s="15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98">
        <f t="shared" si="5"/>
        <v>0</v>
      </c>
    </row>
    <row r="281" spans="2:48" ht="15.75">
      <c r="B281" s="2"/>
      <c r="C281" s="12"/>
      <c r="D281" s="15"/>
      <c r="E281" s="15"/>
      <c r="F281" s="15"/>
      <c r="G281" s="15"/>
      <c r="H281" s="15"/>
      <c r="I281" s="15"/>
      <c r="J281" s="15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98">
        <f t="shared" si="5"/>
        <v>0</v>
      </c>
    </row>
    <row r="282" spans="2:48" ht="15.75">
      <c r="B282" s="2"/>
      <c r="C282" s="12"/>
      <c r="D282" s="15"/>
      <c r="E282" s="15"/>
      <c r="F282" s="15"/>
      <c r="G282" s="15"/>
      <c r="H282" s="15"/>
      <c r="I282" s="15"/>
      <c r="J282" s="15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98">
        <f t="shared" si="5"/>
        <v>0</v>
      </c>
    </row>
    <row r="283" spans="2:48" ht="15.75">
      <c r="B283" s="2"/>
      <c r="C283" s="12"/>
      <c r="D283" s="15"/>
      <c r="E283" s="15"/>
      <c r="F283" s="15"/>
      <c r="G283" s="15"/>
      <c r="H283" s="15"/>
      <c r="I283" s="15"/>
      <c r="J283" s="15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98">
        <f t="shared" si="5"/>
        <v>0</v>
      </c>
    </row>
    <row r="284" spans="2:48" ht="15.75">
      <c r="B284" s="2"/>
      <c r="C284" s="12"/>
      <c r="D284" s="15"/>
      <c r="E284" s="15"/>
      <c r="F284" s="15"/>
      <c r="G284" s="15"/>
      <c r="H284" s="15"/>
      <c r="I284" s="15"/>
      <c r="J284" s="15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98">
        <f t="shared" si="5"/>
        <v>0</v>
      </c>
    </row>
    <row r="285" spans="2:48" ht="15.75">
      <c r="B285" s="2"/>
      <c r="C285" s="12"/>
      <c r="D285" s="15"/>
      <c r="E285" s="15"/>
      <c r="F285" s="15"/>
      <c r="G285" s="15"/>
      <c r="H285" s="15"/>
      <c r="I285" s="15"/>
      <c r="J285" s="15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98">
        <f t="shared" si="5"/>
        <v>0</v>
      </c>
    </row>
    <row r="286" spans="2:48" ht="15.75">
      <c r="B286" s="2"/>
      <c r="C286" s="12"/>
      <c r="D286" s="15"/>
      <c r="E286" s="15"/>
      <c r="F286" s="15"/>
      <c r="G286" s="15"/>
      <c r="H286" s="15"/>
      <c r="I286" s="15"/>
      <c r="J286" s="15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98">
        <f t="shared" si="5"/>
        <v>0</v>
      </c>
    </row>
    <row r="287" spans="2:48" ht="15.75">
      <c r="B287" s="2"/>
      <c r="C287" s="12"/>
      <c r="D287" s="15"/>
      <c r="E287" s="15"/>
      <c r="F287" s="15"/>
      <c r="G287" s="15"/>
      <c r="H287" s="15"/>
      <c r="I287" s="15"/>
      <c r="J287" s="15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98">
        <f t="shared" si="5"/>
        <v>0</v>
      </c>
    </row>
    <row r="288" spans="2:48" ht="15.75">
      <c r="B288" s="2"/>
      <c r="C288" s="12"/>
      <c r="D288" s="15"/>
      <c r="E288" s="15"/>
      <c r="F288" s="15"/>
      <c r="G288" s="15"/>
      <c r="H288" s="15"/>
      <c r="I288" s="15"/>
      <c r="J288" s="15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98">
        <f t="shared" si="5"/>
        <v>0</v>
      </c>
    </row>
    <row r="289" spans="2:48" ht="15.75">
      <c r="B289" s="2"/>
      <c r="C289" s="12"/>
      <c r="D289" s="15"/>
      <c r="E289" s="15"/>
      <c r="F289" s="15"/>
      <c r="G289" s="15"/>
      <c r="H289" s="15"/>
      <c r="I289" s="15"/>
      <c r="J289" s="15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98">
        <f t="shared" si="5"/>
        <v>0</v>
      </c>
    </row>
    <row r="290" spans="2:48" ht="15.75">
      <c r="B290" s="2"/>
      <c r="C290" s="12"/>
      <c r="D290" s="15"/>
      <c r="E290" s="15"/>
      <c r="F290" s="15"/>
      <c r="G290" s="15"/>
      <c r="H290" s="15"/>
      <c r="I290" s="15"/>
      <c r="J290" s="15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98">
        <f t="shared" si="5"/>
        <v>0</v>
      </c>
    </row>
    <row r="291" spans="2:48" ht="15.75">
      <c r="B291" s="2"/>
      <c r="C291" s="12"/>
      <c r="D291" s="15"/>
      <c r="E291" s="15"/>
      <c r="F291" s="15"/>
      <c r="G291" s="15"/>
      <c r="H291" s="15"/>
      <c r="I291" s="15"/>
      <c r="J291" s="15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98">
        <f t="shared" si="5"/>
        <v>0</v>
      </c>
    </row>
    <row r="292" spans="2:48" ht="15.75">
      <c r="B292" s="2"/>
      <c r="C292" s="12"/>
      <c r="D292" s="15"/>
      <c r="E292" s="15"/>
      <c r="F292" s="15"/>
      <c r="G292" s="15"/>
      <c r="H292" s="15"/>
      <c r="I292" s="15"/>
      <c r="J292" s="15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98">
        <f t="shared" si="5"/>
        <v>0</v>
      </c>
    </row>
    <row r="293" spans="2:48" ht="15.75">
      <c r="B293" s="2"/>
      <c r="C293" s="12"/>
      <c r="D293" s="15"/>
      <c r="E293" s="15"/>
      <c r="F293" s="15"/>
      <c r="G293" s="15"/>
      <c r="H293" s="15"/>
      <c r="I293" s="15"/>
      <c r="J293" s="15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98">
        <f t="shared" si="5"/>
        <v>0</v>
      </c>
    </row>
    <row r="294" spans="2:48" ht="15.75">
      <c r="B294" s="2"/>
      <c r="C294" s="12"/>
      <c r="D294" s="15"/>
      <c r="E294" s="15"/>
      <c r="F294" s="15"/>
      <c r="G294" s="15"/>
      <c r="H294" s="15"/>
      <c r="I294" s="15"/>
      <c r="J294" s="15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98">
        <f t="shared" si="5"/>
        <v>0</v>
      </c>
    </row>
    <row r="295" spans="2:48" ht="15.75">
      <c r="B295" s="2"/>
      <c r="C295" s="12"/>
      <c r="D295" s="15"/>
      <c r="E295" s="15"/>
      <c r="F295" s="15"/>
      <c r="G295" s="15"/>
      <c r="H295" s="15"/>
      <c r="I295" s="15"/>
      <c r="J295" s="15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98">
        <f t="shared" si="5"/>
        <v>0</v>
      </c>
    </row>
    <row r="296" spans="2:48" ht="15.75">
      <c r="B296" s="2"/>
      <c r="C296" s="12"/>
      <c r="D296" s="15"/>
      <c r="E296" s="15"/>
      <c r="F296" s="15"/>
      <c r="G296" s="15"/>
      <c r="H296" s="15"/>
      <c r="I296" s="15"/>
      <c r="J296" s="15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98">
        <f t="shared" si="5"/>
        <v>0</v>
      </c>
    </row>
    <row r="297" spans="2:48" ht="15.75">
      <c r="B297" s="2"/>
      <c r="C297" s="12"/>
      <c r="D297" s="15"/>
      <c r="E297" s="15"/>
      <c r="F297" s="15"/>
      <c r="G297" s="15"/>
      <c r="H297" s="15"/>
      <c r="I297" s="15"/>
      <c r="J297" s="15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98">
        <f t="shared" si="5"/>
        <v>0</v>
      </c>
    </row>
    <row r="298" spans="2:48" ht="15.75">
      <c r="B298" s="2"/>
      <c r="C298" s="12"/>
      <c r="D298" s="15"/>
      <c r="E298" s="15"/>
      <c r="F298" s="15"/>
      <c r="G298" s="15"/>
      <c r="H298" s="15"/>
      <c r="I298" s="15"/>
      <c r="J298" s="15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98">
        <f t="shared" si="5"/>
        <v>0</v>
      </c>
    </row>
    <row r="299" spans="2:48" ht="15.75">
      <c r="B299" s="2"/>
      <c r="C299" s="12"/>
      <c r="D299" s="15"/>
      <c r="E299" s="15"/>
      <c r="F299" s="15"/>
      <c r="G299" s="15"/>
      <c r="H299" s="15"/>
      <c r="I299" s="15"/>
      <c r="J299" s="15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98">
        <f t="shared" si="5"/>
        <v>0</v>
      </c>
    </row>
    <row r="300" spans="2:48" ht="15.75">
      <c r="B300" s="2"/>
      <c r="C300" s="12"/>
      <c r="D300" s="15"/>
      <c r="E300" s="15"/>
      <c r="F300" s="15"/>
      <c r="G300" s="15"/>
      <c r="H300" s="15"/>
      <c r="I300" s="15"/>
      <c r="J300" s="15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98">
        <f t="shared" si="5"/>
        <v>0</v>
      </c>
    </row>
    <row r="301" spans="2:48" ht="15.75">
      <c r="B301" s="2"/>
      <c r="C301" s="12"/>
      <c r="D301" s="15"/>
      <c r="E301" s="15"/>
      <c r="F301" s="15"/>
      <c r="G301" s="15"/>
      <c r="H301" s="15"/>
      <c r="I301" s="15"/>
      <c r="J301" s="15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98">
        <f t="shared" si="5"/>
        <v>0</v>
      </c>
    </row>
    <row r="302" spans="2:48" ht="15.75">
      <c r="B302" s="2"/>
      <c r="C302" s="12"/>
      <c r="D302" s="15"/>
      <c r="E302" s="15"/>
      <c r="F302" s="15"/>
      <c r="G302" s="15"/>
      <c r="H302" s="15"/>
      <c r="I302" s="15"/>
      <c r="J302" s="15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98">
        <f t="shared" si="5"/>
        <v>0</v>
      </c>
    </row>
    <row r="303" spans="2:48" ht="15.75">
      <c r="B303" s="2"/>
      <c r="C303" s="12"/>
      <c r="D303" s="15"/>
      <c r="E303" s="15"/>
      <c r="F303" s="15"/>
      <c r="G303" s="15"/>
      <c r="H303" s="15"/>
      <c r="I303" s="15"/>
      <c r="J303" s="15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98">
        <f t="shared" si="5"/>
        <v>0</v>
      </c>
    </row>
    <row r="304" spans="2:48" ht="15.75">
      <c r="B304" s="2"/>
      <c r="C304" s="12"/>
      <c r="D304" s="15"/>
      <c r="E304" s="15"/>
      <c r="F304" s="15"/>
      <c r="G304" s="15"/>
      <c r="H304" s="15"/>
      <c r="I304" s="15"/>
      <c r="J304" s="15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98">
        <f t="shared" si="5"/>
        <v>0</v>
      </c>
    </row>
    <row r="305" spans="2:48" ht="15.75">
      <c r="B305" s="2"/>
      <c r="C305" s="12"/>
      <c r="D305" s="15"/>
      <c r="E305" s="15"/>
      <c r="F305" s="15"/>
      <c r="G305" s="15"/>
      <c r="H305" s="15"/>
      <c r="I305" s="15"/>
      <c r="J305" s="15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98">
        <f t="shared" si="5"/>
        <v>0</v>
      </c>
    </row>
    <row r="306" spans="2:48" ht="15.75">
      <c r="B306" s="2"/>
      <c r="C306" s="12"/>
      <c r="D306" s="15"/>
      <c r="E306" s="15"/>
      <c r="F306" s="15"/>
      <c r="G306" s="15"/>
      <c r="H306" s="15"/>
      <c r="I306" s="15"/>
      <c r="J306" s="15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98">
        <f t="shared" si="5"/>
        <v>0</v>
      </c>
    </row>
    <row r="307" spans="2:48" ht="15.75">
      <c r="B307" s="2"/>
      <c r="C307" s="12"/>
      <c r="D307" s="15"/>
      <c r="E307" s="15"/>
      <c r="F307" s="15"/>
      <c r="G307" s="15"/>
      <c r="H307" s="15"/>
      <c r="I307" s="15"/>
      <c r="J307" s="15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98">
        <f t="shared" si="5"/>
        <v>0</v>
      </c>
    </row>
    <row r="308" spans="2:48" ht="15.75">
      <c r="B308" s="2"/>
      <c r="C308" s="12"/>
      <c r="D308" s="15"/>
      <c r="E308" s="15"/>
      <c r="F308" s="15"/>
      <c r="G308" s="15"/>
      <c r="H308" s="15"/>
      <c r="I308" s="15"/>
      <c r="J308" s="15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98">
        <f t="shared" si="5"/>
        <v>0</v>
      </c>
    </row>
    <row r="309" spans="2:48" ht="15.75">
      <c r="B309" s="2"/>
      <c r="C309" s="12"/>
      <c r="D309" s="15"/>
      <c r="E309" s="15"/>
      <c r="F309" s="15"/>
      <c r="G309" s="15"/>
      <c r="H309" s="15"/>
      <c r="I309" s="15"/>
      <c r="J309" s="15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98">
        <f t="shared" si="5"/>
        <v>0</v>
      </c>
    </row>
    <row r="310" spans="2:48" ht="15.75">
      <c r="B310" s="2"/>
      <c r="C310" s="12"/>
      <c r="D310" s="20"/>
      <c r="E310" s="20"/>
      <c r="F310" s="15"/>
      <c r="G310" s="15"/>
      <c r="H310" s="15"/>
      <c r="I310" s="15"/>
      <c r="J310" s="15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98">
        <f t="shared" si="5"/>
        <v>0</v>
      </c>
    </row>
    <row r="311" spans="2:48" ht="15.75">
      <c r="B311" s="2"/>
      <c r="C311" s="12"/>
      <c r="D311" s="20"/>
      <c r="E311" s="20"/>
      <c r="F311" s="15"/>
      <c r="G311" s="15"/>
      <c r="H311" s="15"/>
      <c r="I311" s="15"/>
      <c r="J311" s="15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98">
        <f t="shared" si="5"/>
        <v>0</v>
      </c>
    </row>
    <row r="312" spans="2:48" ht="15.75">
      <c r="B312" s="2"/>
      <c r="C312" s="12"/>
      <c r="D312" s="20"/>
      <c r="E312" s="20"/>
      <c r="F312" s="15"/>
      <c r="G312" s="15"/>
      <c r="H312" s="15"/>
      <c r="I312" s="15"/>
      <c r="J312" s="15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98">
        <f t="shared" si="5"/>
        <v>0</v>
      </c>
    </row>
    <row r="313" spans="2:48" ht="15.75">
      <c r="B313" s="2"/>
      <c r="C313" s="12"/>
      <c r="D313" s="20"/>
      <c r="E313" s="20"/>
      <c r="F313" s="15"/>
      <c r="G313" s="15"/>
      <c r="H313" s="15"/>
      <c r="I313" s="15"/>
      <c r="J313" s="15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98">
        <f t="shared" si="5"/>
        <v>0</v>
      </c>
    </row>
    <row r="314" spans="2:48" ht="15.75">
      <c r="B314" s="2"/>
      <c r="C314" s="12"/>
      <c r="D314" s="20"/>
      <c r="E314" s="20"/>
      <c r="F314" s="15"/>
      <c r="G314" s="15"/>
      <c r="H314" s="15"/>
      <c r="I314" s="15"/>
      <c r="J314" s="15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98">
        <f t="shared" si="5"/>
        <v>0</v>
      </c>
    </row>
    <row r="315" spans="2:48" ht="15.75">
      <c r="B315" s="2"/>
      <c r="C315" s="12"/>
      <c r="D315" s="20"/>
      <c r="E315" s="20"/>
      <c r="F315" s="15"/>
      <c r="G315" s="15"/>
      <c r="H315" s="15"/>
      <c r="I315" s="15"/>
      <c r="J315" s="15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98">
        <f t="shared" si="5"/>
        <v>0</v>
      </c>
    </row>
    <row r="316" spans="2:48" ht="15.75">
      <c r="B316" s="2"/>
      <c r="C316" s="12"/>
      <c r="D316" s="20"/>
      <c r="E316" s="20"/>
      <c r="F316" s="15"/>
      <c r="G316" s="15"/>
      <c r="H316" s="15"/>
      <c r="I316" s="15"/>
      <c r="J316" s="15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98">
        <f t="shared" si="5"/>
        <v>0</v>
      </c>
    </row>
    <row r="317" spans="2:48" ht="15.75">
      <c r="B317" s="2"/>
      <c r="C317" s="12"/>
      <c r="D317" s="20"/>
      <c r="E317" s="20"/>
      <c r="F317" s="15"/>
      <c r="G317" s="15"/>
      <c r="H317" s="15"/>
      <c r="I317" s="15"/>
      <c r="J317" s="15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98">
        <f t="shared" si="5"/>
        <v>0</v>
      </c>
    </row>
    <row r="318" spans="2:48" ht="15.75">
      <c r="B318" s="2"/>
      <c r="C318" s="12"/>
      <c r="D318" s="20"/>
      <c r="E318" s="20"/>
      <c r="F318" s="15"/>
      <c r="G318" s="15"/>
      <c r="H318" s="15"/>
      <c r="I318" s="15"/>
      <c r="J318" s="15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98">
        <f t="shared" si="5"/>
        <v>0</v>
      </c>
    </row>
    <row r="319" spans="2:48" ht="15.75">
      <c r="B319" s="2"/>
      <c r="C319" s="12"/>
      <c r="D319" s="15"/>
      <c r="E319" s="15"/>
      <c r="F319" s="15"/>
      <c r="G319" s="15"/>
      <c r="H319" s="15"/>
      <c r="I319" s="15"/>
      <c r="J319" s="15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98">
        <f t="shared" si="5"/>
        <v>0</v>
      </c>
    </row>
    <row r="320" spans="2:48" ht="15.75">
      <c r="C320" s="12"/>
      <c r="D320" s="15"/>
      <c r="E320" s="15"/>
      <c r="F320" s="15"/>
      <c r="G320" s="15"/>
      <c r="H320" s="15"/>
      <c r="I320" s="15"/>
      <c r="J320" s="15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98">
        <f t="shared" si="5"/>
        <v>0</v>
      </c>
    </row>
    <row r="321" spans="3:48" ht="15.75">
      <c r="C321" s="24">
        <f>SUM(C4:C320)</f>
        <v>120336.40000000001</v>
      </c>
      <c r="D321" s="24">
        <f t="shared" ref="D321:AV321" si="6">SUM(D4:D320)</f>
        <v>3170</v>
      </c>
      <c r="E321" s="24">
        <f t="shared" si="6"/>
        <v>0</v>
      </c>
      <c r="F321" s="24">
        <f t="shared" si="6"/>
        <v>1325.81</v>
      </c>
      <c r="G321" s="24">
        <f t="shared" si="6"/>
        <v>8785.9399999999987</v>
      </c>
      <c r="H321" s="24">
        <f t="shared" si="6"/>
        <v>127.5</v>
      </c>
      <c r="I321" s="24">
        <f t="shared" si="6"/>
        <v>4633.5300000000007</v>
      </c>
      <c r="J321" s="24">
        <f t="shared" si="6"/>
        <v>116.25</v>
      </c>
      <c r="K321" s="24">
        <f t="shared" si="6"/>
        <v>0</v>
      </c>
      <c r="L321" s="24">
        <f t="shared" si="6"/>
        <v>0</v>
      </c>
      <c r="M321" s="24">
        <f t="shared" si="6"/>
        <v>4300.1900000000005</v>
      </c>
      <c r="N321" s="24">
        <f t="shared" si="6"/>
        <v>0</v>
      </c>
      <c r="O321" s="24">
        <f t="shared" si="6"/>
        <v>0</v>
      </c>
      <c r="P321" s="24">
        <f t="shared" si="6"/>
        <v>0</v>
      </c>
      <c r="Q321" s="24">
        <f t="shared" si="6"/>
        <v>0</v>
      </c>
      <c r="R321" s="24">
        <f t="shared" si="6"/>
        <v>0</v>
      </c>
      <c r="S321" s="24">
        <f t="shared" si="6"/>
        <v>60.6</v>
      </c>
      <c r="T321" s="24">
        <f t="shared" si="6"/>
        <v>0</v>
      </c>
      <c r="U321" s="24">
        <f t="shared" si="6"/>
        <v>86.12</v>
      </c>
      <c r="V321" s="24">
        <f t="shared" si="6"/>
        <v>0</v>
      </c>
      <c r="W321" s="24">
        <f t="shared" si="6"/>
        <v>0</v>
      </c>
      <c r="X321" s="24">
        <f t="shared" si="6"/>
        <v>3378.2699999999995</v>
      </c>
      <c r="Y321" s="24">
        <f t="shared" si="6"/>
        <v>0</v>
      </c>
      <c r="Z321" s="24">
        <f t="shared" si="6"/>
        <v>607.24</v>
      </c>
      <c r="AA321" s="24">
        <f t="shared" si="6"/>
        <v>219.2</v>
      </c>
      <c r="AB321" s="24">
        <f t="shared" si="6"/>
        <v>769.30000000000007</v>
      </c>
      <c r="AC321" s="24">
        <f t="shared" si="6"/>
        <v>0</v>
      </c>
      <c r="AD321" s="24"/>
      <c r="AE321" s="24">
        <f t="shared" si="6"/>
        <v>0</v>
      </c>
      <c r="AF321" s="24">
        <f t="shared" si="6"/>
        <v>0</v>
      </c>
      <c r="AG321" s="24">
        <f t="shared" si="6"/>
        <v>0</v>
      </c>
      <c r="AH321" s="24">
        <f t="shared" si="6"/>
        <v>0</v>
      </c>
      <c r="AI321" s="24">
        <f t="shared" si="6"/>
        <v>0</v>
      </c>
      <c r="AJ321" s="24">
        <f t="shared" si="6"/>
        <v>482.15</v>
      </c>
      <c r="AK321" s="24">
        <f t="shared" si="6"/>
        <v>0</v>
      </c>
      <c r="AL321" s="24">
        <f t="shared" si="6"/>
        <v>0</v>
      </c>
      <c r="AM321" s="24">
        <f t="shared" si="6"/>
        <v>0</v>
      </c>
      <c r="AN321" s="24">
        <f t="shared" si="6"/>
        <v>147.31</v>
      </c>
      <c r="AO321" s="24">
        <f t="shared" si="6"/>
        <v>0</v>
      </c>
      <c r="AP321" s="24">
        <f t="shared" si="6"/>
        <v>0</v>
      </c>
      <c r="AQ321" s="24">
        <f t="shared" si="6"/>
        <v>98</v>
      </c>
      <c r="AR321" s="24">
        <f t="shared" si="6"/>
        <v>0</v>
      </c>
      <c r="AS321" s="24">
        <f t="shared" si="6"/>
        <v>0</v>
      </c>
      <c r="AT321" s="24">
        <f t="shared" si="6"/>
        <v>0</v>
      </c>
      <c r="AU321" s="24">
        <f t="shared" si="6"/>
        <v>0</v>
      </c>
      <c r="AV321" s="24">
        <f t="shared" si="6"/>
        <v>148649.81</v>
      </c>
    </row>
  </sheetData>
  <mergeCells count="4">
    <mergeCell ref="A2:B2"/>
    <mergeCell ref="M1:N1"/>
    <mergeCell ref="G1:H1"/>
    <mergeCell ref="I1:J1"/>
  </mergeCells>
  <conditionalFormatting sqref="I157">
    <cfRule type="dataBar" priority="1">
      <dataBar>
        <cfvo type="min" val="0"/>
        <cfvo type="max" val="0"/>
        <color rgb="FF63C384"/>
      </dataBar>
    </cfRule>
  </conditionalFormatting>
  <pageMargins left="0.32" right="0.21" top="0.36" bottom="0.33" header="0.3" footer="0.3"/>
  <pageSetup paperSize="9" orientation="landscape" horizontalDpi="200" verticalDpi="2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BI168"/>
  <sheetViews>
    <sheetView workbookViewId="0">
      <pane xSplit="2" ySplit="3" topLeftCell="AR46" activePane="bottomRight" state="frozen"/>
      <selection activeCell="A114" sqref="A114:B114"/>
      <selection pane="topRight" activeCell="A114" sqref="A114:B114"/>
      <selection pane="bottomLeft" activeCell="A114" sqref="A114:B114"/>
      <selection pane="bottomRight" activeCell="AS61" sqref="AS61"/>
    </sheetView>
  </sheetViews>
  <sheetFormatPr baseColWidth="10" defaultRowHeight="15"/>
  <cols>
    <col min="1" max="1" width="10.5703125" style="2" customWidth="1"/>
    <col min="2" max="2" width="115.42578125" customWidth="1"/>
    <col min="3" max="3" width="14.42578125" style="6" bestFit="1" customWidth="1"/>
    <col min="4" max="4" width="14.42578125" style="6" customWidth="1"/>
    <col min="5" max="7" width="13.28515625" style="16" customWidth="1"/>
    <col min="8" max="8" width="18.28515625" style="16" customWidth="1"/>
    <col min="9" max="9" width="15.5703125" style="16" customWidth="1"/>
    <col min="10" max="19" width="13.28515625" style="16" customWidth="1"/>
    <col min="20" max="20" width="12.42578125" customWidth="1"/>
    <col min="21" max="21" width="10.5703125" customWidth="1"/>
    <col min="22" max="22" width="11.5703125" bestFit="1" customWidth="1"/>
    <col min="23" max="23" width="13.85546875" customWidth="1"/>
    <col min="24" max="24" width="12.42578125" bestFit="1" customWidth="1"/>
    <col min="25" max="26" width="13.42578125" customWidth="1"/>
    <col min="27" max="27" width="11.5703125" bestFit="1" customWidth="1"/>
    <col min="28" max="28" width="12.140625" bestFit="1" customWidth="1"/>
    <col min="29" max="29" width="11.5703125" bestFit="1" customWidth="1"/>
    <col min="30" max="30" width="12.140625" bestFit="1" customWidth="1"/>
    <col min="31" max="31" width="12.140625" customWidth="1"/>
    <col min="32" max="32" width="12.42578125" bestFit="1" customWidth="1"/>
    <col min="33" max="33" width="12.140625" bestFit="1" customWidth="1"/>
    <col min="34" max="34" width="13.5703125" bestFit="1" customWidth="1"/>
    <col min="35" max="35" width="11.5703125" bestFit="1" customWidth="1"/>
    <col min="36" max="36" width="12.7109375" customWidth="1"/>
    <col min="37" max="37" width="11.5703125" customWidth="1"/>
    <col min="38" max="39" width="12.28515625" customWidth="1"/>
    <col min="40" max="40" width="13.28515625" customWidth="1"/>
    <col min="41" max="41" width="11.5703125" bestFit="1" customWidth="1"/>
    <col min="42" max="42" width="11.5703125" customWidth="1"/>
    <col min="43" max="43" width="12.140625" bestFit="1" customWidth="1"/>
    <col min="44" max="44" width="13.5703125" customWidth="1"/>
    <col min="45" max="45" width="17" customWidth="1"/>
  </cols>
  <sheetData>
    <row r="1" spans="1:46" ht="18" customHeight="1">
      <c r="B1" s="266"/>
      <c r="C1" s="266"/>
      <c r="D1" s="266"/>
      <c r="E1" s="266"/>
      <c r="H1" s="267" t="s">
        <v>124</v>
      </c>
      <c r="I1" s="267"/>
      <c r="J1" s="263" t="s">
        <v>125</v>
      </c>
      <c r="K1" s="263"/>
      <c r="L1" s="208"/>
      <c r="M1" s="208"/>
      <c r="P1" s="262"/>
      <c r="Q1" s="262"/>
      <c r="R1" s="263"/>
      <c r="S1" s="263"/>
    </row>
    <row r="2" spans="1:46" ht="30.75" customHeight="1">
      <c r="A2" s="265" t="s">
        <v>4</v>
      </c>
      <c r="B2" s="265"/>
      <c r="C2" s="105" t="s">
        <v>94</v>
      </c>
      <c r="D2" s="105" t="s">
        <v>89</v>
      </c>
      <c r="E2" s="107" t="s">
        <v>90</v>
      </c>
      <c r="F2" s="16" t="s">
        <v>87</v>
      </c>
      <c r="G2" s="222" t="s">
        <v>310</v>
      </c>
      <c r="H2" s="165" t="s">
        <v>127</v>
      </c>
      <c r="I2" s="165" t="s">
        <v>505</v>
      </c>
      <c r="J2" s="165" t="s">
        <v>130</v>
      </c>
      <c r="K2" s="165" t="s">
        <v>171</v>
      </c>
      <c r="L2" s="165" t="s">
        <v>17</v>
      </c>
      <c r="M2" s="158" t="s">
        <v>170</v>
      </c>
      <c r="O2" s="188"/>
      <c r="P2" s="165"/>
      <c r="Q2" s="165"/>
      <c r="R2" s="165"/>
      <c r="S2" s="165"/>
    </row>
    <row r="3" spans="1:46" ht="21">
      <c r="A3" s="22"/>
      <c r="B3" s="22"/>
      <c r="C3" s="22">
        <v>51101</v>
      </c>
      <c r="D3" s="229">
        <v>51201</v>
      </c>
      <c r="E3" s="205">
        <v>51107</v>
      </c>
      <c r="F3" s="53">
        <v>51301</v>
      </c>
      <c r="G3" s="221">
        <v>51701</v>
      </c>
      <c r="H3" s="22">
        <v>51401</v>
      </c>
      <c r="I3" s="232">
        <v>51402</v>
      </c>
      <c r="J3" s="22">
        <v>51501</v>
      </c>
      <c r="K3" s="146">
        <v>51502</v>
      </c>
      <c r="L3" s="138">
        <v>51901</v>
      </c>
      <c r="M3" s="213">
        <v>51903</v>
      </c>
      <c r="N3" s="22">
        <v>54101</v>
      </c>
      <c r="O3" s="25">
        <v>54103</v>
      </c>
      <c r="P3" s="157">
        <v>54104</v>
      </c>
      <c r="Q3" s="157">
        <v>54105</v>
      </c>
      <c r="R3" s="157">
        <v>54106</v>
      </c>
      <c r="S3" s="157">
        <v>54107</v>
      </c>
      <c r="T3" s="22">
        <v>54108</v>
      </c>
      <c r="U3" s="73">
        <v>54109</v>
      </c>
      <c r="V3" s="22">
        <v>54110</v>
      </c>
      <c r="W3" s="102">
        <v>54111</v>
      </c>
      <c r="X3" s="22">
        <v>54112</v>
      </c>
      <c r="Y3" s="22">
        <v>54114</v>
      </c>
      <c r="Z3" s="155">
        <v>54115</v>
      </c>
      <c r="AA3" s="22">
        <v>54117</v>
      </c>
      <c r="AB3" s="22">
        <v>54118</v>
      </c>
      <c r="AC3" s="22">
        <v>54119</v>
      </c>
      <c r="AD3" s="22">
        <v>54199</v>
      </c>
      <c r="AE3" s="102">
        <v>54202</v>
      </c>
      <c r="AF3" s="22">
        <v>54204</v>
      </c>
      <c r="AG3" s="22">
        <v>54301</v>
      </c>
      <c r="AH3" s="22">
        <v>54302</v>
      </c>
      <c r="AI3" s="22">
        <v>54304</v>
      </c>
      <c r="AJ3" s="75">
        <v>54313</v>
      </c>
      <c r="AK3" s="102">
        <v>54401</v>
      </c>
      <c r="AL3" s="103">
        <v>54403</v>
      </c>
      <c r="AM3" s="155">
        <v>54505</v>
      </c>
      <c r="AN3" s="103">
        <v>61101</v>
      </c>
      <c r="AO3" s="22">
        <v>61104</v>
      </c>
      <c r="AP3" s="180">
        <v>61110</v>
      </c>
      <c r="AQ3" s="22">
        <v>61199</v>
      </c>
      <c r="AR3" s="22">
        <v>61403</v>
      </c>
      <c r="AS3" s="99" t="s">
        <v>71</v>
      </c>
    </row>
    <row r="4" spans="1:46" ht="21">
      <c r="A4" s="265" t="s">
        <v>69</v>
      </c>
      <c r="B4" s="265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6"/>
      <c r="AT4" s="6"/>
    </row>
    <row r="5" spans="1:46" ht="21" customHeight="1">
      <c r="A5" s="2" t="s">
        <v>194</v>
      </c>
      <c r="B5" t="s">
        <v>195</v>
      </c>
      <c r="C5" s="20"/>
      <c r="D5" s="20"/>
      <c r="E5" s="20"/>
      <c r="F5" s="20"/>
      <c r="G5" s="20"/>
      <c r="H5" s="20"/>
      <c r="I5" s="20"/>
      <c r="J5" s="20"/>
      <c r="K5" s="20"/>
      <c r="L5" s="20">
        <v>1185.7</v>
      </c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98">
        <f t="shared" ref="AS5:AS36" si="0">SUM(C5:AR5)</f>
        <v>1185.7</v>
      </c>
      <c r="AT5" s="6"/>
    </row>
    <row r="6" spans="1:46" ht="15.75">
      <c r="A6" s="2" t="s">
        <v>196</v>
      </c>
      <c r="B6" t="s">
        <v>197</v>
      </c>
      <c r="C6" s="20">
        <v>340.76</v>
      </c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98">
        <f t="shared" si="0"/>
        <v>340.76</v>
      </c>
      <c r="AT6" s="6"/>
    </row>
    <row r="7" spans="1:46" ht="15.75">
      <c r="A7" s="2" t="s">
        <v>202</v>
      </c>
      <c r="B7" s="55" t="s">
        <v>203</v>
      </c>
      <c r="C7" s="20">
        <f>37319.69+170</f>
        <v>37489.69</v>
      </c>
      <c r="D7" s="20"/>
      <c r="E7" s="20">
        <v>51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98">
        <f t="shared" si="0"/>
        <v>37540.69</v>
      </c>
      <c r="AT7" s="6"/>
    </row>
    <row r="8" spans="1:46" ht="15.75">
      <c r="A8" s="2" t="s">
        <v>218</v>
      </c>
      <c r="B8" t="s">
        <v>219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>
        <v>535.70000000000005</v>
      </c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98">
        <f t="shared" si="0"/>
        <v>535.70000000000005</v>
      </c>
      <c r="AT8" s="6"/>
    </row>
    <row r="9" spans="1:46" ht="15.75">
      <c r="A9" s="2" t="s">
        <v>218</v>
      </c>
      <c r="B9" s="2" t="s">
        <v>234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>
        <v>570</v>
      </c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98">
        <f t="shared" si="0"/>
        <v>570</v>
      </c>
      <c r="AT9" s="6"/>
    </row>
    <row r="10" spans="1:46" ht="15.75">
      <c r="A10" s="2" t="s">
        <v>235</v>
      </c>
      <c r="B10" s="2" t="s">
        <v>237</v>
      </c>
      <c r="C10" s="20"/>
      <c r="D10" s="20"/>
      <c r="E10" s="20"/>
      <c r="F10" s="20"/>
      <c r="G10" s="20"/>
      <c r="H10" s="20"/>
      <c r="I10" s="20"/>
      <c r="J10" s="20">
        <v>700</v>
      </c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98">
        <f t="shared" si="0"/>
        <v>700</v>
      </c>
      <c r="AT10" s="6"/>
    </row>
    <row r="11" spans="1:46" ht="15.75">
      <c r="A11" s="2" t="s">
        <v>235</v>
      </c>
      <c r="B11" s="2" t="s">
        <v>239</v>
      </c>
      <c r="C11" s="20"/>
      <c r="D11" s="20"/>
      <c r="E11" s="20"/>
      <c r="F11" s="20"/>
      <c r="G11" s="20"/>
      <c r="H11" s="20">
        <v>900</v>
      </c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98">
        <f t="shared" si="0"/>
        <v>900</v>
      </c>
      <c r="AT11" s="6"/>
    </row>
    <row r="12" spans="1:46" s="16" customFormat="1" ht="15.75">
      <c r="A12" s="2" t="s">
        <v>235</v>
      </c>
      <c r="B12" s="2" t="s">
        <v>240</v>
      </c>
      <c r="C12" s="20">
        <v>10297.040000000001</v>
      </c>
      <c r="D12" s="20"/>
      <c r="E12" s="20"/>
      <c r="F12" s="20"/>
      <c r="G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98">
        <f t="shared" si="0"/>
        <v>10297.040000000001</v>
      </c>
      <c r="AT12" s="6"/>
    </row>
    <row r="13" spans="1:46" s="16" customFormat="1" ht="15.75">
      <c r="A13" s="2" t="s">
        <v>235</v>
      </c>
      <c r="B13" s="2" t="s">
        <v>241</v>
      </c>
      <c r="C13" s="20"/>
      <c r="D13" s="20"/>
      <c r="E13" s="20"/>
      <c r="F13" s="20"/>
      <c r="G13" s="20"/>
      <c r="H13" s="20"/>
      <c r="I13" s="20"/>
      <c r="J13" s="20"/>
      <c r="K13" s="20"/>
      <c r="L13" s="20">
        <v>325.91000000000003</v>
      </c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98">
        <f t="shared" si="0"/>
        <v>325.91000000000003</v>
      </c>
      <c r="AT13" s="6"/>
    </row>
    <row r="14" spans="1:46" ht="15.75">
      <c r="A14" s="2" t="s">
        <v>235</v>
      </c>
      <c r="B14" s="2" t="s">
        <v>242</v>
      </c>
      <c r="C14" s="20"/>
      <c r="D14" s="20"/>
      <c r="E14" s="20">
        <v>271.92</v>
      </c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98">
        <f t="shared" si="0"/>
        <v>271.92</v>
      </c>
      <c r="AT14" s="6"/>
    </row>
    <row r="15" spans="1:46" s="16" customFormat="1" ht="16.5" customHeight="1">
      <c r="A15" s="2" t="s">
        <v>243</v>
      </c>
      <c r="B15" s="2" t="s">
        <v>245</v>
      </c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>
        <v>420</v>
      </c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98">
        <f t="shared" si="0"/>
        <v>420</v>
      </c>
      <c r="AT15" s="6"/>
    </row>
    <row r="16" spans="1:46" s="16" customFormat="1" ht="15.75">
      <c r="A16" s="2" t="s">
        <v>243</v>
      </c>
      <c r="B16" s="2" t="s">
        <v>246</v>
      </c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>
        <v>336</v>
      </c>
      <c r="AC16" s="20"/>
      <c r="AD16" s="14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98">
        <f t="shared" si="0"/>
        <v>336</v>
      </c>
      <c r="AT16" s="6"/>
    </row>
    <row r="17" spans="1:46" s="16" customFormat="1" ht="15.75">
      <c r="A17" s="2" t="s">
        <v>243</v>
      </c>
      <c r="B17" s="2" t="s">
        <v>247</v>
      </c>
      <c r="C17" s="20"/>
      <c r="D17" s="20"/>
      <c r="E17" s="20"/>
      <c r="F17" s="135"/>
      <c r="G17" s="135"/>
      <c r="H17" s="135"/>
      <c r="I17" s="135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>
        <v>336</v>
      </c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98">
        <f t="shared" si="0"/>
        <v>336</v>
      </c>
      <c r="AT17" s="6"/>
    </row>
    <row r="18" spans="1:46" s="16" customFormat="1" ht="15.75">
      <c r="A18" s="2" t="s">
        <v>243</v>
      </c>
      <c r="B18" s="2" t="s">
        <v>248</v>
      </c>
      <c r="C18" s="135"/>
      <c r="D18" s="135"/>
      <c r="E18" s="20"/>
      <c r="F18" s="135"/>
      <c r="G18" s="135"/>
      <c r="H18" s="135"/>
      <c r="I18" s="135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>
        <v>252</v>
      </c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98">
        <f t="shared" si="0"/>
        <v>252</v>
      </c>
      <c r="AT18" s="6"/>
    </row>
    <row r="19" spans="1:46" s="16" customFormat="1" ht="15.75">
      <c r="A19" s="2" t="s">
        <v>252</v>
      </c>
      <c r="B19" t="s">
        <v>259</v>
      </c>
      <c r="C19" s="20">
        <v>365</v>
      </c>
      <c r="D19" s="20"/>
      <c r="E19" s="20"/>
      <c r="F19" s="135"/>
      <c r="G19" s="135"/>
      <c r="H19" s="135"/>
      <c r="I19" s="135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98">
        <f t="shared" si="0"/>
        <v>365</v>
      </c>
      <c r="AT19" s="6"/>
    </row>
    <row r="20" spans="1:46" s="16" customFormat="1" ht="15.75">
      <c r="A20" s="2" t="s">
        <v>252</v>
      </c>
      <c r="B20" s="2" t="s">
        <v>254</v>
      </c>
      <c r="C20" s="140"/>
      <c r="D20" s="140"/>
      <c r="E20" s="140"/>
      <c r="F20" s="135"/>
      <c r="G20" s="135"/>
      <c r="H20" s="135"/>
      <c r="I20" s="135"/>
      <c r="J20" s="140"/>
      <c r="K20" s="140"/>
      <c r="L20" s="135">
        <v>1176.55</v>
      </c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  <c r="AA20" s="140"/>
      <c r="AB20" s="140"/>
      <c r="AC20" s="140"/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98">
        <f t="shared" si="0"/>
        <v>1176.55</v>
      </c>
      <c r="AT20" s="6"/>
    </row>
    <row r="21" spans="1:46" s="16" customFormat="1" ht="15.75">
      <c r="A21" s="2" t="s">
        <v>260</v>
      </c>
      <c r="B21" s="2" t="s">
        <v>261</v>
      </c>
      <c r="C21" s="135">
        <f>36067.16+425+170+170+170+170+170</f>
        <v>37342.160000000003</v>
      </c>
      <c r="D21" s="135"/>
      <c r="E21" s="140">
        <v>255</v>
      </c>
      <c r="F21" s="135">
        <v>34.619999999999997</v>
      </c>
      <c r="G21" s="135"/>
      <c r="H21" s="135"/>
      <c r="I21" s="135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98">
        <f t="shared" si="0"/>
        <v>37631.780000000006</v>
      </c>
      <c r="AT21" s="6"/>
    </row>
    <row r="22" spans="1:46" s="16" customFormat="1" ht="15.75">
      <c r="A22" s="2" t="s">
        <v>260</v>
      </c>
      <c r="B22" s="2" t="s">
        <v>262</v>
      </c>
      <c r="C22" s="140"/>
      <c r="D22" s="140"/>
      <c r="E22" s="140"/>
      <c r="F22" s="135">
        <v>446.83</v>
      </c>
      <c r="G22" s="135"/>
      <c r="H22" s="135"/>
      <c r="I22" s="135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  <c r="AA22" s="140"/>
      <c r="AB22" s="135"/>
      <c r="AC22" s="140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98">
        <f t="shared" si="0"/>
        <v>446.83</v>
      </c>
      <c r="AT22" s="6"/>
    </row>
    <row r="23" spans="1:46" s="16" customFormat="1" ht="15.75">
      <c r="A23" s="2" t="s">
        <v>287</v>
      </c>
      <c r="B23" s="131" t="s">
        <v>288</v>
      </c>
      <c r="C23" s="140"/>
      <c r="D23" s="140"/>
      <c r="E23" s="140"/>
      <c r="F23" s="135"/>
      <c r="G23" s="135"/>
      <c r="H23" s="135"/>
      <c r="I23" s="135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>
        <v>608</v>
      </c>
      <c r="AA23" s="140"/>
      <c r="AB23" s="135"/>
      <c r="AC23" s="140"/>
      <c r="AD23" s="140"/>
      <c r="AE23" s="140"/>
      <c r="AF23" s="140"/>
      <c r="AG23" s="140"/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98">
        <f t="shared" si="0"/>
        <v>608</v>
      </c>
      <c r="AT23" s="6"/>
    </row>
    <row r="24" spans="1:46" s="16" customFormat="1" ht="15.75">
      <c r="A24" s="2" t="s">
        <v>309</v>
      </c>
      <c r="B24" s="2" t="s">
        <v>311</v>
      </c>
      <c r="C24" s="2"/>
      <c r="D24" s="2"/>
      <c r="E24" s="2"/>
      <c r="F24" s="135"/>
      <c r="G24" s="135">
        <v>1106.25</v>
      </c>
      <c r="H24" s="135"/>
      <c r="I24" s="135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98">
        <f t="shared" si="0"/>
        <v>1106.25</v>
      </c>
      <c r="AT24" s="6"/>
    </row>
    <row r="25" spans="1:46" s="16" customFormat="1" ht="15.75">
      <c r="A25" s="2" t="s">
        <v>314</v>
      </c>
      <c r="B25" s="131" t="s">
        <v>321</v>
      </c>
      <c r="C25" s="140"/>
      <c r="D25" s="140"/>
      <c r="E25" s="140"/>
      <c r="F25" s="135"/>
      <c r="G25" s="135"/>
      <c r="H25" s="135"/>
      <c r="I25" s="135"/>
      <c r="J25" s="135">
        <v>1152.8900000000001</v>
      </c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98">
        <f t="shared" si="0"/>
        <v>1152.8900000000001</v>
      </c>
      <c r="AT25" s="6"/>
    </row>
    <row r="26" spans="1:46" s="16" customFormat="1" ht="15.75">
      <c r="A26" s="2" t="s">
        <v>314</v>
      </c>
      <c r="B26" s="131" t="s">
        <v>322</v>
      </c>
      <c r="C26" s="140"/>
      <c r="D26" s="140"/>
      <c r="E26" s="140"/>
      <c r="F26" s="135"/>
      <c r="G26" s="135"/>
      <c r="H26" s="135"/>
      <c r="I26" s="135"/>
      <c r="J26" s="135">
        <v>1116.77</v>
      </c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98">
        <f t="shared" si="0"/>
        <v>1116.77</v>
      </c>
      <c r="AT26" s="6"/>
    </row>
    <row r="27" spans="1:46" s="16" customFormat="1" ht="15.75">
      <c r="A27" s="2" t="s">
        <v>314</v>
      </c>
      <c r="B27" s="131" t="s">
        <v>323</v>
      </c>
      <c r="C27" s="140"/>
      <c r="D27" s="140"/>
      <c r="E27" s="140"/>
      <c r="F27" s="135"/>
      <c r="G27" s="135"/>
      <c r="H27" s="135"/>
      <c r="I27" s="135"/>
      <c r="J27" s="135">
        <v>1346.04</v>
      </c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98">
        <f t="shared" si="0"/>
        <v>1346.04</v>
      </c>
      <c r="AT27" s="6"/>
    </row>
    <row r="28" spans="1:46" s="16" customFormat="1" ht="15.75">
      <c r="A28" s="2" t="s">
        <v>314</v>
      </c>
      <c r="B28" s="131" t="s">
        <v>324</v>
      </c>
      <c r="C28" s="140"/>
      <c r="D28" s="140"/>
      <c r="E28" s="140"/>
      <c r="F28" s="135"/>
      <c r="G28" s="135"/>
      <c r="H28" s="135"/>
      <c r="I28" s="135"/>
      <c r="J28" s="135">
        <v>1328.32</v>
      </c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40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98">
        <f t="shared" si="0"/>
        <v>1328.32</v>
      </c>
      <c r="AT28" s="6"/>
    </row>
    <row r="29" spans="1:46" s="16" customFormat="1" ht="15.75">
      <c r="A29" s="2" t="s">
        <v>314</v>
      </c>
      <c r="B29" s="131" t="s">
        <v>325</v>
      </c>
      <c r="C29" s="140"/>
      <c r="D29" s="140"/>
      <c r="E29" s="140"/>
      <c r="F29" s="135"/>
      <c r="G29" s="135"/>
      <c r="H29" s="135">
        <v>3414.58</v>
      </c>
      <c r="I29" s="135"/>
      <c r="J29" s="135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  <c r="AD29" s="140"/>
      <c r="AE29" s="140"/>
      <c r="AF29" s="140"/>
      <c r="AG29" s="140"/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98">
        <f t="shared" si="0"/>
        <v>3414.58</v>
      </c>
      <c r="AT29" s="6"/>
    </row>
    <row r="30" spans="1:46" s="16" customFormat="1" ht="15.75">
      <c r="A30" s="2" t="s">
        <v>314</v>
      </c>
      <c r="B30" s="131" t="s">
        <v>326</v>
      </c>
      <c r="C30" s="140"/>
      <c r="D30" s="140"/>
      <c r="E30" s="140"/>
      <c r="F30" s="135"/>
      <c r="G30" s="135"/>
      <c r="H30" s="135">
        <v>3314.47</v>
      </c>
      <c r="I30" s="135"/>
      <c r="J30" s="135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35"/>
      <c r="AG30" s="140"/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98">
        <f t="shared" si="0"/>
        <v>3314.47</v>
      </c>
      <c r="AT30" s="6"/>
    </row>
    <row r="31" spans="1:46" s="16" customFormat="1" ht="17.25" customHeight="1">
      <c r="A31" s="2" t="s">
        <v>335</v>
      </c>
      <c r="B31" s="131" t="s">
        <v>343</v>
      </c>
      <c r="C31" s="20">
        <v>48.67</v>
      </c>
      <c r="D31" s="20"/>
      <c r="E31" s="20"/>
      <c r="F31" s="135"/>
      <c r="G31" s="135"/>
      <c r="H31" s="135"/>
      <c r="I31" s="135"/>
      <c r="J31" s="135"/>
      <c r="K31" s="20"/>
      <c r="L31" s="20"/>
      <c r="M31" s="20"/>
      <c r="N31" s="20"/>
      <c r="O31" s="20"/>
      <c r="P31" s="135"/>
      <c r="Q31" s="135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98">
        <f t="shared" si="0"/>
        <v>48.67</v>
      </c>
      <c r="AT31" s="6"/>
    </row>
    <row r="32" spans="1:46" s="16" customFormat="1" ht="15.75">
      <c r="A32" s="2" t="s">
        <v>335</v>
      </c>
      <c r="B32" s="2" t="s">
        <v>344</v>
      </c>
      <c r="C32" s="135"/>
      <c r="D32" s="135"/>
      <c r="E32" s="135"/>
      <c r="F32" s="135"/>
      <c r="G32" s="135"/>
      <c r="H32" s="135"/>
      <c r="I32" s="135"/>
      <c r="J32" s="135"/>
      <c r="K32" s="20"/>
      <c r="L32" s="20">
        <v>1183.7</v>
      </c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98">
        <f t="shared" si="0"/>
        <v>1183.7</v>
      </c>
      <c r="AT32" s="6"/>
    </row>
    <row r="33" spans="1:61" s="16" customFormat="1" ht="15.75">
      <c r="A33" s="2" t="s">
        <v>345</v>
      </c>
      <c r="B33" s="131" t="s">
        <v>349</v>
      </c>
      <c r="C33" s="135"/>
      <c r="D33" s="135"/>
      <c r="E33" s="135"/>
      <c r="F33" s="135"/>
      <c r="G33" s="135"/>
      <c r="H33" s="135"/>
      <c r="I33" s="135"/>
      <c r="J33" s="135"/>
      <c r="K33" s="20"/>
      <c r="L33" s="20">
        <v>25</v>
      </c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>
        <v>50</v>
      </c>
      <c r="Y33" s="20"/>
      <c r="Z33" s="20"/>
      <c r="AA33" s="20"/>
      <c r="AB33" s="20">
        <v>96</v>
      </c>
      <c r="AC33" s="20">
        <v>11</v>
      </c>
      <c r="AD33" s="20"/>
      <c r="AE33" s="20"/>
      <c r="AF33" s="20">
        <v>27.5</v>
      </c>
      <c r="AG33" s="20"/>
      <c r="AH33" s="20"/>
      <c r="AI33" s="20">
        <v>50</v>
      </c>
      <c r="AJ33" s="20"/>
      <c r="AK33" s="20"/>
      <c r="AL33" s="20"/>
      <c r="AM33" s="20"/>
      <c r="AN33" s="20"/>
      <c r="AO33" s="20"/>
      <c r="AP33" s="20"/>
      <c r="AQ33" s="20"/>
      <c r="AR33" s="20"/>
      <c r="AS33" s="98">
        <f t="shared" si="0"/>
        <v>259.5</v>
      </c>
      <c r="AT33" s="6"/>
    </row>
    <row r="34" spans="1:61" s="16" customFormat="1" ht="15.75">
      <c r="A34" s="2" t="s">
        <v>345</v>
      </c>
      <c r="B34" s="131" t="s">
        <v>350</v>
      </c>
      <c r="C34" s="20"/>
      <c r="D34" s="20"/>
      <c r="E34" s="20"/>
      <c r="F34" s="135">
        <v>85.11</v>
      </c>
      <c r="G34" s="135"/>
      <c r="H34" s="135"/>
      <c r="I34" s="135"/>
      <c r="J34" s="135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135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98">
        <f t="shared" si="0"/>
        <v>85.11</v>
      </c>
      <c r="AT34" s="6"/>
    </row>
    <row r="35" spans="1:61" s="16" customFormat="1" ht="15.75">
      <c r="A35" s="2" t="s">
        <v>345</v>
      </c>
      <c r="B35" s="131" t="s">
        <v>351</v>
      </c>
      <c r="C35" s="20">
        <v>37103.21</v>
      </c>
      <c r="D35" s="20"/>
      <c r="E35" s="20"/>
      <c r="F35" s="135"/>
      <c r="G35" s="135"/>
      <c r="H35" s="135"/>
      <c r="I35" s="135"/>
      <c r="J35" s="135"/>
      <c r="K35" s="20"/>
      <c r="L35" s="20"/>
      <c r="M35" s="20"/>
      <c r="N35" s="135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98">
        <f t="shared" si="0"/>
        <v>37103.21</v>
      </c>
      <c r="AT35" s="6"/>
    </row>
    <row r="36" spans="1:61" s="16" customFormat="1" ht="15.75">
      <c r="A36" s="2" t="s">
        <v>354</v>
      </c>
      <c r="B36" s="2" t="s">
        <v>357</v>
      </c>
      <c r="C36" s="12"/>
      <c r="D36" s="12"/>
      <c r="E36" s="20"/>
      <c r="F36" s="135"/>
      <c r="G36" s="135">
        <v>1106.25</v>
      </c>
      <c r="H36" s="135"/>
      <c r="I36" s="135"/>
      <c r="J36" s="135"/>
      <c r="K36" s="20"/>
      <c r="L36" s="20"/>
      <c r="M36" s="20"/>
      <c r="N36" s="20"/>
      <c r="O36" s="20"/>
      <c r="P36" s="135"/>
      <c r="Q36" s="135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98">
        <f t="shared" si="0"/>
        <v>1106.25</v>
      </c>
      <c r="AT36" s="6"/>
    </row>
    <row r="37" spans="1:61" s="16" customFormat="1" ht="15.75">
      <c r="A37" s="2" t="s">
        <v>354</v>
      </c>
      <c r="B37" s="2" t="s">
        <v>358</v>
      </c>
      <c r="C37" s="20"/>
      <c r="D37" s="20"/>
      <c r="E37" s="20"/>
      <c r="F37" s="135"/>
      <c r="G37" s="135">
        <v>1205.57</v>
      </c>
      <c r="H37" s="135"/>
      <c r="I37" s="135"/>
      <c r="J37" s="135"/>
      <c r="K37" s="20"/>
      <c r="L37" s="20"/>
      <c r="M37" s="20"/>
      <c r="N37" s="20"/>
      <c r="O37" s="20"/>
      <c r="P37" s="135"/>
      <c r="Q37" s="135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98">
        <f t="shared" ref="AS37:AS68" si="1">SUM(C37:AR37)</f>
        <v>1205.57</v>
      </c>
      <c r="AT37" s="84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</row>
    <row r="38" spans="1:61" s="48" customFormat="1" ht="15.75">
      <c r="A38" s="2" t="s">
        <v>354</v>
      </c>
      <c r="B38" s="131" t="s">
        <v>365</v>
      </c>
      <c r="C38" s="20"/>
      <c r="D38" s="20"/>
      <c r="E38" s="20"/>
      <c r="F38" s="135"/>
      <c r="G38" s="135"/>
      <c r="H38" s="135"/>
      <c r="I38" s="135"/>
      <c r="J38" s="135"/>
      <c r="K38" s="20"/>
      <c r="L38" s="20"/>
      <c r="M38" s="20"/>
      <c r="N38" s="20"/>
      <c r="O38" s="20"/>
      <c r="P38" s="20"/>
      <c r="Q38" s="20"/>
      <c r="R38" s="135"/>
      <c r="S38" s="135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>
        <v>325</v>
      </c>
      <c r="AS38" s="98">
        <f t="shared" si="1"/>
        <v>325</v>
      </c>
      <c r="AT38" s="85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</row>
    <row r="39" spans="1:61" s="48" customFormat="1" ht="15.75">
      <c r="A39" s="2" t="s">
        <v>377</v>
      </c>
      <c r="B39" s="131" t="s">
        <v>381</v>
      </c>
      <c r="C39" s="20"/>
      <c r="D39" s="20"/>
      <c r="E39" s="20"/>
      <c r="F39" s="20"/>
      <c r="G39" s="20"/>
      <c r="H39" s="135"/>
      <c r="I39" s="135"/>
      <c r="J39" s="135"/>
      <c r="K39" s="20"/>
      <c r="L39" s="20">
        <v>1184</v>
      </c>
      <c r="M39" s="20"/>
      <c r="N39" s="20"/>
      <c r="O39" s="20"/>
      <c r="P39" s="20"/>
      <c r="Q39" s="20"/>
      <c r="R39" s="135"/>
      <c r="S39" s="135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98">
        <f t="shared" si="1"/>
        <v>1184</v>
      </c>
      <c r="AT39" s="85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</row>
    <row r="40" spans="1:61" s="48" customFormat="1" ht="15.75">
      <c r="A40" s="2" t="s">
        <v>388</v>
      </c>
      <c r="B40" s="2" t="s">
        <v>389</v>
      </c>
      <c r="C40" s="135"/>
      <c r="D40" s="135"/>
      <c r="E40" s="135"/>
      <c r="F40" s="20"/>
      <c r="G40" s="20"/>
      <c r="H40" s="135">
        <v>3250.18</v>
      </c>
      <c r="I40" s="135"/>
      <c r="J40" s="135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98">
        <f t="shared" si="1"/>
        <v>3250.18</v>
      </c>
      <c r="AT40" s="85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</row>
    <row r="41" spans="1:61" s="48" customFormat="1" ht="15.75">
      <c r="A41" s="2" t="s">
        <v>393</v>
      </c>
      <c r="B41" s="131" t="s">
        <v>395</v>
      </c>
      <c r="C41" s="135">
        <f>35593.83+425+180+170+170+200+170+225</f>
        <v>37133.83</v>
      </c>
      <c r="D41" s="135"/>
      <c r="E41" s="135">
        <f>54+51+51+51+60+67.5</f>
        <v>334.5</v>
      </c>
      <c r="F41" s="135"/>
      <c r="G41" s="135"/>
      <c r="H41" s="135"/>
      <c r="I41" s="135"/>
      <c r="J41" s="135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98">
        <f t="shared" si="1"/>
        <v>37468.33</v>
      </c>
      <c r="AT41" s="85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</row>
    <row r="42" spans="1:61" s="48" customFormat="1" ht="15.75">
      <c r="A42" s="2" t="s">
        <v>393</v>
      </c>
      <c r="B42" s="131" t="s">
        <v>396</v>
      </c>
      <c r="C42" s="135"/>
      <c r="D42" s="135"/>
      <c r="E42" s="135"/>
      <c r="F42" s="20">
        <v>235.97</v>
      </c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98">
        <f t="shared" si="1"/>
        <v>235.97</v>
      </c>
      <c r="AT42" s="85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</row>
    <row r="43" spans="1:61" s="48" customFormat="1" ht="15.75">
      <c r="A43" s="2" t="s">
        <v>393</v>
      </c>
      <c r="B43" s="124" t="s">
        <v>398</v>
      </c>
      <c r="C43" s="135"/>
      <c r="D43" s="135"/>
      <c r="E43" s="135"/>
      <c r="F43" s="20"/>
      <c r="G43" s="20"/>
      <c r="H43" s="20"/>
      <c r="I43" s="20"/>
      <c r="J43" s="20"/>
      <c r="K43" s="20"/>
      <c r="L43" s="20"/>
      <c r="M43" s="20"/>
      <c r="N43" s="135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>
        <v>325</v>
      </c>
      <c r="AS43" s="98">
        <f t="shared" si="1"/>
        <v>325</v>
      </c>
      <c r="AT43" s="85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</row>
    <row r="44" spans="1:61" s="48" customFormat="1" ht="16.5" customHeight="1">
      <c r="A44" s="2" t="s">
        <v>402</v>
      </c>
      <c r="B44" s="55" t="s">
        <v>403</v>
      </c>
      <c r="C44" s="20"/>
      <c r="D44" s="20"/>
      <c r="E44" s="20"/>
      <c r="F44" s="20"/>
      <c r="G44" s="20"/>
      <c r="H44" s="20">
        <v>3251.65</v>
      </c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135"/>
      <c r="AK44" s="20"/>
      <c r="AL44" s="20"/>
      <c r="AM44" s="20"/>
      <c r="AN44" s="20"/>
      <c r="AO44" s="20"/>
      <c r="AP44" s="20"/>
      <c r="AQ44" s="20"/>
      <c r="AR44" s="20"/>
      <c r="AS44" s="98">
        <f t="shared" si="1"/>
        <v>3251.65</v>
      </c>
      <c r="AT44" s="85"/>
      <c r="AU44" s="86"/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/>
      <c r="BG44" s="86"/>
      <c r="BH44" s="86"/>
      <c r="BI44" s="86"/>
    </row>
    <row r="45" spans="1:61" s="48" customFormat="1" ht="15.75">
      <c r="A45" s="2" t="s">
        <v>422</v>
      </c>
      <c r="B45" s="55" t="s">
        <v>423</v>
      </c>
      <c r="C45" s="20"/>
      <c r="D45" s="20"/>
      <c r="E45" s="20"/>
      <c r="F45" s="20"/>
      <c r="G45" s="20">
        <v>1106.25</v>
      </c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135"/>
      <c r="AK45" s="20"/>
      <c r="AL45" s="20"/>
      <c r="AM45" s="20"/>
      <c r="AN45" s="20"/>
      <c r="AO45" s="20"/>
      <c r="AP45" s="20"/>
      <c r="AQ45" s="20"/>
      <c r="AR45" s="20"/>
      <c r="AS45" s="98">
        <f t="shared" si="1"/>
        <v>1106.25</v>
      </c>
      <c r="AT45" s="85"/>
      <c r="AU45" s="86"/>
      <c r="AV45" s="86"/>
      <c r="AW45" s="86"/>
      <c r="AX45" s="86"/>
      <c r="AY45" s="86"/>
      <c r="AZ45" s="86"/>
      <c r="BA45" s="86"/>
      <c r="BB45" s="86"/>
      <c r="BC45" s="86"/>
      <c r="BD45" s="86"/>
      <c r="BE45" s="86"/>
      <c r="BF45" s="86"/>
      <c r="BG45" s="86"/>
      <c r="BH45" s="86"/>
      <c r="BI45" s="86"/>
    </row>
    <row r="46" spans="1:61" s="48" customFormat="1" ht="15.75">
      <c r="A46" s="2" t="s">
        <v>428</v>
      </c>
      <c r="B46" s="55" t="s">
        <v>433</v>
      </c>
      <c r="C46" s="20"/>
      <c r="D46" s="20"/>
      <c r="E46" s="20"/>
      <c r="F46" s="20"/>
      <c r="G46" s="20"/>
      <c r="H46" s="20"/>
      <c r="I46" s="20"/>
      <c r="J46" s="20"/>
      <c r="K46" s="20"/>
      <c r="L46" s="20">
        <v>1181.2</v>
      </c>
      <c r="M46" s="20"/>
      <c r="N46" s="20"/>
      <c r="O46" s="135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98">
        <f t="shared" si="1"/>
        <v>1181.2</v>
      </c>
      <c r="AT46" s="85"/>
      <c r="AU46" s="86"/>
      <c r="AV46" s="86"/>
      <c r="AW46" s="86"/>
      <c r="AX46" s="86"/>
      <c r="AY46" s="86"/>
      <c r="AZ46" s="86"/>
      <c r="BA46" s="86"/>
      <c r="BB46" s="86"/>
      <c r="BC46" s="86"/>
      <c r="BD46" s="86"/>
      <c r="BE46" s="86"/>
      <c r="BF46" s="86"/>
      <c r="BG46" s="86"/>
      <c r="BH46" s="86"/>
      <c r="BI46" s="86"/>
    </row>
    <row r="47" spans="1:61" s="50" customFormat="1" ht="15.75">
      <c r="A47" s="2" t="s">
        <v>435</v>
      </c>
      <c r="B47" s="131" t="s">
        <v>437</v>
      </c>
      <c r="C47" s="20"/>
      <c r="D47" s="20">
        <v>486</v>
      </c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135"/>
      <c r="Q47" s="135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98">
        <f t="shared" si="1"/>
        <v>486</v>
      </c>
      <c r="AT47" s="85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</row>
    <row r="48" spans="1:61" s="50" customFormat="1" ht="15.75">
      <c r="A48" s="2" t="s">
        <v>435</v>
      </c>
      <c r="B48" s="55" t="s">
        <v>438</v>
      </c>
      <c r="C48" s="20"/>
      <c r="D48" s="20"/>
      <c r="E48" s="20"/>
      <c r="F48" s="20">
        <v>1187.69</v>
      </c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135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135"/>
      <c r="AS48" s="98">
        <f t="shared" si="1"/>
        <v>1187.69</v>
      </c>
      <c r="AT48" s="85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</row>
    <row r="49" spans="1:61" s="50" customFormat="1" ht="15.75">
      <c r="A49" s="17" t="s">
        <v>465</v>
      </c>
      <c r="B49" s="2" t="s">
        <v>466</v>
      </c>
      <c r="C49" s="20"/>
      <c r="D49" s="20"/>
      <c r="E49" s="20"/>
      <c r="F49" s="20"/>
      <c r="G49" s="20"/>
      <c r="H49" s="20">
        <v>3325.03</v>
      </c>
      <c r="I49" s="20">
        <v>41.31</v>
      </c>
      <c r="J49" s="20"/>
      <c r="K49" s="20"/>
      <c r="L49" s="20"/>
      <c r="M49" s="20"/>
      <c r="N49" s="135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98">
        <f t="shared" si="1"/>
        <v>3366.34</v>
      </c>
      <c r="AT49" s="85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</row>
    <row r="50" spans="1:61" s="50" customFormat="1" ht="15.75">
      <c r="A50" s="2" t="s">
        <v>465</v>
      </c>
      <c r="B50" s="55" t="s">
        <v>467</v>
      </c>
      <c r="C50" s="20"/>
      <c r="D50" s="20"/>
      <c r="E50" s="20"/>
      <c r="F50" s="20"/>
      <c r="G50" s="20"/>
      <c r="H50" s="20"/>
      <c r="I50" s="20"/>
      <c r="J50" s="20">
        <v>1280.44</v>
      </c>
      <c r="K50" s="20">
        <v>37.67</v>
      </c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98">
        <f t="shared" si="1"/>
        <v>1318.1100000000001</v>
      </c>
      <c r="AT50" s="85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</row>
    <row r="51" spans="1:61" s="50" customFormat="1" ht="15.75">
      <c r="A51" s="2" t="s">
        <v>465</v>
      </c>
      <c r="B51" s="55" t="s">
        <v>468</v>
      </c>
      <c r="C51" s="20"/>
      <c r="D51" s="20"/>
      <c r="E51" s="20"/>
      <c r="F51" s="20"/>
      <c r="G51" s="20"/>
      <c r="H51" s="20"/>
      <c r="I51" s="20"/>
      <c r="J51" s="20">
        <v>1117.27</v>
      </c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98">
        <f t="shared" si="1"/>
        <v>1117.27</v>
      </c>
      <c r="AT51" s="85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</row>
    <row r="52" spans="1:61" s="50" customFormat="1" ht="15.75">
      <c r="A52" s="2" t="s">
        <v>465</v>
      </c>
      <c r="B52" s="55" t="s">
        <v>469</v>
      </c>
      <c r="C52" s="20"/>
      <c r="D52" s="20"/>
      <c r="E52" s="20"/>
      <c r="F52" s="20"/>
      <c r="G52" s="20"/>
      <c r="H52" s="20">
        <v>143.28</v>
      </c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98">
        <f t="shared" si="1"/>
        <v>143.28</v>
      </c>
      <c r="AT52" s="85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</row>
    <row r="53" spans="1:61" s="50" customFormat="1" ht="15.75">
      <c r="A53" s="2" t="s">
        <v>472</v>
      </c>
      <c r="B53" s="55" t="s">
        <v>473</v>
      </c>
      <c r="C53" s="140">
        <f>36026.85+900+170+170+195+225</f>
        <v>37686.85</v>
      </c>
      <c r="D53" s="135"/>
      <c r="E53" s="135">
        <f>51+51+58.5+67.5</f>
        <v>228</v>
      </c>
      <c r="F53" s="135"/>
      <c r="G53" s="135"/>
      <c r="H53" s="20"/>
      <c r="I53" s="20"/>
      <c r="J53" s="135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98">
        <f t="shared" si="1"/>
        <v>37914.85</v>
      </c>
      <c r="AT53" s="85"/>
      <c r="AU53" s="87"/>
      <c r="AV53" s="87"/>
      <c r="AW53" s="87"/>
      <c r="AX53" s="87"/>
      <c r="AY53" s="87"/>
      <c r="AZ53" s="87"/>
      <c r="BA53" s="87"/>
      <c r="BB53" s="87"/>
      <c r="BC53" s="87"/>
      <c r="BD53" s="87"/>
      <c r="BE53" s="87"/>
      <c r="BF53" s="87"/>
      <c r="BG53" s="87"/>
      <c r="BH53" s="87"/>
      <c r="BI53" s="87"/>
    </row>
    <row r="54" spans="1:61" s="50" customFormat="1" ht="17.25" customHeight="1">
      <c r="A54" s="2" t="s">
        <v>474</v>
      </c>
      <c r="B54" s="2" t="s">
        <v>506</v>
      </c>
      <c r="C54" s="135"/>
      <c r="D54" s="135"/>
      <c r="E54" s="135"/>
      <c r="F54" s="20"/>
      <c r="G54" s="20">
        <v>1106.25</v>
      </c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98">
        <f t="shared" si="1"/>
        <v>1106.25</v>
      </c>
      <c r="AT54" s="85"/>
      <c r="AU54" s="87"/>
      <c r="AV54" s="87"/>
      <c r="AW54" s="87"/>
      <c r="AX54" s="87"/>
      <c r="AY54" s="87"/>
      <c r="AZ54" s="87"/>
      <c r="BA54" s="87"/>
      <c r="BB54" s="87"/>
      <c r="BC54" s="87"/>
      <c r="BD54" s="87"/>
      <c r="BE54" s="87"/>
      <c r="BF54" s="87"/>
      <c r="BG54" s="87"/>
      <c r="BH54" s="87"/>
      <c r="BI54" s="87"/>
    </row>
    <row r="55" spans="1:61" s="50" customFormat="1" ht="15.75">
      <c r="A55" s="2" t="s">
        <v>486</v>
      </c>
      <c r="B55" s="2" t="s">
        <v>487</v>
      </c>
      <c r="C55" s="135"/>
      <c r="D55" s="135"/>
      <c r="E55" s="135"/>
      <c r="F55" s="20"/>
      <c r="G55" s="20"/>
      <c r="H55" s="20"/>
      <c r="I55" s="20"/>
      <c r="J55" s="135"/>
      <c r="K55" s="20"/>
      <c r="L55" s="20">
        <v>1165.4000000000001</v>
      </c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98">
        <f t="shared" si="1"/>
        <v>1165.4000000000001</v>
      </c>
      <c r="AT55" s="85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</row>
    <row r="56" spans="1:61" s="50" customFormat="1" ht="15.75">
      <c r="A56" s="2" t="s">
        <v>486</v>
      </c>
      <c r="B56" s="55" t="s">
        <v>488</v>
      </c>
      <c r="C56" s="135"/>
      <c r="D56" s="135"/>
      <c r="E56" s="135"/>
      <c r="F56" s="20">
        <v>691.13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98">
        <f t="shared" si="1"/>
        <v>691.13</v>
      </c>
      <c r="AT56" s="85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/>
      <c r="BH56" s="87"/>
      <c r="BI56" s="87"/>
    </row>
    <row r="57" spans="1:61" s="50" customFormat="1" ht="15.75">
      <c r="A57" s="2" t="s">
        <v>486</v>
      </c>
      <c r="B57" s="55" t="s">
        <v>489</v>
      </c>
      <c r="C57" s="135">
        <f>36289.64+1660+237.5+237.5+170+200+170</f>
        <v>38964.639999999999</v>
      </c>
      <c r="D57" s="135"/>
      <c r="E57" s="135">
        <f>71.25+71.25+51+51+60</f>
        <v>304.5</v>
      </c>
      <c r="F57" s="20"/>
      <c r="G57" s="20"/>
      <c r="H57" s="20"/>
      <c r="I57" s="20"/>
      <c r="J57" s="20"/>
      <c r="K57" s="20"/>
      <c r="L57" s="20"/>
      <c r="M57" s="20"/>
      <c r="N57" s="135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98">
        <f t="shared" si="1"/>
        <v>39269.14</v>
      </c>
      <c r="AT57" s="85"/>
      <c r="AU57" s="87"/>
      <c r="AV57" s="87"/>
      <c r="AW57" s="87"/>
      <c r="AX57" s="87"/>
      <c r="AY57" s="87"/>
      <c r="AZ57" s="87"/>
      <c r="BA57" s="87"/>
      <c r="BB57" s="87"/>
      <c r="BC57" s="87"/>
      <c r="BD57" s="87"/>
      <c r="BE57" s="87"/>
      <c r="BF57" s="87"/>
      <c r="BG57" s="87"/>
      <c r="BH57" s="87"/>
      <c r="BI57" s="87"/>
    </row>
    <row r="58" spans="1:61" s="16" customFormat="1" ht="15.75">
      <c r="A58" s="2" t="s">
        <v>490</v>
      </c>
      <c r="B58" s="55" t="s">
        <v>492</v>
      </c>
      <c r="C58" s="20"/>
      <c r="D58" s="20">
        <v>1460</v>
      </c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135"/>
      <c r="AK58" s="20"/>
      <c r="AL58" s="20"/>
      <c r="AM58" s="20"/>
      <c r="AN58" s="20"/>
      <c r="AO58" s="20"/>
      <c r="AP58" s="20"/>
      <c r="AQ58" s="20"/>
      <c r="AR58" s="20"/>
      <c r="AS58" s="98">
        <f t="shared" si="1"/>
        <v>1460</v>
      </c>
      <c r="AT58" s="84"/>
      <c r="AU58" s="83"/>
      <c r="AV58" s="83"/>
      <c r="AW58" s="83"/>
      <c r="AX58" s="83"/>
      <c r="AY58" s="83"/>
      <c r="AZ58" s="83"/>
      <c r="BA58" s="83"/>
      <c r="BB58" s="83"/>
      <c r="BC58" s="83"/>
      <c r="BD58" s="83"/>
      <c r="BE58" s="83"/>
      <c r="BF58" s="83"/>
      <c r="BG58" s="83"/>
      <c r="BH58" s="83"/>
      <c r="BI58" s="83"/>
    </row>
    <row r="59" spans="1:61" s="16" customFormat="1" ht="15.75">
      <c r="A59" s="2" t="s">
        <v>493</v>
      </c>
      <c r="B59" s="55" t="s">
        <v>501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>
        <v>344.92</v>
      </c>
      <c r="AA59" s="20"/>
      <c r="AB59" s="20"/>
      <c r="AC59" s="20"/>
      <c r="AD59" s="135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98">
        <f t="shared" si="1"/>
        <v>344.92</v>
      </c>
      <c r="AT59" s="6"/>
    </row>
    <row r="60" spans="1:61" s="16" customFormat="1" ht="15.75">
      <c r="A60" s="17" t="s">
        <v>509</v>
      </c>
      <c r="B60" s="2" t="s">
        <v>516</v>
      </c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>
        <v>223.99</v>
      </c>
      <c r="AB60" s="20"/>
      <c r="AC60" s="20"/>
      <c r="AD60" s="20"/>
      <c r="AE60" s="20"/>
      <c r="AF60" s="135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98">
        <f t="shared" si="1"/>
        <v>223.99</v>
      </c>
      <c r="AT60" s="6"/>
    </row>
    <row r="61" spans="1:61" ht="15.75">
      <c r="A61" s="2" t="s">
        <v>521</v>
      </c>
      <c r="B61" s="55" t="s">
        <v>523</v>
      </c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>
        <v>37.5</v>
      </c>
      <c r="AA61" s="20"/>
      <c r="AB61" s="20">
        <v>269.39999999999998</v>
      </c>
      <c r="AC61" s="20"/>
      <c r="AD61" s="20">
        <v>24.5</v>
      </c>
      <c r="AE61" s="20"/>
      <c r="AF61" s="20">
        <v>14</v>
      </c>
      <c r="AG61" s="20"/>
      <c r="AH61" s="20"/>
      <c r="AI61" s="20">
        <v>50</v>
      </c>
      <c r="AJ61" s="20"/>
      <c r="AK61" s="20"/>
      <c r="AL61" s="20"/>
      <c r="AM61" s="20"/>
      <c r="AN61" s="20"/>
      <c r="AO61" s="20"/>
      <c r="AP61" s="20"/>
      <c r="AQ61" s="20"/>
      <c r="AR61" s="20"/>
      <c r="AS61" s="98">
        <f t="shared" si="1"/>
        <v>395.4</v>
      </c>
      <c r="AT61" s="6"/>
    </row>
    <row r="62" spans="1:61" ht="15.75">
      <c r="B62" s="55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98">
        <f t="shared" si="1"/>
        <v>0</v>
      </c>
      <c r="AT62" s="6"/>
    </row>
    <row r="63" spans="1:61" ht="15.75">
      <c r="A63" s="17"/>
      <c r="B63" s="2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98">
        <f t="shared" si="1"/>
        <v>0</v>
      </c>
      <c r="AT63" s="6"/>
    </row>
    <row r="64" spans="1:61" ht="15.75">
      <c r="B64" s="55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98">
        <f t="shared" si="1"/>
        <v>0</v>
      </c>
      <c r="AT64" s="6"/>
    </row>
    <row r="65" spans="1:46" ht="15.75">
      <c r="B65" s="55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135"/>
      <c r="AE65" s="135"/>
      <c r="AF65" s="135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98">
        <f t="shared" si="1"/>
        <v>0</v>
      </c>
      <c r="AT65" s="6"/>
    </row>
    <row r="66" spans="1:46" ht="15.75">
      <c r="B66" s="2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135"/>
      <c r="Q66" s="135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135"/>
      <c r="AE66" s="135"/>
      <c r="AF66" s="135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98">
        <f t="shared" si="1"/>
        <v>0</v>
      </c>
      <c r="AT66" s="6"/>
    </row>
    <row r="67" spans="1:46" ht="15.75">
      <c r="B67" s="2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135"/>
      <c r="Q67" s="135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135"/>
      <c r="AE67" s="135"/>
      <c r="AF67" s="135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98">
        <f t="shared" si="1"/>
        <v>0</v>
      </c>
      <c r="AT67" s="6"/>
    </row>
    <row r="68" spans="1:46" ht="15.75">
      <c r="B68" s="2"/>
      <c r="C68" s="12"/>
      <c r="D68" s="12"/>
      <c r="E68"/>
      <c r="F68" s="135"/>
      <c r="G68" s="135"/>
      <c r="H68" s="20"/>
      <c r="I68" s="20"/>
      <c r="J68" s="135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135"/>
      <c r="AE68" s="135"/>
      <c r="AF68" s="135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98">
        <f t="shared" si="1"/>
        <v>0</v>
      </c>
      <c r="AT68" s="6"/>
    </row>
    <row r="69" spans="1:46" ht="15.75">
      <c r="B69" s="2"/>
      <c r="C69" s="135"/>
      <c r="D69" s="135"/>
      <c r="E69" s="135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135"/>
      <c r="AE69" s="135"/>
      <c r="AF69" s="135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98">
        <f t="shared" ref="AS69:AS100" si="2">SUM(C69:AR69)</f>
        <v>0</v>
      </c>
      <c r="AT69" s="6"/>
    </row>
    <row r="70" spans="1:46" ht="15.75">
      <c r="B70" s="133"/>
      <c r="C70" s="135"/>
      <c r="D70" s="135"/>
      <c r="E70" s="135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135"/>
      <c r="AE70" s="135"/>
      <c r="AF70" s="135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98">
        <f t="shared" si="2"/>
        <v>0</v>
      </c>
      <c r="AT70" s="6"/>
    </row>
    <row r="71" spans="1:46" ht="15.75">
      <c r="B71" s="2"/>
      <c r="C71" s="135"/>
      <c r="D71" s="135"/>
      <c r="E71" s="135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77"/>
      <c r="AC71" s="20"/>
      <c r="AD71" s="135"/>
      <c r="AE71" s="135"/>
      <c r="AF71" s="135"/>
      <c r="AG71" s="20"/>
      <c r="AH71" s="20"/>
      <c r="AI71" s="20"/>
      <c r="AJ71" s="20"/>
      <c r="AK71" s="20"/>
      <c r="AL71" s="20"/>
      <c r="AM71" s="20"/>
      <c r="AN71" s="20"/>
      <c r="AO71" s="20"/>
      <c r="AP71" s="135"/>
      <c r="AQ71" s="20"/>
      <c r="AR71" s="20"/>
      <c r="AS71" s="98">
        <f t="shared" si="2"/>
        <v>0</v>
      </c>
      <c r="AT71" s="6"/>
    </row>
    <row r="72" spans="1:46" ht="15.75">
      <c r="B72" s="2"/>
      <c r="C72" s="140"/>
      <c r="D72" s="140"/>
      <c r="E72" s="140"/>
      <c r="F72" s="20"/>
      <c r="G72" s="20"/>
      <c r="H72" s="20"/>
      <c r="I72" s="20"/>
      <c r="J72" s="20"/>
      <c r="K72" s="20"/>
      <c r="L72" s="20"/>
      <c r="M72" s="20"/>
      <c r="N72" s="135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135"/>
      <c r="AE72" s="135"/>
      <c r="AF72" s="135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98">
        <f t="shared" si="2"/>
        <v>0</v>
      </c>
      <c r="AT72" s="6"/>
    </row>
    <row r="73" spans="1:46" ht="15.75">
      <c r="B73" s="2"/>
      <c r="C73" s="135"/>
      <c r="D73" s="135"/>
      <c r="E73" s="135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135"/>
      <c r="AB73" s="20"/>
      <c r="AC73" s="20"/>
      <c r="AD73" s="135"/>
      <c r="AE73" s="135"/>
      <c r="AF73" s="135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98">
        <f t="shared" si="2"/>
        <v>0</v>
      </c>
      <c r="AT73" s="6"/>
    </row>
    <row r="74" spans="1:46" s="16" customFormat="1" ht="15.75">
      <c r="A74" s="2"/>
      <c r="B74"/>
      <c r="C74" s="217"/>
      <c r="D74" s="217"/>
      <c r="E74" s="14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135"/>
      <c r="AB74" s="20"/>
      <c r="AC74" s="20"/>
      <c r="AD74" s="135"/>
      <c r="AE74" s="135"/>
      <c r="AF74" s="135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98">
        <f t="shared" si="2"/>
        <v>0</v>
      </c>
      <c r="AT74" s="6"/>
    </row>
    <row r="75" spans="1:46" s="16" customFormat="1" ht="15.75">
      <c r="A75" s="2"/>
      <c r="B75" s="2"/>
      <c r="C75" s="135"/>
      <c r="D75" s="135"/>
      <c r="E75" s="135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135"/>
      <c r="AE75" s="135"/>
      <c r="AF75" s="135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98">
        <f t="shared" si="2"/>
        <v>0</v>
      </c>
      <c r="AT75" s="6"/>
    </row>
    <row r="76" spans="1:46" s="16" customFormat="1" ht="15.75" customHeight="1">
      <c r="A76" s="2"/>
      <c r="B76" s="2"/>
      <c r="C76" s="135"/>
      <c r="D76" s="135"/>
      <c r="E76" s="135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135"/>
      <c r="AE76" s="135"/>
      <c r="AF76" s="135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98">
        <f t="shared" si="2"/>
        <v>0</v>
      </c>
      <c r="AT76" s="6"/>
    </row>
    <row r="77" spans="1:46" s="16" customFormat="1" ht="15.75" customHeight="1">
      <c r="A77" s="2"/>
      <c r="B77" s="2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135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98">
        <f t="shared" si="2"/>
        <v>0</v>
      </c>
      <c r="AT77" s="6"/>
    </row>
    <row r="78" spans="1:46" s="16" customFormat="1" ht="15.75" customHeight="1">
      <c r="A78" s="2"/>
      <c r="B78" s="55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135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98">
        <f t="shared" si="2"/>
        <v>0</v>
      </c>
      <c r="AT78" s="6"/>
    </row>
    <row r="79" spans="1:46" s="16" customFormat="1" ht="15.75" customHeight="1">
      <c r="A79" s="2"/>
      <c r="B79" s="2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135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98">
        <f t="shared" si="2"/>
        <v>0</v>
      </c>
      <c r="AT79" s="6"/>
    </row>
    <row r="80" spans="1:46" s="16" customFormat="1" ht="15.75" customHeight="1">
      <c r="A80" s="2"/>
      <c r="B80" s="167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98">
        <f t="shared" si="2"/>
        <v>0</v>
      </c>
      <c r="AT80" s="6"/>
    </row>
    <row r="81" spans="1:58" s="16" customFormat="1" ht="15.75" customHeight="1">
      <c r="A81" s="2"/>
      <c r="B81" s="167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98">
        <f t="shared" si="2"/>
        <v>0</v>
      </c>
      <c r="AT81" s="6"/>
    </row>
    <row r="82" spans="1:58" ht="15.75">
      <c r="B82" s="2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98">
        <f t="shared" si="2"/>
        <v>0</v>
      </c>
      <c r="AT82" s="6"/>
    </row>
    <row r="83" spans="1:58" s="16" customFormat="1" ht="15.75">
      <c r="A83" s="2"/>
      <c r="B83" s="2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98">
        <f t="shared" si="2"/>
        <v>0</v>
      </c>
      <c r="AT83" s="6"/>
    </row>
    <row r="84" spans="1:58" s="16" customFormat="1" ht="15.75">
      <c r="A84" s="2"/>
      <c r="B84" s="2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98">
        <f t="shared" si="2"/>
        <v>0</v>
      </c>
      <c r="AT84" s="6"/>
    </row>
    <row r="85" spans="1:58" s="16" customFormat="1" ht="15.75">
      <c r="A85" s="2"/>
      <c r="B85" s="2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98">
        <f t="shared" si="2"/>
        <v>0</v>
      </c>
      <c r="AT85" s="6"/>
    </row>
    <row r="86" spans="1:58" s="16" customFormat="1" ht="15.75">
      <c r="A86" s="2"/>
      <c r="B86" s="2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98">
        <f t="shared" si="2"/>
        <v>0</v>
      </c>
      <c r="AT86" s="6"/>
    </row>
    <row r="87" spans="1:58" s="16" customFormat="1" ht="15.75">
      <c r="A87" s="2"/>
      <c r="B87" s="2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98">
        <f t="shared" si="2"/>
        <v>0</v>
      </c>
      <c r="AT87" s="6"/>
    </row>
    <row r="88" spans="1:58" ht="15.75">
      <c r="B88" s="2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98">
        <f t="shared" si="2"/>
        <v>0</v>
      </c>
      <c r="AT88" s="6"/>
    </row>
    <row r="89" spans="1:58" ht="15.75">
      <c r="B89" s="2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98">
        <f t="shared" si="2"/>
        <v>0</v>
      </c>
      <c r="AT89" s="6"/>
    </row>
    <row r="90" spans="1:58" ht="15.75">
      <c r="B90" s="2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98">
        <f t="shared" si="2"/>
        <v>0</v>
      </c>
      <c r="AT90" s="6"/>
    </row>
    <row r="91" spans="1:58" ht="15.75">
      <c r="B91" s="2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98">
        <f t="shared" si="2"/>
        <v>0</v>
      </c>
      <c r="AT91" s="6"/>
    </row>
    <row r="92" spans="1:58" ht="15.75">
      <c r="B92" s="2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98">
        <f t="shared" si="2"/>
        <v>0</v>
      </c>
      <c r="AT92" s="6"/>
    </row>
    <row r="93" spans="1:58" ht="15.75">
      <c r="B93" s="2"/>
      <c r="C93" s="20"/>
      <c r="D93" s="20"/>
      <c r="E93" s="20"/>
      <c r="F93" s="20"/>
      <c r="G93" s="20"/>
      <c r="H93" s="20"/>
      <c r="I93" s="20"/>
      <c r="J93" s="12"/>
      <c r="K93" s="12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98">
        <f t="shared" si="2"/>
        <v>0</v>
      </c>
      <c r="AT93" s="6"/>
    </row>
    <row r="94" spans="1:58" ht="15.75">
      <c r="B94" s="2"/>
      <c r="C94" s="12"/>
      <c r="D94" s="12"/>
      <c r="E94" s="12"/>
      <c r="F94" s="12"/>
      <c r="G94" s="12"/>
      <c r="H94" s="12"/>
      <c r="I94" s="12"/>
      <c r="J94" s="20"/>
      <c r="K94" s="20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5"/>
      <c r="AJ94" s="12"/>
      <c r="AK94" s="12"/>
      <c r="AL94" s="12"/>
      <c r="AM94" s="12"/>
      <c r="AN94" s="12"/>
      <c r="AO94" s="12"/>
      <c r="AP94" s="12"/>
      <c r="AQ94" s="12"/>
      <c r="AR94" s="12"/>
      <c r="AS94" s="98">
        <f t="shared" si="2"/>
        <v>0</v>
      </c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">
        <f t="shared" ref="BF94" si="3">SUM(C94:BE94)</f>
        <v>0</v>
      </c>
    </row>
    <row r="95" spans="1:58" ht="15.75">
      <c r="A95" s="17"/>
      <c r="B95" s="2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98">
        <f t="shared" si="2"/>
        <v>0</v>
      </c>
      <c r="AT95" s="6"/>
    </row>
    <row r="96" spans="1:58" ht="15.75">
      <c r="B96" s="2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98">
        <f t="shared" si="2"/>
        <v>0</v>
      </c>
      <c r="AT96" s="6"/>
    </row>
    <row r="97" spans="1:46" ht="15.75">
      <c r="B97" s="2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98">
        <f t="shared" si="2"/>
        <v>0</v>
      </c>
      <c r="AT97" s="6"/>
    </row>
    <row r="98" spans="1:46" ht="15.75">
      <c r="B98" s="55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98">
        <f t="shared" si="2"/>
        <v>0</v>
      </c>
      <c r="AT98" s="6"/>
    </row>
    <row r="99" spans="1:46" ht="17.25" customHeight="1">
      <c r="B99" s="55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98">
        <f t="shared" si="2"/>
        <v>0</v>
      </c>
      <c r="AT99" s="6"/>
    </row>
    <row r="100" spans="1:46" ht="15.75">
      <c r="B100" s="2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98">
        <f t="shared" si="2"/>
        <v>0</v>
      </c>
      <c r="AT100" s="6"/>
    </row>
    <row r="101" spans="1:46" ht="15.75">
      <c r="B101" s="2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98">
        <f t="shared" ref="AS101:AS132" si="4">SUM(C101:AR101)</f>
        <v>0</v>
      </c>
      <c r="AT101" s="6"/>
    </row>
    <row r="102" spans="1:46" ht="15.75">
      <c r="B102" s="133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98">
        <f t="shared" si="4"/>
        <v>0</v>
      </c>
      <c r="AT102" s="6"/>
    </row>
    <row r="103" spans="1:46" ht="15.75">
      <c r="B103" s="133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98">
        <f t="shared" si="4"/>
        <v>0</v>
      </c>
      <c r="AT103" s="6"/>
    </row>
    <row r="104" spans="1:46" s="16" customFormat="1" ht="15.75">
      <c r="A104" s="2"/>
      <c r="B104" s="133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98">
        <f t="shared" si="4"/>
        <v>0</v>
      </c>
      <c r="AT104" s="6"/>
    </row>
    <row r="105" spans="1:46" s="16" customFormat="1" ht="15.75">
      <c r="A105" s="2"/>
      <c r="B105" s="2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98">
        <f t="shared" si="4"/>
        <v>0</v>
      </c>
      <c r="AT105" s="6"/>
    </row>
    <row r="106" spans="1:46" s="16" customFormat="1" ht="15.75">
      <c r="A106" s="17"/>
      <c r="B106" s="2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98">
        <f t="shared" si="4"/>
        <v>0</v>
      </c>
      <c r="AT106" s="6"/>
    </row>
    <row r="107" spans="1:46" s="16" customFormat="1" ht="15.75">
      <c r="A107" s="2"/>
      <c r="B107" s="167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98">
        <f t="shared" si="4"/>
        <v>0</v>
      </c>
      <c r="AT107" s="6"/>
    </row>
    <row r="108" spans="1:46" ht="15.75">
      <c r="B108" s="2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98">
        <f t="shared" si="4"/>
        <v>0</v>
      </c>
      <c r="AT108" s="6"/>
    </row>
    <row r="109" spans="1:46" ht="15.75">
      <c r="B109" s="2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98">
        <f t="shared" si="4"/>
        <v>0</v>
      </c>
      <c r="AT109" s="6"/>
    </row>
    <row r="110" spans="1:46" ht="15.75">
      <c r="B110" s="2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98">
        <f t="shared" si="4"/>
        <v>0</v>
      </c>
      <c r="AT110" s="6"/>
    </row>
    <row r="111" spans="1:46" ht="15.75">
      <c r="B111" s="2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98">
        <f t="shared" si="4"/>
        <v>0</v>
      </c>
      <c r="AT111" s="6"/>
    </row>
    <row r="112" spans="1:46" ht="15.75">
      <c r="B112" s="2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98">
        <f t="shared" si="4"/>
        <v>0</v>
      </c>
      <c r="AT112" s="6"/>
    </row>
    <row r="113" spans="1:46" ht="15.75">
      <c r="B113" s="2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98">
        <f t="shared" si="4"/>
        <v>0</v>
      </c>
      <c r="AT113" s="6"/>
    </row>
    <row r="114" spans="1:46" ht="15.75">
      <c r="B114" s="2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98">
        <f t="shared" si="4"/>
        <v>0</v>
      </c>
      <c r="AT114" s="6"/>
    </row>
    <row r="115" spans="1:46" ht="15.75">
      <c r="B115" s="2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98">
        <f t="shared" si="4"/>
        <v>0</v>
      </c>
      <c r="AT115" s="6"/>
    </row>
    <row r="116" spans="1:46" ht="15.75">
      <c r="B116" s="2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98">
        <f t="shared" si="4"/>
        <v>0</v>
      </c>
      <c r="AT116" s="6"/>
    </row>
    <row r="117" spans="1:46" ht="15.75">
      <c r="B117" s="2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98">
        <f t="shared" si="4"/>
        <v>0</v>
      </c>
      <c r="AT117" s="6"/>
    </row>
    <row r="118" spans="1:46" ht="15.75">
      <c r="B118" s="2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98">
        <f t="shared" si="4"/>
        <v>0</v>
      </c>
      <c r="AT118" s="6"/>
    </row>
    <row r="119" spans="1:46" s="16" customFormat="1" ht="15.75">
      <c r="A119" s="17"/>
      <c r="B119" s="133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98">
        <f t="shared" si="4"/>
        <v>0</v>
      </c>
      <c r="AT119" s="6"/>
    </row>
    <row r="120" spans="1:46" s="16" customFormat="1" ht="15.75">
      <c r="A120" s="17"/>
      <c r="B120" s="133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98">
        <f t="shared" si="4"/>
        <v>0</v>
      </c>
      <c r="AT120" s="6"/>
    </row>
    <row r="121" spans="1:46" s="16" customFormat="1" ht="15.75">
      <c r="A121" s="2"/>
      <c r="B121" s="2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98">
        <f t="shared" si="4"/>
        <v>0</v>
      </c>
      <c r="AT121" s="6"/>
    </row>
    <row r="122" spans="1:46" s="16" customFormat="1" ht="15.75">
      <c r="A122" s="2"/>
      <c r="B122" s="2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98">
        <f t="shared" si="4"/>
        <v>0</v>
      </c>
      <c r="AT122" s="6"/>
    </row>
    <row r="123" spans="1:46" s="16" customFormat="1" ht="15.75">
      <c r="A123" s="17"/>
      <c r="B123" s="133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98">
        <f t="shared" si="4"/>
        <v>0</v>
      </c>
      <c r="AT123" s="6"/>
    </row>
    <row r="124" spans="1:46" s="16" customFormat="1" ht="15.75">
      <c r="A124" s="2"/>
      <c r="B124" s="2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12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98">
        <f t="shared" si="4"/>
        <v>0</v>
      </c>
      <c r="AT124" s="6"/>
    </row>
    <row r="125" spans="1:46" s="16" customFormat="1" ht="15.75">
      <c r="A125" s="2"/>
      <c r="B125" s="2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98">
        <f t="shared" si="4"/>
        <v>0</v>
      </c>
      <c r="AT125" s="6"/>
    </row>
    <row r="126" spans="1:46" s="16" customFormat="1" ht="15.75">
      <c r="A126" s="2"/>
      <c r="B126" s="124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98">
        <f t="shared" si="4"/>
        <v>0</v>
      </c>
      <c r="AT126" s="6"/>
    </row>
    <row r="127" spans="1:46" ht="15.75">
      <c r="B127" s="124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98">
        <f t="shared" si="4"/>
        <v>0</v>
      </c>
      <c r="AT127" s="6"/>
    </row>
    <row r="128" spans="1:46" ht="15.75">
      <c r="B128" s="124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98">
        <f t="shared" si="4"/>
        <v>0</v>
      </c>
      <c r="AT128" s="6"/>
    </row>
    <row r="129" spans="1:58" ht="15.75">
      <c r="B129" s="2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98">
        <f t="shared" si="4"/>
        <v>0</v>
      </c>
      <c r="AT129" s="6"/>
    </row>
    <row r="130" spans="1:58" s="16" customFormat="1" ht="15.75">
      <c r="A130" s="17"/>
      <c r="B130" s="2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98">
        <f t="shared" si="4"/>
        <v>0</v>
      </c>
      <c r="AT130" s="6"/>
    </row>
    <row r="131" spans="1:58" s="16" customFormat="1" ht="15.75">
      <c r="A131" s="17"/>
      <c r="B131" s="2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98">
        <f t="shared" si="4"/>
        <v>0</v>
      </c>
      <c r="AT131" s="6"/>
    </row>
    <row r="132" spans="1:58" s="16" customFormat="1" ht="15.75">
      <c r="A132" s="17"/>
      <c r="B132" s="2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98">
        <f t="shared" si="4"/>
        <v>0</v>
      </c>
      <c r="AT132" s="6"/>
    </row>
    <row r="133" spans="1:58" s="16" customFormat="1" ht="15.75">
      <c r="A133" s="2"/>
      <c r="B133" s="2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98">
        <f t="shared" ref="AS133:AS164" si="5">SUM(C133:AR133)</f>
        <v>0</v>
      </c>
      <c r="AT133" s="6"/>
    </row>
    <row r="134" spans="1:58" s="16" customFormat="1" ht="15.75">
      <c r="A134" s="17"/>
      <c r="B134" s="2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98">
        <f t="shared" si="5"/>
        <v>0</v>
      </c>
      <c r="AT134" s="6"/>
    </row>
    <row r="135" spans="1:58" ht="15.75">
      <c r="B135" s="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5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98">
        <f t="shared" si="5"/>
        <v>0</v>
      </c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">
        <f t="shared" ref="BF135" si="6">SUM(C135:BE135)</f>
        <v>0</v>
      </c>
    </row>
    <row r="136" spans="1:58" s="16" customFormat="1" ht="15.75">
      <c r="A136" s="17"/>
      <c r="B136" s="2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98">
        <f t="shared" si="5"/>
        <v>0</v>
      </c>
      <c r="AT136" s="6"/>
    </row>
    <row r="137" spans="1:58" s="16" customFormat="1" ht="15.75">
      <c r="A137" s="2"/>
      <c r="B137" s="2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98">
        <f t="shared" si="5"/>
        <v>0</v>
      </c>
      <c r="AT137" s="6"/>
    </row>
    <row r="138" spans="1:58" s="16" customFormat="1" ht="15.75">
      <c r="A138" s="2"/>
      <c r="B138" s="2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98">
        <f t="shared" si="5"/>
        <v>0</v>
      </c>
      <c r="AT138" s="6"/>
    </row>
    <row r="139" spans="1:58" s="16" customFormat="1" ht="15.75">
      <c r="A139" s="2"/>
      <c r="B139" s="2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98">
        <f t="shared" si="5"/>
        <v>0</v>
      </c>
      <c r="AT139" s="6"/>
    </row>
    <row r="140" spans="1:58" s="16" customFormat="1" ht="15.75">
      <c r="A140" s="2"/>
      <c r="B140" s="2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98">
        <f t="shared" si="5"/>
        <v>0</v>
      </c>
      <c r="AT140" s="6"/>
    </row>
    <row r="141" spans="1:58" s="16" customFormat="1" ht="15.75">
      <c r="A141" s="17"/>
      <c r="B141" s="2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98">
        <f t="shared" si="5"/>
        <v>0</v>
      </c>
      <c r="AT141" s="6"/>
    </row>
    <row r="142" spans="1:58" s="16" customFormat="1" ht="15.75">
      <c r="A142" s="2"/>
      <c r="B142" s="2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98">
        <f t="shared" si="5"/>
        <v>0</v>
      </c>
      <c r="AT142" s="6"/>
    </row>
    <row r="143" spans="1:58" s="16" customFormat="1" ht="15.75">
      <c r="A143" s="2"/>
      <c r="B143" s="2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98">
        <f t="shared" si="5"/>
        <v>0</v>
      </c>
      <c r="AT143" s="6"/>
    </row>
    <row r="144" spans="1:58" s="16" customFormat="1" ht="15.75">
      <c r="A144" s="2"/>
      <c r="B144" s="2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98">
        <f t="shared" si="5"/>
        <v>0</v>
      </c>
      <c r="AT144" s="6"/>
    </row>
    <row r="145" spans="1:46" s="16" customFormat="1" ht="15.75">
      <c r="A145" s="2"/>
      <c r="B145" s="2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98">
        <f t="shared" si="5"/>
        <v>0</v>
      </c>
      <c r="AT145" s="6"/>
    </row>
    <row r="146" spans="1:46" s="16" customFormat="1" ht="15.75">
      <c r="A146" s="167"/>
      <c r="B146" s="167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98">
        <f t="shared" si="5"/>
        <v>0</v>
      </c>
      <c r="AT146" s="6"/>
    </row>
    <row r="147" spans="1:46" s="16" customFormat="1" ht="15.75">
      <c r="A147" s="167"/>
      <c r="B147" s="167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98">
        <f t="shared" si="5"/>
        <v>0</v>
      </c>
      <c r="AT147" s="6"/>
    </row>
    <row r="148" spans="1:46" s="16" customFormat="1" ht="15.75">
      <c r="A148" s="167"/>
      <c r="B148" s="167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98">
        <f t="shared" si="5"/>
        <v>0</v>
      </c>
      <c r="AT148" s="6"/>
    </row>
    <row r="149" spans="1:46" s="16" customFormat="1" ht="15.75">
      <c r="A149" s="2"/>
      <c r="B149" s="2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98">
        <f t="shared" si="5"/>
        <v>0</v>
      </c>
      <c r="AT149" s="6"/>
    </row>
    <row r="150" spans="1:46" s="16" customFormat="1" ht="15.75">
      <c r="A150" s="2"/>
      <c r="B150" s="2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98">
        <f t="shared" si="5"/>
        <v>0</v>
      </c>
      <c r="AT150" s="6"/>
    </row>
    <row r="151" spans="1:46" s="16" customFormat="1" ht="15.75">
      <c r="A151" s="2"/>
      <c r="B151" s="2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98">
        <f t="shared" si="5"/>
        <v>0</v>
      </c>
      <c r="AT151" s="6"/>
    </row>
    <row r="152" spans="1:46" s="16" customFormat="1" ht="15.75">
      <c r="A152" s="2"/>
      <c r="B152" s="2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98">
        <f t="shared" si="5"/>
        <v>0</v>
      </c>
      <c r="AT152" s="6"/>
    </row>
    <row r="153" spans="1:46" s="16" customFormat="1" ht="15.75">
      <c r="A153" s="2"/>
      <c r="B153" s="2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98">
        <f t="shared" si="5"/>
        <v>0</v>
      </c>
      <c r="AT153" s="6"/>
    </row>
    <row r="154" spans="1:46" s="16" customFormat="1" ht="15.75">
      <c r="A154" s="2"/>
      <c r="B154" s="2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98">
        <f t="shared" si="5"/>
        <v>0</v>
      </c>
      <c r="AT154" s="6"/>
    </row>
    <row r="155" spans="1:46" s="16" customFormat="1" ht="15.75">
      <c r="A155" s="2"/>
      <c r="B155" s="2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98">
        <f t="shared" si="5"/>
        <v>0</v>
      </c>
      <c r="AT155" s="6"/>
    </row>
    <row r="156" spans="1:46" s="16" customFormat="1" ht="15.75">
      <c r="A156" s="2"/>
      <c r="B156" s="2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98">
        <f t="shared" si="5"/>
        <v>0</v>
      </c>
      <c r="AT156" s="6"/>
    </row>
    <row r="157" spans="1:46" s="16" customFormat="1" ht="15.75">
      <c r="A157" s="2"/>
      <c r="B157" s="2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98">
        <f t="shared" si="5"/>
        <v>0</v>
      </c>
      <c r="AT157" s="6"/>
    </row>
    <row r="158" spans="1:46" ht="15.75">
      <c r="B158" s="2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98">
        <f t="shared" si="5"/>
        <v>0</v>
      </c>
      <c r="AT158" s="6"/>
    </row>
    <row r="159" spans="1:46" ht="15.75">
      <c r="B159" s="2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98">
        <f t="shared" si="5"/>
        <v>0</v>
      </c>
      <c r="AT159" s="6"/>
    </row>
    <row r="160" spans="1:46" ht="15.75">
      <c r="B160" s="2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98">
        <f t="shared" si="5"/>
        <v>0</v>
      </c>
      <c r="AT160" s="6"/>
    </row>
    <row r="161" spans="2:46" ht="15.75">
      <c r="B161" s="2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98">
        <f t="shared" si="5"/>
        <v>0</v>
      </c>
      <c r="AT161" s="6"/>
    </row>
    <row r="162" spans="2:46" ht="15.75">
      <c r="B162" s="2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98">
        <f t="shared" si="5"/>
        <v>0</v>
      </c>
      <c r="AT162" s="6"/>
    </row>
    <row r="163" spans="2:46" ht="15.75">
      <c r="B163" s="2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98">
        <f t="shared" si="5"/>
        <v>0</v>
      </c>
      <c r="AT163" s="6"/>
    </row>
    <row r="164" spans="2:46" ht="15.75">
      <c r="B164" s="2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98">
        <f t="shared" si="5"/>
        <v>0</v>
      </c>
      <c r="AT164" s="6"/>
    </row>
    <row r="165" spans="2:46" ht="15.75">
      <c r="B165" s="2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98">
        <f t="shared" ref="AS165:AS167" si="7">SUM(C165:AR165)</f>
        <v>0</v>
      </c>
      <c r="AT165" s="6"/>
    </row>
    <row r="166" spans="2:46" ht="15.75">
      <c r="B166" s="2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98">
        <f t="shared" si="7"/>
        <v>0</v>
      </c>
      <c r="AT166" s="6"/>
    </row>
    <row r="167" spans="2:46" ht="15.75">
      <c r="C167" s="20"/>
      <c r="D167" s="20"/>
      <c r="E167" s="20"/>
      <c r="F167" s="20"/>
      <c r="G167" s="20"/>
      <c r="H167" s="20"/>
      <c r="I167" s="20"/>
      <c r="J167" s="153"/>
      <c r="K167" s="153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98">
        <f t="shared" si="7"/>
        <v>0</v>
      </c>
      <c r="AT167" s="6"/>
    </row>
    <row r="168" spans="2:46" ht="15.75">
      <c r="C168" s="24">
        <f>SUM(C4:C167)</f>
        <v>236771.84999999998</v>
      </c>
      <c r="D168" s="24"/>
      <c r="E168" s="24">
        <f t="shared" ref="E168:AS168" si="8">SUM(E4:E167)</f>
        <v>1444.92</v>
      </c>
      <c r="F168" s="24">
        <f t="shared" si="8"/>
        <v>2681.35</v>
      </c>
      <c r="G168" s="24">
        <f t="shared" si="8"/>
        <v>5630.57</v>
      </c>
      <c r="H168" s="24">
        <f t="shared" si="8"/>
        <v>17599.189999999999</v>
      </c>
      <c r="I168" s="24"/>
      <c r="J168" s="24">
        <f t="shared" si="8"/>
        <v>8041.73</v>
      </c>
      <c r="K168" s="24">
        <f t="shared" si="8"/>
        <v>37.67</v>
      </c>
      <c r="L168" s="24">
        <f t="shared" si="8"/>
        <v>7427.4599999999991</v>
      </c>
      <c r="M168" s="24">
        <f t="shared" si="8"/>
        <v>0</v>
      </c>
      <c r="N168" s="24">
        <f t="shared" si="8"/>
        <v>0</v>
      </c>
      <c r="O168" s="24">
        <f t="shared" si="8"/>
        <v>0</v>
      </c>
      <c r="P168" s="24">
        <f t="shared" si="8"/>
        <v>0</v>
      </c>
      <c r="Q168" s="24">
        <f t="shared" si="8"/>
        <v>0</v>
      </c>
      <c r="R168" s="24">
        <f t="shared" si="8"/>
        <v>0</v>
      </c>
      <c r="S168" s="24">
        <f t="shared" si="8"/>
        <v>0</v>
      </c>
      <c r="T168" s="24">
        <f t="shared" si="8"/>
        <v>0</v>
      </c>
      <c r="U168" s="24">
        <f t="shared" si="8"/>
        <v>0</v>
      </c>
      <c r="V168" s="24">
        <f t="shared" si="8"/>
        <v>0</v>
      </c>
      <c r="W168" s="24">
        <f t="shared" si="8"/>
        <v>0</v>
      </c>
      <c r="X168" s="24">
        <f t="shared" si="8"/>
        <v>50</v>
      </c>
      <c r="Y168" s="24">
        <f t="shared" si="8"/>
        <v>0</v>
      </c>
      <c r="Z168" s="24">
        <f t="shared" si="8"/>
        <v>1526.1200000000001</v>
      </c>
      <c r="AA168" s="24">
        <f t="shared" si="8"/>
        <v>793.99</v>
      </c>
      <c r="AB168" s="24">
        <f t="shared" si="8"/>
        <v>1709.4</v>
      </c>
      <c r="AC168" s="24">
        <f t="shared" si="8"/>
        <v>11</v>
      </c>
      <c r="AD168" s="24">
        <f t="shared" si="8"/>
        <v>24.5</v>
      </c>
      <c r="AE168" s="24">
        <f t="shared" si="8"/>
        <v>0</v>
      </c>
      <c r="AF168" s="24">
        <f t="shared" si="8"/>
        <v>41.5</v>
      </c>
      <c r="AG168" s="24">
        <f t="shared" si="8"/>
        <v>0</v>
      </c>
      <c r="AH168" s="24">
        <f t="shared" si="8"/>
        <v>0</v>
      </c>
      <c r="AI168" s="24">
        <f t="shared" si="8"/>
        <v>100</v>
      </c>
      <c r="AJ168" s="24">
        <f t="shared" si="8"/>
        <v>0</v>
      </c>
      <c r="AK168" s="24">
        <f t="shared" si="8"/>
        <v>0</v>
      </c>
      <c r="AL168" s="24">
        <f t="shared" si="8"/>
        <v>0</v>
      </c>
      <c r="AM168" s="24">
        <f t="shared" si="8"/>
        <v>0</v>
      </c>
      <c r="AN168" s="24">
        <f t="shared" si="8"/>
        <v>0</v>
      </c>
      <c r="AO168" s="24">
        <f t="shared" si="8"/>
        <v>0</v>
      </c>
      <c r="AP168" s="24">
        <f t="shared" si="8"/>
        <v>0</v>
      </c>
      <c r="AQ168" s="24">
        <f t="shared" si="8"/>
        <v>0</v>
      </c>
      <c r="AR168" s="24">
        <f t="shared" si="8"/>
        <v>650</v>
      </c>
      <c r="AS168" s="24">
        <f t="shared" si="8"/>
        <v>286528.56</v>
      </c>
    </row>
  </sheetData>
  <mergeCells count="7">
    <mergeCell ref="A2:B2"/>
    <mergeCell ref="A4:B4"/>
    <mergeCell ref="B1:E1"/>
    <mergeCell ref="P1:Q1"/>
    <mergeCell ref="R1:S1"/>
    <mergeCell ref="J1:K1"/>
    <mergeCell ref="H1:I1"/>
  </mergeCells>
  <pageMargins left="0.32" right="0.21" top="0.36" bottom="0.33" header="0.3" footer="0.3"/>
  <pageSetup paperSize="9" orientation="landscape" horizontalDpi="200" verticalDpi="2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D411"/>
  <sheetViews>
    <sheetView workbookViewId="0">
      <pane xSplit="2" ySplit="3" topLeftCell="AM70" activePane="bottomRight" state="frozen"/>
      <selection activeCell="A14" sqref="A14:B14"/>
      <selection pane="topRight" activeCell="A14" sqref="A14:B14"/>
      <selection pane="bottomLeft" activeCell="A14" sqref="A14:B14"/>
      <selection pane="bottomRight" activeCell="AQ79" sqref="AQ79"/>
    </sheetView>
  </sheetViews>
  <sheetFormatPr baseColWidth="10" defaultRowHeight="15"/>
  <cols>
    <col min="1" max="1" width="11.140625" style="2" customWidth="1"/>
    <col min="2" max="2" width="115.140625" customWidth="1"/>
    <col min="3" max="3" width="14.42578125" style="6" bestFit="1" customWidth="1"/>
    <col min="4" max="20" width="13.28515625" style="16" customWidth="1"/>
    <col min="21" max="21" width="12.140625" bestFit="1" customWidth="1"/>
    <col min="22" max="22" width="13.28515625" bestFit="1" customWidth="1"/>
    <col min="23" max="23" width="13.28515625" customWidth="1"/>
    <col min="24" max="25" width="13.28515625" bestFit="1" customWidth="1"/>
    <col min="26" max="26" width="12.140625" bestFit="1" customWidth="1"/>
    <col min="27" max="27" width="11.5703125" bestFit="1" customWidth="1"/>
    <col min="28" max="28" width="12.140625" bestFit="1" customWidth="1"/>
    <col min="29" max="29" width="11.5703125" bestFit="1" customWidth="1"/>
    <col min="30" max="30" width="12.140625" bestFit="1" customWidth="1"/>
    <col min="31" max="31" width="11.5703125" bestFit="1" customWidth="1"/>
    <col min="32" max="32" width="14" customWidth="1"/>
    <col min="33" max="35" width="11.5703125" customWidth="1"/>
    <col min="36" max="37" width="11.5703125" bestFit="1" customWidth="1"/>
    <col min="38" max="41" width="11.5703125" customWidth="1"/>
    <col min="42" max="42" width="11.5703125" bestFit="1" customWidth="1"/>
    <col min="43" max="43" width="12.42578125" customWidth="1"/>
  </cols>
  <sheetData>
    <row r="1" spans="1:43">
      <c r="G1" s="262" t="s">
        <v>124</v>
      </c>
      <c r="H1" s="262"/>
      <c r="I1" s="263" t="s">
        <v>125</v>
      </c>
      <c r="J1" s="263"/>
      <c r="O1" s="262"/>
      <c r="P1" s="262"/>
      <c r="Q1" s="263"/>
      <c r="R1" s="263"/>
      <c r="S1" s="160"/>
      <c r="T1" s="162"/>
    </row>
    <row r="2" spans="1:43" ht="33.75" customHeight="1">
      <c r="A2" s="265" t="s">
        <v>3</v>
      </c>
      <c r="B2" s="265"/>
      <c r="C2" s="105" t="s">
        <v>88</v>
      </c>
      <c r="D2" s="106" t="s">
        <v>89</v>
      </c>
      <c r="E2" s="105" t="s">
        <v>166</v>
      </c>
      <c r="F2" s="16" t="s">
        <v>87</v>
      </c>
      <c r="G2" s="165" t="s">
        <v>127</v>
      </c>
      <c r="H2" s="165" t="s">
        <v>131</v>
      </c>
      <c r="I2" s="165" t="s">
        <v>127</v>
      </c>
      <c r="J2" s="165" t="s">
        <v>131</v>
      </c>
      <c r="K2" s="117" t="s">
        <v>96</v>
      </c>
      <c r="L2" s="117" t="s">
        <v>97</v>
      </c>
      <c r="M2" s="212" t="s">
        <v>17</v>
      </c>
      <c r="N2" s="16" t="s">
        <v>107</v>
      </c>
      <c r="O2" s="165"/>
      <c r="P2" s="165"/>
      <c r="Q2" s="165"/>
      <c r="R2" s="165"/>
      <c r="S2" s="158"/>
      <c r="T2" s="158"/>
    </row>
    <row r="3" spans="1:43" ht="21">
      <c r="A3" s="22"/>
      <c r="B3" s="22"/>
      <c r="C3" s="22">
        <v>51101</v>
      </c>
      <c r="D3" s="22">
        <v>51201</v>
      </c>
      <c r="E3" s="209">
        <v>51203</v>
      </c>
      <c r="F3" s="74">
        <v>51301</v>
      </c>
      <c r="G3" s="209">
        <v>51401</v>
      </c>
      <c r="H3" s="209">
        <v>51402</v>
      </c>
      <c r="I3" s="209">
        <v>51501</v>
      </c>
      <c r="J3" s="209">
        <v>51502</v>
      </c>
      <c r="K3" s="116">
        <v>51701</v>
      </c>
      <c r="L3" s="79">
        <v>51702</v>
      </c>
      <c r="M3" s="210">
        <v>51901</v>
      </c>
      <c r="N3" s="25">
        <v>51903</v>
      </c>
      <c r="O3" s="159">
        <v>54101</v>
      </c>
      <c r="P3" s="159">
        <v>54103</v>
      </c>
      <c r="Q3" s="159">
        <v>54104</v>
      </c>
      <c r="R3" s="159">
        <v>54105</v>
      </c>
      <c r="S3" s="161">
        <v>54106</v>
      </c>
      <c r="T3" s="163">
        <v>54107</v>
      </c>
      <c r="U3" s="22">
        <v>54108</v>
      </c>
      <c r="V3" s="22">
        <v>54109</v>
      </c>
      <c r="W3" s="152">
        <v>54110</v>
      </c>
      <c r="X3" s="22">
        <v>54111</v>
      </c>
      <c r="Y3" s="22">
        <v>54112</v>
      </c>
      <c r="Z3" s="22">
        <v>54114</v>
      </c>
      <c r="AA3" s="22">
        <v>54115</v>
      </c>
      <c r="AB3" s="22">
        <v>54118</v>
      </c>
      <c r="AC3" s="22">
        <v>54119</v>
      </c>
      <c r="AD3" s="22">
        <v>54199</v>
      </c>
      <c r="AE3" s="22">
        <v>54202</v>
      </c>
      <c r="AF3" s="26">
        <v>54205</v>
      </c>
      <c r="AG3" s="128">
        <v>54301</v>
      </c>
      <c r="AH3" s="152">
        <v>54302</v>
      </c>
      <c r="AI3" s="103">
        <v>54304</v>
      </c>
      <c r="AJ3" s="22">
        <v>54313</v>
      </c>
      <c r="AK3" s="22">
        <v>54401</v>
      </c>
      <c r="AL3" s="209">
        <v>54403</v>
      </c>
      <c r="AM3" s="209">
        <v>54505</v>
      </c>
      <c r="AN3" s="209">
        <v>61101</v>
      </c>
      <c r="AO3" s="209">
        <v>51104</v>
      </c>
      <c r="AP3" s="22">
        <v>61110</v>
      </c>
      <c r="AQ3" s="96" t="s">
        <v>71</v>
      </c>
    </row>
    <row r="4" spans="1:43" ht="21">
      <c r="B4" s="80" t="s">
        <v>69</v>
      </c>
      <c r="O4" s="20"/>
      <c r="P4" s="20"/>
      <c r="Q4" s="20"/>
      <c r="R4" s="20"/>
      <c r="S4" s="20"/>
      <c r="T4" s="20"/>
      <c r="U4" s="5"/>
      <c r="AQ4" s="13"/>
    </row>
    <row r="5" spans="1:43" ht="18" customHeight="1">
      <c r="A5" s="2" t="s">
        <v>187</v>
      </c>
      <c r="B5" t="s">
        <v>189</v>
      </c>
      <c r="C5" s="20"/>
      <c r="D5" s="20"/>
      <c r="E5" s="20"/>
      <c r="F5" s="20"/>
      <c r="G5" s="20"/>
      <c r="H5" s="20"/>
      <c r="I5" s="20"/>
      <c r="J5" s="20"/>
      <c r="K5" s="20">
        <v>705.09</v>
      </c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3">
        <f t="shared" ref="AQ5:AQ33" si="0">SUM(C5:AP5)</f>
        <v>705.09</v>
      </c>
    </row>
    <row r="6" spans="1:43">
      <c r="A6" s="2" t="s">
        <v>192</v>
      </c>
      <c r="B6" t="s">
        <v>195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>
        <v>345</v>
      </c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3">
        <f t="shared" si="0"/>
        <v>345</v>
      </c>
    </row>
    <row r="7" spans="1:43">
      <c r="A7" s="2" t="s">
        <v>202</v>
      </c>
      <c r="B7" s="55" t="s">
        <v>203</v>
      </c>
      <c r="C7" s="20">
        <v>30928.38</v>
      </c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3">
        <f t="shared" si="0"/>
        <v>30928.38</v>
      </c>
    </row>
    <row r="8" spans="1:43">
      <c r="A8" s="2" t="s">
        <v>220</v>
      </c>
      <c r="B8" t="s">
        <v>221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12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>
        <v>137.5</v>
      </c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3">
        <f t="shared" si="0"/>
        <v>137.5</v>
      </c>
    </row>
    <row r="9" spans="1:43">
      <c r="A9" s="2" t="s">
        <v>220</v>
      </c>
      <c r="B9" t="s">
        <v>222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>
        <v>30.5</v>
      </c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3">
        <f t="shared" si="0"/>
        <v>30.5</v>
      </c>
    </row>
    <row r="10" spans="1:43">
      <c r="A10" s="2" t="s">
        <v>220</v>
      </c>
      <c r="B10" t="s">
        <v>223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>
        <v>440</v>
      </c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3">
        <f t="shared" si="0"/>
        <v>440</v>
      </c>
    </row>
    <row r="11" spans="1:43">
      <c r="A11" s="2" t="s">
        <v>220</v>
      </c>
      <c r="B11" t="s">
        <v>224</v>
      </c>
      <c r="C11" s="55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>
        <v>281.75</v>
      </c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3">
        <f t="shared" si="0"/>
        <v>281.75</v>
      </c>
    </row>
    <row r="12" spans="1:43">
      <c r="A12" s="2" t="s">
        <v>220</v>
      </c>
      <c r="B12" s="2" t="s">
        <v>226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>
        <v>31615.03</v>
      </c>
      <c r="AJ12" s="20"/>
      <c r="AK12" s="20"/>
      <c r="AL12" s="20"/>
      <c r="AM12" s="20"/>
      <c r="AN12" s="20"/>
      <c r="AO12" s="20"/>
      <c r="AP12" s="20"/>
      <c r="AQ12" s="3">
        <f t="shared" si="0"/>
        <v>31615.03</v>
      </c>
    </row>
    <row r="13" spans="1:43">
      <c r="A13" s="2" t="s">
        <v>220</v>
      </c>
      <c r="B13" s="2" t="s">
        <v>233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>
        <v>62</v>
      </c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3">
        <f t="shared" si="0"/>
        <v>62</v>
      </c>
    </row>
    <row r="14" spans="1:43">
      <c r="A14" s="2" t="s">
        <v>235</v>
      </c>
      <c r="B14" s="2" t="s">
        <v>236</v>
      </c>
      <c r="C14" s="20"/>
      <c r="D14" s="20"/>
      <c r="E14" s="20"/>
      <c r="F14" s="20"/>
      <c r="G14" s="20"/>
      <c r="H14" s="20"/>
      <c r="I14" s="20">
        <v>200</v>
      </c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3"/>
      <c r="AL14" s="3"/>
      <c r="AM14" s="3"/>
      <c r="AN14" s="3"/>
      <c r="AO14" s="3"/>
      <c r="AQ14" s="3">
        <f t="shared" si="0"/>
        <v>200</v>
      </c>
    </row>
    <row r="15" spans="1:43">
      <c r="A15" s="2" t="s">
        <v>235</v>
      </c>
      <c r="B15" s="2" t="s">
        <v>239</v>
      </c>
      <c r="C15" s="20"/>
      <c r="D15" s="20"/>
      <c r="E15" s="20"/>
      <c r="F15" s="20"/>
      <c r="G15" s="20">
        <v>300</v>
      </c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3">
        <f t="shared" si="0"/>
        <v>300</v>
      </c>
    </row>
    <row r="16" spans="1:43">
      <c r="A16" s="2" t="s">
        <v>235</v>
      </c>
      <c r="B16" s="2" t="s">
        <v>240</v>
      </c>
      <c r="C16" s="140">
        <v>2808.83</v>
      </c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3">
        <f t="shared" si="0"/>
        <v>2808.83</v>
      </c>
    </row>
    <row r="17" spans="1:43">
      <c r="A17" s="2" t="s">
        <v>243</v>
      </c>
      <c r="B17" t="s">
        <v>244</v>
      </c>
      <c r="C17" s="140"/>
      <c r="D17" s="140"/>
      <c r="E17" s="140"/>
      <c r="F17" s="140"/>
      <c r="G17" s="140"/>
      <c r="H17" s="140"/>
      <c r="I17" s="140"/>
      <c r="J17" s="140"/>
      <c r="K17" s="140">
        <v>705.13</v>
      </c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3">
        <f t="shared" si="0"/>
        <v>705.13</v>
      </c>
    </row>
    <row r="18" spans="1:43">
      <c r="A18" s="2" t="s">
        <v>243</v>
      </c>
      <c r="B18" s="2" t="s">
        <v>249</v>
      </c>
      <c r="C18" s="140"/>
      <c r="D18" s="140"/>
      <c r="E18" s="140"/>
      <c r="F18" s="135"/>
      <c r="G18" s="135"/>
      <c r="H18" s="135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>
        <v>744.75</v>
      </c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140"/>
      <c r="AP18" s="140"/>
      <c r="AQ18" s="3">
        <f t="shared" si="0"/>
        <v>744.75</v>
      </c>
    </row>
    <row r="19" spans="1:43">
      <c r="A19" s="2" t="s">
        <v>252</v>
      </c>
      <c r="B19" s="2" t="s">
        <v>263</v>
      </c>
      <c r="C19" s="135"/>
      <c r="D19" s="140"/>
      <c r="E19" s="140"/>
      <c r="F19" s="135"/>
      <c r="G19" s="135"/>
      <c r="H19" s="135"/>
      <c r="I19" s="140"/>
      <c r="J19" s="140"/>
      <c r="K19" s="140"/>
      <c r="L19" s="140"/>
      <c r="M19" s="140">
        <v>345</v>
      </c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140"/>
      <c r="AP19" s="140"/>
      <c r="AQ19" s="3">
        <f t="shared" si="0"/>
        <v>345</v>
      </c>
    </row>
    <row r="20" spans="1:43">
      <c r="A20" s="2" t="s">
        <v>260</v>
      </c>
      <c r="B20" s="2" t="s">
        <v>261</v>
      </c>
      <c r="C20" s="140">
        <v>30775.78</v>
      </c>
      <c r="D20" s="135"/>
      <c r="E20" s="140"/>
      <c r="F20" s="135"/>
      <c r="G20" s="135"/>
      <c r="H20" s="135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  <c r="AA20" s="140"/>
      <c r="AB20" s="140"/>
      <c r="AC20" s="140"/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140"/>
      <c r="AP20" s="140"/>
      <c r="AQ20" s="3">
        <f t="shared" si="0"/>
        <v>30775.78</v>
      </c>
    </row>
    <row r="21" spans="1:43" s="16" customFormat="1">
      <c r="A21" s="2" t="s">
        <v>260</v>
      </c>
      <c r="B21" s="2" t="s">
        <v>262</v>
      </c>
      <c r="C21" s="140"/>
      <c r="D21" s="135"/>
      <c r="E21" s="140"/>
      <c r="F21" s="135">
        <v>1401</v>
      </c>
      <c r="G21" s="135"/>
      <c r="H21" s="135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140"/>
      <c r="AP21" s="140"/>
      <c r="AQ21" s="3">
        <f t="shared" si="0"/>
        <v>1401</v>
      </c>
    </row>
    <row r="22" spans="1:43" s="16" customFormat="1">
      <c r="A22" s="2" t="s">
        <v>281</v>
      </c>
      <c r="B22" s="131" t="s">
        <v>282</v>
      </c>
      <c r="C22" s="140"/>
      <c r="D22" s="135"/>
      <c r="E22" s="140"/>
      <c r="F22" s="135"/>
      <c r="G22" s="135"/>
      <c r="H22" s="135"/>
      <c r="I22" s="140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  <c r="AA22" s="140"/>
      <c r="AB22" s="140"/>
      <c r="AC22" s="140"/>
      <c r="AD22" s="140"/>
      <c r="AE22" s="140"/>
      <c r="AF22" s="140"/>
      <c r="AG22" s="140"/>
      <c r="AH22" s="140"/>
      <c r="AI22" s="140">
        <v>26716.82</v>
      </c>
      <c r="AJ22" s="140"/>
      <c r="AK22" s="140"/>
      <c r="AL22" s="140"/>
      <c r="AM22" s="140"/>
      <c r="AN22" s="140"/>
      <c r="AO22" s="140"/>
      <c r="AP22" s="140"/>
      <c r="AQ22" s="3">
        <f t="shared" si="0"/>
        <v>26716.82</v>
      </c>
    </row>
    <row r="23" spans="1:43">
      <c r="A23" s="2" t="s">
        <v>314</v>
      </c>
      <c r="B23" s="131" t="s">
        <v>321</v>
      </c>
      <c r="C23" s="140"/>
      <c r="D23" s="135"/>
      <c r="E23" s="140"/>
      <c r="F23" s="140"/>
      <c r="G23" s="135"/>
      <c r="H23" s="135"/>
      <c r="I23" s="140">
        <v>1231.48</v>
      </c>
      <c r="J23" s="140"/>
      <c r="K23" s="140"/>
      <c r="L23" s="140"/>
      <c r="M23" s="135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  <c r="AA23" s="140"/>
      <c r="AB23" s="140"/>
      <c r="AC23" s="140"/>
      <c r="AD23" s="140"/>
      <c r="AE23" s="140"/>
      <c r="AF23" s="140"/>
      <c r="AG23" s="140"/>
      <c r="AH23" s="140"/>
      <c r="AI23" s="140"/>
      <c r="AJ23" s="140"/>
      <c r="AK23" s="140"/>
      <c r="AL23" s="140"/>
      <c r="AM23" s="140"/>
      <c r="AN23" s="140"/>
      <c r="AO23" s="140"/>
      <c r="AP23" s="140"/>
      <c r="AQ23" s="3">
        <f t="shared" si="0"/>
        <v>1231.48</v>
      </c>
    </row>
    <row r="24" spans="1:43">
      <c r="A24" s="2" t="s">
        <v>314</v>
      </c>
      <c r="B24" s="131" t="s">
        <v>322</v>
      </c>
      <c r="C24" s="140"/>
      <c r="D24" s="135"/>
      <c r="E24" s="140"/>
      <c r="F24" s="140"/>
      <c r="G24" s="135"/>
      <c r="H24" s="135"/>
      <c r="I24" s="140">
        <v>1127.3</v>
      </c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140"/>
      <c r="AP24" s="140"/>
      <c r="AQ24" s="3">
        <f t="shared" si="0"/>
        <v>1127.3</v>
      </c>
    </row>
    <row r="25" spans="1:43">
      <c r="A25" s="2" t="s">
        <v>314</v>
      </c>
      <c r="B25" s="131" t="s">
        <v>323</v>
      </c>
      <c r="C25" s="135"/>
      <c r="D25" s="140"/>
      <c r="E25" s="140"/>
      <c r="F25" s="140"/>
      <c r="G25" s="135"/>
      <c r="H25" s="135"/>
      <c r="I25" s="140">
        <v>1256.82</v>
      </c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3">
        <f t="shared" si="0"/>
        <v>1256.82</v>
      </c>
    </row>
    <row r="26" spans="1:43">
      <c r="A26" s="2" t="s">
        <v>314</v>
      </c>
      <c r="B26" s="131" t="s">
        <v>324</v>
      </c>
      <c r="C26" s="135"/>
      <c r="D26" s="140"/>
      <c r="E26" s="140"/>
      <c r="F26" s="140"/>
      <c r="G26" s="135"/>
      <c r="H26" s="135"/>
      <c r="I26" s="140">
        <v>1144.18</v>
      </c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3">
        <f t="shared" si="0"/>
        <v>1144.18</v>
      </c>
    </row>
    <row r="27" spans="1:43">
      <c r="A27" s="2" t="s">
        <v>314</v>
      </c>
      <c r="B27" s="131" t="s">
        <v>325</v>
      </c>
      <c r="C27" s="140"/>
      <c r="D27" s="140"/>
      <c r="E27" s="140"/>
      <c r="F27" s="140"/>
      <c r="G27" s="135">
        <v>2907.19</v>
      </c>
      <c r="H27" s="135"/>
      <c r="I27" s="140"/>
      <c r="J27" s="140"/>
      <c r="K27" s="140"/>
      <c r="L27" s="140"/>
      <c r="M27" s="140"/>
      <c r="N27" s="135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3">
        <f t="shared" si="0"/>
        <v>2907.19</v>
      </c>
    </row>
    <row r="28" spans="1:43">
      <c r="A28" s="2" t="s">
        <v>314</v>
      </c>
      <c r="B28" s="131" t="s">
        <v>326</v>
      </c>
      <c r="C28" s="140"/>
      <c r="D28" s="140"/>
      <c r="E28" s="140"/>
      <c r="F28" s="140"/>
      <c r="G28" s="135">
        <v>2653</v>
      </c>
      <c r="H28" s="135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35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3">
        <f t="shared" si="0"/>
        <v>2653</v>
      </c>
    </row>
    <row r="29" spans="1:43" s="16" customFormat="1">
      <c r="A29" s="2" t="s">
        <v>335</v>
      </c>
      <c r="B29" s="131" t="s">
        <v>336</v>
      </c>
      <c r="C29" s="140"/>
      <c r="D29" s="140"/>
      <c r="E29" s="140"/>
      <c r="F29" s="140"/>
      <c r="G29" s="135"/>
      <c r="H29" s="135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  <c r="AD29" s="140"/>
      <c r="AE29" s="140"/>
      <c r="AF29" s="135">
        <v>1615.63</v>
      </c>
      <c r="AG29" s="140"/>
      <c r="AH29" s="140"/>
      <c r="AI29" s="140"/>
      <c r="AJ29" s="140"/>
      <c r="AK29" s="140"/>
      <c r="AL29" s="140"/>
      <c r="AM29" s="140"/>
      <c r="AN29" s="140"/>
      <c r="AO29" s="140"/>
      <c r="AP29" s="140"/>
      <c r="AQ29" s="3">
        <f t="shared" si="0"/>
        <v>1615.63</v>
      </c>
    </row>
    <row r="30" spans="1:43" s="16" customFormat="1">
      <c r="A30" s="2" t="s">
        <v>335</v>
      </c>
      <c r="B30" s="55" t="s">
        <v>337</v>
      </c>
      <c r="C30" s="140"/>
      <c r="D30" s="140"/>
      <c r="E30" s="140"/>
      <c r="F30" s="140"/>
      <c r="G30" s="135"/>
      <c r="H30" s="135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35">
        <v>13569.38</v>
      </c>
      <c r="AG30" s="140"/>
      <c r="AH30" s="140"/>
      <c r="AI30" s="140"/>
      <c r="AJ30" s="140"/>
      <c r="AK30" s="140"/>
      <c r="AL30" s="140"/>
      <c r="AM30" s="140"/>
      <c r="AN30" s="140"/>
      <c r="AO30" s="140"/>
      <c r="AP30" s="140"/>
      <c r="AQ30" s="3">
        <f>SUM(C30:AP30)</f>
        <v>13569.38</v>
      </c>
    </row>
    <row r="31" spans="1:43" s="16" customFormat="1" ht="14.25" customHeight="1">
      <c r="A31" s="2" t="s">
        <v>335</v>
      </c>
      <c r="B31" s="2" t="s">
        <v>344</v>
      </c>
      <c r="C31" s="140"/>
      <c r="D31" s="140"/>
      <c r="E31" s="140"/>
      <c r="F31" s="140"/>
      <c r="G31" s="135"/>
      <c r="H31" s="135"/>
      <c r="I31" s="140"/>
      <c r="J31" s="140"/>
      <c r="K31" s="140"/>
      <c r="L31" s="140"/>
      <c r="M31" s="140">
        <v>345</v>
      </c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35"/>
      <c r="AC31" s="140"/>
      <c r="AD31" s="140"/>
      <c r="AE31" s="140"/>
      <c r="AF31" s="135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3">
        <f t="shared" si="0"/>
        <v>345</v>
      </c>
    </row>
    <row r="32" spans="1:43" s="16" customFormat="1">
      <c r="A32" s="2" t="s">
        <v>345</v>
      </c>
      <c r="B32" s="131" t="s">
        <v>349</v>
      </c>
      <c r="C32" s="140"/>
      <c r="D32" s="140"/>
      <c r="E32" s="140"/>
      <c r="F32" s="140"/>
      <c r="G32" s="135"/>
      <c r="H32" s="135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>
        <v>23.95</v>
      </c>
      <c r="Z32" s="140"/>
      <c r="AA32" s="140"/>
      <c r="AB32" s="140">
        <v>50</v>
      </c>
      <c r="AC32" s="140"/>
      <c r="AD32" s="135"/>
      <c r="AE32" s="140"/>
      <c r="AF32" s="135"/>
      <c r="AG32" s="140"/>
      <c r="AH32" s="140"/>
      <c r="AI32" s="140"/>
      <c r="AJ32" s="140"/>
      <c r="AK32" s="140"/>
      <c r="AL32" s="140"/>
      <c r="AM32" s="140"/>
      <c r="AN32" s="140"/>
      <c r="AO32" s="140"/>
      <c r="AP32" s="140"/>
      <c r="AQ32" s="3">
        <f t="shared" si="0"/>
        <v>73.95</v>
      </c>
    </row>
    <row r="33" spans="1:43" s="16" customFormat="1">
      <c r="A33" s="2" t="s">
        <v>345</v>
      </c>
      <c r="B33" s="131" t="s">
        <v>350</v>
      </c>
      <c r="C33" s="140"/>
      <c r="D33" s="140"/>
      <c r="E33" s="140"/>
      <c r="F33" s="140">
        <v>570</v>
      </c>
      <c r="G33" s="135"/>
      <c r="H33" s="135"/>
      <c r="I33" s="140"/>
      <c r="J33" s="140"/>
      <c r="K33" s="140"/>
      <c r="L33" s="140"/>
      <c r="M33" s="140"/>
      <c r="N33" s="140"/>
      <c r="O33" s="135"/>
      <c r="P33" s="135"/>
      <c r="Q33" s="140"/>
      <c r="R33" s="140"/>
      <c r="S33" s="140"/>
      <c r="T33" s="140"/>
      <c r="U33" s="140"/>
      <c r="V33" s="140"/>
      <c r="W33" s="140"/>
      <c r="X33" s="140"/>
      <c r="Y33" s="140"/>
      <c r="Z33" s="140"/>
      <c r="AA33" s="140"/>
      <c r="AB33" s="140"/>
      <c r="AC33" s="140"/>
      <c r="AD33" s="140"/>
      <c r="AE33" s="140"/>
      <c r="AF33" s="135"/>
      <c r="AG33" s="140"/>
      <c r="AH33" s="140"/>
      <c r="AI33" s="140"/>
      <c r="AJ33" s="140"/>
      <c r="AK33" s="140"/>
      <c r="AL33" s="140"/>
      <c r="AM33" s="140"/>
      <c r="AN33" s="140"/>
      <c r="AO33" s="140"/>
      <c r="AP33" s="140"/>
      <c r="AQ33" s="3">
        <f t="shared" si="0"/>
        <v>570</v>
      </c>
    </row>
    <row r="34" spans="1:43" s="16" customFormat="1">
      <c r="A34" s="2" t="s">
        <v>345</v>
      </c>
      <c r="B34" s="131" t="s">
        <v>351</v>
      </c>
      <c r="C34" s="20">
        <v>30656.63</v>
      </c>
      <c r="D34" s="20"/>
      <c r="E34" s="20"/>
      <c r="F34" s="20"/>
      <c r="G34" s="135"/>
      <c r="H34" s="135"/>
      <c r="I34" s="135"/>
      <c r="J34" s="135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135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3">
        <f t="shared" ref="AQ34:AQ163" si="1">SUM(C34:AP34)</f>
        <v>30656.63</v>
      </c>
    </row>
    <row r="35" spans="1:43" s="16" customFormat="1">
      <c r="A35" s="2" t="s">
        <v>352</v>
      </c>
      <c r="B35" s="131" t="s">
        <v>353</v>
      </c>
      <c r="C35" s="135"/>
      <c r="D35" s="135"/>
      <c r="E35" s="135"/>
      <c r="F35" s="135"/>
      <c r="G35" s="135"/>
      <c r="H35" s="135"/>
      <c r="I35" s="135">
        <v>41.24</v>
      </c>
      <c r="J35" s="135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3">
        <f t="shared" si="1"/>
        <v>41.24</v>
      </c>
    </row>
    <row r="36" spans="1:43" s="16" customFormat="1">
      <c r="A36" s="2" t="s">
        <v>354</v>
      </c>
      <c r="B36" s="2" t="s">
        <v>359</v>
      </c>
      <c r="C36" s="135"/>
      <c r="D36" s="135"/>
      <c r="E36" s="135"/>
      <c r="F36" s="20"/>
      <c r="G36" s="135"/>
      <c r="H36" s="135"/>
      <c r="I36" s="135"/>
      <c r="J36" s="135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>
        <v>771.18</v>
      </c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3">
        <f t="shared" si="1"/>
        <v>771.18</v>
      </c>
    </row>
    <row r="37" spans="1:43" s="16" customFormat="1">
      <c r="A37" s="2" t="s">
        <v>354</v>
      </c>
      <c r="B37" s="131" t="s">
        <v>366</v>
      </c>
      <c r="C37" s="20"/>
      <c r="D37" s="20"/>
      <c r="E37" s="20"/>
      <c r="F37" s="20"/>
      <c r="G37" s="135"/>
      <c r="H37" s="135"/>
      <c r="I37" s="135"/>
      <c r="J37" s="135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135"/>
      <c r="Z37" s="20"/>
      <c r="AA37" s="20"/>
      <c r="AB37" s="20"/>
      <c r="AC37" s="20"/>
      <c r="AD37" s="20"/>
      <c r="AE37" s="20"/>
      <c r="AF37" s="20"/>
      <c r="AG37" s="20"/>
      <c r="AH37" s="20"/>
      <c r="AI37" s="20">
        <v>2579.2399999999998</v>
      </c>
      <c r="AJ37" s="20"/>
      <c r="AK37" s="20"/>
      <c r="AL37" s="20"/>
      <c r="AM37" s="20"/>
      <c r="AN37" s="20"/>
      <c r="AO37" s="20"/>
      <c r="AP37" s="20"/>
      <c r="AQ37" s="3">
        <f t="shared" si="1"/>
        <v>2579.2399999999998</v>
      </c>
    </row>
    <row r="38" spans="1:43" s="16" customFormat="1">
      <c r="A38" s="2" t="s">
        <v>354</v>
      </c>
      <c r="B38" s="131" t="s">
        <v>367</v>
      </c>
      <c r="C38" s="20"/>
      <c r="D38" s="20"/>
      <c r="E38" s="20"/>
      <c r="F38" s="20"/>
      <c r="G38" s="135"/>
      <c r="H38" s="135"/>
      <c r="I38" s="135"/>
      <c r="J38" s="135"/>
      <c r="K38" s="20"/>
      <c r="L38" s="20"/>
      <c r="M38" s="135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>
        <v>2443.6</v>
      </c>
      <c r="AJ38" s="20"/>
      <c r="AK38" s="20"/>
      <c r="AL38" s="20"/>
      <c r="AM38" s="20"/>
      <c r="AN38" s="20"/>
      <c r="AO38" s="20"/>
      <c r="AP38" s="20"/>
      <c r="AQ38" s="3">
        <f t="shared" si="1"/>
        <v>2443.6</v>
      </c>
    </row>
    <row r="39" spans="1:43" s="16" customFormat="1">
      <c r="A39" s="2" t="s">
        <v>354</v>
      </c>
      <c r="B39" s="2" t="s">
        <v>368</v>
      </c>
      <c r="C39" s="20"/>
      <c r="D39" s="20"/>
      <c r="E39" s="20"/>
      <c r="F39" s="20"/>
      <c r="G39" s="135"/>
      <c r="H39" s="135"/>
      <c r="I39" s="135"/>
      <c r="J39" s="135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135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>
        <v>2178.92</v>
      </c>
      <c r="AJ39" s="20"/>
      <c r="AK39" s="20"/>
      <c r="AL39" s="20"/>
      <c r="AM39" s="20"/>
      <c r="AN39" s="20"/>
      <c r="AO39" s="20"/>
      <c r="AP39" s="20"/>
      <c r="AQ39" s="3">
        <f t="shared" si="1"/>
        <v>2178.92</v>
      </c>
    </row>
    <row r="40" spans="1:43" s="16" customFormat="1">
      <c r="A40" s="2" t="s">
        <v>354</v>
      </c>
      <c r="B40" s="131" t="s">
        <v>369</v>
      </c>
      <c r="C40" s="20"/>
      <c r="D40" s="20"/>
      <c r="E40" s="20"/>
      <c r="F40" s="20"/>
      <c r="G40" s="135"/>
      <c r="H40" s="135"/>
      <c r="I40" s="135"/>
      <c r="J40" s="135"/>
      <c r="K40" s="20"/>
      <c r="L40" s="20"/>
      <c r="M40" s="20"/>
      <c r="N40" s="20"/>
      <c r="O40" s="135"/>
      <c r="P40" s="135"/>
      <c r="Q40" s="20"/>
      <c r="R40" s="20"/>
      <c r="S40" s="20"/>
      <c r="T40" s="20"/>
      <c r="U40" s="20"/>
      <c r="V40" s="20"/>
      <c r="W40" s="20"/>
      <c r="X40" s="135"/>
      <c r="Y40" s="20"/>
      <c r="Z40" s="20"/>
      <c r="AA40" s="20"/>
      <c r="AB40" s="20"/>
      <c r="AC40" s="20"/>
      <c r="AD40" s="20"/>
      <c r="AE40" s="20"/>
      <c r="AF40" s="135"/>
      <c r="AG40" s="20"/>
      <c r="AH40" s="20"/>
      <c r="AI40" s="20">
        <v>2090.6999999999998</v>
      </c>
      <c r="AJ40" s="20"/>
      <c r="AK40" s="20"/>
      <c r="AL40" s="20"/>
      <c r="AM40" s="20"/>
      <c r="AN40" s="20"/>
      <c r="AO40" s="20"/>
      <c r="AP40" s="20"/>
      <c r="AQ40" s="3">
        <f t="shared" si="1"/>
        <v>2090.6999999999998</v>
      </c>
    </row>
    <row r="41" spans="1:43" s="16" customFormat="1">
      <c r="A41" s="2" t="s">
        <v>354</v>
      </c>
      <c r="B41" s="131" t="s">
        <v>372</v>
      </c>
      <c r="C41" s="20"/>
      <c r="D41" s="20"/>
      <c r="E41" s="20"/>
      <c r="F41" s="20"/>
      <c r="G41" s="135"/>
      <c r="H41" s="135"/>
      <c r="I41" s="135"/>
      <c r="J41" s="135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135"/>
      <c r="Y41" s="20"/>
      <c r="Z41" s="20"/>
      <c r="AA41" s="20"/>
      <c r="AB41" s="20"/>
      <c r="AC41" s="20"/>
      <c r="AD41" s="20"/>
      <c r="AE41" s="20"/>
      <c r="AF41" s="135">
        <v>15001.81</v>
      </c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3">
        <f t="shared" si="1"/>
        <v>15001.81</v>
      </c>
    </row>
    <row r="42" spans="1:43" s="16" customFormat="1">
      <c r="A42" s="2" t="s">
        <v>373</v>
      </c>
      <c r="B42" s="131" t="s">
        <v>374</v>
      </c>
      <c r="C42" s="20"/>
      <c r="D42" s="20"/>
      <c r="E42" s="20"/>
      <c r="F42" s="20"/>
      <c r="G42" s="135"/>
      <c r="H42" s="135"/>
      <c r="I42" s="135"/>
      <c r="J42" s="135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135"/>
      <c r="Y42" s="20"/>
      <c r="Z42" s="20"/>
      <c r="AA42" s="20"/>
      <c r="AB42" s="20"/>
      <c r="AC42" s="20"/>
      <c r="AD42" s="20"/>
      <c r="AE42" s="20"/>
      <c r="AF42" s="135"/>
      <c r="AG42" s="20"/>
      <c r="AH42" s="20"/>
      <c r="AI42" s="20">
        <v>1806.3</v>
      </c>
      <c r="AJ42" s="20"/>
      <c r="AK42" s="20"/>
      <c r="AL42" s="20"/>
      <c r="AM42" s="20"/>
      <c r="AN42" s="20"/>
      <c r="AO42" s="20"/>
      <c r="AP42" s="20"/>
      <c r="AQ42" s="3">
        <f t="shared" si="1"/>
        <v>1806.3</v>
      </c>
    </row>
    <row r="43" spans="1:43" s="16" customFormat="1">
      <c r="A43" s="2" t="s">
        <v>373</v>
      </c>
      <c r="B43" s="131" t="s">
        <v>375</v>
      </c>
      <c r="C43" s="20"/>
      <c r="D43" s="20"/>
      <c r="E43" s="20"/>
      <c r="F43" s="20"/>
      <c r="G43" s="135"/>
      <c r="H43" s="135"/>
      <c r="I43" s="135"/>
      <c r="J43" s="135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135"/>
      <c r="Y43" s="20"/>
      <c r="Z43" s="20"/>
      <c r="AA43" s="20"/>
      <c r="AB43" s="20"/>
      <c r="AC43" s="20"/>
      <c r="AD43" s="20"/>
      <c r="AE43" s="20"/>
      <c r="AF43" s="135"/>
      <c r="AG43" s="20"/>
      <c r="AH43" s="20"/>
      <c r="AI43" s="20">
        <v>2383.27</v>
      </c>
      <c r="AJ43" s="20"/>
      <c r="AK43" s="20"/>
      <c r="AL43" s="20"/>
      <c r="AM43" s="20"/>
      <c r="AN43" s="20"/>
      <c r="AO43" s="20"/>
      <c r="AP43" s="20"/>
      <c r="AQ43" s="3">
        <f t="shared" si="1"/>
        <v>2383.27</v>
      </c>
    </row>
    <row r="44" spans="1:43" s="16" customFormat="1">
      <c r="A44" s="2" t="s">
        <v>373</v>
      </c>
      <c r="B44" s="131" t="s">
        <v>376</v>
      </c>
      <c r="C44" s="20"/>
      <c r="D44" s="20"/>
      <c r="E44" s="20"/>
      <c r="F44" s="20"/>
      <c r="G44" s="20"/>
      <c r="H44" s="20"/>
      <c r="I44" s="135"/>
      <c r="J44" s="135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135"/>
      <c r="W44" s="20"/>
      <c r="X44" s="135"/>
      <c r="Y44" s="20"/>
      <c r="Z44" s="20"/>
      <c r="AA44" s="20"/>
      <c r="AB44" s="20"/>
      <c r="AC44" s="20"/>
      <c r="AD44" s="20"/>
      <c r="AE44" s="20"/>
      <c r="AF44" s="135"/>
      <c r="AG44" s="20"/>
      <c r="AH44" s="20"/>
      <c r="AI44" s="20">
        <v>1652.39</v>
      </c>
      <c r="AJ44" s="20"/>
      <c r="AK44" s="20"/>
      <c r="AL44" s="20"/>
      <c r="AM44" s="20"/>
      <c r="AN44" s="20"/>
      <c r="AO44" s="20"/>
      <c r="AP44" s="20"/>
      <c r="AQ44" s="3">
        <f t="shared" si="1"/>
        <v>1652.39</v>
      </c>
    </row>
    <row r="45" spans="1:43" s="16" customFormat="1">
      <c r="A45" s="2" t="s">
        <v>377</v>
      </c>
      <c r="B45" s="131" t="s">
        <v>381</v>
      </c>
      <c r="C45" s="20"/>
      <c r="D45" s="20"/>
      <c r="E45" s="20"/>
      <c r="F45" s="20"/>
      <c r="G45" s="20"/>
      <c r="H45" s="20"/>
      <c r="I45" s="135"/>
      <c r="J45" s="135"/>
      <c r="K45" s="20"/>
      <c r="L45" s="20"/>
      <c r="M45" s="20">
        <v>345</v>
      </c>
      <c r="N45" s="20"/>
      <c r="O45" s="20"/>
      <c r="P45" s="20"/>
      <c r="Q45" s="135"/>
      <c r="R45" s="135"/>
      <c r="S45" s="20"/>
      <c r="T45" s="20"/>
      <c r="U45" s="20"/>
      <c r="V45" s="20"/>
      <c r="W45" s="20"/>
      <c r="X45" s="135"/>
      <c r="Y45" s="20"/>
      <c r="Z45" s="20"/>
      <c r="AA45" s="20"/>
      <c r="AB45" s="20"/>
      <c r="AC45" s="20"/>
      <c r="AD45" s="20"/>
      <c r="AE45" s="20"/>
      <c r="AF45" s="135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3">
        <f t="shared" si="1"/>
        <v>345</v>
      </c>
    </row>
    <row r="46" spans="1:43" s="16" customFormat="1">
      <c r="A46" s="2" t="s">
        <v>388</v>
      </c>
      <c r="B46" s="2" t="s">
        <v>389</v>
      </c>
      <c r="C46" s="20"/>
      <c r="D46" s="20"/>
      <c r="E46" s="20"/>
      <c r="F46" s="20"/>
      <c r="G46" s="20">
        <v>2601.1</v>
      </c>
      <c r="H46" s="20"/>
      <c r="I46" s="20"/>
      <c r="J46" s="20"/>
      <c r="K46" s="20"/>
      <c r="L46" s="20"/>
      <c r="M46" s="20"/>
      <c r="N46" s="20"/>
      <c r="O46" s="20"/>
      <c r="P46" s="20"/>
      <c r="Q46" s="135"/>
      <c r="R46" s="135"/>
      <c r="S46" s="20"/>
      <c r="T46" s="20"/>
      <c r="U46" s="20"/>
      <c r="V46" s="20"/>
      <c r="W46" s="20"/>
      <c r="X46" s="135"/>
      <c r="Y46" s="20"/>
      <c r="Z46" s="20"/>
      <c r="AA46" s="20"/>
      <c r="AB46" s="20"/>
      <c r="AC46" s="20"/>
      <c r="AD46" s="20"/>
      <c r="AE46" s="20"/>
      <c r="AF46" s="135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3">
        <f t="shared" si="1"/>
        <v>2601.1</v>
      </c>
    </row>
    <row r="47" spans="1:43" s="16" customFormat="1" ht="15.75" customHeight="1">
      <c r="A47" s="2" t="s">
        <v>393</v>
      </c>
      <c r="B47" s="131" t="s">
        <v>395</v>
      </c>
      <c r="C47" s="20">
        <v>30108.67</v>
      </c>
      <c r="D47" s="20"/>
      <c r="E47" s="20"/>
      <c r="F47" s="135"/>
      <c r="G47" s="135"/>
      <c r="H47" s="135"/>
      <c r="I47" s="135"/>
      <c r="J47" s="135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135"/>
      <c r="Y47" s="20"/>
      <c r="Z47" s="20"/>
      <c r="AA47" s="20"/>
      <c r="AB47" s="20"/>
      <c r="AC47" s="20"/>
      <c r="AD47" s="20"/>
      <c r="AE47" s="20"/>
      <c r="AF47" s="135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3">
        <f t="shared" si="1"/>
        <v>30108.67</v>
      </c>
    </row>
    <row r="48" spans="1:43" s="16" customFormat="1" ht="15.75" customHeight="1">
      <c r="A48" s="2" t="s">
        <v>393</v>
      </c>
      <c r="B48" s="131" t="s">
        <v>396</v>
      </c>
      <c r="C48" s="135"/>
      <c r="D48" s="135"/>
      <c r="E48" s="135"/>
      <c r="F48" s="135">
        <v>3026.25</v>
      </c>
      <c r="G48" s="135"/>
      <c r="H48" s="135"/>
      <c r="I48" s="135"/>
      <c r="J48" s="135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135"/>
      <c r="Y48" s="20"/>
      <c r="Z48" s="20"/>
      <c r="AA48" s="20"/>
      <c r="AB48" s="20"/>
      <c r="AC48" s="20"/>
      <c r="AD48" s="20"/>
      <c r="AE48" s="20"/>
      <c r="AF48" s="135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3">
        <f t="shared" si="1"/>
        <v>3026.25</v>
      </c>
    </row>
    <row r="49" spans="1:43" s="16" customFormat="1" ht="15.75" customHeight="1">
      <c r="A49" s="2" t="s">
        <v>393</v>
      </c>
      <c r="B49" s="55" t="s">
        <v>397</v>
      </c>
      <c r="C49" s="135"/>
      <c r="D49" s="135"/>
      <c r="E49" s="135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135"/>
      <c r="Y49" s="20"/>
      <c r="Z49" s="20"/>
      <c r="AA49" s="20"/>
      <c r="AB49" s="20"/>
      <c r="AC49" s="20"/>
      <c r="AD49" s="20"/>
      <c r="AE49" s="20"/>
      <c r="AF49" s="135">
        <v>1596.74</v>
      </c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3">
        <f t="shared" si="1"/>
        <v>1596.74</v>
      </c>
    </row>
    <row r="50" spans="1:43" s="16" customFormat="1" ht="15.75" customHeight="1">
      <c r="A50" s="2" t="s">
        <v>402</v>
      </c>
      <c r="B50" s="55" t="s">
        <v>403</v>
      </c>
      <c r="C50" s="135"/>
      <c r="D50" s="135"/>
      <c r="E50" s="135"/>
      <c r="F50" s="20"/>
      <c r="G50" s="20">
        <v>2766.57</v>
      </c>
      <c r="H50" s="20"/>
      <c r="I50" s="20"/>
      <c r="J50" s="20"/>
      <c r="K50" s="20"/>
      <c r="L50" s="20"/>
      <c r="M50" s="14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135"/>
      <c r="Y50" s="20"/>
      <c r="Z50" s="20"/>
      <c r="AA50" s="20"/>
      <c r="AB50" s="20"/>
      <c r="AC50" s="20"/>
      <c r="AD50" s="20"/>
      <c r="AE50" s="20"/>
      <c r="AF50" s="135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3">
        <f t="shared" si="1"/>
        <v>2766.57</v>
      </c>
    </row>
    <row r="51" spans="1:43" s="16" customFormat="1" ht="15.75" customHeight="1">
      <c r="A51" s="2" t="s">
        <v>406</v>
      </c>
      <c r="B51" s="55" t="s">
        <v>408</v>
      </c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135"/>
      <c r="Y51" s="20"/>
      <c r="Z51" s="20"/>
      <c r="AA51" s="20"/>
      <c r="AB51" s="20"/>
      <c r="AC51" s="20"/>
      <c r="AD51" s="20"/>
      <c r="AE51" s="20"/>
      <c r="AF51" s="135"/>
      <c r="AG51" s="20"/>
      <c r="AH51" s="20"/>
      <c r="AI51" s="20">
        <v>2090.6999999999998</v>
      </c>
      <c r="AJ51" s="20"/>
      <c r="AK51" s="20"/>
      <c r="AL51" s="20"/>
      <c r="AM51" s="20"/>
      <c r="AN51" s="20"/>
      <c r="AO51" s="20"/>
      <c r="AP51" s="20"/>
      <c r="AQ51" s="3">
        <f t="shared" si="1"/>
        <v>2090.6999999999998</v>
      </c>
    </row>
    <row r="52" spans="1:43" s="16" customFormat="1" ht="15.75" customHeight="1">
      <c r="A52" s="2" t="s">
        <v>406</v>
      </c>
      <c r="B52" s="55" t="s">
        <v>409</v>
      </c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135"/>
      <c r="Y52" s="20"/>
      <c r="Z52" s="20"/>
      <c r="AA52" s="20"/>
      <c r="AB52" s="20"/>
      <c r="AC52" s="20"/>
      <c r="AD52" s="20"/>
      <c r="AE52" s="20"/>
      <c r="AF52" s="135"/>
      <c r="AG52" s="20"/>
      <c r="AH52" s="20"/>
      <c r="AI52" s="20">
        <v>3524.55</v>
      </c>
      <c r="AJ52" s="20"/>
      <c r="AK52" s="20"/>
      <c r="AL52" s="20"/>
      <c r="AM52" s="20"/>
      <c r="AN52" s="20"/>
      <c r="AO52" s="20"/>
      <c r="AP52" s="20"/>
      <c r="AQ52" s="3">
        <f t="shared" si="1"/>
        <v>3524.55</v>
      </c>
    </row>
    <row r="53" spans="1:43" s="16" customFormat="1" ht="15.75" customHeight="1">
      <c r="A53" s="2" t="s">
        <v>406</v>
      </c>
      <c r="B53" s="55" t="s">
        <v>410</v>
      </c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135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>
        <v>2178.33</v>
      </c>
      <c r="AJ53" s="20"/>
      <c r="AK53" s="20"/>
      <c r="AL53" s="20"/>
      <c r="AM53" s="20"/>
      <c r="AN53" s="20"/>
      <c r="AO53" s="20"/>
      <c r="AP53" s="20"/>
      <c r="AQ53" s="3">
        <f t="shared" si="1"/>
        <v>2178.33</v>
      </c>
    </row>
    <row r="54" spans="1:43" s="16" customFormat="1" ht="15.75" customHeight="1">
      <c r="A54" s="2" t="s">
        <v>406</v>
      </c>
      <c r="B54" s="55" t="s">
        <v>411</v>
      </c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135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>
        <v>2121.3200000000002</v>
      </c>
      <c r="AJ54" s="20"/>
      <c r="AK54" s="20"/>
      <c r="AL54" s="20"/>
      <c r="AM54" s="20"/>
      <c r="AN54" s="20"/>
      <c r="AO54" s="20"/>
      <c r="AP54" s="20"/>
      <c r="AQ54" s="3">
        <f t="shared" si="1"/>
        <v>2121.3200000000002</v>
      </c>
    </row>
    <row r="55" spans="1:43" s="16" customFormat="1" ht="15.75" customHeight="1">
      <c r="A55" s="2" t="s">
        <v>406</v>
      </c>
      <c r="B55" s="55" t="s">
        <v>412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135"/>
      <c r="Y55" s="20"/>
      <c r="Z55" s="20"/>
      <c r="AA55" s="20"/>
      <c r="AB55" s="20"/>
      <c r="AC55" s="20"/>
      <c r="AD55" s="20"/>
      <c r="AE55" s="20"/>
      <c r="AF55" s="135"/>
      <c r="AG55" s="20"/>
      <c r="AH55" s="20"/>
      <c r="AI55" s="20">
        <v>1323.02</v>
      </c>
      <c r="AJ55" s="20"/>
      <c r="AK55" s="20"/>
      <c r="AL55" s="20"/>
      <c r="AM55" s="20"/>
      <c r="AN55" s="20"/>
      <c r="AO55" s="20"/>
      <c r="AP55" s="20"/>
      <c r="AQ55" s="3">
        <f t="shared" si="1"/>
        <v>1323.02</v>
      </c>
    </row>
    <row r="56" spans="1:43" s="16" customFormat="1" ht="15.75" customHeight="1">
      <c r="A56" s="2" t="s">
        <v>406</v>
      </c>
      <c r="B56" s="55" t="s">
        <v>413</v>
      </c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135"/>
      <c r="Y56" s="20"/>
      <c r="Z56" s="20"/>
      <c r="AA56" s="20"/>
      <c r="AB56" s="135"/>
      <c r="AC56" s="20"/>
      <c r="AD56" s="20"/>
      <c r="AE56" s="20"/>
      <c r="AF56" s="135"/>
      <c r="AG56" s="20"/>
      <c r="AH56" s="20"/>
      <c r="AI56" s="20">
        <v>2498.7199999999998</v>
      </c>
      <c r="AJ56" s="20"/>
      <c r="AK56" s="20"/>
      <c r="AL56" s="20"/>
      <c r="AM56" s="20"/>
      <c r="AN56" s="20"/>
      <c r="AO56" s="20"/>
      <c r="AP56" s="20"/>
      <c r="AQ56" s="3">
        <f t="shared" si="1"/>
        <v>2498.7199999999998</v>
      </c>
    </row>
    <row r="57" spans="1:43" s="16" customFormat="1" ht="15.75" customHeight="1">
      <c r="A57" s="2" t="s">
        <v>406</v>
      </c>
      <c r="B57" s="55" t="s">
        <v>414</v>
      </c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135"/>
      <c r="Y57" s="20"/>
      <c r="Z57" s="20"/>
      <c r="AA57" s="20"/>
      <c r="AB57" s="135"/>
      <c r="AC57" s="20"/>
      <c r="AD57" s="20"/>
      <c r="AE57" s="20"/>
      <c r="AF57" s="135"/>
      <c r="AG57" s="20"/>
      <c r="AH57" s="20"/>
      <c r="AI57" s="20">
        <v>2625.98</v>
      </c>
      <c r="AJ57" s="20"/>
      <c r="AK57" s="20"/>
      <c r="AL57" s="20"/>
      <c r="AM57" s="20"/>
      <c r="AN57" s="20"/>
      <c r="AO57" s="20"/>
      <c r="AP57" s="20"/>
      <c r="AQ57" s="3">
        <f t="shared" si="1"/>
        <v>2625.98</v>
      </c>
    </row>
    <row r="58" spans="1:43" s="16" customFormat="1" ht="15.75" customHeight="1">
      <c r="A58" s="2" t="s">
        <v>428</v>
      </c>
      <c r="B58" s="2" t="s">
        <v>431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135"/>
      <c r="Y58" s="20"/>
      <c r="Z58" s="20"/>
      <c r="AA58" s="20"/>
      <c r="AB58" s="135"/>
      <c r="AC58" s="20"/>
      <c r="AD58" s="20"/>
      <c r="AE58" s="20"/>
      <c r="AF58" s="135">
        <v>16865.96</v>
      </c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3">
        <f t="shared" si="1"/>
        <v>16865.96</v>
      </c>
    </row>
    <row r="59" spans="1:43" s="16" customFormat="1" ht="15.75" customHeight="1">
      <c r="A59" s="2" t="s">
        <v>428</v>
      </c>
      <c r="B59" s="55" t="s">
        <v>433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>
        <v>345</v>
      </c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135"/>
      <c r="Y59" s="20"/>
      <c r="Z59" s="20"/>
      <c r="AA59" s="20"/>
      <c r="AB59" s="135"/>
      <c r="AC59" s="20"/>
      <c r="AD59" s="20"/>
      <c r="AE59" s="20"/>
      <c r="AF59" s="135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3">
        <f t="shared" si="1"/>
        <v>345</v>
      </c>
    </row>
    <row r="60" spans="1:43" s="16" customFormat="1" ht="15.75" customHeight="1">
      <c r="A60" s="2" t="s">
        <v>428</v>
      </c>
      <c r="B60" s="55" t="s">
        <v>434</v>
      </c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135"/>
      <c r="O60" s="20"/>
      <c r="P60" s="20"/>
      <c r="Q60" s="20"/>
      <c r="R60" s="20"/>
      <c r="S60" s="20"/>
      <c r="T60" s="20"/>
      <c r="U60" s="20"/>
      <c r="V60" s="20"/>
      <c r="W60" s="20"/>
      <c r="X60" s="135"/>
      <c r="Y60" s="20"/>
      <c r="Z60" s="20"/>
      <c r="AA60" s="20"/>
      <c r="AB60" s="135"/>
      <c r="AC60" s="20"/>
      <c r="AD60" s="20"/>
      <c r="AE60" s="20"/>
      <c r="AF60" s="135">
        <v>1747.08</v>
      </c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3">
        <f t="shared" si="1"/>
        <v>1747.08</v>
      </c>
    </row>
    <row r="61" spans="1:43" s="16" customFormat="1" ht="15.75" customHeight="1">
      <c r="A61" s="2" t="s">
        <v>435</v>
      </c>
      <c r="B61" s="55" t="s">
        <v>438</v>
      </c>
      <c r="C61" s="215"/>
      <c r="D61"/>
      <c r="E61"/>
      <c r="F61" s="12">
        <v>2553</v>
      </c>
      <c r="G61" s="12"/>
      <c r="H61" s="20"/>
      <c r="I61" s="20"/>
      <c r="J61" s="20"/>
      <c r="K61" s="20"/>
      <c r="L61" s="20"/>
      <c r="M61" s="20"/>
      <c r="N61" s="135"/>
      <c r="O61" s="20"/>
      <c r="P61" s="20"/>
      <c r="Q61" s="20"/>
      <c r="R61" s="20"/>
      <c r="S61" s="20"/>
      <c r="T61" s="20"/>
      <c r="U61" s="20"/>
      <c r="V61" s="20"/>
      <c r="W61" s="20"/>
      <c r="X61" s="135"/>
      <c r="Y61" s="20"/>
      <c r="Z61" s="20"/>
      <c r="AA61" s="20"/>
      <c r="AB61" s="135"/>
      <c r="AC61" s="20"/>
      <c r="AD61" s="20"/>
      <c r="AE61" s="20"/>
      <c r="AF61" s="12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3">
        <f t="shared" si="1"/>
        <v>2553</v>
      </c>
    </row>
    <row r="62" spans="1:43" s="16" customFormat="1" ht="15.75" customHeight="1">
      <c r="A62" s="2" t="s">
        <v>451</v>
      </c>
      <c r="B62" s="55" t="s">
        <v>452</v>
      </c>
      <c r="C62" s="135"/>
      <c r="D62" s="135"/>
      <c r="E62" s="135"/>
      <c r="F62" s="20"/>
      <c r="G62" s="20"/>
      <c r="H62" s="20"/>
      <c r="I62" s="20"/>
      <c r="J62" s="20"/>
      <c r="K62" s="20"/>
      <c r="L62" s="20"/>
      <c r="M62" s="20"/>
      <c r="N62" s="135"/>
      <c r="O62" s="20"/>
      <c r="P62" s="20"/>
      <c r="Q62" s="20"/>
      <c r="R62" s="20"/>
      <c r="S62" s="20"/>
      <c r="T62" s="20"/>
      <c r="U62" s="20"/>
      <c r="V62" s="20"/>
      <c r="W62" s="20"/>
      <c r="X62" s="135"/>
      <c r="Y62" s="20"/>
      <c r="Z62" s="20"/>
      <c r="AA62" s="20"/>
      <c r="AB62" s="135"/>
      <c r="AC62" s="20"/>
      <c r="AD62" s="20"/>
      <c r="AE62" s="20"/>
      <c r="AF62" s="135"/>
      <c r="AG62" s="20"/>
      <c r="AH62" s="20"/>
      <c r="AI62" s="20">
        <v>1495.36</v>
      </c>
      <c r="AJ62" s="20"/>
      <c r="AK62" s="20"/>
      <c r="AL62" s="20"/>
      <c r="AM62" s="20"/>
      <c r="AN62" s="20"/>
      <c r="AO62" s="20"/>
      <c r="AP62" s="20"/>
      <c r="AQ62" s="3">
        <f t="shared" si="1"/>
        <v>1495.36</v>
      </c>
    </row>
    <row r="63" spans="1:43" s="16" customFormat="1" ht="15.75" customHeight="1">
      <c r="A63" s="2" t="s">
        <v>451</v>
      </c>
      <c r="B63" s="55" t="s">
        <v>453</v>
      </c>
      <c r="C63" s="135"/>
      <c r="D63" s="135"/>
      <c r="E63" s="135"/>
      <c r="F63" s="20"/>
      <c r="G63" s="20"/>
      <c r="H63" s="20"/>
      <c r="I63" s="20"/>
      <c r="J63" s="20"/>
      <c r="K63" s="20"/>
      <c r="L63" s="20"/>
      <c r="M63" s="20"/>
      <c r="N63" s="135"/>
      <c r="O63" s="135"/>
      <c r="P63" s="135"/>
      <c r="Q63" s="20"/>
      <c r="R63" s="20"/>
      <c r="S63" s="20"/>
      <c r="T63" s="20"/>
      <c r="U63" s="20"/>
      <c r="V63" s="20"/>
      <c r="W63" s="20"/>
      <c r="X63" s="135"/>
      <c r="Y63" s="20"/>
      <c r="Z63" s="20"/>
      <c r="AA63" s="20"/>
      <c r="AB63" s="135"/>
      <c r="AC63" s="20"/>
      <c r="AD63" s="20"/>
      <c r="AE63" s="20"/>
      <c r="AF63" s="135"/>
      <c r="AG63" s="20"/>
      <c r="AH63" s="20"/>
      <c r="AI63" s="20">
        <v>715.91</v>
      </c>
      <c r="AJ63" s="20"/>
      <c r="AK63" s="20"/>
      <c r="AL63" s="20"/>
      <c r="AM63" s="20"/>
      <c r="AN63" s="20"/>
      <c r="AO63" s="20"/>
      <c r="AP63" s="20"/>
      <c r="AQ63" s="3">
        <f t="shared" si="1"/>
        <v>715.91</v>
      </c>
    </row>
    <row r="64" spans="1:43" s="16" customFormat="1" ht="15.75" customHeight="1">
      <c r="A64" s="2" t="s">
        <v>451</v>
      </c>
      <c r="B64" s="55" t="s">
        <v>454</v>
      </c>
      <c r="C64" s="135"/>
      <c r="D64" s="135"/>
      <c r="E64" s="135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135"/>
      <c r="Y64" s="20"/>
      <c r="Z64" s="20"/>
      <c r="AA64" s="20"/>
      <c r="AB64" s="177"/>
      <c r="AC64" s="77"/>
      <c r="AD64" s="20"/>
      <c r="AE64" s="20"/>
      <c r="AF64" s="135"/>
      <c r="AG64" s="20"/>
      <c r="AH64" s="20"/>
      <c r="AI64" s="20">
        <v>972</v>
      </c>
      <c r="AJ64" s="20"/>
      <c r="AK64" s="20"/>
      <c r="AL64" s="20"/>
      <c r="AM64" s="20"/>
      <c r="AN64" s="20"/>
      <c r="AO64" s="20"/>
      <c r="AP64" s="20"/>
      <c r="AQ64" s="3">
        <f t="shared" si="1"/>
        <v>972</v>
      </c>
    </row>
    <row r="65" spans="1:43" s="16" customFormat="1" ht="15.75" customHeight="1">
      <c r="A65" s="2" t="s">
        <v>451</v>
      </c>
      <c r="B65" s="55" t="s">
        <v>455</v>
      </c>
      <c r="C65" s="135"/>
      <c r="D65" s="135"/>
      <c r="E65" s="135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135"/>
      <c r="Y65" s="20"/>
      <c r="Z65" s="20"/>
      <c r="AA65" s="20"/>
      <c r="AB65" s="177"/>
      <c r="AC65" s="77"/>
      <c r="AD65" s="20"/>
      <c r="AE65" s="20"/>
      <c r="AF65" s="135"/>
      <c r="AG65" s="20"/>
      <c r="AH65" s="20"/>
      <c r="AI65" s="20">
        <v>774.96</v>
      </c>
      <c r="AJ65" s="20"/>
      <c r="AK65" s="20"/>
      <c r="AL65" s="20"/>
      <c r="AM65" s="20"/>
      <c r="AN65" s="20"/>
      <c r="AO65" s="20"/>
      <c r="AP65" s="20"/>
      <c r="AQ65" s="3">
        <f t="shared" si="1"/>
        <v>774.96</v>
      </c>
    </row>
    <row r="66" spans="1:43" s="16" customFormat="1" ht="15.75" customHeight="1">
      <c r="A66" s="17" t="s">
        <v>465</v>
      </c>
      <c r="B66" s="2" t="s">
        <v>466</v>
      </c>
      <c r="C66" s="135"/>
      <c r="D66" s="135"/>
      <c r="E66" s="135"/>
      <c r="F66" s="20"/>
      <c r="G66" s="20">
        <v>2748.99</v>
      </c>
      <c r="H66" s="20"/>
      <c r="I66" s="20"/>
      <c r="J66" s="20"/>
      <c r="K66" s="20"/>
      <c r="L66" s="20"/>
      <c r="M66" s="135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135"/>
      <c r="Y66" s="20"/>
      <c r="Z66" s="20"/>
      <c r="AA66" s="20"/>
      <c r="AB66" s="177"/>
      <c r="AC66" s="77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3">
        <f t="shared" si="1"/>
        <v>2748.99</v>
      </c>
    </row>
    <row r="67" spans="1:43" s="16" customFormat="1" ht="15.75" customHeight="1">
      <c r="A67" s="2" t="s">
        <v>465</v>
      </c>
      <c r="B67" s="55" t="s">
        <v>467</v>
      </c>
      <c r="C67" s="135"/>
      <c r="D67" s="135"/>
      <c r="E67" s="135"/>
      <c r="F67" s="20"/>
      <c r="G67" s="20"/>
      <c r="H67" s="20"/>
      <c r="I67" s="20">
        <v>1181.17</v>
      </c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135"/>
      <c r="Y67" s="20"/>
      <c r="Z67" s="20"/>
      <c r="AA67" s="20"/>
      <c r="AB67" s="177"/>
      <c r="AC67" s="77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3">
        <f t="shared" si="1"/>
        <v>1181.17</v>
      </c>
    </row>
    <row r="68" spans="1:43" s="16" customFormat="1" ht="15.75" customHeight="1">
      <c r="A68" s="2" t="s">
        <v>465</v>
      </c>
      <c r="B68" s="55" t="s">
        <v>468</v>
      </c>
      <c r="C68" s="135"/>
      <c r="D68" s="135"/>
      <c r="E68" s="135"/>
      <c r="F68" s="15"/>
      <c r="G68" s="15"/>
      <c r="H68" s="20"/>
      <c r="I68" s="20">
        <v>1207.8399999999999</v>
      </c>
      <c r="J68" s="15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135"/>
      <c r="Y68" s="20"/>
      <c r="Z68" s="20"/>
      <c r="AA68" s="20"/>
      <c r="AB68" s="177"/>
      <c r="AC68" s="77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3">
        <f t="shared" si="1"/>
        <v>1207.8399999999999</v>
      </c>
    </row>
    <row r="69" spans="1:43" s="16" customFormat="1" ht="15.75" customHeight="1">
      <c r="A69" s="2" t="s">
        <v>472</v>
      </c>
      <c r="B69" s="55" t="s">
        <v>473</v>
      </c>
      <c r="C69" s="140">
        <v>30403.34</v>
      </c>
      <c r="D69" s="135"/>
      <c r="E69" s="135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135"/>
      <c r="W69" s="20"/>
      <c r="X69" s="20"/>
      <c r="Y69" s="20"/>
      <c r="Z69" s="20"/>
      <c r="AA69" s="20"/>
      <c r="AB69" s="77"/>
      <c r="AC69" s="77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3">
        <f t="shared" si="1"/>
        <v>30403.34</v>
      </c>
    </row>
    <row r="70" spans="1:43" s="16" customFormat="1" ht="15.75" customHeight="1">
      <c r="A70" s="2" t="s">
        <v>474</v>
      </c>
      <c r="B70" s="55" t="s">
        <v>475</v>
      </c>
      <c r="C70" s="135"/>
      <c r="D70" s="135"/>
      <c r="E70" s="135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135"/>
      <c r="W70" s="20"/>
      <c r="X70" s="20"/>
      <c r="Y70" s="20"/>
      <c r="Z70" s="20"/>
      <c r="AA70" s="20"/>
      <c r="AB70" s="77"/>
      <c r="AC70" s="77"/>
      <c r="AD70" s="20"/>
      <c r="AE70" s="20"/>
      <c r="AF70" s="20"/>
      <c r="AG70" s="20"/>
      <c r="AH70" s="20"/>
      <c r="AI70" s="20">
        <v>2430.77</v>
      </c>
      <c r="AJ70" s="20"/>
      <c r="AK70" s="20"/>
      <c r="AL70" s="20"/>
      <c r="AM70" s="20"/>
      <c r="AN70" s="20"/>
      <c r="AO70" s="20"/>
      <c r="AP70" s="20"/>
      <c r="AQ70" s="3">
        <f t="shared" si="1"/>
        <v>2430.77</v>
      </c>
    </row>
    <row r="71" spans="1:43" s="16" customFormat="1" ht="15.75" customHeight="1">
      <c r="A71" s="2" t="s">
        <v>486</v>
      </c>
      <c r="B71" s="2" t="s">
        <v>487</v>
      </c>
      <c r="C71" s="135"/>
      <c r="D71" s="135"/>
      <c r="E71" s="135"/>
      <c r="F71" s="20"/>
      <c r="G71" s="20"/>
      <c r="H71" s="20"/>
      <c r="I71" s="20"/>
      <c r="J71" s="20"/>
      <c r="K71" s="20"/>
      <c r="L71" s="20"/>
      <c r="M71" s="20">
        <v>345</v>
      </c>
      <c r="N71" s="20"/>
      <c r="O71" s="20"/>
      <c r="P71" s="20"/>
      <c r="Q71" s="20"/>
      <c r="R71" s="20"/>
      <c r="S71" s="20"/>
      <c r="T71" s="20"/>
      <c r="U71" s="20"/>
      <c r="V71" s="135"/>
      <c r="W71" s="20"/>
      <c r="X71" s="20"/>
      <c r="Y71" s="20"/>
      <c r="Z71" s="20"/>
      <c r="AA71" s="20"/>
      <c r="AB71" s="77"/>
      <c r="AC71" s="77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3">
        <f t="shared" si="1"/>
        <v>345</v>
      </c>
    </row>
    <row r="72" spans="1:43" s="16" customFormat="1" ht="15.75" customHeight="1">
      <c r="A72" s="2" t="s">
        <v>486</v>
      </c>
      <c r="B72" s="55" t="s">
        <v>488</v>
      </c>
      <c r="C72" s="135"/>
      <c r="D72" s="135"/>
      <c r="E72" s="135"/>
      <c r="F72" s="20">
        <v>2380.7399999999998</v>
      </c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135"/>
      <c r="W72" s="20"/>
      <c r="X72" s="20"/>
      <c r="Y72" s="20"/>
      <c r="Z72" s="20"/>
      <c r="AA72" s="20"/>
      <c r="AB72" s="77"/>
      <c r="AC72" s="77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3">
        <f t="shared" si="1"/>
        <v>2380.7399999999998</v>
      </c>
    </row>
    <row r="73" spans="1:43" s="16" customFormat="1" ht="15.75" customHeight="1">
      <c r="A73" s="2" t="s">
        <v>486</v>
      </c>
      <c r="B73" s="55" t="s">
        <v>489</v>
      </c>
      <c r="C73" s="135">
        <v>29427.59</v>
      </c>
      <c r="D73" s="135"/>
      <c r="E73" s="135"/>
      <c r="F73" s="135"/>
      <c r="G73" s="135"/>
      <c r="H73" s="135"/>
      <c r="I73" s="135"/>
      <c r="J73" s="135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77"/>
      <c r="AC73" s="77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3">
        <f t="shared" si="1"/>
        <v>29427.59</v>
      </c>
    </row>
    <row r="74" spans="1:43" s="16" customFormat="1" ht="15.75" customHeight="1">
      <c r="A74" s="2" t="s">
        <v>490</v>
      </c>
      <c r="B74" s="55" t="s">
        <v>492</v>
      </c>
      <c r="C74" s="135"/>
      <c r="D74" s="135">
        <f>1240+320</f>
        <v>1560</v>
      </c>
      <c r="E74" s="135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77"/>
      <c r="AC74" s="77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3">
        <f t="shared" si="1"/>
        <v>1560</v>
      </c>
    </row>
    <row r="75" spans="1:43" s="16" customFormat="1" ht="15.75" customHeight="1">
      <c r="A75" s="2" t="s">
        <v>493</v>
      </c>
      <c r="B75" s="54" t="s">
        <v>494</v>
      </c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135"/>
      <c r="Y75" s="20"/>
      <c r="Z75" s="20"/>
      <c r="AA75" s="20"/>
      <c r="AB75" s="77"/>
      <c r="AC75" s="77"/>
      <c r="AD75" s="20"/>
      <c r="AE75" s="20"/>
      <c r="AF75" s="20"/>
      <c r="AG75" s="20"/>
      <c r="AH75" s="20"/>
      <c r="AI75" s="20">
        <v>2550.5300000000002</v>
      </c>
      <c r="AJ75" s="20"/>
      <c r="AK75" s="20"/>
      <c r="AL75" s="20"/>
      <c r="AM75" s="20"/>
      <c r="AN75" s="20"/>
      <c r="AO75" s="20"/>
      <c r="AP75" s="20"/>
      <c r="AQ75" s="3">
        <f t="shared" si="1"/>
        <v>2550.5300000000002</v>
      </c>
    </row>
    <row r="76" spans="1:43" s="16" customFormat="1" ht="15.75" customHeight="1">
      <c r="A76" s="2" t="s">
        <v>493</v>
      </c>
      <c r="B76" s="2" t="s">
        <v>495</v>
      </c>
      <c r="C76" s="20"/>
      <c r="D76" s="20"/>
      <c r="E76" s="20"/>
      <c r="F76" s="20"/>
      <c r="G76" s="20"/>
      <c r="H76" s="20"/>
      <c r="I76" s="20"/>
      <c r="J76" s="20"/>
      <c r="K76" s="135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135"/>
      <c r="Y76" s="20"/>
      <c r="Z76" s="20"/>
      <c r="AA76" s="20"/>
      <c r="AB76" s="77"/>
      <c r="AC76" s="77"/>
      <c r="AD76" s="20"/>
      <c r="AE76" s="20"/>
      <c r="AF76" s="20"/>
      <c r="AG76" s="20"/>
      <c r="AH76" s="20"/>
      <c r="AI76" s="20">
        <v>1892.14</v>
      </c>
      <c r="AJ76" s="20"/>
      <c r="AK76" s="20"/>
      <c r="AL76" s="20"/>
      <c r="AM76" s="20"/>
      <c r="AN76" s="20"/>
      <c r="AO76" s="20"/>
      <c r="AP76" s="20"/>
      <c r="AQ76" s="3">
        <f t="shared" si="1"/>
        <v>1892.14</v>
      </c>
    </row>
    <row r="77" spans="1:43" s="16" customFormat="1" ht="15.75" customHeight="1">
      <c r="A77" s="17" t="s">
        <v>493</v>
      </c>
      <c r="B77" s="2" t="s">
        <v>500</v>
      </c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135"/>
      <c r="W77" s="20"/>
      <c r="X77" s="135"/>
      <c r="Y77" s="20"/>
      <c r="Z77" s="20"/>
      <c r="AA77" s="20"/>
      <c r="AB77" s="77"/>
      <c r="AC77" s="77"/>
      <c r="AD77" s="20"/>
      <c r="AE77" s="20"/>
      <c r="AF77" s="20"/>
      <c r="AG77" s="20"/>
      <c r="AH77" s="20"/>
      <c r="AI77" s="20"/>
      <c r="AJ77" s="20">
        <v>111.87</v>
      </c>
      <c r="AK77" s="20"/>
      <c r="AL77" s="20"/>
      <c r="AM77" s="20"/>
      <c r="AN77" s="20"/>
      <c r="AO77" s="20"/>
      <c r="AP77" s="20"/>
      <c r="AQ77" s="3">
        <f t="shared" si="1"/>
        <v>111.87</v>
      </c>
    </row>
    <row r="78" spans="1:43" s="16" customFormat="1" ht="15.75" customHeight="1">
      <c r="A78" s="2" t="s">
        <v>509</v>
      </c>
      <c r="B78" s="2" t="s">
        <v>510</v>
      </c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135"/>
      <c r="W78" s="20"/>
      <c r="X78" s="135"/>
      <c r="Y78" s="20"/>
      <c r="Z78" s="20"/>
      <c r="AA78" s="20"/>
      <c r="AB78" s="77">
        <v>1005.03</v>
      </c>
      <c r="AC78" s="77"/>
      <c r="AD78" s="20"/>
      <c r="AE78" s="20"/>
      <c r="AF78" s="135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3">
        <f t="shared" si="1"/>
        <v>1005.03</v>
      </c>
    </row>
    <row r="79" spans="1:43" s="16" customFormat="1" ht="15.75" customHeight="1">
      <c r="A79" s="2" t="s">
        <v>521</v>
      </c>
      <c r="B79" s="55" t="s">
        <v>523</v>
      </c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135"/>
      <c r="W79" s="20">
        <f>6.6</f>
        <v>6.6</v>
      </c>
      <c r="X79" s="135"/>
      <c r="Y79" s="20"/>
      <c r="Z79" s="135">
        <v>8</v>
      </c>
      <c r="AA79" s="135"/>
      <c r="AB79" s="177">
        <v>70.87</v>
      </c>
      <c r="AC79" s="177"/>
      <c r="AD79" s="135"/>
      <c r="AE79" s="20"/>
      <c r="AF79" s="135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3">
        <f t="shared" si="1"/>
        <v>85.47</v>
      </c>
    </row>
    <row r="80" spans="1:43" s="16" customFormat="1" ht="15.75" customHeight="1">
      <c r="A80" s="2"/>
      <c r="B80" s="2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135"/>
      <c r="W80" s="20"/>
      <c r="X80" s="135"/>
      <c r="Y80" s="20"/>
      <c r="Z80" s="20"/>
      <c r="AA80" s="20"/>
      <c r="AB80" s="77"/>
      <c r="AC80" s="77"/>
      <c r="AD80" s="20"/>
      <c r="AE80" s="20"/>
      <c r="AF80" s="135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3">
        <f t="shared" si="1"/>
        <v>0</v>
      </c>
    </row>
    <row r="81" spans="1:43" s="16" customFormat="1" ht="15.75" customHeight="1">
      <c r="A81" s="2"/>
      <c r="B81" s="2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135"/>
      <c r="Y81" s="20"/>
      <c r="Z81" s="20"/>
      <c r="AA81" s="20"/>
      <c r="AB81" s="77"/>
      <c r="AC81" s="77"/>
      <c r="AD81" s="20"/>
      <c r="AE81" s="20"/>
      <c r="AF81" s="135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3">
        <f t="shared" si="1"/>
        <v>0</v>
      </c>
    </row>
    <row r="82" spans="1:43" s="16" customFormat="1" ht="15.75" customHeight="1">
      <c r="A82" s="2"/>
      <c r="B82" s="2"/>
      <c r="C82" s="135"/>
      <c r="D82" s="135"/>
      <c r="E82" s="135"/>
      <c r="F82" s="135"/>
      <c r="G82" s="135"/>
      <c r="H82" s="135"/>
      <c r="I82" s="135"/>
      <c r="J82" s="135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135"/>
      <c r="Y82" s="20"/>
      <c r="Z82" s="20"/>
      <c r="AA82" s="20"/>
      <c r="AB82" s="77"/>
      <c r="AC82" s="77"/>
      <c r="AD82" s="20"/>
      <c r="AE82" s="20"/>
      <c r="AF82" s="135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3">
        <f t="shared" si="1"/>
        <v>0</v>
      </c>
    </row>
    <row r="83" spans="1:43" s="16" customFormat="1" ht="15.75" customHeight="1">
      <c r="A83" s="2"/>
      <c r="B83" s="2"/>
      <c r="C83" s="135"/>
      <c r="D83" s="135"/>
      <c r="E83" s="135"/>
      <c r="F83" s="135"/>
      <c r="G83" s="135"/>
      <c r="H83" s="135"/>
      <c r="I83" s="135"/>
      <c r="J83" s="135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135"/>
      <c r="Y83" s="20"/>
      <c r="Z83" s="20"/>
      <c r="AA83" s="20"/>
      <c r="AB83" s="77"/>
      <c r="AC83" s="77"/>
      <c r="AD83" s="20"/>
      <c r="AE83" s="20"/>
      <c r="AF83" s="135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3">
        <f t="shared" si="1"/>
        <v>0</v>
      </c>
    </row>
    <row r="84" spans="1:43" s="16" customFormat="1" ht="15.75" customHeight="1">
      <c r="A84" s="2"/>
      <c r="B84" s="2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135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135"/>
      <c r="Y84" s="20"/>
      <c r="Z84" s="20"/>
      <c r="AA84" s="20"/>
      <c r="AB84" s="77"/>
      <c r="AC84" s="77"/>
      <c r="AD84" s="20"/>
      <c r="AE84" s="20"/>
      <c r="AF84" s="135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3">
        <f t="shared" si="1"/>
        <v>0</v>
      </c>
    </row>
    <row r="85" spans="1:43" s="16" customFormat="1" ht="15.75" customHeight="1">
      <c r="A85" s="2"/>
      <c r="B85" s="2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135"/>
      <c r="Y85" s="20"/>
      <c r="Z85" s="20"/>
      <c r="AA85" s="20"/>
      <c r="AB85" s="77"/>
      <c r="AC85" s="77"/>
      <c r="AD85" s="20"/>
      <c r="AE85" s="20"/>
      <c r="AF85" s="135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3">
        <f t="shared" si="1"/>
        <v>0</v>
      </c>
    </row>
    <row r="86" spans="1:43" s="16" customFormat="1" ht="15.75" customHeight="1">
      <c r="A86" s="2"/>
      <c r="B86" s="2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135"/>
      <c r="Y86" s="20"/>
      <c r="Z86" s="20"/>
      <c r="AA86" s="20"/>
      <c r="AB86" s="77"/>
      <c r="AC86" s="77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3">
        <f t="shared" si="1"/>
        <v>0</v>
      </c>
    </row>
    <row r="87" spans="1:43" s="16" customFormat="1" ht="15.75" customHeight="1">
      <c r="A87" s="2"/>
      <c r="B87" s="124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135"/>
      <c r="Y87" s="20"/>
      <c r="Z87" s="20"/>
      <c r="AA87" s="20"/>
      <c r="AB87" s="77"/>
      <c r="AC87" s="77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3">
        <f t="shared" si="1"/>
        <v>0</v>
      </c>
    </row>
    <row r="88" spans="1:43" s="16" customFormat="1" ht="15.75" customHeight="1">
      <c r="A88" s="2"/>
      <c r="B88" s="2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77"/>
      <c r="AC88" s="77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3">
        <f t="shared" si="1"/>
        <v>0</v>
      </c>
    </row>
    <row r="89" spans="1:43" s="16" customFormat="1" ht="15.75" customHeight="1">
      <c r="A89" s="2"/>
      <c r="B89" s="2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77"/>
      <c r="AC89" s="77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3">
        <f t="shared" si="1"/>
        <v>0</v>
      </c>
    </row>
    <row r="90" spans="1:43" s="16" customFormat="1" ht="15.75" customHeight="1">
      <c r="A90" s="2"/>
      <c r="B90" s="2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77"/>
      <c r="AC90" s="77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3">
        <f t="shared" si="1"/>
        <v>0</v>
      </c>
    </row>
    <row r="91" spans="1:43" s="16" customFormat="1" ht="15.75" customHeight="1">
      <c r="A91" s="2"/>
      <c r="B91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77"/>
      <c r="AC91" s="77"/>
      <c r="AD91" s="20"/>
      <c r="AE91" s="20"/>
      <c r="AF91" s="135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3">
        <f t="shared" si="1"/>
        <v>0</v>
      </c>
    </row>
    <row r="92" spans="1:43" s="16" customFormat="1" ht="15.75" customHeight="1">
      <c r="A92" s="2"/>
      <c r="B92" s="2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135"/>
      <c r="P92" s="135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77"/>
      <c r="AC92" s="77"/>
      <c r="AD92" s="20"/>
      <c r="AE92" s="20"/>
      <c r="AF92" s="135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3">
        <f t="shared" si="1"/>
        <v>0</v>
      </c>
    </row>
    <row r="93" spans="1:43" s="16" customFormat="1" ht="15.75" customHeight="1">
      <c r="A93" s="2"/>
      <c r="B93" s="2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135"/>
      <c r="Y93" s="20"/>
      <c r="Z93" s="20"/>
      <c r="AA93" s="20"/>
      <c r="AB93" s="77"/>
      <c r="AC93" s="77"/>
      <c r="AD93" s="20"/>
      <c r="AE93" s="20"/>
      <c r="AF93" s="135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3">
        <f t="shared" si="1"/>
        <v>0</v>
      </c>
    </row>
    <row r="94" spans="1:43" s="16" customFormat="1" ht="15.75" customHeight="1">
      <c r="A94" s="2"/>
      <c r="B94" s="2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77"/>
      <c r="AC94" s="77"/>
      <c r="AD94" s="20"/>
      <c r="AE94" s="20"/>
      <c r="AF94" s="135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3">
        <f t="shared" si="1"/>
        <v>0</v>
      </c>
    </row>
    <row r="95" spans="1:43" s="16" customFormat="1" ht="15.75" customHeight="1">
      <c r="A95" s="2"/>
      <c r="B95" s="124"/>
      <c r="C95" s="135"/>
      <c r="D95" s="135"/>
      <c r="E95" s="135"/>
      <c r="F95" s="135"/>
      <c r="G95" s="135"/>
      <c r="H95" s="135"/>
      <c r="I95" s="135"/>
      <c r="J95" s="135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77"/>
      <c r="AC95" s="77"/>
      <c r="AD95" s="20"/>
      <c r="AE95" s="20"/>
      <c r="AF95" s="14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3">
        <f t="shared" si="1"/>
        <v>0</v>
      </c>
    </row>
    <row r="96" spans="1:43" s="16" customFormat="1" ht="15.75" customHeight="1">
      <c r="A96" s="2"/>
      <c r="B96" s="55"/>
      <c r="C96" s="135"/>
      <c r="D96" s="135"/>
      <c r="E96" s="135"/>
      <c r="F96" s="20"/>
      <c r="G96" s="20"/>
      <c r="H96" s="20"/>
      <c r="I96" s="20"/>
      <c r="J96" s="20"/>
      <c r="K96" s="20"/>
      <c r="L96" s="20"/>
      <c r="M96" s="20"/>
      <c r="N96" s="20"/>
      <c r="O96" s="12"/>
      <c r="P96" s="12"/>
      <c r="Q96" s="12"/>
      <c r="R96" s="12"/>
      <c r="S96" s="12"/>
      <c r="T96" s="12"/>
      <c r="U96" s="20"/>
      <c r="V96" s="20"/>
      <c r="W96" s="20"/>
      <c r="X96" s="20"/>
      <c r="Y96" s="20"/>
      <c r="Z96" s="20"/>
      <c r="AA96" s="20"/>
      <c r="AB96" s="77"/>
      <c r="AC96" s="77"/>
      <c r="AD96" s="20"/>
      <c r="AE96" s="20"/>
      <c r="AF96" s="135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3">
        <f t="shared" si="1"/>
        <v>0</v>
      </c>
    </row>
    <row r="97" spans="1:43" s="16" customFormat="1" ht="15.75" customHeight="1">
      <c r="A97" s="2"/>
      <c r="B97" s="2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14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77"/>
      <c r="AC97" s="77"/>
      <c r="AD97" s="20"/>
      <c r="AE97" s="20"/>
      <c r="AF97" s="135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3">
        <f t="shared" si="1"/>
        <v>0</v>
      </c>
    </row>
    <row r="98" spans="1:43" s="16" customFormat="1" ht="15.75" customHeight="1">
      <c r="A98" s="17"/>
      <c r="B98" s="2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77"/>
      <c r="AC98" s="77"/>
      <c r="AD98" s="20"/>
      <c r="AE98" s="20"/>
      <c r="AF98" s="135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3">
        <f t="shared" si="1"/>
        <v>0</v>
      </c>
    </row>
    <row r="99" spans="1:43" s="16" customFormat="1" ht="15.75" customHeight="1">
      <c r="A99" s="2"/>
      <c r="B99" s="55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135"/>
      <c r="R99" s="135"/>
      <c r="S99" s="20"/>
      <c r="T99" s="20"/>
      <c r="U99" s="20"/>
      <c r="V99" s="20"/>
      <c r="W99" s="20"/>
      <c r="X99" s="20"/>
      <c r="Y99" s="20"/>
      <c r="Z99" s="20"/>
      <c r="AA99" s="20"/>
      <c r="AB99" s="77"/>
      <c r="AC99" s="77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3">
        <f t="shared" si="1"/>
        <v>0</v>
      </c>
    </row>
    <row r="100" spans="1:43" s="16" customFormat="1" ht="15.75" customHeight="1">
      <c r="A100" s="2"/>
      <c r="B100" s="167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135"/>
      <c r="R100" s="135"/>
      <c r="S100" s="20"/>
      <c r="T100" s="20"/>
      <c r="U100" s="20"/>
      <c r="V100" s="20"/>
      <c r="W100" s="20"/>
      <c r="X100" s="20"/>
      <c r="Y100" s="20"/>
      <c r="Z100" s="20"/>
      <c r="AA100" s="20"/>
      <c r="AB100" s="77"/>
      <c r="AC100" s="77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3">
        <f t="shared" si="1"/>
        <v>0</v>
      </c>
    </row>
    <row r="101" spans="1:43" s="16" customFormat="1" ht="15.75" customHeight="1">
      <c r="A101" s="2"/>
      <c r="B101" s="167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77"/>
      <c r="AC101" s="77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3">
        <f t="shared" si="1"/>
        <v>0</v>
      </c>
    </row>
    <row r="102" spans="1:43" s="16" customFormat="1" ht="15.75" customHeight="1">
      <c r="A102" s="17"/>
      <c r="B102" s="2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77"/>
      <c r="AC102" s="77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3">
        <f t="shared" si="1"/>
        <v>0</v>
      </c>
    </row>
    <row r="103" spans="1:43" s="16" customFormat="1" ht="15.75" customHeight="1">
      <c r="A103" s="2"/>
      <c r="B103" s="2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77"/>
      <c r="AC103" s="77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3">
        <f t="shared" si="1"/>
        <v>0</v>
      </c>
    </row>
    <row r="104" spans="1:43" s="16" customFormat="1" ht="15.75" customHeight="1">
      <c r="A104" s="2"/>
      <c r="B104" s="167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77"/>
      <c r="AC104" s="77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3">
        <f t="shared" si="1"/>
        <v>0</v>
      </c>
    </row>
    <row r="105" spans="1:43" s="16" customFormat="1" ht="15.75" customHeight="1">
      <c r="A105" s="167"/>
      <c r="B105" s="2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77"/>
      <c r="AC105" s="77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3">
        <f t="shared" si="1"/>
        <v>0</v>
      </c>
    </row>
    <row r="106" spans="1:43" s="16" customFormat="1" ht="15.75" customHeight="1">
      <c r="A106" s="2"/>
      <c r="B106" s="2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77"/>
      <c r="AC106" s="77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3">
        <f t="shared" si="1"/>
        <v>0</v>
      </c>
    </row>
    <row r="107" spans="1:43" s="16" customFormat="1" ht="15.75" customHeight="1">
      <c r="A107" s="2"/>
      <c r="B107" s="2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77"/>
      <c r="AC107" s="77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3">
        <f t="shared" si="1"/>
        <v>0</v>
      </c>
    </row>
    <row r="108" spans="1:43" s="16" customFormat="1" ht="15.75" customHeight="1">
      <c r="A108" s="2"/>
      <c r="B108" s="2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77"/>
      <c r="AC108" s="77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3">
        <f t="shared" si="1"/>
        <v>0</v>
      </c>
    </row>
    <row r="109" spans="1:43" s="16" customFormat="1" ht="15.75" customHeight="1">
      <c r="A109" s="2"/>
      <c r="B109" s="2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77"/>
      <c r="AC109" s="77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3">
        <f t="shared" si="1"/>
        <v>0</v>
      </c>
    </row>
    <row r="110" spans="1:43" s="16" customFormat="1" ht="15.75" customHeight="1">
      <c r="A110" s="2"/>
      <c r="B110" s="2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12"/>
      <c r="AA110" s="20"/>
      <c r="AB110" s="77"/>
      <c r="AC110" s="77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3">
        <f t="shared" si="1"/>
        <v>0</v>
      </c>
    </row>
    <row r="111" spans="1:43" s="16" customFormat="1" ht="15.75" customHeight="1">
      <c r="A111" s="17"/>
      <c r="B111" s="2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77"/>
      <c r="AC111" s="77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3">
        <f t="shared" si="1"/>
        <v>0</v>
      </c>
    </row>
    <row r="112" spans="1:43" s="16" customFormat="1" ht="15.75" customHeight="1">
      <c r="A112" s="2"/>
      <c r="B112" s="167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77"/>
      <c r="AC112" s="77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3">
        <f t="shared" si="1"/>
        <v>0</v>
      </c>
    </row>
    <row r="113" spans="1:43" s="16" customFormat="1" ht="15.75" customHeight="1">
      <c r="A113" s="2"/>
      <c r="B113" s="2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77"/>
      <c r="AC113" s="77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3">
        <f t="shared" si="1"/>
        <v>0</v>
      </c>
    </row>
    <row r="114" spans="1:43" s="16" customFormat="1" ht="15.75" customHeight="1">
      <c r="A114" s="2"/>
      <c r="B114" s="2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77"/>
      <c r="AC114" s="77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3">
        <f t="shared" si="1"/>
        <v>0</v>
      </c>
    </row>
    <row r="115" spans="1:43" s="16" customFormat="1" ht="15.75" customHeight="1">
      <c r="A115" s="2"/>
      <c r="B115" s="2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77"/>
      <c r="AC115" s="77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3">
        <f t="shared" si="1"/>
        <v>0</v>
      </c>
    </row>
    <row r="116" spans="1:43" s="16" customFormat="1" ht="15.75" customHeight="1">
      <c r="A116" s="2"/>
      <c r="B116" s="2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77"/>
      <c r="AC116" s="77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3">
        <f t="shared" si="1"/>
        <v>0</v>
      </c>
    </row>
    <row r="117" spans="1:43" s="16" customFormat="1" ht="15.75" customHeight="1">
      <c r="A117" s="2"/>
      <c r="B117" s="2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77"/>
      <c r="AC117" s="77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3">
        <f t="shared" si="1"/>
        <v>0</v>
      </c>
    </row>
    <row r="118" spans="1:43" s="16" customFormat="1" ht="15.75" customHeight="1">
      <c r="A118" s="2"/>
      <c r="B118" s="2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77"/>
      <c r="AC118" s="77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3">
        <f t="shared" si="1"/>
        <v>0</v>
      </c>
    </row>
    <row r="119" spans="1:43" s="16" customFormat="1" ht="15.75" customHeight="1">
      <c r="A119" s="17"/>
      <c r="B119" s="2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77"/>
      <c r="AC119" s="77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3">
        <f t="shared" si="1"/>
        <v>0</v>
      </c>
    </row>
    <row r="120" spans="1:43" s="16" customFormat="1" ht="15.75" customHeight="1">
      <c r="A120" s="2"/>
      <c r="B120" s="2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77"/>
      <c r="AC120" s="77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3">
        <f t="shared" si="1"/>
        <v>0</v>
      </c>
    </row>
    <row r="121" spans="1:43" s="16" customFormat="1" ht="15.75" customHeight="1">
      <c r="A121" s="2"/>
      <c r="B121" s="124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77"/>
      <c r="AC121" s="77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3">
        <f t="shared" si="1"/>
        <v>0</v>
      </c>
    </row>
    <row r="122" spans="1:43" s="16" customFormat="1" ht="15.75" customHeight="1">
      <c r="A122" s="2"/>
      <c r="B122" s="167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77"/>
      <c r="AC122" s="77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3">
        <f t="shared" si="1"/>
        <v>0</v>
      </c>
    </row>
    <row r="123" spans="1:43" s="16" customFormat="1" ht="15.75" customHeight="1">
      <c r="A123" s="2"/>
      <c r="B123" s="2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77"/>
      <c r="AC123" s="77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3">
        <f t="shared" si="1"/>
        <v>0</v>
      </c>
    </row>
    <row r="124" spans="1:43" s="16" customFormat="1" ht="15.75" customHeight="1">
      <c r="A124" s="2"/>
      <c r="B124" s="2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77"/>
      <c r="AC124" s="77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3">
        <f t="shared" si="1"/>
        <v>0</v>
      </c>
    </row>
    <row r="125" spans="1:43" s="16" customFormat="1" ht="15.75" customHeight="1">
      <c r="A125" s="17"/>
      <c r="B125" s="2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77"/>
      <c r="AC125" s="77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3">
        <f t="shared" si="1"/>
        <v>0</v>
      </c>
    </row>
    <row r="126" spans="1:43" s="16" customFormat="1" ht="15.75" customHeight="1">
      <c r="A126" s="17"/>
      <c r="B126" s="2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77"/>
      <c r="AC126" s="77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3">
        <f t="shared" si="1"/>
        <v>0</v>
      </c>
    </row>
    <row r="127" spans="1:43" s="16" customFormat="1" ht="15.75" customHeight="1">
      <c r="A127" s="17"/>
      <c r="B127" s="2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77"/>
      <c r="AC127" s="77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3">
        <f t="shared" si="1"/>
        <v>0</v>
      </c>
    </row>
    <row r="128" spans="1:43" s="16" customFormat="1" ht="15.75" customHeight="1">
      <c r="A128" s="17"/>
      <c r="B128" s="2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77"/>
      <c r="AC128" s="77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3">
        <f t="shared" si="1"/>
        <v>0</v>
      </c>
    </row>
    <row r="129" spans="1:16384" s="16" customFormat="1" ht="15.75" customHeight="1">
      <c r="A129" s="17"/>
      <c r="B129" s="2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77"/>
      <c r="AC129" s="77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3">
        <f t="shared" si="1"/>
        <v>0</v>
      </c>
    </row>
    <row r="130" spans="1:16384" s="16" customFormat="1" ht="15.75" customHeight="1">
      <c r="A130" s="2"/>
      <c r="B130" s="124"/>
      <c r="C130" s="20"/>
      <c r="D130" s="20"/>
      <c r="E130" s="20"/>
      <c r="F130" s="2"/>
      <c r="G130" s="2"/>
      <c r="H130" s="2"/>
      <c r="I130" s="2"/>
      <c r="J130" s="2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77"/>
      <c r="AC130" s="77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3">
        <f>SUM(C130:AP130)</f>
        <v>0</v>
      </c>
    </row>
    <row r="131" spans="1:16384" s="16" customFormat="1" ht="15.75" customHeight="1">
      <c r="A131" s="2"/>
      <c r="B131" s="124"/>
      <c r="C131" s="2"/>
      <c r="D131" s="2"/>
      <c r="E131" s="2"/>
      <c r="F131" s="20"/>
      <c r="G131" s="20"/>
      <c r="H131" s="20"/>
      <c r="I131" s="20"/>
      <c r="J131" s="20"/>
      <c r="K131" s="2"/>
      <c r="L131" s="2"/>
      <c r="M131" s="2"/>
      <c r="N131" s="2"/>
      <c r="O131" s="20"/>
      <c r="P131" s="20"/>
      <c r="Q131" s="20"/>
      <c r="R131" s="20"/>
      <c r="S131" s="20"/>
      <c r="T131" s="20"/>
      <c r="U131" s="2"/>
      <c r="V131" s="2"/>
      <c r="W131" s="2"/>
      <c r="X131" s="2"/>
      <c r="Y131" s="2"/>
      <c r="Z131" s="142"/>
      <c r="AA131" s="142"/>
      <c r="AB131" s="142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3">
        <f>SUM(C131:AP131)</f>
        <v>0</v>
      </c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  <c r="LG131" s="2"/>
      <c r="LH131" s="2"/>
      <c r="LI131" s="2"/>
      <c r="LJ131" s="2"/>
      <c r="LK131" s="2"/>
      <c r="LL131" s="2"/>
      <c r="LM131" s="2"/>
      <c r="LN131" s="2"/>
      <c r="LO131" s="2"/>
      <c r="LP131" s="2"/>
      <c r="LQ131" s="2"/>
      <c r="LR131" s="2"/>
      <c r="LS131" s="2"/>
      <c r="LT131" s="2"/>
      <c r="LU131" s="2"/>
      <c r="LV131" s="2"/>
      <c r="LW131" s="2"/>
      <c r="LX131" s="2"/>
      <c r="LY131" s="2"/>
      <c r="LZ131" s="2"/>
      <c r="MA131" s="2"/>
      <c r="MB131" s="2"/>
      <c r="MC131" s="2"/>
      <c r="MD131" s="2"/>
      <c r="ME131" s="2"/>
      <c r="MF131" s="2"/>
      <c r="MG131" s="2"/>
      <c r="MH131" s="2"/>
      <c r="MI131" s="2"/>
      <c r="MJ131" s="2"/>
      <c r="MK131" s="2"/>
      <c r="ML131" s="2"/>
      <c r="MM131" s="2"/>
      <c r="MN131" s="2"/>
      <c r="MO131" s="2"/>
      <c r="MP131" s="2"/>
      <c r="MQ131" s="2"/>
      <c r="MR131" s="2"/>
      <c r="MS131" s="2"/>
      <c r="MT131" s="2"/>
      <c r="MU131" s="2"/>
      <c r="MV131" s="2"/>
      <c r="MW131" s="2"/>
      <c r="MX131" s="2"/>
      <c r="MY131" s="2"/>
      <c r="MZ131" s="2"/>
      <c r="NA131" s="2"/>
      <c r="NB131" s="2"/>
      <c r="NC131" s="2"/>
      <c r="ND131" s="2"/>
      <c r="NE131" s="2"/>
      <c r="NF131" s="2"/>
      <c r="NG131" s="2"/>
      <c r="NH131" s="2"/>
      <c r="NI131" s="2"/>
      <c r="NJ131" s="2"/>
      <c r="NK131" s="2"/>
      <c r="NL131" s="2"/>
      <c r="NM131" s="2"/>
      <c r="NN131" s="2"/>
      <c r="NO131" s="2"/>
      <c r="NP131" s="2"/>
      <c r="NQ131" s="2"/>
      <c r="NR131" s="2"/>
      <c r="NS131" s="2"/>
      <c r="NT131" s="2"/>
      <c r="NU131" s="2"/>
      <c r="NV131" s="2"/>
      <c r="NW131" s="2"/>
      <c r="NX131" s="2"/>
      <c r="NY131" s="2"/>
      <c r="NZ131" s="2"/>
      <c r="OA131" s="2"/>
      <c r="OB131" s="2"/>
      <c r="OC131" s="2"/>
      <c r="OD131" s="2"/>
      <c r="OE131" s="2"/>
      <c r="OF131" s="2"/>
      <c r="OG131" s="2"/>
      <c r="OH131" s="2"/>
      <c r="OI131" s="2"/>
      <c r="OJ131" s="2"/>
      <c r="OK131" s="2"/>
      <c r="OL131" s="2"/>
      <c r="OM131" s="2"/>
      <c r="ON131" s="2"/>
      <c r="OO131" s="2"/>
      <c r="OP131" s="2"/>
      <c r="OQ131" s="2"/>
      <c r="OR131" s="2"/>
      <c r="OS131" s="2"/>
      <c r="OT131" s="2"/>
      <c r="OU131" s="2"/>
      <c r="OV131" s="2"/>
      <c r="OW131" s="2"/>
      <c r="OX131" s="2"/>
      <c r="OY131" s="2"/>
      <c r="OZ131" s="2"/>
      <c r="PA131" s="2"/>
      <c r="PB131" s="2"/>
      <c r="PC131" s="2"/>
      <c r="PD131" s="2"/>
      <c r="PE131" s="2"/>
      <c r="PF131" s="2"/>
      <c r="PG131" s="2"/>
      <c r="PH131" s="2"/>
      <c r="PI131" s="2"/>
      <c r="PJ131" s="2"/>
      <c r="PK131" s="2"/>
      <c r="PL131" s="2"/>
      <c r="PM131" s="2"/>
      <c r="PN131" s="2"/>
      <c r="PO131" s="2"/>
      <c r="PP131" s="2"/>
      <c r="PQ131" s="2"/>
      <c r="PR131" s="2"/>
      <c r="PS131" s="2"/>
      <c r="PT131" s="2"/>
      <c r="PU131" s="2"/>
      <c r="PV131" s="2"/>
      <c r="PW131" s="2"/>
      <c r="PX131" s="2"/>
      <c r="PY131" s="2"/>
      <c r="PZ131" s="2"/>
      <c r="QA131" s="2"/>
      <c r="QB131" s="2"/>
      <c r="QC131" s="2"/>
      <c r="QD131" s="2"/>
      <c r="QE131" s="2"/>
      <c r="QF131" s="2"/>
      <c r="QG131" s="2"/>
      <c r="QH131" s="2"/>
      <c r="QI131" s="2"/>
      <c r="QJ131" s="2"/>
      <c r="QK131" s="2"/>
      <c r="QL131" s="2"/>
      <c r="QM131" s="2"/>
      <c r="QN131" s="2"/>
      <c r="QO131" s="2"/>
      <c r="QP131" s="2"/>
      <c r="QQ131" s="2"/>
      <c r="QR131" s="2"/>
      <c r="QS131" s="2"/>
      <c r="QT131" s="2"/>
      <c r="QU131" s="2"/>
      <c r="QV131" s="2"/>
      <c r="QW131" s="2"/>
      <c r="QX131" s="2"/>
      <c r="QY131" s="2"/>
      <c r="QZ131" s="2"/>
      <c r="RA131" s="2"/>
      <c r="RB131" s="2"/>
      <c r="RC131" s="2"/>
      <c r="RD131" s="2"/>
      <c r="RE131" s="2"/>
      <c r="RF131" s="2"/>
      <c r="RG131" s="2"/>
      <c r="RH131" s="2"/>
      <c r="RI131" s="2"/>
      <c r="RJ131" s="2"/>
      <c r="RK131" s="2"/>
      <c r="RL131" s="2"/>
      <c r="RM131" s="2"/>
      <c r="RN131" s="2"/>
      <c r="RO131" s="2"/>
      <c r="RP131" s="2"/>
      <c r="RQ131" s="2"/>
      <c r="RR131" s="2"/>
      <c r="RS131" s="2"/>
      <c r="RT131" s="2"/>
      <c r="RU131" s="2"/>
      <c r="RV131" s="2"/>
      <c r="RW131" s="2"/>
      <c r="RX131" s="2"/>
      <c r="RY131" s="2"/>
      <c r="RZ131" s="2"/>
      <c r="SA131" s="2"/>
      <c r="SB131" s="2"/>
      <c r="SC131" s="2"/>
      <c r="SD131" s="2"/>
      <c r="SE131" s="2"/>
      <c r="SF131" s="2"/>
      <c r="SG131" s="2"/>
      <c r="SH131" s="2"/>
      <c r="SI131" s="2"/>
      <c r="SJ131" s="2"/>
      <c r="SK131" s="2"/>
      <c r="SL131" s="2"/>
      <c r="SM131" s="2"/>
      <c r="SN131" s="2"/>
      <c r="SO131" s="2"/>
      <c r="SP131" s="2"/>
      <c r="SQ131" s="2"/>
      <c r="SR131" s="2"/>
      <c r="SS131" s="2"/>
      <c r="ST131" s="2"/>
      <c r="SU131" s="2"/>
      <c r="SV131" s="2"/>
      <c r="SW131" s="2"/>
      <c r="SX131" s="2"/>
      <c r="SY131" s="2"/>
      <c r="SZ131" s="2"/>
      <c r="TA131" s="2"/>
      <c r="TB131" s="2"/>
      <c r="TC131" s="2"/>
      <c r="TD131" s="2"/>
      <c r="TE131" s="2"/>
      <c r="TF131" s="2"/>
      <c r="TG131" s="2"/>
      <c r="TH131" s="2"/>
      <c r="TI131" s="2"/>
      <c r="TJ131" s="2"/>
      <c r="TK131" s="2"/>
      <c r="TL131" s="2"/>
      <c r="TM131" s="2"/>
      <c r="TN131" s="2"/>
      <c r="TO131" s="2"/>
      <c r="TP131" s="2"/>
      <c r="TQ131" s="2"/>
      <c r="TR131" s="2"/>
      <c r="TS131" s="2"/>
      <c r="TT131" s="2"/>
      <c r="TU131" s="2"/>
      <c r="TV131" s="2"/>
      <c r="TW131" s="2"/>
      <c r="TX131" s="2"/>
      <c r="TY131" s="2"/>
      <c r="TZ131" s="2"/>
      <c r="UA131" s="2"/>
      <c r="UB131" s="2"/>
      <c r="UC131" s="2"/>
      <c r="UD131" s="2"/>
      <c r="UE131" s="2"/>
      <c r="UF131" s="2"/>
      <c r="UG131" s="2"/>
      <c r="UH131" s="2"/>
      <c r="UI131" s="2"/>
      <c r="UJ131" s="2"/>
      <c r="UK131" s="2"/>
      <c r="UL131" s="2"/>
      <c r="UM131" s="2"/>
      <c r="UN131" s="2"/>
      <c r="UO131" s="2"/>
      <c r="UP131" s="2"/>
      <c r="UQ131" s="2"/>
      <c r="UR131" s="2"/>
      <c r="US131" s="2"/>
      <c r="UT131" s="2"/>
      <c r="UU131" s="2"/>
      <c r="UV131" s="2"/>
      <c r="UW131" s="2"/>
      <c r="UX131" s="2"/>
      <c r="UY131" s="2"/>
      <c r="UZ131" s="2"/>
      <c r="VA131" s="2"/>
      <c r="VB131" s="2"/>
      <c r="VC131" s="2"/>
      <c r="VD131" s="2"/>
      <c r="VE131" s="2"/>
      <c r="VF131" s="2"/>
      <c r="VG131" s="2"/>
      <c r="VH131" s="2"/>
      <c r="VI131" s="2"/>
      <c r="VJ131" s="2"/>
      <c r="VK131" s="2"/>
      <c r="VL131" s="2"/>
      <c r="VM131" s="2"/>
      <c r="VN131" s="2"/>
      <c r="VO131" s="2"/>
      <c r="VP131" s="2"/>
      <c r="VQ131" s="2"/>
      <c r="VR131" s="2"/>
      <c r="VS131" s="2"/>
      <c r="VT131" s="2"/>
      <c r="VU131" s="2"/>
      <c r="VV131" s="2"/>
      <c r="VW131" s="2"/>
      <c r="VX131" s="2"/>
      <c r="VY131" s="2"/>
      <c r="VZ131" s="2"/>
      <c r="WA131" s="2"/>
      <c r="WB131" s="2"/>
      <c r="WC131" s="2"/>
      <c r="WD131" s="2"/>
      <c r="WE131" s="2"/>
      <c r="WF131" s="2"/>
      <c r="WG131" s="2"/>
      <c r="WH131" s="2"/>
      <c r="WI131" s="2"/>
      <c r="WJ131" s="2"/>
      <c r="WK131" s="2"/>
      <c r="WL131" s="2"/>
      <c r="WM131" s="2"/>
      <c r="WN131" s="2"/>
      <c r="WO131" s="2"/>
      <c r="WP131" s="2"/>
      <c r="WQ131" s="2"/>
      <c r="WR131" s="2"/>
      <c r="WS131" s="2"/>
      <c r="WT131" s="2"/>
      <c r="WU131" s="2"/>
      <c r="WV131" s="2"/>
      <c r="WW131" s="2"/>
      <c r="WX131" s="2"/>
      <c r="WY131" s="2"/>
      <c r="WZ131" s="2"/>
      <c r="XA131" s="2"/>
      <c r="XB131" s="2"/>
      <c r="XC131" s="2"/>
      <c r="XD131" s="2"/>
      <c r="XE131" s="2"/>
      <c r="XF131" s="2"/>
      <c r="XG131" s="2"/>
      <c r="XH131" s="2"/>
      <c r="XI131" s="2"/>
      <c r="XJ131" s="2"/>
      <c r="XK131" s="2"/>
      <c r="XL131" s="2"/>
      <c r="XM131" s="2"/>
      <c r="XN131" s="2"/>
      <c r="XO131" s="2"/>
      <c r="XP131" s="2"/>
      <c r="XQ131" s="2"/>
      <c r="XR131" s="2"/>
      <c r="XS131" s="2"/>
      <c r="XT131" s="2"/>
      <c r="XU131" s="2"/>
      <c r="XV131" s="2"/>
      <c r="XW131" s="2"/>
      <c r="XX131" s="2"/>
      <c r="XY131" s="2"/>
      <c r="XZ131" s="2"/>
      <c r="YA131" s="2"/>
      <c r="YB131" s="2"/>
      <c r="YC131" s="2"/>
      <c r="YD131" s="2"/>
      <c r="YE131" s="2"/>
      <c r="YF131" s="2"/>
      <c r="YG131" s="2"/>
      <c r="YH131" s="2"/>
      <c r="YI131" s="2"/>
      <c r="YJ131" s="2"/>
      <c r="YK131" s="2"/>
      <c r="YL131" s="2"/>
      <c r="YM131" s="2"/>
      <c r="YN131" s="2"/>
      <c r="YO131" s="2"/>
      <c r="YP131" s="2"/>
      <c r="YQ131" s="2"/>
      <c r="YR131" s="2"/>
      <c r="YS131" s="2"/>
      <c r="YT131" s="2"/>
      <c r="YU131" s="2"/>
      <c r="YV131" s="2"/>
      <c r="YW131" s="2"/>
      <c r="YX131" s="2"/>
      <c r="YY131" s="2"/>
      <c r="YZ131" s="2"/>
      <c r="ZA131" s="2"/>
      <c r="ZB131" s="2"/>
      <c r="ZC131" s="2"/>
      <c r="ZD131" s="2"/>
      <c r="ZE131" s="2"/>
      <c r="ZF131" s="2"/>
      <c r="ZG131" s="2"/>
      <c r="ZH131" s="2"/>
      <c r="ZI131" s="2"/>
      <c r="ZJ131" s="2"/>
      <c r="ZK131" s="2"/>
      <c r="ZL131" s="2"/>
      <c r="ZM131" s="2"/>
      <c r="ZN131" s="2"/>
      <c r="ZO131" s="2"/>
      <c r="ZP131" s="2"/>
      <c r="ZQ131" s="2"/>
      <c r="ZR131" s="2"/>
      <c r="ZS131" s="2"/>
      <c r="ZT131" s="2"/>
      <c r="ZU131" s="2"/>
      <c r="ZV131" s="2"/>
      <c r="ZW131" s="2"/>
      <c r="ZX131" s="2"/>
      <c r="ZY131" s="2"/>
      <c r="ZZ131" s="2"/>
      <c r="AAA131" s="2"/>
      <c r="AAB131" s="2"/>
      <c r="AAC131" s="2"/>
      <c r="AAD131" s="2"/>
      <c r="AAE131" s="2"/>
      <c r="AAF131" s="2"/>
      <c r="AAG131" s="2"/>
      <c r="AAH131" s="2"/>
      <c r="AAI131" s="2"/>
      <c r="AAJ131" s="2"/>
      <c r="AAK131" s="2"/>
      <c r="AAL131" s="2"/>
      <c r="AAM131" s="2"/>
      <c r="AAN131" s="2"/>
      <c r="AAO131" s="2"/>
      <c r="AAP131" s="2"/>
      <c r="AAQ131" s="2"/>
      <c r="AAR131" s="2"/>
      <c r="AAS131" s="2"/>
      <c r="AAT131" s="2"/>
      <c r="AAU131" s="2"/>
      <c r="AAV131" s="2"/>
      <c r="AAW131" s="2"/>
      <c r="AAX131" s="2"/>
      <c r="AAY131" s="2"/>
      <c r="AAZ131" s="2"/>
      <c r="ABA131" s="2"/>
      <c r="ABB131" s="2"/>
      <c r="ABC131" s="2"/>
      <c r="ABD131" s="2"/>
      <c r="ABE131" s="2"/>
      <c r="ABF131" s="2"/>
      <c r="ABG131" s="2"/>
      <c r="ABH131" s="2"/>
      <c r="ABI131" s="2"/>
      <c r="ABJ131" s="2"/>
      <c r="ABK131" s="2"/>
      <c r="ABL131" s="2"/>
      <c r="ABM131" s="2"/>
      <c r="ABN131" s="2"/>
      <c r="ABO131" s="2"/>
      <c r="ABP131" s="2"/>
      <c r="ABQ131" s="2"/>
      <c r="ABR131" s="2"/>
      <c r="ABS131" s="2"/>
      <c r="ABT131" s="2"/>
      <c r="ABU131" s="2"/>
      <c r="ABV131" s="2"/>
      <c r="ABW131" s="2"/>
      <c r="ABX131" s="2"/>
      <c r="ABY131" s="2"/>
      <c r="ABZ131" s="2"/>
      <c r="ACA131" s="2"/>
      <c r="ACB131" s="2"/>
      <c r="ACC131" s="2"/>
      <c r="ACD131" s="2"/>
      <c r="ACE131" s="2"/>
      <c r="ACF131" s="2"/>
      <c r="ACG131" s="2"/>
      <c r="ACH131" s="2"/>
      <c r="ACI131" s="2"/>
      <c r="ACJ131" s="2"/>
      <c r="ACK131" s="2"/>
      <c r="ACL131" s="2"/>
      <c r="ACM131" s="2"/>
      <c r="ACN131" s="2"/>
      <c r="ACO131" s="2"/>
      <c r="ACP131" s="2"/>
      <c r="ACQ131" s="2"/>
      <c r="ACR131" s="2"/>
      <c r="ACS131" s="2"/>
      <c r="ACT131" s="2"/>
      <c r="ACU131" s="2"/>
      <c r="ACV131" s="2"/>
      <c r="ACW131" s="2"/>
      <c r="ACX131" s="2"/>
      <c r="ACY131" s="2"/>
      <c r="ACZ131" s="2"/>
      <c r="ADA131" s="2"/>
      <c r="ADB131" s="2"/>
      <c r="ADC131" s="2"/>
      <c r="ADD131" s="2"/>
      <c r="ADE131" s="2"/>
      <c r="ADF131" s="2"/>
      <c r="ADG131" s="2"/>
      <c r="ADH131" s="2"/>
      <c r="ADI131" s="2"/>
      <c r="ADJ131" s="2"/>
      <c r="ADK131" s="2"/>
      <c r="ADL131" s="2"/>
      <c r="ADM131" s="2"/>
      <c r="ADN131" s="2"/>
      <c r="ADO131" s="2"/>
      <c r="ADP131" s="2"/>
      <c r="ADQ131" s="2"/>
      <c r="ADR131" s="2"/>
      <c r="ADS131" s="2"/>
      <c r="ADT131" s="2"/>
      <c r="ADU131" s="2"/>
      <c r="ADV131" s="2"/>
      <c r="ADW131" s="2"/>
      <c r="ADX131" s="2"/>
      <c r="ADY131" s="2"/>
      <c r="ADZ131" s="2"/>
      <c r="AEA131" s="2"/>
      <c r="AEB131" s="2"/>
      <c r="AEC131" s="2"/>
      <c r="AED131" s="2"/>
      <c r="AEE131" s="2"/>
      <c r="AEF131" s="2"/>
      <c r="AEG131" s="2"/>
      <c r="AEH131" s="2"/>
      <c r="AEI131" s="2"/>
      <c r="AEJ131" s="2"/>
      <c r="AEK131" s="2"/>
      <c r="AEL131" s="2"/>
      <c r="AEM131" s="2"/>
      <c r="AEN131" s="2"/>
      <c r="AEO131" s="2"/>
      <c r="AEP131" s="2"/>
      <c r="AEQ131" s="2"/>
      <c r="AER131" s="2"/>
      <c r="AES131" s="2"/>
      <c r="AET131" s="2"/>
      <c r="AEU131" s="2"/>
      <c r="AEV131" s="2"/>
      <c r="AEW131" s="2"/>
      <c r="AEX131" s="2"/>
      <c r="AEY131" s="2"/>
      <c r="AEZ131" s="2"/>
      <c r="AFA131" s="2"/>
      <c r="AFB131" s="2"/>
      <c r="AFC131" s="2"/>
      <c r="AFD131" s="2"/>
      <c r="AFE131" s="2"/>
      <c r="AFF131" s="2"/>
      <c r="AFG131" s="2"/>
      <c r="AFH131" s="2"/>
      <c r="AFI131" s="2"/>
      <c r="AFJ131" s="2"/>
      <c r="AFK131" s="2"/>
      <c r="AFL131" s="2"/>
      <c r="AFM131" s="2"/>
      <c r="AFN131" s="2"/>
      <c r="AFO131" s="2"/>
      <c r="AFP131" s="2"/>
      <c r="AFQ131" s="2"/>
      <c r="AFR131" s="2"/>
      <c r="AFS131" s="2"/>
      <c r="AFT131" s="2"/>
      <c r="AFU131" s="2"/>
      <c r="AFV131" s="2"/>
      <c r="AFW131" s="2"/>
      <c r="AFX131" s="2"/>
      <c r="AFY131" s="2"/>
      <c r="AFZ131" s="2"/>
      <c r="AGA131" s="2"/>
      <c r="AGB131" s="2"/>
      <c r="AGC131" s="2"/>
      <c r="AGD131" s="2"/>
      <c r="AGE131" s="2"/>
      <c r="AGF131" s="2"/>
      <c r="AGG131" s="2"/>
      <c r="AGH131" s="2"/>
      <c r="AGI131" s="2"/>
      <c r="AGJ131" s="2"/>
      <c r="AGK131" s="2"/>
      <c r="AGL131" s="2"/>
      <c r="AGM131" s="2"/>
      <c r="AGN131" s="2"/>
      <c r="AGO131" s="2"/>
      <c r="AGP131" s="2"/>
      <c r="AGQ131" s="2"/>
      <c r="AGR131" s="2"/>
      <c r="AGS131" s="2"/>
      <c r="AGT131" s="2"/>
      <c r="AGU131" s="2"/>
      <c r="AGV131" s="2"/>
      <c r="AGW131" s="2"/>
      <c r="AGX131" s="2"/>
      <c r="AGY131" s="2"/>
      <c r="AGZ131" s="2"/>
      <c r="AHA131" s="2"/>
      <c r="AHB131" s="2"/>
      <c r="AHC131" s="2"/>
      <c r="AHD131" s="2"/>
      <c r="AHE131" s="2"/>
      <c r="AHF131" s="2"/>
      <c r="AHG131" s="2"/>
      <c r="AHH131" s="2"/>
      <c r="AHI131" s="2"/>
      <c r="AHJ131" s="2"/>
      <c r="AHK131" s="2"/>
      <c r="AHL131" s="2"/>
      <c r="AHM131" s="2"/>
      <c r="AHN131" s="2"/>
      <c r="AHO131" s="2"/>
      <c r="AHP131" s="2"/>
      <c r="AHQ131" s="2"/>
      <c r="AHR131" s="2"/>
      <c r="AHS131" s="2"/>
      <c r="AHT131" s="2"/>
      <c r="AHU131" s="2"/>
      <c r="AHV131" s="2"/>
      <c r="AHW131" s="2"/>
      <c r="AHX131" s="2"/>
      <c r="AHY131" s="2"/>
      <c r="AHZ131" s="2"/>
      <c r="AIA131" s="2"/>
      <c r="AIB131" s="2"/>
      <c r="AIC131" s="2"/>
      <c r="AID131" s="2"/>
      <c r="AIE131" s="2"/>
      <c r="AIF131" s="2"/>
      <c r="AIG131" s="2"/>
      <c r="AIH131" s="2"/>
      <c r="AII131" s="2"/>
      <c r="AIJ131" s="2"/>
      <c r="AIK131" s="2"/>
      <c r="AIL131" s="2"/>
      <c r="AIM131" s="2"/>
      <c r="AIN131" s="2"/>
      <c r="AIO131" s="2"/>
      <c r="AIP131" s="2"/>
      <c r="AIQ131" s="2"/>
      <c r="AIR131" s="2"/>
      <c r="AIS131" s="2"/>
      <c r="AIT131" s="2"/>
      <c r="AIU131" s="2"/>
      <c r="AIV131" s="2"/>
      <c r="AIW131" s="2"/>
      <c r="AIX131" s="2"/>
      <c r="AIY131" s="2"/>
      <c r="AIZ131" s="2"/>
      <c r="AJA131" s="2"/>
      <c r="AJB131" s="2"/>
      <c r="AJC131" s="2"/>
      <c r="AJD131" s="2"/>
      <c r="AJE131" s="2"/>
      <c r="AJF131" s="2"/>
      <c r="AJG131" s="2"/>
      <c r="AJH131" s="2"/>
      <c r="AJI131" s="2"/>
      <c r="AJJ131" s="2"/>
      <c r="AJK131" s="2"/>
      <c r="AJL131" s="2"/>
      <c r="AJM131" s="2"/>
      <c r="AJN131" s="2"/>
      <c r="AJO131" s="2"/>
      <c r="AJP131" s="2"/>
      <c r="AJQ131" s="2"/>
      <c r="AJR131" s="2"/>
      <c r="AJS131" s="2"/>
      <c r="AJT131" s="2"/>
      <c r="AJU131" s="2"/>
      <c r="AJV131" s="2"/>
      <c r="AJW131" s="2"/>
      <c r="AJX131" s="2"/>
      <c r="AJY131" s="2"/>
      <c r="AJZ131" s="2"/>
      <c r="AKA131" s="2"/>
      <c r="AKB131" s="2"/>
      <c r="AKC131" s="2"/>
      <c r="AKD131" s="2"/>
      <c r="AKE131" s="2"/>
      <c r="AKF131" s="2"/>
      <c r="AKG131" s="2"/>
      <c r="AKH131" s="2"/>
      <c r="AKI131" s="2"/>
      <c r="AKJ131" s="2"/>
      <c r="AKK131" s="2"/>
      <c r="AKL131" s="2"/>
      <c r="AKM131" s="2"/>
      <c r="AKN131" s="2"/>
      <c r="AKO131" s="2"/>
      <c r="AKP131" s="2"/>
      <c r="AKQ131" s="2"/>
      <c r="AKR131" s="2"/>
      <c r="AKS131" s="2"/>
      <c r="AKT131" s="2"/>
      <c r="AKU131" s="2"/>
      <c r="AKV131" s="2"/>
      <c r="AKW131" s="2"/>
      <c r="AKX131" s="2"/>
      <c r="AKY131" s="2"/>
      <c r="AKZ131" s="2"/>
      <c r="ALA131" s="2"/>
      <c r="ALB131" s="2"/>
      <c r="ALC131" s="2"/>
      <c r="ALD131" s="2"/>
      <c r="ALE131" s="2"/>
      <c r="ALF131" s="2"/>
      <c r="ALG131" s="2"/>
      <c r="ALH131" s="2"/>
      <c r="ALI131" s="2"/>
      <c r="ALJ131" s="2"/>
      <c r="ALK131" s="2"/>
      <c r="ALL131" s="2"/>
      <c r="ALM131" s="2"/>
      <c r="ALN131" s="2"/>
      <c r="ALO131" s="2"/>
      <c r="ALP131" s="2"/>
      <c r="ALQ131" s="2"/>
      <c r="ALR131" s="2"/>
      <c r="ALS131" s="2"/>
      <c r="ALT131" s="2"/>
      <c r="ALU131" s="2"/>
      <c r="ALV131" s="2"/>
      <c r="ALW131" s="2"/>
      <c r="ALX131" s="2"/>
      <c r="ALY131" s="2"/>
      <c r="ALZ131" s="2"/>
      <c r="AMA131" s="2"/>
      <c r="AMB131" s="2"/>
      <c r="AMC131" s="2"/>
      <c r="AMD131" s="2"/>
      <c r="AME131" s="2"/>
      <c r="AMF131" s="2"/>
      <c r="AMG131" s="2"/>
      <c r="AMH131" s="2"/>
      <c r="AMI131" s="2"/>
      <c r="AMJ131" s="2"/>
      <c r="AMK131" s="2"/>
      <c r="AML131" s="2"/>
      <c r="AMM131" s="2"/>
      <c r="AMN131" s="2"/>
      <c r="AMO131" s="2"/>
      <c r="AMP131" s="2"/>
      <c r="AMQ131" s="2"/>
      <c r="AMR131" s="2"/>
      <c r="AMS131" s="2"/>
      <c r="AMT131" s="2"/>
      <c r="AMU131" s="2"/>
      <c r="AMV131" s="2"/>
      <c r="AMW131" s="2"/>
      <c r="AMX131" s="2"/>
      <c r="AMY131" s="2"/>
      <c r="AMZ131" s="2"/>
      <c r="ANA131" s="2"/>
      <c r="ANB131" s="2"/>
      <c r="ANC131" s="2"/>
      <c r="AND131" s="2"/>
      <c r="ANE131" s="2"/>
      <c r="ANF131" s="2"/>
      <c r="ANG131" s="2"/>
      <c r="ANH131" s="2"/>
      <c r="ANI131" s="2"/>
      <c r="ANJ131" s="2"/>
      <c r="ANK131" s="2"/>
      <c r="ANL131" s="2"/>
      <c r="ANM131" s="2"/>
      <c r="ANN131" s="2"/>
      <c r="ANO131" s="2"/>
      <c r="ANP131" s="2"/>
      <c r="ANQ131" s="2"/>
      <c r="ANR131" s="2"/>
      <c r="ANS131" s="2"/>
      <c r="ANT131" s="2"/>
      <c r="ANU131" s="2"/>
      <c r="ANV131" s="2"/>
      <c r="ANW131" s="2"/>
      <c r="ANX131" s="2"/>
      <c r="ANY131" s="2"/>
      <c r="ANZ131" s="2"/>
      <c r="AOA131" s="2"/>
      <c r="AOB131" s="2"/>
      <c r="AOC131" s="2"/>
      <c r="AOD131" s="2"/>
      <c r="AOE131" s="2"/>
      <c r="AOF131" s="2"/>
      <c r="AOG131" s="2"/>
      <c r="AOH131" s="2"/>
      <c r="AOI131" s="2"/>
      <c r="AOJ131" s="2"/>
      <c r="AOK131" s="2"/>
      <c r="AOL131" s="2"/>
      <c r="AOM131" s="2"/>
      <c r="AON131" s="2"/>
      <c r="AOO131" s="2"/>
      <c r="AOP131" s="2"/>
      <c r="AOQ131" s="2"/>
      <c r="AOR131" s="2"/>
      <c r="AOS131" s="2"/>
      <c r="AOT131" s="2"/>
      <c r="AOU131" s="2"/>
      <c r="AOV131" s="2"/>
      <c r="AOW131" s="2"/>
      <c r="AOX131" s="2"/>
      <c r="AOY131" s="2"/>
      <c r="AOZ131" s="2"/>
      <c r="APA131" s="2"/>
      <c r="APB131" s="2"/>
      <c r="APC131" s="2"/>
      <c r="APD131" s="2"/>
      <c r="APE131" s="2"/>
      <c r="APF131" s="2"/>
      <c r="APG131" s="2"/>
      <c r="APH131" s="2"/>
      <c r="API131" s="2"/>
      <c r="APJ131" s="2"/>
      <c r="APK131" s="2"/>
      <c r="APL131" s="2"/>
      <c r="APM131" s="2"/>
      <c r="APN131" s="2"/>
      <c r="APO131" s="2"/>
      <c r="APP131" s="2"/>
      <c r="APQ131" s="2"/>
      <c r="APR131" s="2"/>
      <c r="APS131" s="2"/>
      <c r="APT131" s="2"/>
      <c r="APU131" s="2"/>
      <c r="APV131" s="2"/>
      <c r="APW131" s="2"/>
      <c r="APX131" s="2"/>
      <c r="APY131" s="2"/>
      <c r="APZ131" s="2"/>
      <c r="AQA131" s="2"/>
      <c r="AQB131" s="2"/>
      <c r="AQC131" s="2"/>
      <c r="AQD131" s="2"/>
      <c r="AQE131" s="2"/>
      <c r="AQF131" s="2"/>
      <c r="AQG131" s="2"/>
      <c r="AQH131" s="2"/>
      <c r="AQI131" s="2"/>
      <c r="AQJ131" s="2"/>
      <c r="AQK131" s="2"/>
      <c r="AQL131" s="2"/>
      <c r="AQM131" s="2"/>
      <c r="AQN131" s="2"/>
      <c r="AQO131" s="2"/>
      <c r="AQP131" s="2"/>
      <c r="AQQ131" s="2"/>
      <c r="AQR131" s="2"/>
      <c r="AQS131" s="2"/>
      <c r="AQT131" s="2"/>
      <c r="AQU131" s="2"/>
      <c r="AQV131" s="2"/>
      <c r="AQW131" s="2"/>
      <c r="AQX131" s="2"/>
      <c r="AQY131" s="2"/>
      <c r="AQZ131" s="2"/>
      <c r="ARA131" s="2"/>
      <c r="ARB131" s="2"/>
      <c r="ARC131" s="2"/>
      <c r="ARD131" s="2"/>
      <c r="ARE131" s="2"/>
      <c r="ARF131" s="2"/>
      <c r="ARG131" s="2"/>
      <c r="ARH131" s="2"/>
      <c r="ARI131" s="2"/>
      <c r="ARJ131" s="2"/>
      <c r="ARK131" s="2"/>
      <c r="ARL131" s="2"/>
      <c r="ARM131" s="2"/>
      <c r="ARN131" s="2"/>
      <c r="ARO131" s="2"/>
      <c r="ARP131" s="2"/>
      <c r="ARQ131" s="2"/>
      <c r="ARR131" s="2"/>
      <c r="ARS131" s="2"/>
      <c r="ART131" s="2"/>
      <c r="ARU131" s="2"/>
      <c r="ARV131" s="2"/>
      <c r="ARW131" s="2"/>
      <c r="ARX131" s="2"/>
      <c r="ARY131" s="2"/>
      <c r="ARZ131" s="2"/>
      <c r="ASA131" s="2"/>
      <c r="ASB131" s="2"/>
      <c r="ASC131" s="2"/>
      <c r="ASD131" s="2"/>
      <c r="ASE131" s="2"/>
      <c r="ASF131" s="2"/>
      <c r="ASG131" s="2"/>
      <c r="ASH131" s="2"/>
      <c r="ASI131" s="2"/>
      <c r="ASJ131" s="2"/>
      <c r="ASK131" s="2"/>
      <c r="ASL131" s="2"/>
      <c r="ASM131" s="2"/>
      <c r="ASN131" s="2"/>
      <c r="ASO131" s="2"/>
      <c r="ASP131" s="2"/>
      <c r="ASQ131" s="2"/>
      <c r="ASR131" s="2"/>
      <c r="ASS131" s="2"/>
      <c r="AST131" s="2"/>
      <c r="ASU131" s="2"/>
      <c r="ASV131" s="2"/>
      <c r="ASW131" s="2"/>
      <c r="ASX131" s="2"/>
      <c r="ASY131" s="2"/>
      <c r="ASZ131" s="2"/>
      <c r="ATA131" s="2"/>
      <c r="ATB131" s="2"/>
      <c r="ATC131" s="2"/>
      <c r="ATD131" s="2"/>
      <c r="ATE131" s="2"/>
      <c r="ATF131" s="2"/>
      <c r="ATG131" s="2"/>
      <c r="ATH131" s="2"/>
      <c r="ATI131" s="2"/>
      <c r="ATJ131" s="2"/>
      <c r="ATK131" s="2"/>
      <c r="ATL131" s="2"/>
      <c r="ATM131" s="2"/>
      <c r="ATN131" s="2"/>
      <c r="ATO131" s="2"/>
      <c r="ATP131" s="2"/>
      <c r="ATQ131" s="2"/>
      <c r="ATR131" s="2"/>
      <c r="ATS131" s="2"/>
      <c r="ATT131" s="2"/>
      <c r="ATU131" s="2"/>
      <c r="ATV131" s="2"/>
      <c r="ATW131" s="2"/>
      <c r="ATX131" s="2"/>
      <c r="ATY131" s="2"/>
      <c r="ATZ131" s="2"/>
      <c r="AUA131" s="2"/>
      <c r="AUB131" s="2"/>
      <c r="AUC131" s="2"/>
      <c r="AUD131" s="2"/>
      <c r="AUE131" s="2"/>
      <c r="AUF131" s="2"/>
      <c r="AUG131" s="2"/>
      <c r="AUH131" s="2"/>
      <c r="AUI131" s="2"/>
      <c r="AUJ131" s="2"/>
      <c r="AUK131" s="2"/>
      <c r="AUL131" s="2"/>
      <c r="AUM131" s="2"/>
      <c r="AUN131" s="2"/>
      <c r="AUO131" s="2"/>
      <c r="AUP131" s="2"/>
      <c r="AUQ131" s="2"/>
      <c r="AUR131" s="2"/>
      <c r="AUS131" s="2"/>
      <c r="AUT131" s="2"/>
      <c r="AUU131" s="2"/>
      <c r="AUV131" s="2"/>
      <c r="AUW131" s="2"/>
      <c r="AUX131" s="2"/>
      <c r="AUY131" s="2"/>
      <c r="AUZ131" s="2"/>
      <c r="AVA131" s="2"/>
      <c r="AVB131" s="2"/>
      <c r="AVC131" s="2"/>
      <c r="AVD131" s="2"/>
      <c r="AVE131" s="2"/>
      <c r="AVF131" s="2"/>
      <c r="AVG131" s="2"/>
      <c r="AVH131" s="2"/>
      <c r="AVI131" s="2"/>
      <c r="AVJ131" s="2"/>
      <c r="AVK131" s="2"/>
      <c r="AVL131" s="2"/>
      <c r="AVM131" s="2"/>
      <c r="AVN131" s="2"/>
      <c r="AVO131" s="2"/>
      <c r="AVP131" s="2"/>
      <c r="AVQ131" s="2"/>
      <c r="AVR131" s="2"/>
      <c r="AVS131" s="2"/>
      <c r="AVT131" s="2"/>
      <c r="AVU131" s="2"/>
      <c r="AVV131" s="2"/>
      <c r="AVW131" s="2"/>
      <c r="AVX131" s="2"/>
      <c r="AVY131" s="2"/>
      <c r="AVZ131" s="2"/>
      <c r="AWA131" s="2"/>
      <c r="AWB131" s="2"/>
      <c r="AWC131" s="2"/>
      <c r="AWD131" s="2"/>
      <c r="AWE131" s="2"/>
      <c r="AWF131" s="2"/>
      <c r="AWG131" s="2"/>
      <c r="AWH131" s="2"/>
      <c r="AWI131" s="2"/>
      <c r="AWJ131" s="2"/>
      <c r="AWK131" s="2"/>
      <c r="AWL131" s="2"/>
      <c r="AWM131" s="2"/>
      <c r="AWN131" s="2"/>
      <c r="AWO131" s="2"/>
      <c r="AWP131" s="2"/>
      <c r="AWQ131" s="2"/>
      <c r="AWR131" s="2"/>
      <c r="AWS131" s="2"/>
      <c r="AWT131" s="2"/>
      <c r="AWU131" s="2"/>
      <c r="AWV131" s="2"/>
      <c r="AWW131" s="2"/>
      <c r="AWX131" s="2"/>
      <c r="AWY131" s="2"/>
      <c r="AWZ131" s="2"/>
      <c r="AXA131" s="2"/>
      <c r="AXB131" s="2"/>
      <c r="AXC131" s="2"/>
      <c r="AXD131" s="2"/>
      <c r="AXE131" s="2"/>
      <c r="AXF131" s="2"/>
      <c r="AXG131" s="2"/>
      <c r="AXH131" s="2"/>
      <c r="AXI131" s="2"/>
      <c r="AXJ131" s="2"/>
      <c r="AXK131" s="2"/>
      <c r="AXL131" s="2"/>
      <c r="AXM131" s="2"/>
      <c r="AXN131" s="2"/>
      <c r="AXO131" s="2"/>
      <c r="AXP131" s="2"/>
      <c r="AXQ131" s="2"/>
      <c r="AXR131" s="2"/>
      <c r="AXS131" s="2"/>
      <c r="AXT131" s="2"/>
      <c r="AXU131" s="2"/>
      <c r="AXV131" s="2"/>
      <c r="AXW131" s="2"/>
      <c r="AXX131" s="2"/>
      <c r="AXY131" s="2"/>
      <c r="AXZ131" s="2"/>
      <c r="AYA131" s="2"/>
      <c r="AYB131" s="2"/>
      <c r="AYC131" s="2"/>
      <c r="AYD131" s="2"/>
      <c r="AYE131" s="2"/>
      <c r="AYF131" s="2"/>
      <c r="AYG131" s="2"/>
      <c r="AYH131" s="2"/>
      <c r="AYI131" s="2"/>
      <c r="AYJ131" s="2"/>
      <c r="AYK131" s="2"/>
      <c r="AYL131" s="2"/>
      <c r="AYM131" s="2"/>
      <c r="AYN131" s="2"/>
      <c r="AYO131" s="2"/>
      <c r="AYP131" s="2"/>
      <c r="AYQ131" s="2"/>
      <c r="AYR131" s="2"/>
      <c r="AYS131" s="2"/>
      <c r="AYT131" s="2"/>
      <c r="AYU131" s="2"/>
      <c r="AYV131" s="2"/>
      <c r="AYW131" s="2"/>
      <c r="AYX131" s="2"/>
      <c r="AYY131" s="2"/>
      <c r="AYZ131" s="2"/>
      <c r="AZA131" s="2"/>
      <c r="AZB131" s="2"/>
      <c r="AZC131" s="2"/>
      <c r="AZD131" s="2"/>
      <c r="AZE131" s="2"/>
      <c r="AZF131" s="2"/>
      <c r="AZG131" s="2"/>
      <c r="AZH131" s="2"/>
      <c r="AZI131" s="2"/>
      <c r="AZJ131" s="2"/>
      <c r="AZK131" s="2"/>
      <c r="AZL131" s="2"/>
      <c r="AZM131" s="2"/>
      <c r="AZN131" s="2"/>
      <c r="AZO131" s="2"/>
      <c r="AZP131" s="2"/>
      <c r="AZQ131" s="2"/>
      <c r="AZR131" s="2"/>
      <c r="AZS131" s="2"/>
      <c r="AZT131" s="2"/>
      <c r="AZU131" s="2"/>
      <c r="AZV131" s="2"/>
      <c r="AZW131" s="2"/>
      <c r="AZX131" s="2"/>
      <c r="AZY131" s="2"/>
      <c r="AZZ131" s="2"/>
      <c r="BAA131" s="2"/>
      <c r="BAB131" s="2"/>
      <c r="BAC131" s="2"/>
      <c r="BAD131" s="2"/>
      <c r="BAE131" s="2"/>
      <c r="BAF131" s="2"/>
      <c r="BAG131" s="2"/>
      <c r="BAH131" s="2"/>
      <c r="BAI131" s="2"/>
      <c r="BAJ131" s="2"/>
      <c r="BAK131" s="2"/>
      <c r="BAL131" s="2"/>
      <c r="BAM131" s="2"/>
      <c r="BAN131" s="2"/>
      <c r="BAO131" s="2"/>
      <c r="BAP131" s="2"/>
      <c r="BAQ131" s="2"/>
      <c r="BAR131" s="2"/>
      <c r="BAS131" s="2"/>
      <c r="BAT131" s="2"/>
      <c r="BAU131" s="2"/>
      <c r="BAV131" s="2"/>
      <c r="BAW131" s="2"/>
      <c r="BAX131" s="2"/>
      <c r="BAY131" s="2"/>
      <c r="BAZ131" s="2"/>
      <c r="BBA131" s="2"/>
      <c r="BBB131" s="2"/>
      <c r="BBC131" s="2"/>
      <c r="BBD131" s="2"/>
      <c r="BBE131" s="2"/>
      <c r="BBF131" s="2"/>
      <c r="BBG131" s="2"/>
      <c r="BBH131" s="2"/>
      <c r="BBI131" s="2"/>
      <c r="BBJ131" s="2"/>
      <c r="BBK131" s="2"/>
      <c r="BBL131" s="2"/>
      <c r="BBM131" s="2"/>
      <c r="BBN131" s="2"/>
      <c r="BBO131" s="2"/>
      <c r="BBP131" s="2"/>
      <c r="BBQ131" s="2"/>
      <c r="BBR131" s="2"/>
      <c r="BBS131" s="2"/>
      <c r="BBT131" s="2"/>
      <c r="BBU131" s="2"/>
      <c r="BBV131" s="2"/>
      <c r="BBW131" s="2"/>
      <c r="BBX131" s="2"/>
      <c r="BBY131" s="2"/>
      <c r="BBZ131" s="2"/>
      <c r="BCA131" s="2"/>
      <c r="BCB131" s="2"/>
      <c r="BCC131" s="2"/>
      <c r="BCD131" s="2"/>
      <c r="BCE131" s="2"/>
      <c r="BCF131" s="2"/>
      <c r="BCG131" s="2"/>
      <c r="BCH131" s="2"/>
      <c r="BCI131" s="2"/>
      <c r="BCJ131" s="2"/>
      <c r="BCK131" s="2"/>
      <c r="BCL131" s="2"/>
      <c r="BCM131" s="2"/>
      <c r="BCN131" s="2"/>
      <c r="BCO131" s="2"/>
      <c r="BCP131" s="2"/>
      <c r="BCQ131" s="2"/>
      <c r="BCR131" s="2"/>
      <c r="BCS131" s="2"/>
      <c r="BCT131" s="2"/>
      <c r="BCU131" s="2"/>
      <c r="BCV131" s="2"/>
      <c r="BCW131" s="2"/>
      <c r="BCX131" s="2"/>
      <c r="BCY131" s="2"/>
      <c r="BCZ131" s="2"/>
      <c r="BDA131" s="2"/>
      <c r="BDB131" s="2"/>
      <c r="BDC131" s="2"/>
      <c r="BDD131" s="2"/>
      <c r="BDE131" s="2"/>
      <c r="BDF131" s="2"/>
      <c r="BDG131" s="2"/>
      <c r="BDH131" s="2"/>
      <c r="BDI131" s="2"/>
      <c r="BDJ131" s="2"/>
      <c r="BDK131" s="2"/>
      <c r="BDL131" s="2"/>
      <c r="BDM131" s="2"/>
      <c r="BDN131" s="2"/>
      <c r="BDO131" s="2"/>
      <c r="BDP131" s="2"/>
      <c r="BDQ131" s="2"/>
      <c r="BDR131" s="2"/>
      <c r="BDS131" s="2"/>
      <c r="BDT131" s="2"/>
      <c r="BDU131" s="2"/>
      <c r="BDV131" s="2"/>
      <c r="BDW131" s="2"/>
      <c r="BDX131" s="2"/>
      <c r="BDY131" s="2"/>
      <c r="BDZ131" s="2"/>
      <c r="BEA131" s="2"/>
      <c r="BEB131" s="2"/>
      <c r="BEC131" s="2"/>
      <c r="BED131" s="2"/>
      <c r="BEE131" s="2"/>
      <c r="BEF131" s="2"/>
      <c r="BEG131" s="2"/>
      <c r="BEH131" s="2"/>
      <c r="BEI131" s="2"/>
      <c r="BEJ131" s="2"/>
      <c r="BEK131" s="2"/>
      <c r="BEL131" s="2"/>
      <c r="BEM131" s="2"/>
      <c r="BEN131" s="2"/>
      <c r="BEO131" s="2"/>
      <c r="BEP131" s="2"/>
      <c r="BEQ131" s="2"/>
      <c r="BER131" s="2"/>
      <c r="BES131" s="2"/>
      <c r="BET131" s="2"/>
      <c r="BEU131" s="2"/>
      <c r="BEV131" s="2"/>
      <c r="BEW131" s="2"/>
      <c r="BEX131" s="2"/>
      <c r="BEY131" s="2"/>
      <c r="BEZ131" s="2"/>
      <c r="BFA131" s="2"/>
      <c r="BFB131" s="2"/>
      <c r="BFC131" s="2"/>
      <c r="BFD131" s="2"/>
      <c r="BFE131" s="2"/>
      <c r="BFF131" s="2"/>
      <c r="BFG131" s="2"/>
      <c r="BFH131" s="2"/>
      <c r="BFI131" s="2"/>
      <c r="BFJ131" s="2"/>
      <c r="BFK131" s="2"/>
      <c r="BFL131" s="2"/>
      <c r="BFM131" s="2"/>
      <c r="BFN131" s="2"/>
      <c r="BFO131" s="2"/>
      <c r="BFP131" s="2"/>
      <c r="BFQ131" s="2"/>
      <c r="BFR131" s="2"/>
      <c r="BFS131" s="2"/>
      <c r="BFT131" s="2"/>
      <c r="BFU131" s="2"/>
      <c r="BFV131" s="2"/>
      <c r="BFW131" s="2"/>
      <c r="BFX131" s="2"/>
      <c r="BFY131" s="2"/>
      <c r="BFZ131" s="2"/>
      <c r="BGA131" s="2"/>
      <c r="BGB131" s="2"/>
      <c r="BGC131" s="2"/>
      <c r="BGD131" s="2"/>
      <c r="BGE131" s="2"/>
      <c r="BGF131" s="2"/>
      <c r="BGG131" s="2"/>
      <c r="BGH131" s="2"/>
      <c r="BGI131" s="2"/>
      <c r="BGJ131" s="2"/>
      <c r="BGK131" s="2"/>
      <c r="BGL131" s="2"/>
      <c r="BGM131" s="2"/>
      <c r="BGN131" s="2"/>
      <c r="BGO131" s="2"/>
      <c r="BGP131" s="2"/>
      <c r="BGQ131" s="2"/>
      <c r="BGR131" s="2"/>
      <c r="BGS131" s="2"/>
      <c r="BGT131" s="2"/>
      <c r="BGU131" s="2"/>
      <c r="BGV131" s="2"/>
      <c r="BGW131" s="2"/>
      <c r="BGX131" s="2"/>
      <c r="BGY131" s="2"/>
      <c r="BGZ131" s="2"/>
      <c r="BHA131" s="2"/>
      <c r="BHB131" s="2"/>
      <c r="BHC131" s="2"/>
      <c r="BHD131" s="2"/>
      <c r="BHE131" s="2"/>
      <c r="BHF131" s="2"/>
      <c r="BHG131" s="2"/>
      <c r="BHH131" s="2"/>
      <c r="BHI131" s="2"/>
      <c r="BHJ131" s="2"/>
      <c r="BHK131" s="2"/>
      <c r="BHL131" s="2"/>
      <c r="BHM131" s="2"/>
      <c r="BHN131" s="2"/>
      <c r="BHO131" s="2"/>
      <c r="BHP131" s="2"/>
      <c r="BHQ131" s="2"/>
      <c r="BHR131" s="2"/>
      <c r="BHS131" s="2"/>
      <c r="BHT131" s="2"/>
      <c r="BHU131" s="2"/>
      <c r="BHV131" s="2"/>
      <c r="BHW131" s="2"/>
      <c r="BHX131" s="2"/>
      <c r="BHY131" s="2"/>
      <c r="BHZ131" s="2"/>
      <c r="BIA131" s="2"/>
      <c r="BIB131" s="2"/>
      <c r="BIC131" s="2"/>
      <c r="BID131" s="2"/>
      <c r="BIE131" s="2"/>
      <c r="BIF131" s="2"/>
      <c r="BIG131" s="2"/>
      <c r="BIH131" s="2"/>
      <c r="BII131" s="2"/>
      <c r="BIJ131" s="2"/>
      <c r="BIK131" s="2"/>
      <c r="BIL131" s="2"/>
      <c r="BIM131" s="2"/>
      <c r="BIN131" s="2"/>
      <c r="BIO131" s="2"/>
      <c r="BIP131" s="2"/>
      <c r="BIQ131" s="2"/>
      <c r="BIR131" s="2"/>
      <c r="BIS131" s="2"/>
      <c r="BIT131" s="2"/>
      <c r="BIU131" s="2"/>
      <c r="BIV131" s="2"/>
      <c r="BIW131" s="2"/>
      <c r="BIX131" s="2"/>
      <c r="BIY131" s="2"/>
      <c r="BIZ131" s="2"/>
      <c r="BJA131" s="2"/>
      <c r="BJB131" s="2"/>
      <c r="BJC131" s="2"/>
      <c r="BJD131" s="2"/>
      <c r="BJE131" s="2"/>
      <c r="BJF131" s="2"/>
      <c r="BJG131" s="2"/>
      <c r="BJH131" s="2"/>
      <c r="BJI131" s="2"/>
      <c r="BJJ131" s="2"/>
      <c r="BJK131" s="2"/>
      <c r="BJL131" s="2"/>
      <c r="BJM131" s="2"/>
      <c r="BJN131" s="2"/>
      <c r="BJO131" s="2"/>
      <c r="BJP131" s="2"/>
      <c r="BJQ131" s="2"/>
      <c r="BJR131" s="2"/>
      <c r="BJS131" s="2"/>
      <c r="BJT131" s="2"/>
      <c r="BJU131" s="2"/>
      <c r="BJV131" s="2"/>
      <c r="BJW131" s="2"/>
      <c r="BJX131" s="2"/>
      <c r="BJY131" s="2"/>
      <c r="BJZ131" s="2"/>
      <c r="BKA131" s="2"/>
      <c r="BKB131" s="2"/>
      <c r="BKC131" s="2"/>
      <c r="BKD131" s="2"/>
      <c r="BKE131" s="2"/>
      <c r="BKF131" s="2"/>
      <c r="BKG131" s="2"/>
      <c r="BKH131" s="2"/>
      <c r="BKI131" s="2"/>
      <c r="BKJ131" s="2"/>
      <c r="BKK131" s="2"/>
      <c r="BKL131" s="2"/>
      <c r="BKM131" s="2"/>
      <c r="BKN131" s="2"/>
      <c r="BKO131" s="2"/>
      <c r="BKP131" s="2"/>
      <c r="BKQ131" s="2"/>
      <c r="BKR131" s="2"/>
      <c r="BKS131" s="2"/>
      <c r="BKT131" s="2"/>
      <c r="BKU131" s="2"/>
      <c r="BKV131" s="2"/>
      <c r="BKW131" s="2"/>
      <c r="BKX131" s="2"/>
      <c r="BKY131" s="2"/>
      <c r="BKZ131" s="2"/>
      <c r="BLA131" s="2"/>
      <c r="BLB131" s="2"/>
      <c r="BLC131" s="2"/>
      <c r="BLD131" s="2"/>
      <c r="BLE131" s="2"/>
      <c r="BLF131" s="2"/>
      <c r="BLG131" s="2"/>
      <c r="BLH131" s="2"/>
      <c r="BLI131" s="2"/>
      <c r="BLJ131" s="2"/>
      <c r="BLK131" s="2"/>
      <c r="BLL131" s="2"/>
      <c r="BLM131" s="2"/>
      <c r="BLN131" s="2"/>
      <c r="BLO131" s="2"/>
      <c r="BLP131" s="2"/>
      <c r="BLQ131" s="2"/>
      <c r="BLR131" s="2"/>
      <c r="BLS131" s="2"/>
      <c r="BLT131" s="2"/>
      <c r="BLU131" s="2"/>
      <c r="BLV131" s="2"/>
      <c r="BLW131" s="2"/>
      <c r="BLX131" s="2"/>
      <c r="BLY131" s="2"/>
      <c r="BLZ131" s="2"/>
      <c r="BMA131" s="2"/>
      <c r="BMB131" s="2"/>
      <c r="BMC131" s="2"/>
      <c r="BMD131" s="2"/>
      <c r="BME131" s="2"/>
      <c r="BMF131" s="2"/>
      <c r="BMG131" s="2"/>
      <c r="BMH131" s="2"/>
      <c r="BMI131" s="2"/>
      <c r="BMJ131" s="2"/>
      <c r="BMK131" s="2"/>
      <c r="BML131" s="2"/>
      <c r="BMM131" s="2"/>
      <c r="BMN131" s="2"/>
      <c r="BMO131" s="2"/>
      <c r="BMP131" s="2"/>
      <c r="BMQ131" s="2"/>
      <c r="BMR131" s="2"/>
      <c r="BMS131" s="2"/>
      <c r="BMT131" s="2"/>
      <c r="BMU131" s="2"/>
      <c r="BMV131" s="2"/>
      <c r="BMW131" s="2"/>
      <c r="BMX131" s="2"/>
      <c r="BMY131" s="2"/>
      <c r="BMZ131" s="2"/>
      <c r="BNA131" s="2"/>
      <c r="BNB131" s="2"/>
      <c r="BNC131" s="2"/>
      <c r="BND131" s="2"/>
      <c r="BNE131" s="2"/>
      <c r="BNF131" s="2"/>
      <c r="BNG131" s="2"/>
      <c r="BNH131" s="2"/>
      <c r="BNI131" s="2"/>
      <c r="BNJ131" s="2"/>
      <c r="BNK131" s="2"/>
      <c r="BNL131" s="2"/>
      <c r="BNM131" s="2"/>
      <c r="BNN131" s="2"/>
      <c r="BNO131" s="2"/>
      <c r="BNP131" s="2"/>
      <c r="BNQ131" s="2"/>
      <c r="BNR131" s="2"/>
      <c r="BNS131" s="2"/>
      <c r="BNT131" s="2"/>
      <c r="BNU131" s="2"/>
      <c r="BNV131" s="2"/>
      <c r="BNW131" s="2"/>
      <c r="BNX131" s="2"/>
      <c r="BNY131" s="2"/>
      <c r="BNZ131" s="2"/>
      <c r="BOA131" s="2"/>
      <c r="BOB131" s="2"/>
      <c r="BOC131" s="2"/>
      <c r="BOD131" s="2"/>
      <c r="BOE131" s="2"/>
      <c r="BOF131" s="2"/>
      <c r="BOG131" s="2"/>
      <c r="BOH131" s="2"/>
      <c r="BOI131" s="2"/>
      <c r="BOJ131" s="2"/>
      <c r="BOK131" s="2"/>
      <c r="BOL131" s="2"/>
      <c r="BOM131" s="2"/>
      <c r="BON131" s="2"/>
      <c r="BOO131" s="2"/>
      <c r="BOP131" s="2"/>
      <c r="BOQ131" s="2"/>
      <c r="BOR131" s="2"/>
      <c r="BOS131" s="2"/>
      <c r="BOT131" s="2"/>
      <c r="BOU131" s="2"/>
      <c r="BOV131" s="2"/>
      <c r="BOW131" s="2"/>
      <c r="BOX131" s="2"/>
      <c r="BOY131" s="2"/>
      <c r="BOZ131" s="2"/>
      <c r="BPA131" s="2"/>
      <c r="BPB131" s="2"/>
      <c r="BPC131" s="2"/>
      <c r="BPD131" s="2"/>
      <c r="BPE131" s="2"/>
      <c r="BPF131" s="2"/>
      <c r="BPG131" s="2"/>
      <c r="BPH131" s="2"/>
      <c r="BPI131" s="2"/>
      <c r="BPJ131" s="2"/>
      <c r="BPK131" s="2"/>
      <c r="BPL131" s="2"/>
      <c r="BPM131" s="2"/>
      <c r="BPN131" s="2"/>
      <c r="BPO131" s="2"/>
      <c r="BPP131" s="2"/>
      <c r="BPQ131" s="2"/>
      <c r="BPR131" s="2"/>
      <c r="BPS131" s="2"/>
      <c r="BPT131" s="2"/>
      <c r="BPU131" s="2"/>
      <c r="BPV131" s="2"/>
      <c r="BPW131" s="2"/>
      <c r="BPX131" s="2"/>
      <c r="BPY131" s="2"/>
      <c r="BPZ131" s="2"/>
      <c r="BQA131" s="2"/>
      <c r="BQB131" s="2"/>
      <c r="BQC131" s="2"/>
      <c r="BQD131" s="2"/>
      <c r="BQE131" s="2"/>
      <c r="BQF131" s="2"/>
      <c r="BQG131" s="2"/>
      <c r="BQH131" s="2"/>
      <c r="BQI131" s="2"/>
      <c r="BQJ131" s="2"/>
      <c r="BQK131" s="2"/>
      <c r="BQL131" s="2"/>
      <c r="BQM131" s="2"/>
      <c r="BQN131" s="2"/>
      <c r="BQO131" s="2"/>
      <c r="BQP131" s="2"/>
      <c r="BQQ131" s="2"/>
      <c r="BQR131" s="2"/>
      <c r="BQS131" s="2"/>
      <c r="BQT131" s="2"/>
      <c r="BQU131" s="2"/>
      <c r="BQV131" s="2"/>
      <c r="BQW131" s="2"/>
      <c r="BQX131" s="2"/>
      <c r="BQY131" s="2"/>
      <c r="BQZ131" s="2"/>
      <c r="BRA131" s="2"/>
      <c r="BRB131" s="2"/>
      <c r="BRC131" s="2"/>
      <c r="BRD131" s="2"/>
      <c r="BRE131" s="2"/>
      <c r="BRF131" s="2"/>
      <c r="BRG131" s="2"/>
      <c r="BRH131" s="2"/>
      <c r="BRI131" s="2"/>
      <c r="BRJ131" s="2"/>
      <c r="BRK131" s="2"/>
      <c r="BRL131" s="2"/>
      <c r="BRM131" s="2"/>
      <c r="BRN131" s="2"/>
      <c r="BRO131" s="2"/>
      <c r="BRP131" s="2"/>
      <c r="BRQ131" s="2"/>
      <c r="BRR131" s="2"/>
      <c r="BRS131" s="2"/>
      <c r="BRT131" s="2"/>
      <c r="BRU131" s="2"/>
      <c r="BRV131" s="2"/>
      <c r="BRW131" s="2"/>
      <c r="BRX131" s="2"/>
      <c r="BRY131" s="2"/>
      <c r="BRZ131" s="2"/>
      <c r="BSA131" s="2"/>
      <c r="BSB131" s="2"/>
      <c r="BSC131" s="2"/>
      <c r="BSD131" s="2"/>
      <c r="BSE131" s="2"/>
      <c r="BSF131" s="2"/>
      <c r="BSG131" s="2"/>
      <c r="BSH131" s="2"/>
      <c r="BSI131" s="2"/>
      <c r="BSJ131" s="2"/>
      <c r="BSK131" s="2"/>
      <c r="BSL131" s="2"/>
      <c r="BSM131" s="2"/>
      <c r="BSN131" s="2"/>
      <c r="BSO131" s="2"/>
      <c r="BSP131" s="2"/>
      <c r="BSQ131" s="2"/>
      <c r="BSR131" s="2"/>
      <c r="BSS131" s="2"/>
      <c r="BST131" s="2"/>
      <c r="BSU131" s="2"/>
      <c r="BSV131" s="2"/>
      <c r="BSW131" s="2"/>
      <c r="BSX131" s="2"/>
      <c r="BSY131" s="2"/>
      <c r="BSZ131" s="2"/>
      <c r="BTA131" s="2"/>
      <c r="BTB131" s="2"/>
      <c r="BTC131" s="2"/>
      <c r="BTD131" s="2"/>
      <c r="BTE131" s="2"/>
      <c r="BTF131" s="2"/>
      <c r="BTG131" s="2"/>
      <c r="BTH131" s="2"/>
      <c r="BTI131" s="2"/>
      <c r="BTJ131" s="2"/>
      <c r="BTK131" s="2"/>
      <c r="BTL131" s="2"/>
      <c r="BTM131" s="2"/>
      <c r="BTN131" s="2"/>
      <c r="BTO131" s="2"/>
      <c r="BTP131" s="2"/>
      <c r="BTQ131" s="2"/>
      <c r="BTR131" s="2"/>
      <c r="BTS131" s="2"/>
      <c r="BTT131" s="2"/>
      <c r="BTU131" s="2"/>
      <c r="BTV131" s="2"/>
      <c r="BTW131" s="2"/>
      <c r="BTX131" s="2"/>
      <c r="BTY131" s="2"/>
      <c r="BTZ131" s="2"/>
      <c r="BUA131" s="2"/>
      <c r="BUB131" s="2"/>
      <c r="BUC131" s="2"/>
      <c r="BUD131" s="2"/>
      <c r="BUE131" s="2"/>
      <c r="BUF131" s="2"/>
      <c r="BUG131" s="2"/>
      <c r="BUH131" s="2"/>
      <c r="BUI131" s="2"/>
      <c r="BUJ131" s="2"/>
      <c r="BUK131" s="2"/>
      <c r="BUL131" s="2"/>
      <c r="BUM131" s="2"/>
      <c r="BUN131" s="2"/>
      <c r="BUO131" s="2"/>
      <c r="BUP131" s="2"/>
      <c r="BUQ131" s="2"/>
      <c r="BUR131" s="2"/>
      <c r="BUS131" s="2"/>
      <c r="BUT131" s="2"/>
      <c r="BUU131" s="2"/>
      <c r="BUV131" s="2"/>
      <c r="BUW131" s="2"/>
      <c r="BUX131" s="2"/>
      <c r="BUY131" s="2"/>
      <c r="BUZ131" s="2"/>
      <c r="BVA131" s="2"/>
      <c r="BVB131" s="2"/>
      <c r="BVC131" s="2"/>
      <c r="BVD131" s="2"/>
      <c r="BVE131" s="2"/>
      <c r="BVF131" s="2"/>
      <c r="BVG131" s="2"/>
      <c r="BVH131" s="2"/>
      <c r="BVI131" s="2"/>
      <c r="BVJ131" s="2"/>
      <c r="BVK131" s="2"/>
      <c r="BVL131" s="2"/>
      <c r="BVM131" s="2"/>
      <c r="BVN131" s="2"/>
      <c r="BVO131" s="2"/>
      <c r="BVP131" s="2"/>
      <c r="BVQ131" s="2"/>
      <c r="BVR131" s="2"/>
      <c r="BVS131" s="2"/>
      <c r="BVT131" s="2"/>
      <c r="BVU131" s="2"/>
      <c r="BVV131" s="2"/>
      <c r="BVW131" s="2"/>
      <c r="BVX131" s="2"/>
      <c r="BVY131" s="2"/>
      <c r="BVZ131" s="2"/>
      <c r="BWA131" s="2"/>
      <c r="BWB131" s="2"/>
      <c r="BWC131" s="2"/>
      <c r="BWD131" s="2"/>
      <c r="BWE131" s="2"/>
      <c r="BWF131" s="2"/>
      <c r="BWG131" s="2"/>
      <c r="BWH131" s="2"/>
      <c r="BWI131" s="2"/>
      <c r="BWJ131" s="2"/>
      <c r="BWK131" s="2"/>
      <c r="BWL131" s="2"/>
      <c r="BWM131" s="2"/>
      <c r="BWN131" s="2"/>
      <c r="BWO131" s="2"/>
      <c r="BWP131" s="2"/>
      <c r="BWQ131" s="2"/>
      <c r="BWR131" s="2"/>
      <c r="BWS131" s="2"/>
      <c r="BWT131" s="2"/>
      <c r="BWU131" s="2"/>
      <c r="BWV131" s="2"/>
      <c r="BWW131" s="2"/>
      <c r="BWX131" s="2"/>
      <c r="BWY131" s="2"/>
      <c r="BWZ131" s="2"/>
      <c r="BXA131" s="2"/>
      <c r="BXB131" s="2"/>
      <c r="BXC131" s="2"/>
      <c r="BXD131" s="2"/>
      <c r="BXE131" s="2"/>
      <c r="BXF131" s="2"/>
      <c r="BXG131" s="2"/>
      <c r="BXH131" s="2"/>
      <c r="BXI131" s="2"/>
      <c r="BXJ131" s="2"/>
      <c r="BXK131" s="2"/>
      <c r="BXL131" s="2"/>
      <c r="BXM131" s="2"/>
      <c r="BXN131" s="2"/>
      <c r="BXO131" s="2"/>
      <c r="BXP131" s="2"/>
      <c r="BXQ131" s="2"/>
      <c r="BXR131" s="2"/>
      <c r="BXS131" s="2"/>
      <c r="BXT131" s="2"/>
      <c r="BXU131" s="2"/>
      <c r="BXV131" s="2"/>
      <c r="BXW131" s="2"/>
      <c r="BXX131" s="2"/>
      <c r="BXY131" s="2"/>
      <c r="BXZ131" s="2"/>
      <c r="BYA131" s="2"/>
      <c r="BYB131" s="2"/>
      <c r="BYC131" s="2"/>
      <c r="BYD131" s="2"/>
      <c r="BYE131" s="2"/>
      <c r="BYF131" s="2"/>
      <c r="BYG131" s="2"/>
      <c r="BYH131" s="2"/>
      <c r="BYI131" s="2"/>
      <c r="BYJ131" s="2"/>
      <c r="BYK131" s="2"/>
      <c r="BYL131" s="2"/>
      <c r="BYM131" s="2"/>
      <c r="BYN131" s="2"/>
      <c r="BYO131" s="2"/>
      <c r="BYP131" s="2"/>
      <c r="BYQ131" s="2"/>
      <c r="BYR131" s="2"/>
      <c r="BYS131" s="2"/>
      <c r="BYT131" s="2"/>
      <c r="BYU131" s="2"/>
      <c r="BYV131" s="2"/>
      <c r="BYW131" s="2"/>
      <c r="BYX131" s="2"/>
      <c r="BYY131" s="2"/>
      <c r="BYZ131" s="2"/>
      <c r="BZA131" s="2"/>
      <c r="BZB131" s="2"/>
      <c r="BZC131" s="2"/>
      <c r="BZD131" s="2"/>
      <c r="BZE131" s="2"/>
      <c r="BZF131" s="2"/>
      <c r="BZG131" s="2"/>
      <c r="BZH131" s="2"/>
      <c r="BZI131" s="2"/>
      <c r="BZJ131" s="2"/>
      <c r="BZK131" s="2"/>
      <c r="BZL131" s="2"/>
      <c r="BZM131" s="2"/>
      <c r="BZN131" s="2"/>
      <c r="BZO131" s="2"/>
      <c r="BZP131" s="2"/>
      <c r="BZQ131" s="2"/>
      <c r="BZR131" s="2"/>
      <c r="BZS131" s="2"/>
      <c r="BZT131" s="2"/>
      <c r="BZU131" s="2"/>
      <c r="BZV131" s="2"/>
      <c r="BZW131" s="2"/>
      <c r="BZX131" s="2"/>
      <c r="BZY131" s="2"/>
      <c r="BZZ131" s="2"/>
      <c r="CAA131" s="2"/>
      <c r="CAB131" s="2"/>
      <c r="CAC131" s="2"/>
      <c r="CAD131" s="2"/>
      <c r="CAE131" s="2"/>
      <c r="CAF131" s="2"/>
      <c r="CAG131" s="2"/>
      <c r="CAH131" s="2"/>
      <c r="CAI131" s="2"/>
      <c r="CAJ131" s="2"/>
      <c r="CAK131" s="2"/>
      <c r="CAL131" s="2"/>
      <c r="CAM131" s="2"/>
      <c r="CAN131" s="2"/>
      <c r="CAO131" s="2"/>
      <c r="CAP131" s="2"/>
      <c r="CAQ131" s="2"/>
      <c r="CAR131" s="2"/>
      <c r="CAS131" s="2"/>
      <c r="CAT131" s="2"/>
      <c r="CAU131" s="2"/>
      <c r="CAV131" s="2"/>
      <c r="CAW131" s="2"/>
      <c r="CAX131" s="2"/>
      <c r="CAY131" s="2"/>
      <c r="CAZ131" s="2"/>
      <c r="CBA131" s="2"/>
      <c r="CBB131" s="2"/>
      <c r="CBC131" s="2"/>
      <c r="CBD131" s="2"/>
      <c r="CBE131" s="2"/>
      <c r="CBF131" s="2"/>
      <c r="CBG131" s="2"/>
      <c r="CBH131" s="2"/>
      <c r="CBI131" s="2"/>
      <c r="CBJ131" s="2"/>
      <c r="CBK131" s="2"/>
      <c r="CBL131" s="2"/>
      <c r="CBM131" s="2"/>
      <c r="CBN131" s="2"/>
      <c r="CBO131" s="2"/>
      <c r="CBP131" s="2"/>
      <c r="CBQ131" s="2"/>
      <c r="CBR131" s="2"/>
      <c r="CBS131" s="2"/>
      <c r="CBT131" s="2"/>
      <c r="CBU131" s="2"/>
      <c r="CBV131" s="2"/>
      <c r="CBW131" s="2"/>
      <c r="CBX131" s="2"/>
      <c r="CBY131" s="2"/>
      <c r="CBZ131" s="2"/>
      <c r="CCA131" s="2"/>
      <c r="CCB131" s="2"/>
      <c r="CCC131" s="2"/>
      <c r="CCD131" s="2"/>
      <c r="CCE131" s="2"/>
      <c r="CCF131" s="2"/>
      <c r="CCG131" s="2"/>
      <c r="CCH131" s="2"/>
      <c r="CCI131" s="2"/>
      <c r="CCJ131" s="2"/>
      <c r="CCK131" s="2"/>
      <c r="CCL131" s="2"/>
      <c r="CCM131" s="2"/>
      <c r="CCN131" s="2"/>
      <c r="CCO131" s="2"/>
      <c r="CCP131" s="2"/>
      <c r="CCQ131" s="2"/>
      <c r="CCR131" s="2"/>
      <c r="CCS131" s="2"/>
      <c r="CCT131" s="2"/>
      <c r="CCU131" s="2"/>
      <c r="CCV131" s="2"/>
      <c r="CCW131" s="2"/>
      <c r="CCX131" s="2"/>
      <c r="CCY131" s="2"/>
      <c r="CCZ131" s="2"/>
      <c r="CDA131" s="2"/>
      <c r="CDB131" s="2"/>
      <c r="CDC131" s="2"/>
      <c r="CDD131" s="2"/>
      <c r="CDE131" s="2"/>
      <c r="CDF131" s="2"/>
      <c r="CDG131" s="2"/>
      <c r="CDH131" s="2"/>
      <c r="CDI131" s="2"/>
      <c r="CDJ131" s="2"/>
      <c r="CDK131" s="2"/>
      <c r="CDL131" s="2"/>
      <c r="CDM131" s="2"/>
      <c r="CDN131" s="2"/>
      <c r="CDO131" s="2"/>
      <c r="CDP131" s="2"/>
      <c r="CDQ131" s="2"/>
      <c r="CDR131" s="2"/>
      <c r="CDS131" s="2"/>
      <c r="CDT131" s="2"/>
      <c r="CDU131" s="2"/>
      <c r="CDV131" s="2"/>
      <c r="CDW131" s="2"/>
      <c r="CDX131" s="2"/>
      <c r="CDY131" s="2"/>
      <c r="CDZ131" s="2"/>
      <c r="CEA131" s="2"/>
      <c r="CEB131" s="2"/>
      <c r="CEC131" s="2"/>
      <c r="CED131" s="2"/>
      <c r="CEE131" s="2"/>
      <c r="CEF131" s="2"/>
      <c r="CEG131" s="2"/>
      <c r="CEH131" s="2"/>
      <c r="CEI131" s="2"/>
      <c r="CEJ131" s="2"/>
      <c r="CEK131" s="2"/>
      <c r="CEL131" s="2"/>
      <c r="CEM131" s="2"/>
      <c r="CEN131" s="2"/>
      <c r="CEO131" s="2"/>
      <c r="CEP131" s="2"/>
      <c r="CEQ131" s="2"/>
      <c r="CER131" s="2"/>
      <c r="CES131" s="2"/>
      <c r="CET131" s="2"/>
      <c r="CEU131" s="2"/>
      <c r="CEV131" s="2"/>
      <c r="CEW131" s="2"/>
      <c r="CEX131" s="2"/>
      <c r="CEY131" s="2"/>
      <c r="CEZ131" s="2"/>
      <c r="CFA131" s="2"/>
      <c r="CFB131" s="2"/>
      <c r="CFC131" s="2"/>
      <c r="CFD131" s="2"/>
      <c r="CFE131" s="2"/>
      <c r="CFF131" s="2"/>
      <c r="CFG131" s="2"/>
      <c r="CFH131" s="2"/>
      <c r="CFI131" s="2"/>
      <c r="CFJ131" s="2"/>
      <c r="CFK131" s="2"/>
      <c r="CFL131" s="2"/>
      <c r="CFM131" s="2"/>
      <c r="CFN131" s="2"/>
      <c r="CFO131" s="2"/>
      <c r="CFP131" s="2"/>
      <c r="CFQ131" s="2"/>
      <c r="CFR131" s="2"/>
      <c r="CFS131" s="2"/>
      <c r="CFT131" s="2"/>
      <c r="CFU131" s="2"/>
      <c r="CFV131" s="2"/>
      <c r="CFW131" s="2"/>
      <c r="CFX131" s="2"/>
      <c r="CFY131" s="2"/>
      <c r="CFZ131" s="2"/>
      <c r="CGA131" s="2"/>
      <c r="CGB131" s="2"/>
      <c r="CGC131" s="2"/>
      <c r="CGD131" s="2"/>
      <c r="CGE131" s="2"/>
      <c r="CGF131" s="2"/>
      <c r="CGG131" s="2"/>
      <c r="CGH131" s="2"/>
      <c r="CGI131" s="2"/>
      <c r="CGJ131" s="2"/>
      <c r="CGK131" s="2"/>
      <c r="CGL131" s="2"/>
      <c r="CGM131" s="2"/>
      <c r="CGN131" s="2"/>
      <c r="CGO131" s="2"/>
      <c r="CGP131" s="2"/>
      <c r="CGQ131" s="2"/>
      <c r="CGR131" s="2"/>
      <c r="CGS131" s="2"/>
      <c r="CGT131" s="2"/>
      <c r="CGU131" s="2"/>
      <c r="CGV131" s="2"/>
      <c r="CGW131" s="2"/>
      <c r="CGX131" s="2"/>
      <c r="CGY131" s="2"/>
      <c r="CGZ131" s="2"/>
      <c r="CHA131" s="2"/>
      <c r="CHB131" s="2"/>
      <c r="CHC131" s="2"/>
      <c r="CHD131" s="2"/>
      <c r="CHE131" s="2"/>
      <c r="CHF131" s="2"/>
      <c r="CHG131" s="2"/>
      <c r="CHH131" s="2"/>
      <c r="CHI131" s="2"/>
      <c r="CHJ131" s="2"/>
      <c r="CHK131" s="2"/>
      <c r="CHL131" s="2"/>
      <c r="CHM131" s="2"/>
      <c r="CHN131" s="2"/>
      <c r="CHO131" s="2"/>
      <c r="CHP131" s="2"/>
      <c r="CHQ131" s="2"/>
      <c r="CHR131" s="2"/>
      <c r="CHS131" s="2"/>
      <c r="CHT131" s="2"/>
      <c r="CHU131" s="2"/>
      <c r="CHV131" s="2"/>
      <c r="CHW131" s="2"/>
      <c r="CHX131" s="2"/>
      <c r="CHY131" s="2"/>
      <c r="CHZ131" s="2"/>
      <c r="CIA131" s="2"/>
      <c r="CIB131" s="2"/>
      <c r="CIC131" s="2"/>
      <c r="CID131" s="2"/>
      <c r="CIE131" s="2"/>
      <c r="CIF131" s="2"/>
      <c r="CIG131" s="2"/>
      <c r="CIH131" s="2"/>
      <c r="CII131" s="2"/>
      <c r="CIJ131" s="2"/>
      <c r="CIK131" s="2"/>
      <c r="CIL131" s="2"/>
      <c r="CIM131" s="2"/>
      <c r="CIN131" s="2"/>
      <c r="CIO131" s="2"/>
      <c r="CIP131" s="2"/>
      <c r="CIQ131" s="2"/>
      <c r="CIR131" s="2"/>
      <c r="CIS131" s="2"/>
      <c r="CIT131" s="2"/>
      <c r="CIU131" s="2"/>
      <c r="CIV131" s="2"/>
      <c r="CIW131" s="2"/>
      <c r="CIX131" s="2"/>
      <c r="CIY131" s="2"/>
      <c r="CIZ131" s="2"/>
      <c r="CJA131" s="2"/>
      <c r="CJB131" s="2"/>
      <c r="CJC131" s="2"/>
      <c r="CJD131" s="2"/>
      <c r="CJE131" s="2"/>
      <c r="CJF131" s="2"/>
      <c r="CJG131" s="2"/>
      <c r="CJH131" s="2"/>
      <c r="CJI131" s="2"/>
      <c r="CJJ131" s="2"/>
      <c r="CJK131" s="2"/>
      <c r="CJL131" s="2"/>
      <c r="CJM131" s="2"/>
      <c r="CJN131" s="2"/>
      <c r="CJO131" s="2"/>
      <c r="CJP131" s="2"/>
      <c r="CJQ131" s="2"/>
      <c r="CJR131" s="2"/>
      <c r="CJS131" s="2"/>
      <c r="CJT131" s="2"/>
      <c r="CJU131" s="2"/>
      <c r="CJV131" s="2"/>
      <c r="CJW131" s="2"/>
      <c r="CJX131" s="2"/>
      <c r="CJY131" s="2"/>
      <c r="CJZ131" s="2"/>
      <c r="CKA131" s="2"/>
      <c r="CKB131" s="2"/>
      <c r="CKC131" s="2"/>
      <c r="CKD131" s="2"/>
      <c r="CKE131" s="2"/>
      <c r="CKF131" s="2"/>
      <c r="CKG131" s="2"/>
      <c r="CKH131" s="2"/>
      <c r="CKI131" s="2"/>
      <c r="CKJ131" s="2"/>
      <c r="CKK131" s="2"/>
      <c r="CKL131" s="2"/>
      <c r="CKM131" s="2"/>
      <c r="CKN131" s="2"/>
      <c r="CKO131" s="2"/>
      <c r="CKP131" s="2"/>
      <c r="CKQ131" s="2"/>
      <c r="CKR131" s="2"/>
      <c r="CKS131" s="2"/>
      <c r="CKT131" s="2"/>
      <c r="CKU131" s="2"/>
      <c r="CKV131" s="2"/>
      <c r="CKW131" s="2"/>
      <c r="CKX131" s="2"/>
      <c r="CKY131" s="2"/>
      <c r="CKZ131" s="2"/>
      <c r="CLA131" s="2"/>
      <c r="CLB131" s="2"/>
      <c r="CLC131" s="2"/>
      <c r="CLD131" s="2"/>
      <c r="CLE131" s="2"/>
      <c r="CLF131" s="2"/>
      <c r="CLG131" s="2"/>
      <c r="CLH131" s="2"/>
      <c r="CLI131" s="2"/>
      <c r="CLJ131" s="2"/>
      <c r="CLK131" s="2"/>
      <c r="CLL131" s="2"/>
      <c r="CLM131" s="2"/>
      <c r="CLN131" s="2"/>
      <c r="CLO131" s="2"/>
      <c r="CLP131" s="2"/>
      <c r="CLQ131" s="2"/>
      <c r="CLR131" s="2"/>
      <c r="CLS131" s="2"/>
      <c r="CLT131" s="2"/>
      <c r="CLU131" s="2"/>
      <c r="CLV131" s="2"/>
      <c r="CLW131" s="2"/>
      <c r="CLX131" s="2"/>
      <c r="CLY131" s="2"/>
      <c r="CLZ131" s="2"/>
      <c r="CMA131" s="2"/>
      <c r="CMB131" s="2"/>
      <c r="CMC131" s="2"/>
      <c r="CMD131" s="2"/>
      <c r="CME131" s="2"/>
      <c r="CMF131" s="2"/>
      <c r="CMG131" s="2"/>
      <c r="CMH131" s="2"/>
      <c r="CMI131" s="2"/>
      <c r="CMJ131" s="2"/>
      <c r="CMK131" s="2"/>
      <c r="CML131" s="2"/>
      <c r="CMM131" s="2"/>
      <c r="CMN131" s="2"/>
      <c r="CMO131" s="2"/>
      <c r="CMP131" s="2"/>
      <c r="CMQ131" s="2"/>
      <c r="CMR131" s="2"/>
      <c r="CMS131" s="2"/>
      <c r="CMT131" s="2"/>
      <c r="CMU131" s="2"/>
      <c r="CMV131" s="2"/>
      <c r="CMW131" s="2"/>
      <c r="CMX131" s="2"/>
      <c r="CMY131" s="2"/>
      <c r="CMZ131" s="2"/>
      <c r="CNA131" s="2"/>
      <c r="CNB131" s="2"/>
      <c r="CNC131" s="2"/>
      <c r="CND131" s="2"/>
      <c r="CNE131" s="2"/>
      <c r="CNF131" s="2"/>
      <c r="CNG131" s="2"/>
      <c r="CNH131" s="2"/>
      <c r="CNI131" s="2"/>
      <c r="CNJ131" s="2"/>
      <c r="CNK131" s="2"/>
      <c r="CNL131" s="2"/>
      <c r="CNM131" s="2"/>
      <c r="CNN131" s="2"/>
      <c r="CNO131" s="2"/>
      <c r="CNP131" s="2"/>
      <c r="CNQ131" s="2"/>
      <c r="CNR131" s="2"/>
      <c r="CNS131" s="2"/>
      <c r="CNT131" s="2"/>
      <c r="CNU131" s="2"/>
      <c r="CNV131" s="2"/>
      <c r="CNW131" s="2"/>
      <c r="CNX131" s="2"/>
      <c r="CNY131" s="2"/>
      <c r="CNZ131" s="2"/>
      <c r="COA131" s="2"/>
      <c r="COB131" s="2"/>
      <c r="COC131" s="2"/>
      <c r="COD131" s="2"/>
      <c r="COE131" s="2"/>
      <c r="COF131" s="2"/>
      <c r="COG131" s="2"/>
      <c r="COH131" s="2"/>
      <c r="COI131" s="2"/>
      <c r="COJ131" s="2"/>
      <c r="COK131" s="2"/>
      <c r="COL131" s="2"/>
      <c r="COM131" s="2"/>
      <c r="CON131" s="2"/>
      <c r="COO131" s="2"/>
      <c r="COP131" s="2"/>
      <c r="COQ131" s="2"/>
      <c r="COR131" s="2"/>
      <c r="COS131" s="2"/>
      <c r="COT131" s="2"/>
      <c r="COU131" s="2"/>
      <c r="COV131" s="2"/>
      <c r="COW131" s="2"/>
      <c r="COX131" s="2"/>
      <c r="COY131" s="2"/>
      <c r="COZ131" s="2"/>
      <c r="CPA131" s="2"/>
      <c r="CPB131" s="2"/>
      <c r="CPC131" s="2"/>
      <c r="CPD131" s="2"/>
      <c r="CPE131" s="2"/>
      <c r="CPF131" s="2"/>
      <c r="CPG131" s="2"/>
      <c r="CPH131" s="2"/>
      <c r="CPI131" s="2"/>
      <c r="CPJ131" s="2"/>
      <c r="CPK131" s="2"/>
      <c r="CPL131" s="2"/>
      <c r="CPM131" s="2"/>
      <c r="CPN131" s="2"/>
      <c r="CPO131" s="2"/>
      <c r="CPP131" s="2"/>
      <c r="CPQ131" s="2"/>
      <c r="CPR131" s="2"/>
      <c r="CPS131" s="2"/>
      <c r="CPT131" s="2"/>
      <c r="CPU131" s="2"/>
      <c r="CPV131" s="2"/>
      <c r="CPW131" s="2"/>
      <c r="CPX131" s="2"/>
      <c r="CPY131" s="2"/>
      <c r="CPZ131" s="2"/>
      <c r="CQA131" s="2"/>
      <c r="CQB131" s="2"/>
      <c r="CQC131" s="2"/>
      <c r="CQD131" s="2"/>
      <c r="CQE131" s="2"/>
      <c r="CQF131" s="2"/>
      <c r="CQG131" s="2"/>
      <c r="CQH131" s="2"/>
      <c r="CQI131" s="2"/>
      <c r="CQJ131" s="2"/>
      <c r="CQK131" s="2"/>
      <c r="CQL131" s="2"/>
      <c r="CQM131" s="2"/>
      <c r="CQN131" s="2"/>
      <c r="CQO131" s="2"/>
      <c r="CQP131" s="2"/>
      <c r="CQQ131" s="2"/>
      <c r="CQR131" s="2"/>
      <c r="CQS131" s="2"/>
      <c r="CQT131" s="2"/>
      <c r="CQU131" s="2"/>
      <c r="CQV131" s="2"/>
      <c r="CQW131" s="2"/>
      <c r="CQX131" s="2"/>
      <c r="CQY131" s="2"/>
      <c r="CQZ131" s="2"/>
      <c r="CRA131" s="2"/>
      <c r="CRB131" s="2"/>
      <c r="CRC131" s="2"/>
      <c r="CRD131" s="2"/>
      <c r="CRE131" s="2"/>
      <c r="CRF131" s="2"/>
      <c r="CRG131" s="2"/>
      <c r="CRH131" s="2"/>
      <c r="CRI131" s="2"/>
      <c r="CRJ131" s="2"/>
      <c r="CRK131" s="2"/>
      <c r="CRL131" s="2"/>
      <c r="CRM131" s="2"/>
      <c r="CRN131" s="2"/>
      <c r="CRO131" s="2"/>
      <c r="CRP131" s="2"/>
      <c r="CRQ131" s="2"/>
      <c r="CRR131" s="2"/>
      <c r="CRS131" s="2"/>
      <c r="CRT131" s="2"/>
      <c r="CRU131" s="2"/>
      <c r="CRV131" s="2"/>
      <c r="CRW131" s="2"/>
      <c r="CRX131" s="2"/>
      <c r="CRY131" s="2"/>
      <c r="CRZ131" s="2"/>
      <c r="CSA131" s="2"/>
      <c r="CSB131" s="2"/>
      <c r="CSC131" s="2"/>
      <c r="CSD131" s="2"/>
      <c r="CSE131" s="2"/>
      <c r="CSF131" s="2"/>
      <c r="CSG131" s="2"/>
      <c r="CSH131" s="2"/>
      <c r="CSI131" s="2"/>
      <c r="CSJ131" s="2"/>
      <c r="CSK131" s="2"/>
      <c r="CSL131" s="2"/>
      <c r="CSM131" s="2"/>
      <c r="CSN131" s="2"/>
      <c r="CSO131" s="2"/>
      <c r="CSP131" s="2"/>
      <c r="CSQ131" s="2"/>
      <c r="CSR131" s="2"/>
      <c r="CSS131" s="2"/>
      <c r="CST131" s="2"/>
      <c r="CSU131" s="2"/>
      <c r="CSV131" s="2"/>
      <c r="CSW131" s="2"/>
      <c r="CSX131" s="2"/>
      <c r="CSY131" s="2"/>
      <c r="CSZ131" s="2"/>
      <c r="CTA131" s="2"/>
      <c r="CTB131" s="2"/>
      <c r="CTC131" s="2"/>
      <c r="CTD131" s="2"/>
      <c r="CTE131" s="2"/>
      <c r="CTF131" s="2"/>
      <c r="CTG131" s="2"/>
      <c r="CTH131" s="2"/>
      <c r="CTI131" s="2"/>
      <c r="CTJ131" s="2"/>
      <c r="CTK131" s="2"/>
      <c r="CTL131" s="2"/>
      <c r="CTM131" s="2"/>
      <c r="CTN131" s="2"/>
      <c r="CTO131" s="2"/>
      <c r="CTP131" s="2"/>
      <c r="CTQ131" s="2"/>
      <c r="CTR131" s="2"/>
      <c r="CTS131" s="2"/>
      <c r="CTT131" s="2"/>
      <c r="CTU131" s="2"/>
      <c r="CTV131" s="2"/>
      <c r="CTW131" s="2"/>
      <c r="CTX131" s="2"/>
      <c r="CTY131" s="2"/>
      <c r="CTZ131" s="2"/>
      <c r="CUA131" s="2"/>
      <c r="CUB131" s="2"/>
      <c r="CUC131" s="2"/>
      <c r="CUD131" s="2"/>
      <c r="CUE131" s="2"/>
      <c r="CUF131" s="2"/>
      <c r="CUG131" s="2"/>
      <c r="CUH131" s="2"/>
      <c r="CUI131" s="2"/>
      <c r="CUJ131" s="2"/>
      <c r="CUK131" s="2"/>
      <c r="CUL131" s="2"/>
      <c r="CUM131" s="2"/>
      <c r="CUN131" s="2"/>
      <c r="CUO131" s="2"/>
      <c r="CUP131" s="2"/>
      <c r="CUQ131" s="2"/>
      <c r="CUR131" s="2"/>
      <c r="CUS131" s="2"/>
      <c r="CUT131" s="2"/>
      <c r="CUU131" s="2"/>
      <c r="CUV131" s="2"/>
      <c r="CUW131" s="2"/>
      <c r="CUX131" s="2"/>
      <c r="CUY131" s="2"/>
      <c r="CUZ131" s="2"/>
      <c r="CVA131" s="2"/>
      <c r="CVB131" s="2"/>
      <c r="CVC131" s="2"/>
      <c r="CVD131" s="2"/>
      <c r="CVE131" s="2"/>
      <c r="CVF131" s="2"/>
      <c r="CVG131" s="2"/>
      <c r="CVH131" s="2"/>
      <c r="CVI131" s="2"/>
      <c r="CVJ131" s="2"/>
      <c r="CVK131" s="2"/>
      <c r="CVL131" s="2"/>
      <c r="CVM131" s="2"/>
      <c r="CVN131" s="2"/>
      <c r="CVO131" s="2"/>
      <c r="CVP131" s="2"/>
      <c r="CVQ131" s="2"/>
      <c r="CVR131" s="2"/>
      <c r="CVS131" s="2"/>
      <c r="CVT131" s="2"/>
      <c r="CVU131" s="2"/>
      <c r="CVV131" s="2"/>
      <c r="CVW131" s="2"/>
      <c r="CVX131" s="2"/>
      <c r="CVY131" s="2"/>
      <c r="CVZ131" s="2"/>
      <c r="CWA131" s="2"/>
      <c r="CWB131" s="2"/>
      <c r="CWC131" s="2"/>
      <c r="CWD131" s="2"/>
      <c r="CWE131" s="2"/>
      <c r="CWF131" s="2"/>
      <c r="CWG131" s="2"/>
      <c r="CWH131" s="2"/>
      <c r="CWI131" s="2"/>
      <c r="CWJ131" s="2"/>
      <c r="CWK131" s="2"/>
      <c r="CWL131" s="2"/>
      <c r="CWM131" s="2"/>
      <c r="CWN131" s="2"/>
      <c r="CWO131" s="2"/>
      <c r="CWP131" s="2"/>
      <c r="CWQ131" s="2"/>
      <c r="CWR131" s="2"/>
      <c r="CWS131" s="2"/>
      <c r="CWT131" s="2"/>
      <c r="CWU131" s="2"/>
      <c r="CWV131" s="2"/>
      <c r="CWW131" s="2"/>
      <c r="CWX131" s="2"/>
      <c r="CWY131" s="2"/>
      <c r="CWZ131" s="2"/>
      <c r="CXA131" s="2"/>
      <c r="CXB131" s="2"/>
      <c r="CXC131" s="2"/>
      <c r="CXD131" s="2"/>
      <c r="CXE131" s="2"/>
      <c r="CXF131" s="2"/>
      <c r="CXG131" s="2"/>
      <c r="CXH131" s="2"/>
      <c r="CXI131" s="2"/>
      <c r="CXJ131" s="2"/>
      <c r="CXK131" s="2"/>
      <c r="CXL131" s="2"/>
      <c r="CXM131" s="2"/>
      <c r="CXN131" s="2"/>
      <c r="CXO131" s="2"/>
      <c r="CXP131" s="2"/>
      <c r="CXQ131" s="2"/>
      <c r="CXR131" s="2"/>
      <c r="CXS131" s="2"/>
      <c r="CXT131" s="2"/>
      <c r="CXU131" s="2"/>
      <c r="CXV131" s="2"/>
      <c r="CXW131" s="2"/>
      <c r="CXX131" s="2"/>
      <c r="CXY131" s="2"/>
      <c r="CXZ131" s="2"/>
      <c r="CYA131" s="2"/>
      <c r="CYB131" s="2"/>
      <c r="CYC131" s="2"/>
      <c r="CYD131" s="2"/>
      <c r="CYE131" s="2"/>
      <c r="CYF131" s="2"/>
      <c r="CYG131" s="2"/>
      <c r="CYH131" s="2"/>
      <c r="CYI131" s="2"/>
      <c r="CYJ131" s="2"/>
      <c r="CYK131" s="2"/>
      <c r="CYL131" s="2"/>
      <c r="CYM131" s="2"/>
      <c r="CYN131" s="2"/>
      <c r="CYO131" s="2"/>
      <c r="CYP131" s="2"/>
      <c r="CYQ131" s="2"/>
      <c r="CYR131" s="2"/>
      <c r="CYS131" s="2"/>
      <c r="CYT131" s="2"/>
      <c r="CYU131" s="2"/>
      <c r="CYV131" s="2"/>
      <c r="CYW131" s="2"/>
      <c r="CYX131" s="2"/>
      <c r="CYY131" s="2"/>
      <c r="CYZ131" s="2"/>
      <c r="CZA131" s="2"/>
      <c r="CZB131" s="2"/>
      <c r="CZC131" s="2"/>
      <c r="CZD131" s="2"/>
      <c r="CZE131" s="2"/>
      <c r="CZF131" s="2"/>
      <c r="CZG131" s="2"/>
      <c r="CZH131" s="2"/>
      <c r="CZI131" s="2"/>
      <c r="CZJ131" s="2"/>
      <c r="CZK131" s="2"/>
      <c r="CZL131" s="2"/>
      <c r="CZM131" s="2"/>
      <c r="CZN131" s="2"/>
      <c r="CZO131" s="2"/>
      <c r="CZP131" s="2"/>
      <c r="CZQ131" s="2"/>
      <c r="CZR131" s="2"/>
      <c r="CZS131" s="2"/>
      <c r="CZT131" s="2"/>
      <c r="CZU131" s="2"/>
      <c r="CZV131" s="2"/>
      <c r="CZW131" s="2"/>
      <c r="CZX131" s="2"/>
      <c r="CZY131" s="2"/>
      <c r="CZZ131" s="2"/>
      <c r="DAA131" s="2"/>
      <c r="DAB131" s="2"/>
      <c r="DAC131" s="2"/>
      <c r="DAD131" s="2"/>
      <c r="DAE131" s="2"/>
      <c r="DAF131" s="2"/>
      <c r="DAG131" s="2"/>
      <c r="DAH131" s="2"/>
      <c r="DAI131" s="2"/>
      <c r="DAJ131" s="2"/>
      <c r="DAK131" s="2"/>
      <c r="DAL131" s="2"/>
      <c r="DAM131" s="2"/>
      <c r="DAN131" s="2"/>
      <c r="DAO131" s="2"/>
      <c r="DAP131" s="2"/>
      <c r="DAQ131" s="2"/>
      <c r="DAR131" s="2"/>
      <c r="DAS131" s="2"/>
      <c r="DAT131" s="2"/>
      <c r="DAU131" s="2"/>
      <c r="DAV131" s="2"/>
      <c r="DAW131" s="2"/>
      <c r="DAX131" s="2"/>
      <c r="DAY131" s="2"/>
      <c r="DAZ131" s="2"/>
      <c r="DBA131" s="2"/>
      <c r="DBB131" s="2"/>
      <c r="DBC131" s="2"/>
      <c r="DBD131" s="2"/>
      <c r="DBE131" s="2"/>
      <c r="DBF131" s="2"/>
      <c r="DBG131" s="2"/>
      <c r="DBH131" s="2"/>
      <c r="DBI131" s="2"/>
      <c r="DBJ131" s="2"/>
      <c r="DBK131" s="2"/>
      <c r="DBL131" s="2"/>
      <c r="DBM131" s="2"/>
      <c r="DBN131" s="2"/>
      <c r="DBO131" s="2"/>
      <c r="DBP131" s="2"/>
      <c r="DBQ131" s="2"/>
      <c r="DBR131" s="2"/>
      <c r="DBS131" s="2"/>
      <c r="DBT131" s="2"/>
      <c r="DBU131" s="2"/>
      <c r="DBV131" s="2"/>
      <c r="DBW131" s="2"/>
      <c r="DBX131" s="2"/>
      <c r="DBY131" s="2"/>
      <c r="DBZ131" s="2"/>
      <c r="DCA131" s="2"/>
      <c r="DCB131" s="2"/>
      <c r="DCC131" s="2"/>
      <c r="DCD131" s="2"/>
      <c r="DCE131" s="2"/>
      <c r="DCF131" s="2"/>
      <c r="DCG131" s="2"/>
      <c r="DCH131" s="2"/>
      <c r="DCI131" s="2"/>
      <c r="DCJ131" s="2"/>
      <c r="DCK131" s="2"/>
      <c r="DCL131" s="2"/>
      <c r="DCM131" s="2"/>
      <c r="DCN131" s="2"/>
      <c r="DCO131" s="2"/>
      <c r="DCP131" s="2"/>
      <c r="DCQ131" s="2"/>
      <c r="DCR131" s="2"/>
      <c r="DCS131" s="2"/>
      <c r="DCT131" s="2"/>
      <c r="DCU131" s="2"/>
      <c r="DCV131" s="2"/>
      <c r="DCW131" s="2"/>
      <c r="DCX131" s="2"/>
      <c r="DCY131" s="2"/>
      <c r="DCZ131" s="2"/>
      <c r="DDA131" s="2"/>
      <c r="DDB131" s="2"/>
      <c r="DDC131" s="2"/>
      <c r="DDD131" s="2"/>
      <c r="DDE131" s="2"/>
      <c r="DDF131" s="2"/>
      <c r="DDG131" s="2"/>
      <c r="DDH131" s="2"/>
      <c r="DDI131" s="2"/>
      <c r="DDJ131" s="2"/>
      <c r="DDK131" s="2"/>
      <c r="DDL131" s="2"/>
      <c r="DDM131" s="2"/>
      <c r="DDN131" s="2"/>
      <c r="DDO131" s="2"/>
      <c r="DDP131" s="2"/>
      <c r="DDQ131" s="2"/>
      <c r="DDR131" s="2"/>
      <c r="DDS131" s="2"/>
      <c r="DDT131" s="2"/>
      <c r="DDU131" s="2"/>
      <c r="DDV131" s="2"/>
      <c r="DDW131" s="2"/>
      <c r="DDX131" s="2"/>
      <c r="DDY131" s="2"/>
      <c r="DDZ131" s="2"/>
      <c r="DEA131" s="2"/>
      <c r="DEB131" s="2"/>
      <c r="DEC131" s="2"/>
      <c r="DED131" s="2"/>
      <c r="DEE131" s="2"/>
      <c r="DEF131" s="2"/>
      <c r="DEG131" s="2"/>
      <c r="DEH131" s="2"/>
      <c r="DEI131" s="2"/>
      <c r="DEJ131" s="2"/>
      <c r="DEK131" s="2"/>
      <c r="DEL131" s="2"/>
      <c r="DEM131" s="2"/>
      <c r="DEN131" s="2"/>
      <c r="DEO131" s="2"/>
      <c r="DEP131" s="2"/>
      <c r="DEQ131" s="2"/>
      <c r="DER131" s="2"/>
      <c r="DES131" s="2"/>
      <c r="DET131" s="2"/>
      <c r="DEU131" s="2"/>
      <c r="DEV131" s="2"/>
      <c r="DEW131" s="2"/>
      <c r="DEX131" s="2"/>
      <c r="DEY131" s="2"/>
      <c r="DEZ131" s="2"/>
      <c r="DFA131" s="2"/>
      <c r="DFB131" s="2"/>
      <c r="DFC131" s="2"/>
      <c r="DFD131" s="2"/>
      <c r="DFE131" s="2"/>
      <c r="DFF131" s="2"/>
      <c r="DFG131" s="2"/>
      <c r="DFH131" s="2"/>
      <c r="DFI131" s="2"/>
      <c r="DFJ131" s="2"/>
      <c r="DFK131" s="2"/>
      <c r="DFL131" s="2"/>
      <c r="DFM131" s="2"/>
      <c r="DFN131" s="2"/>
      <c r="DFO131" s="2"/>
      <c r="DFP131" s="2"/>
      <c r="DFQ131" s="2"/>
      <c r="DFR131" s="2"/>
      <c r="DFS131" s="2"/>
      <c r="DFT131" s="2"/>
      <c r="DFU131" s="2"/>
      <c r="DFV131" s="2"/>
      <c r="DFW131" s="2"/>
      <c r="DFX131" s="2"/>
      <c r="DFY131" s="2"/>
      <c r="DFZ131" s="2"/>
      <c r="DGA131" s="2"/>
      <c r="DGB131" s="2"/>
      <c r="DGC131" s="2"/>
      <c r="DGD131" s="2"/>
      <c r="DGE131" s="2"/>
      <c r="DGF131" s="2"/>
      <c r="DGG131" s="2"/>
      <c r="DGH131" s="2"/>
      <c r="DGI131" s="2"/>
      <c r="DGJ131" s="2"/>
      <c r="DGK131" s="2"/>
      <c r="DGL131" s="2"/>
      <c r="DGM131" s="2"/>
      <c r="DGN131" s="2"/>
      <c r="DGO131" s="2"/>
      <c r="DGP131" s="2"/>
      <c r="DGQ131" s="2"/>
      <c r="DGR131" s="2"/>
      <c r="DGS131" s="2"/>
      <c r="DGT131" s="2"/>
      <c r="DGU131" s="2"/>
      <c r="DGV131" s="2"/>
      <c r="DGW131" s="2"/>
      <c r="DGX131" s="2"/>
      <c r="DGY131" s="2"/>
      <c r="DGZ131" s="2"/>
      <c r="DHA131" s="2"/>
      <c r="DHB131" s="2"/>
      <c r="DHC131" s="2"/>
      <c r="DHD131" s="2"/>
      <c r="DHE131" s="2"/>
      <c r="DHF131" s="2"/>
      <c r="DHG131" s="2"/>
      <c r="DHH131" s="2"/>
      <c r="DHI131" s="2"/>
      <c r="DHJ131" s="2"/>
      <c r="DHK131" s="2"/>
      <c r="DHL131" s="2"/>
      <c r="DHM131" s="2"/>
      <c r="DHN131" s="2"/>
      <c r="DHO131" s="2"/>
      <c r="DHP131" s="2"/>
      <c r="DHQ131" s="2"/>
      <c r="DHR131" s="2"/>
      <c r="DHS131" s="2"/>
      <c r="DHT131" s="2"/>
      <c r="DHU131" s="2"/>
      <c r="DHV131" s="2"/>
      <c r="DHW131" s="2"/>
      <c r="DHX131" s="2"/>
      <c r="DHY131" s="2"/>
      <c r="DHZ131" s="2"/>
      <c r="DIA131" s="2"/>
      <c r="DIB131" s="2"/>
      <c r="DIC131" s="2"/>
      <c r="DID131" s="2"/>
      <c r="DIE131" s="2"/>
      <c r="DIF131" s="2"/>
      <c r="DIG131" s="2"/>
      <c r="DIH131" s="2"/>
      <c r="DII131" s="2"/>
      <c r="DIJ131" s="2"/>
      <c r="DIK131" s="2"/>
      <c r="DIL131" s="2"/>
      <c r="DIM131" s="2"/>
      <c r="DIN131" s="2"/>
      <c r="DIO131" s="2"/>
      <c r="DIP131" s="2"/>
      <c r="DIQ131" s="2"/>
      <c r="DIR131" s="2"/>
      <c r="DIS131" s="2"/>
      <c r="DIT131" s="2"/>
      <c r="DIU131" s="2"/>
      <c r="DIV131" s="2"/>
      <c r="DIW131" s="2"/>
      <c r="DIX131" s="2"/>
      <c r="DIY131" s="2"/>
      <c r="DIZ131" s="2"/>
      <c r="DJA131" s="2"/>
      <c r="DJB131" s="2"/>
      <c r="DJC131" s="2"/>
      <c r="DJD131" s="2"/>
      <c r="DJE131" s="2"/>
      <c r="DJF131" s="2"/>
      <c r="DJG131" s="2"/>
      <c r="DJH131" s="2"/>
      <c r="DJI131" s="2"/>
      <c r="DJJ131" s="2"/>
      <c r="DJK131" s="2"/>
      <c r="DJL131" s="2"/>
      <c r="DJM131" s="2"/>
      <c r="DJN131" s="2"/>
      <c r="DJO131" s="2"/>
      <c r="DJP131" s="2"/>
      <c r="DJQ131" s="2"/>
      <c r="DJR131" s="2"/>
      <c r="DJS131" s="2"/>
      <c r="DJT131" s="2"/>
      <c r="DJU131" s="2"/>
      <c r="DJV131" s="2"/>
      <c r="DJW131" s="2"/>
      <c r="DJX131" s="2"/>
      <c r="DJY131" s="2"/>
      <c r="DJZ131" s="2"/>
      <c r="DKA131" s="2"/>
      <c r="DKB131" s="2"/>
      <c r="DKC131" s="2"/>
      <c r="DKD131" s="2"/>
      <c r="DKE131" s="2"/>
      <c r="DKF131" s="2"/>
      <c r="DKG131" s="2"/>
      <c r="DKH131" s="2"/>
      <c r="DKI131" s="2"/>
      <c r="DKJ131" s="2"/>
      <c r="DKK131" s="2"/>
      <c r="DKL131" s="2"/>
      <c r="DKM131" s="2"/>
      <c r="DKN131" s="2"/>
      <c r="DKO131" s="2"/>
      <c r="DKP131" s="2"/>
      <c r="DKQ131" s="2"/>
      <c r="DKR131" s="2"/>
      <c r="DKS131" s="2"/>
      <c r="DKT131" s="2"/>
      <c r="DKU131" s="2"/>
      <c r="DKV131" s="2"/>
      <c r="DKW131" s="2"/>
      <c r="DKX131" s="2"/>
      <c r="DKY131" s="2"/>
      <c r="DKZ131" s="2"/>
      <c r="DLA131" s="2"/>
      <c r="DLB131" s="2"/>
      <c r="DLC131" s="2"/>
      <c r="DLD131" s="2"/>
      <c r="DLE131" s="2"/>
      <c r="DLF131" s="2"/>
      <c r="DLG131" s="2"/>
      <c r="DLH131" s="2"/>
      <c r="DLI131" s="2"/>
      <c r="DLJ131" s="2"/>
      <c r="DLK131" s="2"/>
      <c r="DLL131" s="2"/>
      <c r="DLM131" s="2"/>
      <c r="DLN131" s="2"/>
      <c r="DLO131" s="2"/>
      <c r="DLP131" s="2"/>
      <c r="DLQ131" s="2"/>
      <c r="DLR131" s="2"/>
      <c r="DLS131" s="2"/>
      <c r="DLT131" s="2"/>
      <c r="DLU131" s="2"/>
      <c r="DLV131" s="2"/>
      <c r="DLW131" s="2"/>
      <c r="DLX131" s="2"/>
      <c r="DLY131" s="2"/>
      <c r="DLZ131" s="2"/>
      <c r="DMA131" s="2"/>
      <c r="DMB131" s="2"/>
      <c r="DMC131" s="2"/>
      <c r="DMD131" s="2"/>
      <c r="DME131" s="2"/>
      <c r="DMF131" s="2"/>
      <c r="DMG131" s="2"/>
      <c r="DMH131" s="2"/>
      <c r="DMI131" s="2"/>
      <c r="DMJ131" s="2"/>
      <c r="DMK131" s="2"/>
      <c r="DML131" s="2"/>
      <c r="DMM131" s="2"/>
      <c r="DMN131" s="2"/>
      <c r="DMO131" s="2"/>
      <c r="DMP131" s="2"/>
      <c r="DMQ131" s="2"/>
      <c r="DMR131" s="2"/>
      <c r="DMS131" s="2"/>
      <c r="DMT131" s="2"/>
      <c r="DMU131" s="2"/>
      <c r="DMV131" s="2"/>
      <c r="DMW131" s="2"/>
      <c r="DMX131" s="2"/>
      <c r="DMY131" s="2"/>
      <c r="DMZ131" s="2"/>
      <c r="DNA131" s="2"/>
      <c r="DNB131" s="2"/>
      <c r="DNC131" s="2"/>
      <c r="DND131" s="2"/>
      <c r="DNE131" s="2"/>
      <c r="DNF131" s="2"/>
      <c r="DNG131" s="2"/>
      <c r="DNH131" s="2"/>
      <c r="DNI131" s="2"/>
      <c r="DNJ131" s="2"/>
      <c r="DNK131" s="2"/>
      <c r="DNL131" s="2"/>
      <c r="DNM131" s="2"/>
      <c r="DNN131" s="2"/>
      <c r="DNO131" s="2"/>
      <c r="DNP131" s="2"/>
      <c r="DNQ131" s="2"/>
      <c r="DNR131" s="2"/>
      <c r="DNS131" s="2"/>
      <c r="DNT131" s="2"/>
      <c r="DNU131" s="2"/>
      <c r="DNV131" s="2"/>
      <c r="DNW131" s="2"/>
      <c r="DNX131" s="2"/>
      <c r="DNY131" s="2"/>
      <c r="DNZ131" s="2"/>
      <c r="DOA131" s="2"/>
      <c r="DOB131" s="2"/>
      <c r="DOC131" s="2"/>
      <c r="DOD131" s="2"/>
      <c r="DOE131" s="2"/>
      <c r="DOF131" s="2"/>
      <c r="DOG131" s="2"/>
      <c r="DOH131" s="2"/>
      <c r="DOI131" s="2"/>
      <c r="DOJ131" s="2"/>
      <c r="DOK131" s="2"/>
      <c r="DOL131" s="2"/>
      <c r="DOM131" s="2"/>
      <c r="DON131" s="2"/>
      <c r="DOO131" s="2"/>
      <c r="DOP131" s="2"/>
      <c r="DOQ131" s="2"/>
      <c r="DOR131" s="2"/>
      <c r="DOS131" s="2"/>
      <c r="DOT131" s="2"/>
      <c r="DOU131" s="2"/>
      <c r="DOV131" s="2"/>
      <c r="DOW131" s="2"/>
      <c r="DOX131" s="2"/>
      <c r="DOY131" s="2"/>
      <c r="DOZ131" s="2"/>
      <c r="DPA131" s="2"/>
      <c r="DPB131" s="2"/>
      <c r="DPC131" s="2"/>
      <c r="DPD131" s="2"/>
      <c r="DPE131" s="2"/>
      <c r="DPF131" s="2"/>
      <c r="DPG131" s="2"/>
      <c r="DPH131" s="2"/>
      <c r="DPI131" s="2"/>
      <c r="DPJ131" s="2"/>
      <c r="DPK131" s="2"/>
      <c r="DPL131" s="2"/>
      <c r="DPM131" s="2"/>
      <c r="DPN131" s="2"/>
      <c r="DPO131" s="2"/>
      <c r="DPP131" s="2"/>
      <c r="DPQ131" s="2"/>
      <c r="DPR131" s="2"/>
      <c r="DPS131" s="2"/>
      <c r="DPT131" s="2"/>
      <c r="DPU131" s="2"/>
      <c r="DPV131" s="2"/>
      <c r="DPW131" s="2"/>
      <c r="DPX131" s="2"/>
      <c r="DPY131" s="2"/>
      <c r="DPZ131" s="2"/>
      <c r="DQA131" s="2"/>
      <c r="DQB131" s="2"/>
      <c r="DQC131" s="2"/>
      <c r="DQD131" s="2"/>
      <c r="DQE131" s="2"/>
      <c r="DQF131" s="2"/>
      <c r="DQG131" s="2"/>
      <c r="DQH131" s="2"/>
      <c r="DQI131" s="2"/>
      <c r="DQJ131" s="2"/>
      <c r="DQK131" s="2"/>
      <c r="DQL131" s="2"/>
      <c r="DQM131" s="2"/>
      <c r="DQN131" s="2"/>
      <c r="DQO131" s="2"/>
      <c r="DQP131" s="2"/>
      <c r="DQQ131" s="2"/>
      <c r="DQR131" s="2"/>
      <c r="DQS131" s="2"/>
      <c r="DQT131" s="2"/>
      <c r="DQU131" s="2"/>
      <c r="DQV131" s="2"/>
      <c r="DQW131" s="2"/>
      <c r="DQX131" s="2"/>
      <c r="DQY131" s="2"/>
      <c r="DQZ131" s="2"/>
      <c r="DRA131" s="2"/>
      <c r="DRB131" s="2"/>
      <c r="DRC131" s="2"/>
      <c r="DRD131" s="2"/>
      <c r="DRE131" s="2"/>
      <c r="DRF131" s="2"/>
      <c r="DRG131" s="2"/>
      <c r="DRH131" s="2"/>
      <c r="DRI131" s="2"/>
      <c r="DRJ131" s="2"/>
      <c r="DRK131" s="2"/>
      <c r="DRL131" s="2"/>
      <c r="DRM131" s="2"/>
      <c r="DRN131" s="2"/>
      <c r="DRO131" s="2"/>
      <c r="DRP131" s="2"/>
      <c r="DRQ131" s="2"/>
      <c r="DRR131" s="2"/>
      <c r="DRS131" s="2"/>
      <c r="DRT131" s="2"/>
      <c r="DRU131" s="2"/>
      <c r="DRV131" s="2"/>
      <c r="DRW131" s="2"/>
      <c r="DRX131" s="2"/>
      <c r="DRY131" s="2"/>
      <c r="DRZ131" s="2"/>
      <c r="DSA131" s="2"/>
      <c r="DSB131" s="2"/>
      <c r="DSC131" s="2"/>
      <c r="DSD131" s="2"/>
      <c r="DSE131" s="2"/>
      <c r="DSF131" s="2"/>
      <c r="DSG131" s="2"/>
      <c r="DSH131" s="2"/>
      <c r="DSI131" s="2"/>
      <c r="DSJ131" s="2"/>
      <c r="DSK131" s="2"/>
      <c r="DSL131" s="2"/>
      <c r="DSM131" s="2"/>
      <c r="DSN131" s="2"/>
      <c r="DSO131" s="2"/>
      <c r="DSP131" s="2"/>
      <c r="DSQ131" s="2"/>
      <c r="DSR131" s="2"/>
      <c r="DSS131" s="2"/>
      <c r="DST131" s="2"/>
      <c r="DSU131" s="2"/>
      <c r="DSV131" s="2"/>
      <c r="DSW131" s="2"/>
      <c r="DSX131" s="2"/>
      <c r="DSY131" s="2"/>
      <c r="DSZ131" s="2"/>
      <c r="DTA131" s="2"/>
      <c r="DTB131" s="2"/>
      <c r="DTC131" s="2"/>
      <c r="DTD131" s="2"/>
      <c r="DTE131" s="2"/>
      <c r="DTF131" s="2"/>
      <c r="DTG131" s="2"/>
      <c r="DTH131" s="2"/>
      <c r="DTI131" s="2"/>
      <c r="DTJ131" s="2"/>
      <c r="DTK131" s="2"/>
      <c r="DTL131" s="2"/>
      <c r="DTM131" s="2"/>
      <c r="DTN131" s="2"/>
      <c r="DTO131" s="2"/>
      <c r="DTP131" s="2"/>
      <c r="DTQ131" s="2"/>
      <c r="DTR131" s="2"/>
      <c r="DTS131" s="2"/>
      <c r="DTT131" s="2"/>
      <c r="DTU131" s="2"/>
      <c r="DTV131" s="2"/>
      <c r="DTW131" s="2"/>
      <c r="DTX131" s="2"/>
      <c r="DTY131" s="2"/>
      <c r="DTZ131" s="2"/>
      <c r="DUA131" s="2"/>
      <c r="DUB131" s="2"/>
      <c r="DUC131" s="2"/>
      <c r="DUD131" s="2"/>
      <c r="DUE131" s="2"/>
      <c r="DUF131" s="2"/>
      <c r="DUG131" s="2"/>
      <c r="DUH131" s="2"/>
      <c r="DUI131" s="2"/>
      <c r="DUJ131" s="2"/>
      <c r="DUK131" s="2"/>
      <c r="DUL131" s="2"/>
      <c r="DUM131" s="2"/>
      <c r="DUN131" s="2"/>
      <c r="DUO131" s="2"/>
      <c r="DUP131" s="2"/>
      <c r="DUQ131" s="2"/>
      <c r="DUR131" s="2"/>
      <c r="DUS131" s="2"/>
      <c r="DUT131" s="2"/>
      <c r="DUU131" s="2"/>
      <c r="DUV131" s="2"/>
      <c r="DUW131" s="2"/>
      <c r="DUX131" s="2"/>
      <c r="DUY131" s="2"/>
      <c r="DUZ131" s="2"/>
      <c r="DVA131" s="2"/>
      <c r="DVB131" s="2"/>
      <c r="DVC131" s="2"/>
      <c r="DVD131" s="2"/>
      <c r="DVE131" s="2"/>
      <c r="DVF131" s="2"/>
      <c r="DVG131" s="2"/>
      <c r="DVH131" s="2"/>
      <c r="DVI131" s="2"/>
      <c r="DVJ131" s="2"/>
      <c r="DVK131" s="2"/>
      <c r="DVL131" s="2"/>
      <c r="DVM131" s="2"/>
      <c r="DVN131" s="2"/>
      <c r="DVO131" s="2"/>
      <c r="DVP131" s="2"/>
      <c r="DVQ131" s="2"/>
      <c r="DVR131" s="2"/>
      <c r="DVS131" s="2"/>
      <c r="DVT131" s="2"/>
      <c r="DVU131" s="2"/>
      <c r="DVV131" s="2"/>
      <c r="DVW131" s="2"/>
      <c r="DVX131" s="2"/>
      <c r="DVY131" s="2"/>
      <c r="DVZ131" s="2"/>
      <c r="DWA131" s="2"/>
      <c r="DWB131" s="2"/>
      <c r="DWC131" s="2"/>
      <c r="DWD131" s="2"/>
      <c r="DWE131" s="2"/>
      <c r="DWF131" s="2"/>
      <c r="DWG131" s="2"/>
      <c r="DWH131" s="2"/>
      <c r="DWI131" s="2"/>
      <c r="DWJ131" s="2"/>
      <c r="DWK131" s="2"/>
      <c r="DWL131" s="2"/>
      <c r="DWM131" s="2"/>
      <c r="DWN131" s="2"/>
      <c r="DWO131" s="2"/>
      <c r="DWP131" s="2"/>
      <c r="DWQ131" s="2"/>
      <c r="DWR131" s="2"/>
      <c r="DWS131" s="2"/>
      <c r="DWT131" s="2"/>
      <c r="DWU131" s="2"/>
      <c r="DWV131" s="2"/>
      <c r="DWW131" s="2"/>
      <c r="DWX131" s="2"/>
      <c r="DWY131" s="2"/>
      <c r="DWZ131" s="2"/>
      <c r="DXA131" s="2"/>
      <c r="DXB131" s="2"/>
      <c r="DXC131" s="2"/>
      <c r="DXD131" s="2"/>
      <c r="DXE131" s="2"/>
      <c r="DXF131" s="2"/>
      <c r="DXG131" s="2"/>
      <c r="DXH131" s="2"/>
      <c r="DXI131" s="2"/>
      <c r="DXJ131" s="2"/>
      <c r="DXK131" s="2"/>
      <c r="DXL131" s="2"/>
      <c r="DXM131" s="2"/>
      <c r="DXN131" s="2"/>
      <c r="DXO131" s="2"/>
      <c r="DXP131" s="2"/>
      <c r="DXQ131" s="2"/>
      <c r="DXR131" s="2"/>
      <c r="DXS131" s="2"/>
      <c r="DXT131" s="2"/>
      <c r="DXU131" s="2"/>
      <c r="DXV131" s="2"/>
      <c r="DXW131" s="2"/>
      <c r="DXX131" s="2"/>
      <c r="DXY131" s="2"/>
      <c r="DXZ131" s="2"/>
      <c r="DYA131" s="2"/>
      <c r="DYB131" s="2"/>
      <c r="DYC131" s="2"/>
      <c r="DYD131" s="2"/>
      <c r="DYE131" s="2"/>
      <c r="DYF131" s="2"/>
      <c r="DYG131" s="2"/>
      <c r="DYH131" s="2"/>
      <c r="DYI131" s="2"/>
      <c r="DYJ131" s="2"/>
      <c r="DYK131" s="2"/>
      <c r="DYL131" s="2"/>
      <c r="DYM131" s="2"/>
      <c r="DYN131" s="2"/>
      <c r="DYO131" s="2"/>
      <c r="DYP131" s="2"/>
      <c r="DYQ131" s="2"/>
      <c r="DYR131" s="2"/>
      <c r="DYS131" s="2"/>
      <c r="DYT131" s="2"/>
      <c r="DYU131" s="2"/>
      <c r="DYV131" s="2"/>
      <c r="DYW131" s="2"/>
      <c r="DYX131" s="2"/>
      <c r="DYY131" s="2"/>
      <c r="DYZ131" s="2"/>
      <c r="DZA131" s="2"/>
      <c r="DZB131" s="2"/>
      <c r="DZC131" s="2"/>
      <c r="DZD131" s="2"/>
      <c r="DZE131" s="2"/>
      <c r="DZF131" s="2"/>
      <c r="DZG131" s="2"/>
      <c r="DZH131" s="2"/>
      <c r="DZI131" s="2"/>
      <c r="DZJ131" s="2"/>
      <c r="DZK131" s="2"/>
      <c r="DZL131" s="2"/>
      <c r="DZM131" s="2"/>
      <c r="DZN131" s="2"/>
      <c r="DZO131" s="2"/>
      <c r="DZP131" s="2"/>
      <c r="DZQ131" s="2"/>
      <c r="DZR131" s="2"/>
      <c r="DZS131" s="2"/>
      <c r="DZT131" s="2"/>
      <c r="DZU131" s="2"/>
      <c r="DZV131" s="2"/>
      <c r="DZW131" s="2"/>
      <c r="DZX131" s="2"/>
      <c r="DZY131" s="2"/>
      <c r="DZZ131" s="2"/>
      <c r="EAA131" s="2"/>
      <c r="EAB131" s="2"/>
      <c r="EAC131" s="2"/>
      <c r="EAD131" s="2"/>
      <c r="EAE131" s="2"/>
      <c r="EAF131" s="2"/>
      <c r="EAG131" s="2"/>
      <c r="EAH131" s="2"/>
      <c r="EAI131" s="2"/>
      <c r="EAJ131" s="2"/>
      <c r="EAK131" s="2"/>
      <c r="EAL131" s="2"/>
      <c r="EAM131" s="2"/>
      <c r="EAN131" s="2"/>
      <c r="EAO131" s="2"/>
      <c r="EAP131" s="2"/>
      <c r="EAQ131" s="2"/>
      <c r="EAR131" s="2"/>
      <c r="EAS131" s="2"/>
      <c r="EAT131" s="2"/>
      <c r="EAU131" s="2"/>
      <c r="EAV131" s="2"/>
      <c r="EAW131" s="2"/>
      <c r="EAX131" s="2"/>
      <c r="EAY131" s="2"/>
      <c r="EAZ131" s="2"/>
      <c r="EBA131" s="2"/>
      <c r="EBB131" s="2"/>
      <c r="EBC131" s="2"/>
      <c r="EBD131" s="2"/>
      <c r="EBE131" s="2"/>
      <c r="EBF131" s="2"/>
      <c r="EBG131" s="2"/>
      <c r="EBH131" s="2"/>
      <c r="EBI131" s="2"/>
      <c r="EBJ131" s="2"/>
      <c r="EBK131" s="2"/>
      <c r="EBL131" s="2"/>
      <c r="EBM131" s="2"/>
      <c r="EBN131" s="2"/>
      <c r="EBO131" s="2"/>
      <c r="EBP131" s="2"/>
      <c r="EBQ131" s="2"/>
      <c r="EBR131" s="2"/>
      <c r="EBS131" s="2"/>
      <c r="EBT131" s="2"/>
      <c r="EBU131" s="2"/>
      <c r="EBV131" s="2"/>
      <c r="EBW131" s="2"/>
      <c r="EBX131" s="2"/>
      <c r="EBY131" s="2"/>
      <c r="EBZ131" s="2"/>
      <c r="ECA131" s="2"/>
      <c r="ECB131" s="2"/>
      <c r="ECC131" s="2"/>
      <c r="ECD131" s="2"/>
      <c r="ECE131" s="2"/>
      <c r="ECF131" s="2"/>
      <c r="ECG131" s="2"/>
      <c r="ECH131" s="2"/>
      <c r="ECI131" s="2"/>
      <c r="ECJ131" s="2"/>
      <c r="ECK131" s="2"/>
      <c r="ECL131" s="2"/>
      <c r="ECM131" s="2"/>
      <c r="ECN131" s="2"/>
      <c r="ECO131" s="2"/>
      <c r="ECP131" s="2"/>
      <c r="ECQ131" s="2"/>
      <c r="ECR131" s="2"/>
      <c r="ECS131" s="2"/>
      <c r="ECT131" s="2"/>
      <c r="ECU131" s="2"/>
      <c r="ECV131" s="2"/>
      <c r="ECW131" s="2"/>
      <c r="ECX131" s="2"/>
      <c r="ECY131" s="2"/>
      <c r="ECZ131" s="2"/>
      <c r="EDA131" s="2"/>
      <c r="EDB131" s="2"/>
      <c r="EDC131" s="2"/>
      <c r="EDD131" s="2"/>
      <c r="EDE131" s="2"/>
      <c r="EDF131" s="2"/>
      <c r="EDG131" s="2"/>
      <c r="EDH131" s="2"/>
      <c r="EDI131" s="2"/>
      <c r="EDJ131" s="2"/>
      <c r="EDK131" s="2"/>
      <c r="EDL131" s="2"/>
      <c r="EDM131" s="2"/>
      <c r="EDN131" s="2"/>
      <c r="EDO131" s="2"/>
      <c r="EDP131" s="2"/>
      <c r="EDQ131" s="2"/>
      <c r="EDR131" s="2"/>
      <c r="EDS131" s="2"/>
      <c r="EDT131" s="2"/>
      <c r="EDU131" s="2"/>
      <c r="EDV131" s="2"/>
      <c r="EDW131" s="2"/>
      <c r="EDX131" s="2"/>
      <c r="EDY131" s="2"/>
      <c r="EDZ131" s="2"/>
      <c r="EEA131" s="2"/>
      <c r="EEB131" s="2"/>
      <c r="EEC131" s="2"/>
      <c r="EED131" s="2"/>
      <c r="EEE131" s="2"/>
      <c r="EEF131" s="2"/>
      <c r="EEG131" s="2"/>
      <c r="EEH131" s="2"/>
      <c r="EEI131" s="2"/>
      <c r="EEJ131" s="2"/>
      <c r="EEK131" s="2"/>
      <c r="EEL131" s="2"/>
      <c r="EEM131" s="2"/>
      <c r="EEN131" s="2"/>
      <c r="EEO131" s="2"/>
      <c r="EEP131" s="2"/>
      <c r="EEQ131" s="2"/>
      <c r="EER131" s="2"/>
      <c r="EES131" s="2"/>
      <c r="EET131" s="2"/>
      <c r="EEU131" s="2"/>
      <c r="EEV131" s="2"/>
      <c r="EEW131" s="2"/>
      <c r="EEX131" s="2"/>
      <c r="EEY131" s="2"/>
      <c r="EEZ131" s="2"/>
      <c r="EFA131" s="2"/>
      <c r="EFB131" s="2"/>
      <c r="EFC131" s="2"/>
      <c r="EFD131" s="2"/>
      <c r="EFE131" s="2"/>
      <c r="EFF131" s="2"/>
      <c r="EFG131" s="2"/>
      <c r="EFH131" s="2"/>
      <c r="EFI131" s="2"/>
      <c r="EFJ131" s="2"/>
      <c r="EFK131" s="2"/>
      <c r="EFL131" s="2"/>
      <c r="EFM131" s="2"/>
      <c r="EFN131" s="2"/>
      <c r="EFO131" s="2"/>
      <c r="EFP131" s="2"/>
      <c r="EFQ131" s="2"/>
      <c r="EFR131" s="2"/>
      <c r="EFS131" s="2"/>
      <c r="EFT131" s="2"/>
      <c r="EFU131" s="2"/>
      <c r="EFV131" s="2"/>
      <c r="EFW131" s="2"/>
      <c r="EFX131" s="2"/>
      <c r="EFY131" s="2"/>
      <c r="EFZ131" s="2"/>
      <c r="EGA131" s="2"/>
      <c r="EGB131" s="2"/>
      <c r="EGC131" s="2"/>
      <c r="EGD131" s="2"/>
      <c r="EGE131" s="2"/>
      <c r="EGF131" s="2"/>
      <c r="EGG131" s="2"/>
      <c r="EGH131" s="2"/>
      <c r="EGI131" s="2"/>
      <c r="EGJ131" s="2"/>
      <c r="EGK131" s="2"/>
      <c r="EGL131" s="2"/>
      <c r="EGM131" s="2"/>
      <c r="EGN131" s="2"/>
      <c r="EGO131" s="2"/>
      <c r="EGP131" s="2"/>
      <c r="EGQ131" s="2"/>
      <c r="EGR131" s="2"/>
      <c r="EGS131" s="2"/>
      <c r="EGT131" s="2"/>
      <c r="EGU131" s="2"/>
      <c r="EGV131" s="2"/>
      <c r="EGW131" s="2"/>
      <c r="EGX131" s="2"/>
      <c r="EGY131" s="2"/>
      <c r="EGZ131" s="2"/>
      <c r="EHA131" s="2"/>
      <c r="EHB131" s="2"/>
      <c r="EHC131" s="2"/>
      <c r="EHD131" s="2"/>
      <c r="EHE131" s="2"/>
      <c r="EHF131" s="2"/>
      <c r="EHG131" s="2"/>
      <c r="EHH131" s="2"/>
      <c r="EHI131" s="2"/>
      <c r="EHJ131" s="2"/>
      <c r="EHK131" s="2"/>
      <c r="EHL131" s="2"/>
      <c r="EHM131" s="2"/>
      <c r="EHN131" s="2"/>
      <c r="EHO131" s="2"/>
      <c r="EHP131" s="2"/>
      <c r="EHQ131" s="2"/>
      <c r="EHR131" s="2"/>
      <c r="EHS131" s="2"/>
      <c r="EHT131" s="2"/>
      <c r="EHU131" s="2"/>
      <c r="EHV131" s="2"/>
      <c r="EHW131" s="2"/>
      <c r="EHX131" s="2"/>
      <c r="EHY131" s="2"/>
      <c r="EHZ131" s="2"/>
      <c r="EIA131" s="2"/>
      <c r="EIB131" s="2"/>
      <c r="EIC131" s="2"/>
      <c r="EID131" s="2"/>
      <c r="EIE131" s="2"/>
      <c r="EIF131" s="2"/>
      <c r="EIG131" s="2"/>
      <c r="EIH131" s="2"/>
      <c r="EII131" s="2"/>
      <c r="EIJ131" s="2"/>
      <c r="EIK131" s="2"/>
      <c r="EIL131" s="2"/>
      <c r="EIM131" s="2"/>
      <c r="EIN131" s="2"/>
      <c r="EIO131" s="2"/>
      <c r="EIP131" s="2"/>
      <c r="EIQ131" s="2"/>
      <c r="EIR131" s="2"/>
      <c r="EIS131" s="2"/>
      <c r="EIT131" s="2"/>
      <c r="EIU131" s="2"/>
      <c r="EIV131" s="2"/>
      <c r="EIW131" s="2"/>
      <c r="EIX131" s="2"/>
      <c r="EIY131" s="2"/>
      <c r="EIZ131" s="2"/>
      <c r="EJA131" s="2"/>
      <c r="EJB131" s="2"/>
      <c r="EJC131" s="2"/>
      <c r="EJD131" s="2"/>
      <c r="EJE131" s="2"/>
      <c r="EJF131" s="2"/>
      <c r="EJG131" s="2"/>
      <c r="EJH131" s="2"/>
      <c r="EJI131" s="2"/>
      <c r="EJJ131" s="2"/>
      <c r="EJK131" s="2"/>
      <c r="EJL131" s="2"/>
      <c r="EJM131" s="2"/>
      <c r="EJN131" s="2"/>
      <c r="EJO131" s="2"/>
      <c r="EJP131" s="2"/>
      <c r="EJQ131" s="2"/>
      <c r="EJR131" s="2"/>
      <c r="EJS131" s="2"/>
      <c r="EJT131" s="2"/>
      <c r="EJU131" s="2"/>
      <c r="EJV131" s="2"/>
      <c r="EJW131" s="2"/>
      <c r="EJX131" s="2"/>
      <c r="EJY131" s="2"/>
      <c r="EJZ131" s="2"/>
      <c r="EKA131" s="2"/>
      <c r="EKB131" s="2"/>
      <c r="EKC131" s="2"/>
      <c r="EKD131" s="2"/>
      <c r="EKE131" s="2"/>
      <c r="EKF131" s="2"/>
      <c r="EKG131" s="2"/>
      <c r="EKH131" s="2"/>
      <c r="EKI131" s="2"/>
      <c r="EKJ131" s="2"/>
      <c r="EKK131" s="2"/>
      <c r="EKL131" s="2"/>
      <c r="EKM131" s="2"/>
      <c r="EKN131" s="2"/>
      <c r="EKO131" s="2"/>
      <c r="EKP131" s="2"/>
      <c r="EKQ131" s="2"/>
      <c r="EKR131" s="2"/>
      <c r="EKS131" s="2"/>
      <c r="EKT131" s="2"/>
      <c r="EKU131" s="2"/>
      <c r="EKV131" s="2"/>
      <c r="EKW131" s="2"/>
      <c r="EKX131" s="2"/>
      <c r="EKY131" s="2"/>
      <c r="EKZ131" s="2"/>
      <c r="ELA131" s="2"/>
      <c r="ELB131" s="2"/>
      <c r="ELC131" s="2"/>
      <c r="ELD131" s="2"/>
      <c r="ELE131" s="2"/>
      <c r="ELF131" s="2"/>
      <c r="ELG131" s="2"/>
      <c r="ELH131" s="2"/>
      <c r="ELI131" s="2"/>
      <c r="ELJ131" s="2"/>
      <c r="ELK131" s="2"/>
      <c r="ELL131" s="2"/>
      <c r="ELM131" s="2"/>
      <c r="ELN131" s="2"/>
      <c r="ELO131" s="2"/>
      <c r="ELP131" s="2"/>
      <c r="ELQ131" s="2"/>
      <c r="ELR131" s="2"/>
      <c r="ELS131" s="2"/>
      <c r="ELT131" s="2"/>
      <c r="ELU131" s="2"/>
      <c r="ELV131" s="2"/>
      <c r="ELW131" s="2"/>
      <c r="ELX131" s="2"/>
      <c r="ELY131" s="2"/>
      <c r="ELZ131" s="2"/>
      <c r="EMA131" s="2"/>
      <c r="EMB131" s="2"/>
      <c r="EMC131" s="2"/>
      <c r="EMD131" s="2"/>
      <c r="EME131" s="2"/>
      <c r="EMF131" s="2"/>
      <c r="EMG131" s="2"/>
      <c r="EMH131" s="2"/>
      <c r="EMI131" s="2"/>
      <c r="EMJ131" s="2"/>
      <c r="EMK131" s="2"/>
      <c r="EML131" s="2"/>
      <c r="EMM131" s="2"/>
      <c r="EMN131" s="2"/>
      <c r="EMO131" s="2"/>
      <c r="EMP131" s="2"/>
      <c r="EMQ131" s="2"/>
      <c r="EMR131" s="2"/>
      <c r="EMS131" s="2"/>
      <c r="EMT131" s="2"/>
      <c r="EMU131" s="2"/>
      <c r="EMV131" s="2"/>
      <c r="EMW131" s="2"/>
      <c r="EMX131" s="2"/>
      <c r="EMY131" s="2"/>
      <c r="EMZ131" s="2"/>
      <c r="ENA131" s="2"/>
      <c r="ENB131" s="2"/>
      <c r="ENC131" s="2"/>
      <c r="END131" s="2"/>
      <c r="ENE131" s="2"/>
      <c r="ENF131" s="2"/>
      <c r="ENG131" s="2"/>
      <c r="ENH131" s="2"/>
      <c r="ENI131" s="2"/>
      <c r="ENJ131" s="2"/>
      <c r="ENK131" s="2"/>
      <c r="ENL131" s="2"/>
      <c r="ENM131" s="2"/>
      <c r="ENN131" s="2"/>
      <c r="ENO131" s="2"/>
      <c r="ENP131" s="2"/>
      <c r="ENQ131" s="2"/>
      <c r="ENR131" s="2"/>
      <c r="ENS131" s="2"/>
      <c r="ENT131" s="2"/>
      <c r="ENU131" s="2"/>
      <c r="ENV131" s="2"/>
      <c r="ENW131" s="2"/>
      <c r="ENX131" s="2"/>
      <c r="ENY131" s="2"/>
      <c r="ENZ131" s="2"/>
      <c r="EOA131" s="2"/>
      <c r="EOB131" s="2"/>
      <c r="EOC131" s="2"/>
      <c r="EOD131" s="2"/>
      <c r="EOE131" s="2"/>
      <c r="EOF131" s="2"/>
      <c r="EOG131" s="2"/>
      <c r="EOH131" s="2"/>
      <c r="EOI131" s="2"/>
      <c r="EOJ131" s="2"/>
      <c r="EOK131" s="2"/>
      <c r="EOL131" s="2"/>
      <c r="EOM131" s="2"/>
      <c r="EON131" s="2"/>
      <c r="EOO131" s="2"/>
      <c r="EOP131" s="2"/>
      <c r="EOQ131" s="2"/>
      <c r="EOR131" s="2"/>
      <c r="EOS131" s="2"/>
      <c r="EOT131" s="2"/>
      <c r="EOU131" s="2"/>
      <c r="EOV131" s="2"/>
      <c r="EOW131" s="2"/>
      <c r="EOX131" s="2"/>
      <c r="EOY131" s="2"/>
      <c r="EOZ131" s="2"/>
      <c r="EPA131" s="2"/>
      <c r="EPB131" s="2"/>
      <c r="EPC131" s="2"/>
      <c r="EPD131" s="2"/>
      <c r="EPE131" s="2"/>
      <c r="EPF131" s="2"/>
      <c r="EPG131" s="2"/>
      <c r="EPH131" s="2"/>
      <c r="EPI131" s="2"/>
      <c r="EPJ131" s="2"/>
      <c r="EPK131" s="2"/>
      <c r="EPL131" s="2"/>
      <c r="EPM131" s="2"/>
      <c r="EPN131" s="2"/>
      <c r="EPO131" s="2"/>
      <c r="EPP131" s="2"/>
      <c r="EPQ131" s="2"/>
      <c r="EPR131" s="2"/>
      <c r="EPS131" s="2"/>
      <c r="EPT131" s="2"/>
      <c r="EPU131" s="2"/>
      <c r="EPV131" s="2"/>
      <c r="EPW131" s="2"/>
      <c r="EPX131" s="2"/>
      <c r="EPY131" s="2"/>
      <c r="EPZ131" s="2"/>
      <c r="EQA131" s="2"/>
      <c r="EQB131" s="2"/>
      <c r="EQC131" s="2"/>
      <c r="EQD131" s="2"/>
      <c r="EQE131" s="2"/>
      <c r="EQF131" s="2"/>
      <c r="EQG131" s="2"/>
      <c r="EQH131" s="2"/>
      <c r="EQI131" s="2"/>
      <c r="EQJ131" s="2"/>
      <c r="EQK131" s="2"/>
      <c r="EQL131" s="2"/>
      <c r="EQM131" s="2"/>
      <c r="EQN131" s="2"/>
      <c r="EQO131" s="2"/>
      <c r="EQP131" s="2"/>
      <c r="EQQ131" s="2"/>
      <c r="EQR131" s="2"/>
      <c r="EQS131" s="2"/>
      <c r="EQT131" s="2"/>
      <c r="EQU131" s="2"/>
      <c r="EQV131" s="2"/>
      <c r="EQW131" s="2"/>
      <c r="EQX131" s="2"/>
      <c r="EQY131" s="2"/>
      <c r="EQZ131" s="2"/>
      <c r="ERA131" s="2"/>
      <c r="ERB131" s="2"/>
      <c r="ERC131" s="2"/>
      <c r="ERD131" s="2"/>
      <c r="ERE131" s="2"/>
      <c r="ERF131" s="2"/>
      <c r="ERG131" s="2"/>
      <c r="ERH131" s="2"/>
      <c r="ERI131" s="2"/>
      <c r="ERJ131" s="2"/>
      <c r="ERK131" s="2"/>
      <c r="ERL131" s="2"/>
      <c r="ERM131" s="2"/>
      <c r="ERN131" s="2"/>
      <c r="ERO131" s="2"/>
      <c r="ERP131" s="2"/>
      <c r="ERQ131" s="2"/>
      <c r="ERR131" s="2"/>
      <c r="ERS131" s="2"/>
      <c r="ERT131" s="2"/>
      <c r="ERU131" s="2"/>
      <c r="ERV131" s="2"/>
      <c r="ERW131" s="2"/>
      <c r="ERX131" s="2"/>
      <c r="ERY131" s="2"/>
      <c r="ERZ131" s="2"/>
      <c r="ESA131" s="2"/>
      <c r="ESB131" s="2"/>
      <c r="ESC131" s="2"/>
      <c r="ESD131" s="2"/>
      <c r="ESE131" s="2"/>
      <c r="ESF131" s="2"/>
      <c r="ESG131" s="2"/>
      <c r="ESH131" s="2"/>
      <c r="ESI131" s="2"/>
      <c r="ESJ131" s="2"/>
      <c r="ESK131" s="2"/>
      <c r="ESL131" s="2"/>
      <c r="ESM131" s="2"/>
      <c r="ESN131" s="2"/>
      <c r="ESO131" s="2"/>
      <c r="ESP131" s="2"/>
      <c r="ESQ131" s="2"/>
      <c r="ESR131" s="2"/>
      <c r="ESS131" s="2"/>
      <c r="EST131" s="2"/>
      <c r="ESU131" s="2"/>
      <c r="ESV131" s="2"/>
      <c r="ESW131" s="2"/>
      <c r="ESX131" s="2"/>
      <c r="ESY131" s="2"/>
      <c r="ESZ131" s="2"/>
      <c r="ETA131" s="2"/>
      <c r="ETB131" s="2"/>
      <c r="ETC131" s="2"/>
      <c r="ETD131" s="2"/>
      <c r="ETE131" s="2"/>
      <c r="ETF131" s="2"/>
      <c r="ETG131" s="2"/>
      <c r="ETH131" s="2"/>
      <c r="ETI131" s="2"/>
      <c r="ETJ131" s="2"/>
      <c r="ETK131" s="2"/>
      <c r="ETL131" s="2"/>
      <c r="ETM131" s="2"/>
      <c r="ETN131" s="2"/>
      <c r="ETO131" s="2"/>
      <c r="ETP131" s="2"/>
      <c r="ETQ131" s="2"/>
      <c r="ETR131" s="2"/>
      <c r="ETS131" s="2"/>
      <c r="ETT131" s="2"/>
      <c r="ETU131" s="2"/>
      <c r="ETV131" s="2"/>
      <c r="ETW131" s="2"/>
      <c r="ETX131" s="2"/>
      <c r="ETY131" s="2"/>
      <c r="ETZ131" s="2"/>
      <c r="EUA131" s="2"/>
      <c r="EUB131" s="2"/>
      <c r="EUC131" s="2"/>
      <c r="EUD131" s="2"/>
      <c r="EUE131" s="2"/>
      <c r="EUF131" s="2"/>
      <c r="EUG131" s="2"/>
      <c r="EUH131" s="2"/>
      <c r="EUI131" s="2"/>
      <c r="EUJ131" s="2"/>
      <c r="EUK131" s="2"/>
      <c r="EUL131" s="2"/>
      <c r="EUM131" s="2"/>
      <c r="EUN131" s="2"/>
      <c r="EUO131" s="2"/>
      <c r="EUP131" s="2"/>
      <c r="EUQ131" s="2"/>
      <c r="EUR131" s="2"/>
      <c r="EUS131" s="2"/>
      <c r="EUT131" s="2"/>
      <c r="EUU131" s="2"/>
      <c r="EUV131" s="2"/>
      <c r="EUW131" s="2"/>
      <c r="EUX131" s="2"/>
      <c r="EUY131" s="2"/>
      <c r="EUZ131" s="2"/>
      <c r="EVA131" s="2"/>
      <c r="EVB131" s="2"/>
      <c r="EVC131" s="2"/>
      <c r="EVD131" s="2"/>
      <c r="EVE131" s="2"/>
      <c r="EVF131" s="2"/>
      <c r="EVG131" s="2"/>
      <c r="EVH131" s="2"/>
      <c r="EVI131" s="2"/>
      <c r="EVJ131" s="2"/>
      <c r="EVK131" s="2"/>
      <c r="EVL131" s="2"/>
      <c r="EVM131" s="2"/>
      <c r="EVN131" s="2"/>
      <c r="EVO131" s="2"/>
      <c r="EVP131" s="2"/>
      <c r="EVQ131" s="2"/>
      <c r="EVR131" s="2"/>
      <c r="EVS131" s="2"/>
      <c r="EVT131" s="2"/>
      <c r="EVU131" s="2"/>
      <c r="EVV131" s="2"/>
      <c r="EVW131" s="2"/>
      <c r="EVX131" s="2"/>
      <c r="EVY131" s="2"/>
      <c r="EVZ131" s="2"/>
      <c r="EWA131" s="2"/>
      <c r="EWB131" s="2"/>
      <c r="EWC131" s="2"/>
      <c r="EWD131" s="2"/>
      <c r="EWE131" s="2"/>
      <c r="EWF131" s="2"/>
      <c r="EWG131" s="2"/>
      <c r="EWH131" s="2"/>
      <c r="EWI131" s="2"/>
      <c r="EWJ131" s="2"/>
      <c r="EWK131" s="2"/>
      <c r="EWL131" s="2"/>
      <c r="EWM131" s="2"/>
      <c r="EWN131" s="2"/>
      <c r="EWO131" s="2"/>
      <c r="EWP131" s="2"/>
      <c r="EWQ131" s="2"/>
      <c r="EWR131" s="2"/>
      <c r="EWS131" s="2"/>
      <c r="EWT131" s="2"/>
      <c r="EWU131" s="2"/>
      <c r="EWV131" s="2"/>
      <c r="EWW131" s="2"/>
      <c r="EWX131" s="2"/>
      <c r="EWY131" s="2"/>
      <c r="EWZ131" s="2"/>
      <c r="EXA131" s="2"/>
      <c r="EXB131" s="2"/>
      <c r="EXC131" s="2"/>
      <c r="EXD131" s="2"/>
      <c r="EXE131" s="2"/>
      <c r="EXF131" s="2"/>
      <c r="EXG131" s="2"/>
      <c r="EXH131" s="2"/>
      <c r="EXI131" s="2"/>
      <c r="EXJ131" s="2"/>
      <c r="EXK131" s="2"/>
      <c r="EXL131" s="2"/>
      <c r="EXM131" s="2"/>
      <c r="EXN131" s="2"/>
      <c r="EXO131" s="2"/>
      <c r="EXP131" s="2"/>
      <c r="EXQ131" s="2"/>
      <c r="EXR131" s="2"/>
      <c r="EXS131" s="2"/>
      <c r="EXT131" s="2"/>
      <c r="EXU131" s="2"/>
      <c r="EXV131" s="2"/>
      <c r="EXW131" s="2"/>
      <c r="EXX131" s="2"/>
      <c r="EXY131" s="2"/>
      <c r="EXZ131" s="2"/>
      <c r="EYA131" s="2"/>
      <c r="EYB131" s="2"/>
      <c r="EYC131" s="2"/>
      <c r="EYD131" s="2"/>
      <c r="EYE131" s="2"/>
      <c r="EYF131" s="2"/>
      <c r="EYG131" s="2"/>
      <c r="EYH131" s="2"/>
      <c r="EYI131" s="2"/>
      <c r="EYJ131" s="2"/>
      <c r="EYK131" s="2"/>
      <c r="EYL131" s="2"/>
      <c r="EYM131" s="2"/>
      <c r="EYN131" s="2"/>
      <c r="EYO131" s="2"/>
      <c r="EYP131" s="2"/>
      <c r="EYQ131" s="2"/>
      <c r="EYR131" s="2"/>
      <c r="EYS131" s="2"/>
      <c r="EYT131" s="2"/>
      <c r="EYU131" s="2"/>
      <c r="EYV131" s="2"/>
      <c r="EYW131" s="2"/>
      <c r="EYX131" s="2"/>
      <c r="EYY131" s="2"/>
      <c r="EYZ131" s="2"/>
      <c r="EZA131" s="2"/>
      <c r="EZB131" s="2"/>
      <c r="EZC131" s="2"/>
      <c r="EZD131" s="2"/>
      <c r="EZE131" s="2"/>
      <c r="EZF131" s="2"/>
      <c r="EZG131" s="2"/>
      <c r="EZH131" s="2"/>
      <c r="EZI131" s="2"/>
      <c r="EZJ131" s="2"/>
      <c r="EZK131" s="2"/>
      <c r="EZL131" s="2"/>
      <c r="EZM131" s="2"/>
      <c r="EZN131" s="2"/>
      <c r="EZO131" s="2"/>
      <c r="EZP131" s="2"/>
      <c r="EZQ131" s="2"/>
      <c r="EZR131" s="2"/>
      <c r="EZS131" s="2"/>
      <c r="EZT131" s="2"/>
      <c r="EZU131" s="2"/>
      <c r="EZV131" s="2"/>
      <c r="EZW131" s="2"/>
      <c r="EZX131" s="2"/>
      <c r="EZY131" s="2"/>
      <c r="EZZ131" s="2"/>
      <c r="FAA131" s="2"/>
      <c r="FAB131" s="2"/>
      <c r="FAC131" s="2"/>
      <c r="FAD131" s="2"/>
      <c r="FAE131" s="2"/>
      <c r="FAF131" s="2"/>
      <c r="FAG131" s="2"/>
      <c r="FAH131" s="2"/>
      <c r="FAI131" s="2"/>
      <c r="FAJ131" s="2"/>
      <c r="FAK131" s="2"/>
      <c r="FAL131" s="2"/>
      <c r="FAM131" s="2"/>
      <c r="FAN131" s="2"/>
      <c r="FAO131" s="2"/>
      <c r="FAP131" s="2"/>
      <c r="FAQ131" s="2"/>
      <c r="FAR131" s="2"/>
      <c r="FAS131" s="2"/>
      <c r="FAT131" s="2"/>
      <c r="FAU131" s="2"/>
      <c r="FAV131" s="2"/>
      <c r="FAW131" s="2"/>
      <c r="FAX131" s="2"/>
      <c r="FAY131" s="2"/>
      <c r="FAZ131" s="2"/>
      <c r="FBA131" s="2"/>
      <c r="FBB131" s="2"/>
      <c r="FBC131" s="2"/>
      <c r="FBD131" s="2"/>
      <c r="FBE131" s="2"/>
      <c r="FBF131" s="2"/>
      <c r="FBG131" s="2"/>
      <c r="FBH131" s="2"/>
      <c r="FBI131" s="2"/>
      <c r="FBJ131" s="2"/>
      <c r="FBK131" s="2"/>
      <c r="FBL131" s="2"/>
      <c r="FBM131" s="2"/>
      <c r="FBN131" s="2"/>
      <c r="FBO131" s="2"/>
      <c r="FBP131" s="2"/>
      <c r="FBQ131" s="2"/>
      <c r="FBR131" s="2"/>
      <c r="FBS131" s="2"/>
      <c r="FBT131" s="2"/>
      <c r="FBU131" s="2"/>
      <c r="FBV131" s="2"/>
      <c r="FBW131" s="2"/>
      <c r="FBX131" s="2"/>
      <c r="FBY131" s="2"/>
      <c r="FBZ131" s="2"/>
      <c r="FCA131" s="2"/>
      <c r="FCB131" s="2"/>
      <c r="FCC131" s="2"/>
      <c r="FCD131" s="2"/>
      <c r="FCE131" s="2"/>
      <c r="FCF131" s="2"/>
      <c r="FCG131" s="2"/>
      <c r="FCH131" s="2"/>
      <c r="FCI131" s="2"/>
      <c r="FCJ131" s="2"/>
      <c r="FCK131" s="2"/>
      <c r="FCL131" s="2"/>
      <c r="FCM131" s="2"/>
      <c r="FCN131" s="2"/>
      <c r="FCO131" s="2"/>
      <c r="FCP131" s="2"/>
      <c r="FCQ131" s="2"/>
      <c r="FCR131" s="2"/>
      <c r="FCS131" s="2"/>
      <c r="FCT131" s="2"/>
      <c r="FCU131" s="2"/>
      <c r="FCV131" s="2"/>
      <c r="FCW131" s="2"/>
      <c r="FCX131" s="2"/>
      <c r="FCY131" s="2"/>
      <c r="FCZ131" s="2"/>
      <c r="FDA131" s="2"/>
      <c r="FDB131" s="2"/>
      <c r="FDC131" s="2"/>
      <c r="FDD131" s="2"/>
      <c r="FDE131" s="2"/>
      <c r="FDF131" s="2"/>
      <c r="FDG131" s="2"/>
      <c r="FDH131" s="2"/>
      <c r="FDI131" s="2"/>
      <c r="FDJ131" s="2"/>
      <c r="FDK131" s="2"/>
      <c r="FDL131" s="2"/>
      <c r="FDM131" s="2"/>
      <c r="FDN131" s="2"/>
      <c r="FDO131" s="2"/>
      <c r="FDP131" s="2"/>
      <c r="FDQ131" s="2"/>
      <c r="FDR131" s="2"/>
      <c r="FDS131" s="2"/>
      <c r="FDT131" s="2"/>
      <c r="FDU131" s="2"/>
      <c r="FDV131" s="2"/>
      <c r="FDW131" s="2"/>
      <c r="FDX131" s="2"/>
      <c r="FDY131" s="2"/>
      <c r="FDZ131" s="2"/>
      <c r="FEA131" s="2"/>
      <c r="FEB131" s="2"/>
      <c r="FEC131" s="2"/>
      <c r="FED131" s="2"/>
      <c r="FEE131" s="2"/>
      <c r="FEF131" s="2"/>
      <c r="FEG131" s="2"/>
      <c r="FEH131" s="2"/>
      <c r="FEI131" s="2"/>
      <c r="FEJ131" s="2"/>
      <c r="FEK131" s="2"/>
      <c r="FEL131" s="2"/>
      <c r="FEM131" s="2"/>
      <c r="FEN131" s="2"/>
      <c r="FEO131" s="2"/>
      <c r="FEP131" s="2"/>
      <c r="FEQ131" s="2"/>
      <c r="FER131" s="2"/>
      <c r="FES131" s="2"/>
      <c r="FET131" s="2"/>
      <c r="FEU131" s="2"/>
      <c r="FEV131" s="2"/>
      <c r="FEW131" s="2"/>
      <c r="FEX131" s="2"/>
      <c r="FEY131" s="2"/>
      <c r="FEZ131" s="2"/>
      <c r="FFA131" s="2"/>
      <c r="FFB131" s="2"/>
      <c r="FFC131" s="2"/>
      <c r="FFD131" s="2"/>
      <c r="FFE131" s="2"/>
      <c r="FFF131" s="2"/>
      <c r="FFG131" s="2"/>
      <c r="FFH131" s="2"/>
      <c r="FFI131" s="2"/>
      <c r="FFJ131" s="2"/>
      <c r="FFK131" s="2"/>
      <c r="FFL131" s="2"/>
      <c r="FFM131" s="2"/>
      <c r="FFN131" s="2"/>
      <c r="FFO131" s="2"/>
      <c r="FFP131" s="2"/>
      <c r="FFQ131" s="2"/>
      <c r="FFR131" s="2"/>
      <c r="FFS131" s="2"/>
      <c r="FFT131" s="2"/>
      <c r="FFU131" s="2"/>
      <c r="FFV131" s="2"/>
      <c r="FFW131" s="2"/>
      <c r="FFX131" s="2"/>
      <c r="FFY131" s="2"/>
      <c r="FFZ131" s="2"/>
      <c r="FGA131" s="2"/>
      <c r="FGB131" s="2"/>
      <c r="FGC131" s="2"/>
      <c r="FGD131" s="2"/>
      <c r="FGE131" s="2"/>
      <c r="FGF131" s="2"/>
      <c r="FGG131" s="2"/>
      <c r="FGH131" s="2"/>
      <c r="FGI131" s="2"/>
      <c r="FGJ131" s="2"/>
      <c r="FGK131" s="2"/>
      <c r="FGL131" s="2"/>
      <c r="FGM131" s="2"/>
      <c r="FGN131" s="2"/>
      <c r="FGO131" s="2"/>
      <c r="FGP131" s="2"/>
      <c r="FGQ131" s="2"/>
      <c r="FGR131" s="2"/>
      <c r="FGS131" s="2"/>
      <c r="FGT131" s="2"/>
      <c r="FGU131" s="2"/>
      <c r="FGV131" s="2"/>
      <c r="FGW131" s="2"/>
      <c r="FGX131" s="2"/>
      <c r="FGY131" s="2"/>
      <c r="FGZ131" s="2"/>
      <c r="FHA131" s="2"/>
      <c r="FHB131" s="2"/>
      <c r="FHC131" s="2"/>
      <c r="FHD131" s="2"/>
      <c r="FHE131" s="2"/>
      <c r="FHF131" s="2"/>
      <c r="FHG131" s="2"/>
      <c r="FHH131" s="2"/>
      <c r="FHI131" s="2"/>
      <c r="FHJ131" s="2"/>
      <c r="FHK131" s="2"/>
      <c r="FHL131" s="2"/>
      <c r="FHM131" s="2"/>
      <c r="FHN131" s="2"/>
      <c r="FHO131" s="2"/>
      <c r="FHP131" s="2"/>
      <c r="FHQ131" s="2"/>
      <c r="FHR131" s="2"/>
      <c r="FHS131" s="2"/>
      <c r="FHT131" s="2"/>
      <c r="FHU131" s="2"/>
      <c r="FHV131" s="2"/>
      <c r="FHW131" s="2"/>
      <c r="FHX131" s="2"/>
      <c r="FHY131" s="2"/>
      <c r="FHZ131" s="2"/>
      <c r="FIA131" s="2"/>
      <c r="FIB131" s="2"/>
      <c r="FIC131" s="2"/>
      <c r="FID131" s="2"/>
      <c r="FIE131" s="2"/>
      <c r="FIF131" s="2"/>
      <c r="FIG131" s="2"/>
      <c r="FIH131" s="2"/>
      <c r="FII131" s="2"/>
      <c r="FIJ131" s="2"/>
      <c r="FIK131" s="2"/>
      <c r="FIL131" s="2"/>
      <c r="FIM131" s="2"/>
      <c r="FIN131" s="2"/>
      <c r="FIO131" s="2"/>
      <c r="FIP131" s="2"/>
      <c r="FIQ131" s="2"/>
      <c r="FIR131" s="2"/>
      <c r="FIS131" s="2"/>
      <c r="FIT131" s="2"/>
      <c r="FIU131" s="2"/>
      <c r="FIV131" s="2"/>
      <c r="FIW131" s="2"/>
      <c r="FIX131" s="2"/>
      <c r="FIY131" s="2"/>
      <c r="FIZ131" s="2"/>
      <c r="FJA131" s="2"/>
      <c r="FJB131" s="2"/>
      <c r="FJC131" s="2"/>
      <c r="FJD131" s="2"/>
      <c r="FJE131" s="2"/>
      <c r="FJF131" s="2"/>
      <c r="FJG131" s="2"/>
      <c r="FJH131" s="2"/>
      <c r="FJI131" s="2"/>
      <c r="FJJ131" s="2"/>
      <c r="FJK131" s="2"/>
      <c r="FJL131" s="2"/>
      <c r="FJM131" s="2"/>
      <c r="FJN131" s="2"/>
      <c r="FJO131" s="2"/>
      <c r="FJP131" s="2"/>
      <c r="FJQ131" s="2"/>
      <c r="FJR131" s="2"/>
      <c r="FJS131" s="2"/>
      <c r="FJT131" s="2"/>
      <c r="FJU131" s="2"/>
      <c r="FJV131" s="2"/>
      <c r="FJW131" s="2"/>
      <c r="FJX131" s="2"/>
      <c r="FJY131" s="2"/>
      <c r="FJZ131" s="2"/>
      <c r="FKA131" s="2"/>
      <c r="FKB131" s="2"/>
      <c r="FKC131" s="2"/>
      <c r="FKD131" s="2"/>
      <c r="FKE131" s="2"/>
      <c r="FKF131" s="2"/>
      <c r="FKG131" s="2"/>
      <c r="FKH131" s="2"/>
      <c r="FKI131" s="2"/>
      <c r="FKJ131" s="2"/>
      <c r="FKK131" s="2"/>
      <c r="FKL131" s="2"/>
      <c r="FKM131" s="2"/>
      <c r="FKN131" s="2"/>
      <c r="FKO131" s="2"/>
      <c r="FKP131" s="2"/>
      <c r="FKQ131" s="2"/>
      <c r="FKR131" s="2"/>
      <c r="FKS131" s="2"/>
      <c r="FKT131" s="2"/>
      <c r="FKU131" s="2"/>
      <c r="FKV131" s="2"/>
      <c r="FKW131" s="2"/>
      <c r="FKX131" s="2"/>
      <c r="FKY131" s="2"/>
      <c r="FKZ131" s="2"/>
      <c r="FLA131" s="2"/>
      <c r="FLB131" s="2"/>
      <c r="FLC131" s="2"/>
      <c r="FLD131" s="2"/>
      <c r="FLE131" s="2"/>
      <c r="FLF131" s="2"/>
      <c r="FLG131" s="2"/>
      <c r="FLH131" s="2"/>
      <c r="FLI131" s="2"/>
      <c r="FLJ131" s="2"/>
      <c r="FLK131" s="2"/>
      <c r="FLL131" s="2"/>
      <c r="FLM131" s="2"/>
      <c r="FLN131" s="2"/>
      <c r="FLO131" s="2"/>
      <c r="FLP131" s="2"/>
      <c r="FLQ131" s="2"/>
      <c r="FLR131" s="2"/>
      <c r="FLS131" s="2"/>
      <c r="FLT131" s="2"/>
      <c r="FLU131" s="2"/>
      <c r="FLV131" s="2"/>
      <c r="FLW131" s="2"/>
      <c r="FLX131" s="2"/>
      <c r="FLY131" s="2"/>
      <c r="FLZ131" s="2"/>
      <c r="FMA131" s="2"/>
      <c r="FMB131" s="2"/>
      <c r="FMC131" s="2"/>
      <c r="FMD131" s="2"/>
      <c r="FME131" s="2"/>
      <c r="FMF131" s="2"/>
      <c r="FMG131" s="2"/>
      <c r="FMH131" s="2"/>
      <c r="FMI131" s="2"/>
      <c r="FMJ131" s="2"/>
      <c r="FMK131" s="2"/>
      <c r="FML131" s="2"/>
      <c r="FMM131" s="2"/>
      <c r="FMN131" s="2"/>
      <c r="FMO131" s="2"/>
      <c r="FMP131" s="2"/>
      <c r="FMQ131" s="2"/>
      <c r="FMR131" s="2"/>
      <c r="FMS131" s="2"/>
      <c r="FMT131" s="2"/>
      <c r="FMU131" s="2"/>
      <c r="FMV131" s="2"/>
      <c r="FMW131" s="2"/>
      <c r="FMX131" s="2"/>
      <c r="FMY131" s="2"/>
      <c r="FMZ131" s="2"/>
      <c r="FNA131" s="2"/>
      <c r="FNB131" s="2"/>
      <c r="FNC131" s="2"/>
      <c r="FND131" s="2"/>
      <c r="FNE131" s="2"/>
      <c r="FNF131" s="2"/>
      <c r="FNG131" s="2"/>
      <c r="FNH131" s="2"/>
      <c r="FNI131" s="2"/>
      <c r="FNJ131" s="2"/>
      <c r="FNK131" s="2"/>
      <c r="FNL131" s="2"/>
      <c r="FNM131" s="2"/>
      <c r="FNN131" s="2"/>
      <c r="FNO131" s="2"/>
      <c r="FNP131" s="2"/>
      <c r="FNQ131" s="2"/>
      <c r="FNR131" s="2"/>
      <c r="FNS131" s="2"/>
      <c r="FNT131" s="2"/>
      <c r="FNU131" s="2"/>
      <c r="FNV131" s="2"/>
      <c r="FNW131" s="2"/>
      <c r="FNX131" s="2"/>
      <c r="FNY131" s="2"/>
      <c r="FNZ131" s="2"/>
      <c r="FOA131" s="2"/>
      <c r="FOB131" s="2"/>
      <c r="FOC131" s="2"/>
      <c r="FOD131" s="2"/>
      <c r="FOE131" s="2"/>
      <c r="FOF131" s="2"/>
      <c r="FOG131" s="2"/>
      <c r="FOH131" s="2"/>
      <c r="FOI131" s="2"/>
      <c r="FOJ131" s="2"/>
      <c r="FOK131" s="2"/>
      <c r="FOL131" s="2"/>
      <c r="FOM131" s="2"/>
      <c r="FON131" s="2"/>
      <c r="FOO131" s="2"/>
      <c r="FOP131" s="2"/>
      <c r="FOQ131" s="2"/>
      <c r="FOR131" s="2"/>
      <c r="FOS131" s="2"/>
      <c r="FOT131" s="2"/>
      <c r="FOU131" s="2"/>
      <c r="FOV131" s="2"/>
      <c r="FOW131" s="2"/>
      <c r="FOX131" s="2"/>
      <c r="FOY131" s="2"/>
      <c r="FOZ131" s="2"/>
      <c r="FPA131" s="2"/>
      <c r="FPB131" s="2"/>
      <c r="FPC131" s="2"/>
      <c r="FPD131" s="2"/>
      <c r="FPE131" s="2"/>
      <c r="FPF131" s="2"/>
      <c r="FPG131" s="2"/>
      <c r="FPH131" s="2"/>
      <c r="FPI131" s="2"/>
      <c r="FPJ131" s="2"/>
      <c r="FPK131" s="2"/>
      <c r="FPL131" s="2"/>
      <c r="FPM131" s="2"/>
      <c r="FPN131" s="2"/>
      <c r="FPO131" s="2"/>
      <c r="FPP131" s="2"/>
      <c r="FPQ131" s="2"/>
      <c r="FPR131" s="2"/>
      <c r="FPS131" s="2"/>
      <c r="FPT131" s="2"/>
      <c r="FPU131" s="2"/>
      <c r="FPV131" s="2"/>
      <c r="FPW131" s="2"/>
      <c r="FPX131" s="2"/>
      <c r="FPY131" s="2"/>
      <c r="FPZ131" s="2"/>
      <c r="FQA131" s="2"/>
      <c r="FQB131" s="2"/>
      <c r="FQC131" s="2"/>
      <c r="FQD131" s="2"/>
      <c r="FQE131" s="2"/>
      <c r="FQF131" s="2"/>
      <c r="FQG131" s="2"/>
      <c r="FQH131" s="2"/>
      <c r="FQI131" s="2"/>
      <c r="FQJ131" s="2"/>
      <c r="FQK131" s="2"/>
      <c r="FQL131" s="2"/>
      <c r="FQM131" s="2"/>
      <c r="FQN131" s="2"/>
      <c r="FQO131" s="2"/>
      <c r="FQP131" s="2"/>
      <c r="FQQ131" s="2"/>
      <c r="FQR131" s="2"/>
      <c r="FQS131" s="2"/>
      <c r="FQT131" s="2"/>
      <c r="FQU131" s="2"/>
      <c r="FQV131" s="2"/>
      <c r="FQW131" s="2"/>
      <c r="FQX131" s="2"/>
      <c r="FQY131" s="2"/>
      <c r="FQZ131" s="2"/>
      <c r="FRA131" s="2"/>
      <c r="FRB131" s="2"/>
      <c r="FRC131" s="2"/>
      <c r="FRD131" s="2"/>
      <c r="FRE131" s="2"/>
      <c r="FRF131" s="2"/>
      <c r="FRG131" s="2"/>
      <c r="FRH131" s="2"/>
      <c r="FRI131" s="2"/>
      <c r="FRJ131" s="2"/>
      <c r="FRK131" s="2"/>
      <c r="FRL131" s="2"/>
      <c r="FRM131" s="2"/>
      <c r="FRN131" s="2"/>
      <c r="FRO131" s="2"/>
      <c r="FRP131" s="2"/>
      <c r="FRQ131" s="2"/>
      <c r="FRR131" s="2"/>
      <c r="FRS131" s="2"/>
      <c r="FRT131" s="2"/>
      <c r="FRU131" s="2"/>
      <c r="FRV131" s="2"/>
      <c r="FRW131" s="2"/>
      <c r="FRX131" s="2"/>
      <c r="FRY131" s="2"/>
      <c r="FRZ131" s="2"/>
      <c r="FSA131" s="2"/>
      <c r="FSB131" s="2"/>
      <c r="FSC131" s="2"/>
      <c r="FSD131" s="2"/>
      <c r="FSE131" s="2"/>
      <c r="FSF131" s="2"/>
      <c r="FSG131" s="2"/>
      <c r="FSH131" s="2"/>
      <c r="FSI131" s="2"/>
      <c r="FSJ131" s="2"/>
      <c r="FSK131" s="2"/>
      <c r="FSL131" s="2"/>
      <c r="FSM131" s="2"/>
      <c r="FSN131" s="2"/>
      <c r="FSO131" s="2"/>
      <c r="FSP131" s="2"/>
      <c r="FSQ131" s="2"/>
      <c r="FSR131" s="2"/>
      <c r="FSS131" s="2"/>
      <c r="FST131" s="2"/>
      <c r="FSU131" s="2"/>
      <c r="FSV131" s="2"/>
      <c r="FSW131" s="2"/>
      <c r="FSX131" s="2"/>
      <c r="FSY131" s="2"/>
      <c r="FSZ131" s="2"/>
      <c r="FTA131" s="2"/>
      <c r="FTB131" s="2"/>
      <c r="FTC131" s="2"/>
      <c r="FTD131" s="2"/>
      <c r="FTE131" s="2"/>
      <c r="FTF131" s="2"/>
      <c r="FTG131" s="2"/>
      <c r="FTH131" s="2"/>
      <c r="FTI131" s="2"/>
      <c r="FTJ131" s="2"/>
      <c r="FTK131" s="2"/>
      <c r="FTL131" s="2"/>
      <c r="FTM131" s="2"/>
      <c r="FTN131" s="2"/>
      <c r="FTO131" s="2"/>
      <c r="FTP131" s="2"/>
      <c r="FTQ131" s="2"/>
      <c r="FTR131" s="2"/>
      <c r="FTS131" s="2"/>
      <c r="FTT131" s="2"/>
      <c r="FTU131" s="2"/>
      <c r="FTV131" s="2"/>
      <c r="FTW131" s="2"/>
      <c r="FTX131" s="2"/>
      <c r="FTY131" s="2"/>
      <c r="FTZ131" s="2"/>
      <c r="FUA131" s="2"/>
      <c r="FUB131" s="2"/>
      <c r="FUC131" s="2"/>
      <c r="FUD131" s="2"/>
      <c r="FUE131" s="2"/>
      <c r="FUF131" s="2"/>
      <c r="FUG131" s="2"/>
      <c r="FUH131" s="2"/>
      <c r="FUI131" s="2"/>
      <c r="FUJ131" s="2"/>
      <c r="FUK131" s="2"/>
      <c r="FUL131" s="2"/>
      <c r="FUM131" s="2"/>
      <c r="FUN131" s="2"/>
      <c r="FUO131" s="2"/>
      <c r="FUP131" s="2"/>
      <c r="FUQ131" s="2"/>
      <c r="FUR131" s="2"/>
      <c r="FUS131" s="2"/>
      <c r="FUT131" s="2"/>
      <c r="FUU131" s="2"/>
      <c r="FUV131" s="2"/>
      <c r="FUW131" s="2"/>
      <c r="FUX131" s="2"/>
      <c r="FUY131" s="2"/>
      <c r="FUZ131" s="2"/>
      <c r="FVA131" s="2"/>
      <c r="FVB131" s="2"/>
      <c r="FVC131" s="2"/>
      <c r="FVD131" s="2"/>
      <c r="FVE131" s="2"/>
      <c r="FVF131" s="2"/>
      <c r="FVG131" s="2"/>
      <c r="FVH131" s="2"/>
      <c r="FVI131" s="2"/>
      <c r="FVJ131" s="2"/>
      <c r="FVK131" s="2"/>
      <c r="FVL131" s="2"/>
      <c r="FVM131" s="2"/>
      <c r="FVN131" s="2"/>
      <c r="FVO131" s="2"/>
      <c r="FVP131" s="2"/>
      <c r="FVQ131" s="2"/>
      <c r="FVR131" s="2"/>
      <c r="FVS131" s="2"/>
      <c r="FVT131" s="2"/>
      <c r="FVU131" s="2"/>
      <c r="FVV131" s="2"/>
      <c r="FVW131" s="2"/>
      <c r="FVX131" s="2"/>
      <c r="FVY131" s="2"/>
      <c r="FVZ131" s="2"/>
      <c r="FWA131" s="2"/>
      <c r="FWB131" s="2"/>
      <c r="FWC131" s="2"/>
      <c r="FWD131" s="2"/>
      <c r="FWE131" s="2"/>
      <c r="FWF131" s="2"/>
      <c r="FWG131" s="2"/>
      <c r="FWH131" s="2"/>
      <c r="FWI131" s="2"/>
      <c r="FWJ131" s="2"/>
      <c r="FWK131" s="2"/>
      <c r="FWL131" s="2"/>
      <c r="FWM131" s="2"/>
      <c r="FWN131" s="2"/>
      <c r="FWO131" s="2"/>
      <c r="FWP131" s="2"/>
      <c r="FWQ131" s="2"/>
      <c r="FWR131" s="2"/>
      <c r="FWS131" s="2"/>
      <c r="FWT131" s="2"/>
      <c r="FWU131" s="2"/>
      <c r="FWV131" s="2"/>
      <c r="FWW131" s="2"/>
      <c r="FWX131" s="2"/>
      <c r="FWY131" s="2"/>
      <c r="FWZ131" s="2"/>
      <c r="FXA131" s="2"/>
      <c r="FXB131" s="2"/>
      <c r="FXC131" s="2"/>
      <c r="FXD131" s="2"/>
      <c r="FXE131" s="2"/>
      <c r="FXF131" s="2"/>
      <c r="FXG131" s="2"/>
      <c r="FXH131" s="2"/>
      <c r="FXI131" s="2"/>
      <c r="FXJ131" s="2"/>
      <c r="FXK131" s="2"/>
      <c r="FXL131" s="2"/>
      <c r="FXM131" s="2"/>
      <c r="FXN131" s="2"/>
      <c r="FXO131" s="2"/>
      <c r="FXP131" s="2"/>
      <c r="FXQ131" s="2"/>
      <c r="FXR131" s="2"/>
      <c r="FXS131" s="2"/>
      <c r="FXT131" s="2"/>
      <c r="FXU131" s="2"/>
      <c r="FXV131" s="2"/>
      <c r="FXW131" s="2"/>
      <c r="FXX131" s="2"/>
      <c r="FXY131" s="2"/>
      <c r="FXZ131" s="2"/>
      <c r="FYA131" s="2"/>
      <c r="FYB131" s="2"/>
      <c r="FYC131" s="2"/>
      <c r="FYD131" s="2"/>
      <c r="FYE131" s="2"/>
      <c r="FYF131" s="2"/>
      <c r="FYG131" s="2"/>
      <c r="FYH131" s="2"/>
      <c r="FYI131" s="2"/>
      <c r="FYJ131" s="2"/>
      <c r="FYK131" s="2"/>
      <c r="FYL131" s="2"/>
      <c r="FYM131" s="2"/>
      <c r="FYN131" s="2"/>
      <c r="FYO131" s="2"/>
      <c r="FYP131" s="2"/>
      <c r="FYQ131" s="2"/>
      <c r="FYR131" s="2"/>
      <c r="FYS131" s="2"/>
      <c r="FYT131" s="2"/>
      <c r="FYU131" s="2"/>
      <c r="FYV131" s="2"/>
      <c r="FYW131" s="2"/>
      <c r="FYX131" s="2"/>
      <c r="FYY131" s="2"/>
      <c r="FYZ131" s="2"/>
      <c r="FZA131" s="2"/>
      <c r="FZB131" s="2"/>
      <c r="FZC131" s="2"/>
      <c r="FZD131" s="2"/>
      <c r="FZE131" s="2"/>
      <c r="FZF131" s="2"/>
      <c r="FZG131" s="2"/>
      <c r="FZH131" s="2"/>
      <c r="FZI131" s="2"/>
      <c r="FZJ131" s="2"/>
      <c r="FZK131" s="2"/>
      <c r="FZL131" s="2"/>
      <c r="FZM131" s="2"/>
      <c r="FZN131" s="2"/>
      <c r="FZO131" s="2"/>
      <c r="FZP131" s="2"/>
      <c r="FZQ131" s="2"/>
      <c r="FZR131" s="2"/>
      <c r="FZS131" s="2"/>
      <c r="FZT131" s="2"/>
      <c r="FZU131" s="2"/>
      <c r="FZV131" s="2"/>
      <c r="FZW131" s="2"/>
      <c r="FZX131" s="2"/>
      <c r="FZY131" s="2"/>
      <c r="FZZ131" s="2"/>
      <c r="GAA131" s="2"/>
      <c r="GAB131" s="2"/>
      <c r="GAC131" s="2"/>
      <c r="GAD131" s="2"/>
      <c r="GAE131" s="2"/>
      <c r="GAF131" s="2"/>
      <c r="GAG131" s="2"/>
      <c r="GAH131" s="2"/>
      <c r="GAI131" s="2"/>
      <c r="GAJ131" s="2"/>
      <c r="GAK131" s="2"/>
      <c r="GAL131" s="2"/>
      <c r="GAM131" s="2"/>
      <c r="GAN131" s="2"/>
      <c r="GAO131" s="2"/>
      <c r="GAP131" s="2"/>
      <c r="GAQ131" s="2"/>
      <c r="GAR131" s="2"/>
      <c r="GAS131" s="2"/>
      <c r="GAT131" s="2"/>
      <c r="GAU131" s="2"/>
      <c r="GAV131" s="2"/>
      <c r="GAW131" s="2"/>
      <c r="GAX131" s="2"/>
      <c r="GAY131" s="2"/>
      <c r="GAZ131" s="2"/>
      <c r="GBA131" s="2"/>
      <c r="GBB131" s="2"/>
      <c r="GBC131" s="2"/>
      <c r="GBD131" s="2"/>
      <c r="GBE131" s="2"/>
      <c r="GBF131" s="2"/>
      <c r="GBG131" s="2"/>
      <c r="GBH131" s="2"/>
      <c r="GBI131" s="2"/>
      <c r="GBJ131" s="2"/>
      <c r="GBK131" s="2"/>
      <c r="GBL131" s="2"/>
      <c r="GBM131" s="2"/>
      <c r="GBN131" s="2"/>
      <c r="GBO131" s="2"/>
      <c r="GBP131" s="2"/>
      <c r="GBQ131" s="2"/>
      <c r="GBR131" s="2"/>
      <c r="GBS131" s="2"/>
      <c r="GBT131" s="2"/>
      <c r="GBU131" s="2"/>
      <c r="GBV131" s="2"/>
      <c r="GBW131" s="2"/>
      <c r="GBX131" s="2"/>
      <c r="GBY131" s="2"/>
      <c r="GBZ131" s="2"/>
      <c r="GCA131" s="2"/>
      <c r="GCB131" s="2"/>
      <c r="GCC131" s="2"/>
      <c r="GCD131" s="2"/>
      <c r="GCE131" s="2"/>
      <c r="GCF131" s="2"/>
      <c r="GCG131" s="2"/>
      <c r="GCH131" s="2"/>
      <c r="GCI131" s="2"/>
      <c r="GCJ131" s="2"/>
      <c r="GCK131" s="2"/>
      <c r="GCL131" s="2"/>
      <c r="GCM131" s="2"/>
      <c r="GCN131" s="2"/>
      <c r="GCO131" s="2"/>
      <c r="GCP131" s="2"/>
      <c r="GCQ131" s="2"/>
      <c r="GCR131" s="2"/>
      <c r="GCS131" s="2"/>
      <c r="GCT131" s="2"/>
      <c r="GCU131" s="2"/>
      <c r="GCV131" s="2"/>
      <c r="GCW131" s="2"/>
      <c r="GCX131" s="2"/>
      <c r="GCY131" s="2"/>
      <c r="GCZ131" s="2"/>
      <c r="GDA131" s="2"/>
      <c r="GDB131" s="2"/>
      <c r="GDC131" s="2"/>
      <c r="GDD131" s="2"/>
      <c r="GDE131" s="2"/>
      <c r="GDF131" s="2"/>
      <c r="GDG131" s="2"/>
      <c r="GDH131" s="2"/>
      <c r="GDI131" s="2"/>
      <c r="GDJ131" s="2"/>
      <c r="GDK131" s="2"/>
      <c r="GDL131" s="2"/>
      <c r="GDM131" s="2"/>
      <c r="GDN131" s="2"/>
      <c r="GDO131" s="2"/>
      <c r="GDP131" s="2"/>
      <c r="GDQ131" s="2"/>
      <c r="GDR131" s="2"/>
      <c r="GDS131" s="2"/>
      <c r="GDT131" s="2"/>
      <c r="GDU131" s="2"/>
      <c r="GDV131" s="2"/>
      <c r="GDW131" s="2"/>
      <c r="GDX131" s="2"/>
      <c r="GDY131" s="2"/>
      <c r="GDZ131" s="2"/>
      <c r="GEA131" s="2"/>
      <c r="GEB131" s="2"/>
      <c r="GEC131" s="2"/>
      <c r="GED131" s="2"/>
      <c r="GEE131" s="2"/>
      <c r="GEF131" s="2"/>
      <c r="GEG131" s="2"/>
      <c r="GEH131" s="2"/>
      <c r="GEI131" s="2"/>
      <c r="GEJ131" s="2"/>
      <c r="GEK131" s="2"/>
      <c r="GEL131" s="2"/>
      <c r="GEM131" s="2"/>
      <c r="GEN131" s="2"/>
      <c r="GEO131" s="2"/>
      <c r="GEP131" s="2"/>
      <c r="GEQ131" s="2"/>
      <c r="GER131" s="2"/>
      <c r="GES131" s="2"/>
      <c r="GET131" s="2"/>
      <c r="GEU131" s="2"/>
      <c r="GEV131" s="2"/>
      <c r="GEW131" s="2"/>
      <c r="GEX131" s="2"/>
      <c r="GEY131" s="2"/>
      <c r="GEZ131" s="2"/>
      <c r="GFA131" s="2"/>
      <c r="GFB131" s="2"/>
      <c r="GFC131" s="2"/>
      <c r="GFD131" s="2"/>
      <c r="GFE131" s="2"/>
      <c r="GFF131" s="2"/>
      <c r="GFG131" s="2"/>
      <c r="GFH131" s="2"/>
      <c r="GFI131" s="2"/>
      <c r="GFJ131" s="2"/>
      <c r="GFK131" s="2"/>
      <c r="GFL131" s="2"/>
      <c r="GFM131" s="2"/>
      <c r="GFN131" s="2"/>
      <c r="GFO131" s="2"/>
      <c r="GFP131" s="2"/>
      <c r="GFQ131" s="2"/>
      <c r="GFR131" s="2"/>
      <c r="GFS131" s="2"/>
      <c r="GFT131" s="2"/>
      <c r="GFU131" s="2"/>
      <c r="GFV131" s="2"/>
      <c r="GFW131" s="2"/>
      <c r="GFX131" s="2"/>
      <c r="GFY131" s="2"/>
      <c r="GFZ131" s="2"/>
      <c r="GGA131" s="2"/>
      <c r="GGB131" s="2"/>
      <c r="GGC131" s="2"/>
      <c r="GGD131" s="2"/>
      <c r="GGE131" s="2"/>
      <c r="GGF131" s="2"/>
      <c r="GGG131" s="2"/>
      <c r="GGH131" s="2"/>
      <c r="GGI131" s="2"/>
      <c r="GGJ131" s="2"/>
      <c r="GGK131" s="2"/>
      <c r="GGL131" s="2"/>
      <c r="GGM131" s="2"/>
      <c r="GGN131" s="2"/>
      <c r="GGO131" s="2"/>
      <c r="GGP131" s="2"/>
      <c r="GGQ131" s="2"/>
      <c r="GGR131" s="2"/>
      <c r="GGS131" s="2"/>
      <c r="GGT131" s="2"/>
      <c r="GGU131" s="2"/>
      <c r="GGV131" s="2"/>
      <c r="GGW131" s="2"/>
      <c r="GGX131" s="2"/>
      <c r="GGY131" s="2"/>
      <c r="GGZ131" s="2"/>
      <c r="GHA131" s="2"/>
      <c r="GHB131" s="2"/>
      <c r="GHC131" s="2"/>
      <c r="GHD131" s="2"/>
      <c r="GHE131" s="2"/>
      <c r="GHF131" s="2"/>
      <c r="GHG131" s="2"/>
      <c r="GHH131" s="2"/>
      <c r="GHI131" s="2"/>
      <c r="GHJ131" s="2"/>
      <c r="GHK131" s="2"/>
      <c r="GHL131" s="2"/>
      <c r="GHM131" s="2"/>
      <c r="GHN131" s="2"/>
      <c r="GHO131" s="2"/>
      <c r="GHP131" s="2"/>
      <c r="GHQ131" s="2"/>
      <c r="GHR131" s="2"/>
      <c r="GHS131" s="2"/>
      <c r="GHT131" s="2"/>
      <c r="GHU131" s="2"/>
      <c r="GHV131" s="2"/>
      <c r="GHW131" s="2"/>
      <c r="GHX131" s="2"/>
      <c r="GHY131" s="2"/>
      <c r="GHZ131" s="2"/>
      <c r="GIA131" s="2"/>
      <c r="GIB131" s="2"/>
      <c r="GIC131" s="2"/>
      <c r="GID131" s="2"/>
      <c r="GIE131" s="2"/>
      <c r="GIF131" s="2"/>
      <c r="GIG131" s="2"/>
      <c r="GIH131" s="2"/>
      <c r="GII131" s="2"/>
      <c r="GIJ131" s="2"/>
      <c r="GIK131" s="2"/>
      <c r="GIL131" s="2"/>
      <c r="GIM131" s="2"/>
      <c r="GIN131" s="2"/>
      <c r="GIO131" s="2"/>
      <c r="GIP131" s="2"/>
      <c r="GIQ131" s="2"/>
      <c r="GIR131" s="2"/>
      <c r="GIS131" s="2"/>
      <c r="GIT131" s="2"/>
      <c r="GIU131" s="2"/>
      <c r="GIV131" s="2"/>
      <c r="GIW131" s="2"/>
      <c r="GIX131" s="2"/>
      <c r="GIY131" s="2"/>
      <c r="GIZ131" s="2"/>
      <c r="GJA131" s="2"/>
      <c r="GJB131" s="2"/>
      <c r="GJC131" s="2"/>
      <c r="GJD131" s="2"/>
      <c r="GJE131" s="2"/>
      <c r="GJF131" s="2"/>
      <c r="GJG131" s="2"/>
      <c r="GJH131" s="2"/>
      <c r="GJI131" s="2"/>
      <c r="GJJ131" s="2"/>
      <c r="GJK131" s="2"/>
      <c r="GJL131" s="2"/>
      <c r="GJM131" s="2"/>
      <c r="GJN131" s="2"/>
      <c r="GJO131" s="2"/>
      <c r="GJP131" s="2"/>
      <c r="GJQ131" s="2"/>
      <c r="GJR131" s="2"/>
      <c r="GJS131" s="2"/>
      <c r="GJT131" s="2"/>
      <c r="GJU131" s="2"/>
      <c r="GJV131" s="2"/>
      <c r="GJW131" s="2"/>
      <c r="GJX131" s="2"/>
      <c r="GJY131" s="2"/>
      <c r="GJZ131" s="2"/>
      <c r="GKA131" s="2"/>
      <c r="GKB131" s="2"/>
      <c r="GKC131" s="2"/>
      <c r="GKD131" s="2"/>
      <c r="GKE131" s="2"/>
      <c r="GKF131" s="2"/>
      <c r="GKG131" s="2"/>
      <c r="GKH131" s="2"/>
      <c r="GKI131" s="2"/>
      <c r="GKJ131" s="2"/>
      <c r="GKK131" s="2"/>
      <c r="GKL131" s="2"/>
      <c r="GKM131" s="2"/>
      <c r="GKN131" s="2"/>
      <c r="GKO131" s="2"/>
      <c r="GKP131" s="2"/>
      <c r="GKQ131" s="2"/>
      <c r="GKR131" s="2"/>
      <c r="GKS131" s="2"/>
      <c r="GKT131" s="2"/>
      <c r="GKU131" s="2"/>
      <c r="GKV131" s="2"/>
      <c r="GKW131" s="2"/>
      <c r="GKX131" s="2"/>
      <c r="GKY131" s="2"/>
      <c r="GKZ131" s="2"/>
      <c r="GLA131" s="2"/>
      <c r="GLB131" s="2"/>
      <c r="GLC131" s="2"/>
      <c r="GLD131" s="2"/>
      <c r="GLE131" s="2"/>
      <c r="GLF131" s="2"/>
      <c r="GLG131" s="2"/>
      <c r="GLH131" s="2"/>
      <c r="GLI131" s="2"/>
      <c r="GLJ131" s="2"/>
      <c r="GLK131" s="2"/>
      <c r="GLL131" s="2"/>
      <c r="GLM131" s="2"/>
      <c r="GLN131" s="2"/>
      <c r="GLO131" s="2"/>
      <c r="GLP131" s="2"/>
      <c r="GLQ131" s="2"/>
      <c r="GLR131" s="2"/>
      <c r="GLS131" s="2"/>
      <c r="GLT131" s="2"/>
      <c r="GLU131" s="2"/>
      <c r="GLV131" s="2"/>
      <c r="GLW131" s="2"/>
      <c r="GLX131" s="2"/>
      <c r="GLY131" s="2"/>
      <c r="GLZ131" s="2"/>
      <c r="GMA131" s="2"/>
      <c r="GMB131" s="2"/>
      <c r="GMC131" s="2"/>
      <c r="GMD131" s="2"/>
      <c r="GME131" s="2"/>
      <c r="GMF131" s="2"/>
      <c r="GMG131" s="2"/>
      <c r="GMH131" s="2"/>
      <c r="GMI131" s="2"/>
      <c r="GMJ131" s="2"/>
      <c r="GMK131" s="2"/>
      <c r="GML131" s="2"/>
      <c r="GMM131" s="2"/>
      <c r="GMN131" s="2"/>
      <c r="GMO131" s="2"/>
      <c r="GMP131" s="2"/>
      <c r="GMQ131" s="2"/>
      <c r="GMR131" s="2"/>
      <c r="GMS131" s="2"/>
      <c r="GMT131" s="2"/>
      <c r="GMU131" s="2"/>
      <c r="GMV131" s="2"/>
      <c r="GMW131" s="2"/>
      <c r="GMX131" s="2"/>
      <c r="GMY131" s="2"/>
      <c r="GMZ131" s="2"/>
      <c r="GNA131" s="2"/>
      <c r="GNB131" s="2"/>
      <c r="GNC131" s="2"/>
      <c r="GND131" s="2"/>
      <c r="GNE131" s="2"/>
      <c r="GNF131" s="2"/>
      <c r="GNG131" s="2"/>
      <c r="GNH131" s="2"/>
      <c r="GNI131" s="2"/>
      <c r="GNJ131" s="2"/>
      <c r="GNK131" s="2"/>
      <c r="GNL131" s="2"/>
      <c r="GNM131" s="2"/>
      <c r="GNN131" s="2"/>
      <c r="GNO131" s="2"/>
      <c r="GNP131" s="2"/>
      <c r="GNQ131" s="2"/>
      <c r="GNR131" s="2"/>
      <c r="GNS131" s="2"/>
      <c r="GNT131" s="2"/>
      <c r="GNU131" s="2"/>
      <c r="GNV131" s="2"/>
      <c r="GNW131" s="2"/>
      <c r="GNX131" s="2"/>
      <c r="GNY131" s="2"/>
      <c r="GNZ131" s="2"/>
      <c r="GOA131" s="2"/>
      <c r="GOB131" s="2"/>
      <c r="GOC131" s="2"/>
      <c r="GOD131" s="2"/>
      <c r="GOE131" s="2"/>
      <c r="GOF131" s="2"/>
      <c r="GOG131" s="2"/>
      <c r="GOH131" s="2"/>
      <c r="GOI131" s="2"/>
      <c r="GOJ131" s="2"/>
      <c r="GOK131" s="2"/>
      <c r="GOL131" s="2"/>
      <c r="GOM131" s="2"/>
      <c r="GON131" s="2"/>
      <c r="GOO131" s="2"/>
      <c r="GOP131" s="2"/>
      <c r="GOQ131" s="2"/>
      <c r="GOR131" s="2"/>
      <c r="GOS131" s="2"/>
      <c r="GOT131" s="2"/>
      <c r="GOU131" s="2"/>
      <c r="GOV131" s="2"/>
      <c r="GOW131" s="2"/>
      <c r="GOX131" s="2"/>
      <c r="GOY131" s="2"/>
      <c r="GOZ131" s="2"/>
      <c r="GPA131" s="2"/>
      <c r="GPB131" s="2"/>
      <c r="GPC131" s="2"/>
      <c r="GPD131" s="2"/>
      <c r="GPE131" s="2"/>
      <c r="GPF131" s="2"/>
      <c r="GPG131" s="2"/>
      <c r="GPH131" s="2"/>
      <c r="GPI131" s="2"/>
      <c r="GPJ131" s="2"/>
      <c r="GPK131" s="2"/>
      <c r="GPL131" s="2"/>
      <c r="GPM131" s="2"/>
      <c r="GPN131" s="2"/>
      <c r="GPO131" s="2"/>
      <c r="GPP131" s="2"/>
      <c r="GPQ131" s="2"/>
      <c r="GPR131" s="2"/>
      <c r="GPS131" s="2"/>
      <c r="GPT131" s="2"/>
      <c r="GPU131" s="2"/>
      <c r="GPV131" s="2"/>
      <c r="GPW131" s="2"/>
      <c r="GPX131" s="2"/>
      <c r="GPY131" s="2"/>
      <c r="GPZ131" s="2"/>
      <c r="GQA131" s="2"/>
      <c r="GQB131" s="2"/>
      <c r="GQC131" s="2"/>
      <c r="GQD131" s="2"/>
      <c r="GQE131" s="2"/>
      <c r="GQF131" s="2"/>
      <c r="GQG131" s="2"/>
      <c r="GQH131" s="2"/>
      <c r="GQI131" s="2"/>
      <c r="GQJ131" s="2"/>
      <c r="GQK131" s="2"/>
      <c r="GQL131" s="2"/>
      <c r="GQM131" s="2"/>
      <c r="GQN131" s="2"/>
      <c r="GQO131" s="2"/>
      <c r="GQP131" s="2"/>
      <c r="GQQ131" s="2"/>
      <c r="GQR131" s="2"/>
      <c r="GQS131" s="2"/>
      <c r="GQT131" s="2"/>
      <c r="GQU131" s="2"/>
      <c r="GQV131" s="2"/>
      <c r="GQW131" s="2"/>
      <c r="GQX131" s="2"/>
      <c r="GQY131" s="2"/>
      <c r="GQZ131" s="2"/>
      <c r="GRA131" s="2"/>
      <c r="GRB131" s="2"/>
      <c r="GRC131" s="2"/>
      <c r="GRD131" s="2"/>
      <c r="GRE131" s="2"/>
      <c r="GRF131" s="2"/>
      <c r="GRG131" s="2"/>
      <c r="GRH131" s="2"/>
      <c r="GRI131" s="2"/>
      <c r="GRJ131" s="2"/>
      <c r="GRK131" s="2"/>
      <c r="GRL131" s="2"/>
      <c r="GRM131" s="2"/>
      <c r="GRN131" s="2"/>
      <c r="GRO131" s="2"/>
      <c r="GRP131" s="2"/>
      <c r="GRQ131" s="2"/>
      <c r="GRR131" s="2"/>
      <c r="GRS131" s="2"/>
      <c r="GRT131" s="2"/>
      <c r="GRU131" s="2"/>
      <c r="GRV131" s="2"/>
      <c r="GRW131" s="2"/>
      <c r="GRX131" s="2"/>
      <c r="GRY131" s="2"/>
      <c r="GRZ131" s="2"/>
      <c r="GSA131" s="2"/>
      <c r="GSB131" s="2"/>
      <c r="GSC131" s="2"/>
      <c r="GSD131" s="2"/>
      <c r="GSE131" s="2"/>
      <c r="GSF131" s="2"/>
      <c r="GSG131" s="2"/>
      <c r="GSH131" s="2"/>
      <c r="GSI131" s="2"/>
      <c r="GSJ131" s="2"/>
      <c r="GSK131" s="2"/>
      <c r="GSL131" s="2"/>
      <c r="GSM131" s="2"/>
      <c r="GSN131" s="2"/>
      <c r="GSO131" s="2"/>
      <c r="GSP131" s="2"/>
      <c r="GSQ131" s="2"/>
      <c r="GSR131" s="2"/>
      <c r="GSS131" s="2"/>
      <c r="GST131" s="2"/>
      <c r="GSU131" s="2"/>
      <c r="GSV131" s="2"/>
      <c r="GSW131" s="2"/>
      <c r="GSX131" s="2"/>
      <c r="GSY131" s="2"/>
      <c r="GSZ131" s="2"/>
      <c r="GTA131" s="2"/>
      <c r="GTB131" s="2"/>
      <c r="GTC131" s="2"/>
      <c r="GTD131" s="2"/>
      <c r="GTE131" s="2"/>
      <c r="GTF131" s="2"/>
      <c r="GTG131" s="2"/>
      <c r="GTH131" s="2"/>
      <c r="GTI131" s="2"/>
      <c r="GTJ131" s="2"/>
      <c r="GTK131" s="2"/>
      <c r="GTL131" s="2"/>
      <c r="GTM131" s="2"/>
      <c r="GTN131" s="2"/>
      <c r="GTO131" s="2"/>
      <c r="GTP131" s="2"/>
      <c r="GTQ131" s="2"/>
      <c r="GTR131" s="2"/>
      <c r="GTS131" s="2"/>
      <c r="GTT131" s="2"/>
      <c r="GTU131" s="2"/>
      <c r="GTV131" s="2"/>
      <c r="GTW131" s="2"/>
      <c r="GTX131" s="2"/>
      <c r="GTY131" s="2"/>
      <c r="GTZ131" s="2"/>
      <c r="GUA131" s="2"/>
      <c r="GUB131" s="2"/>
      <c r="GUC131" s="2"/>
      <c r="GUD131" s="2"/>
      <c r="GUE131" s="2"/>
      <c r="GUF131" s="2"/>
      <c r="GUG131" s="2"/>
      <c r="GUH131" s="2"/>
      <c r="GUI131" s="2"/>
      <c r="GUJ131" s="2"/>
      <c r="GUK131" s="2"/>
      <c r="GUL131" s="2"/>
      <c r="GUM131" s="2"/>
      <c r="GUN131" s="2"/>
      <c r="GUO131" s="2"/>
      <c r="GUP131" s="2"/>
      <c r="GUQ131" s="2"/>
      <c r="GUR131" s="2"/>
      <c r="GUS131" s="2"/>
      <c r="GUT131" s="2"/>
      <c r="GUU131" s="2"/>
      <c r="GUV131" s="2"/>
      <c r="GUW131" s="2"/>
      <c r="GUX131" s="2"/>
      <c r="GUY131" s="2"/>
      <c r="GUZ131" s="2"/>
      <c r="GVA131" s="2"/>
      <c r="GVB131" s="2"/>
      <c r="GVC131" s="2"/>
      <c r="GVD131" s="2"/>
      <c r="GVE131" s="2"/>
      <c r="GVF131" s="2"/>
      <c r="GVG131" s="2"/>
      <c r="GVH131" s="2"/>
      <c r="GVI131" s="2"/>
      <c r="GVJ131" s="2"/>
      <c r="GVK131" s="2"/>
      <c r="GVL131" s="2"/>
      <c r="GVM131" s="2"/>
      <c r="GVN131" s="2"/>
      <c r="GVO131" s="2"/>
      <c r="GVP131" s="2"/>
      <c r="GVQ131" s="2"/>
      <c r="GVR131" s="2"/>
      <c r="GVS131" s="2"/>
      <c r="GVT131" s="2"/>
      <c r="GVU131" s="2"/>
      <c r="GVV131" s="2"/>
      <c r="GVW131" s="2"/>
      <c r="GVX131" s="2"/>
      <c r="GVY131" s="2"/>
      <c r="GVZ131" s="2"/>
      <c r="GWA131" s="2"/>
      <c r="GWB131" s="2"/>
      <c r="GWC131" s="2"/>
      <c r="GWD131" s="2"/>
      <c r="GWE131" s="2"/>
      <c r="GWF131" s="2"/>
      <c r="GWG131" s="2"/>
      <c r="GWH131" s="2"/>
      <c r="GWI131" s="2"/>
      <c r="GWJ131" s="2"/>
      <c r="GWK131" s="2"/>
      <c r="GWL131" s="2"/>
      <c r="GWM131" s="2"/>
      <c r="GWN131" s="2"/>
      <c r="GWO131" s="2"/>
      <c r="GWP131" s="2"/>
      <c r="GWQ131" s="2"/>
      <c r="GWR131" s="2"/>
      <c r="GWS131" s="2"/>
      <c r="GWT131" s="2"/>
      <c r="GWU131" s="2"/>
      <c r="GWV131" s="2"/>
      <c r="GWW131" s="2"/>
      <c r="GWX131" s="2"/>
      <c r="GWY131" s="2"/>
      <c r="GWZ131" s="2"/>
      <c r="GXA131" s="2"/>
      <c r="GXB131" s="2"/>
      <c r="GXC131" s="2"/>
      <c r="GXD131" s="2"/>
      <c r="GXE131" s="2"/>
      <c r="GXF131" s="2"/>
      <c r="GXG131" s="2"/>
      <c r="GXH131" s="2"/>
      <c r="GXI131" s="2"/>
      <c r="GXJ131" s="2"/>
      <c r="GXK131" s="2"/>
      <c r="GXL131" s="2"/>
      <c r="GXM131" s="2"/>
      <c r="GXN131" s="2"/>
      <c r="GXO131" s="2"/>
      <c r="GXP131" s="2"/>
      <c r="GXQ131" s="2"/>
      <c r="GXR131" s="2"/>
      <c r="GXS131" s="2"/>
      <c r="GXT131" s="2"/>
      <c r="GXU131" s="2"/>
      <c r="GXV131" s="2"/>
      <c r="GXW131" s="2"/>
      <c r="GXX131" s="2"/>
      <c r="GXY131" s="2"/>
      <c r="GXZ131" s="2"/>
      <c r="GYA131" s="2"/>
      <c r="GYB131" s="2"/>
      <c r="GYC131" s="2"/>
      <c r="GYD131" s="2"/>
      <c r="GYE131" s="2"/>
      <c r="GYF131" s="2"/>
      <c r="GYG131" s="2"/>
      <c r="GYH131" s="2"/>
      <c r="GYI131" s="2"/>
      <c r="GYJ131" s="2"/>
      <c r="GYK131" s="2"/>
      <c r="GYL131" s="2"/>
      <c r="GYM131" s="2"/>
      <c r="GYN131" s="2"/>
      <c r="GYO131" s="2"/>
      <c r="GYP131" s="2"/>
      <c r="GYQ131" s="2"/>
      <c r="GYR131" s="2"/>
      <c r="GYS131" s="2"/>
      <c r="GYT131" s="2"/>
      <c r="GYU131" s="2"/>
      <c r="GYV131" s="2"/>
      <c r="GYW131" s="2"/>
      <c r="GYX131" s="2"/>
      <c r="GYY131" s="2"/>
      <c r="GYZ131" s="2"/>
      <c r="GZA131" s="2"/>
      <c r="GZB131" s="2"/>
      <c r="GZC131" s="2"/>
      <c r="GZD131" s="2"/>
      <c r="GZE131" s="2"/>
      <c r="GZF131" s="2"/>
      <c r="GZG131" s="2"/>
      <c r="GZH131" s="2"/>
      <c r="GZI131" s="2"/>
      <c r="GZJ131" s="2"/>
      <c r="GZK131" s="2"/>
      <c r="GZL131" s="2"/>
      <c r="GZM131" s="2"/>
      <c r="GZN131" s="2"/>
      <c r="GZO131" s="2"/>
      <c r="GZP131" s="2"/>
      <c r="GZQ131" s="2"/>
      <c r="GZR131" s="2"/>
      <c r="GZS131" s="2"/>
      <c r="GZT131" s="2"/>
      <c r="GZU131" s="2"/>
      <c r="GZV131" s="2"/>
      <c r="GZW131" s="2"/>
      <c r="GZX131" s="2"/>
      <c r="GZY131" s="2"/>
      <c r="GZZ131" s="2"/>
      <c r="HAA131" s="2"/>
      <c r="HAB131" s="2"/>
      <c r="HAC131" s="2"/>
      <c r="HAD131" s="2"/>
      <c r="HAE131" s="2"/>
      <c r="HAF131" s="2"/>
      <c r="HAG131" s="2"/>
      <c r="HAH131" s="2"/>
      <c r="HAI131" s="2"/>
      <c r="HAJ131" s="2"/>
      <c r="HAK131" s="2"/>
      <c r="HAL131" s="2"/>
      <c r="HAM131" s="2"/>
      <c r="HAN131" s="2"/>
      <c r="HAO131" s="2"/>
      <c r="HAP131" s="2"/>
      <c r="HAQ131" s="2"/>
      <c r="HAR131" s="2"/>
      <c r="HAS131" s="2"/>
      <c r="HAT131" s="2"/>
      <c r="HAU131" s="2"/>
      <c r="HAV131" s="2"/>
      <c r="HAW131" s="2"/>
      <c r="HAX131" s="2"/>
      <c r="HAY131" s="2"/>
      <c r="HAZ131" s="2"/>
      <c r="HBA131" s="2"/>
      <c r="HBB131" s="2"/>
      <c r="HBC131" s="2"/>
      <c r="HBD131" s="2"/>
      <c r="HBE131" s="2"/>
      <c r="HBF131" s="2"/>
      <c r="HBG131" s="2"/>
      <c r="HBH131" s="2"/>
      <c r="HBI131" s="2"/>
      <c r="HBJ131" s="2"/>
      <c r="HBK131" s="2"/>
      <c r="HBL131" s="2"/>
      <c r="HBM131" s="2"/>
      <c r="HBN131" s="2"/>
      <c r="HBO131" s="2"/>
      <c r="HBP131" s="2"/>
      <c r="HBQ131" s="2"/>
      <c r="HBR131" s="2"/>
      <c r="HBS131" s="2"/>
      <c r="HBT131" s="2"/>
      <c r="HBU131" s="2"/>
      <c r="HBV131" s="2"/>
      <c r="HBW131" s="2"/>
      <c r="HBX131" s="2"/>
      <c r="HBY131" s="2"/>
      <c r="HBZ131" s="2"/>
      <c r="HCA131" s="2"/>
      <c r="HCB131" s="2"/>
      <c r="HCC131" s="2"/>
      <c r="HCD131" s="2"/>
      <c r="HCE131" s="2"/>
      <c r="HCF131" s="2"/>
      <c r="HCG131" s="2"/>
      <c r="HCH131" s="2"/>
      <c r="HCI131" s="2"/>
      <c r="HCJ131" s="2"/>
      <c r="HCK131" s="2"/>
      <c r="HCL131" s="2"/>
      <c r="HCM131" s="2"/>
      <c r="HCN131" s="2"/>
      <c r="HCO131" s="2"/>
      <c r="HCP131" s="2"/>
      <c r="HCQ131" s="2"/>
      <c r="HCR131" s="2"/>
      <c r="HCS131" s="2"/>
      <c r="HCT131" s="2"/>
      <c r="HCU131" s="2"/>
      <c r="HCV131" s="2"/>
      <c r="HCW131" s="2"/>
      <c r="HCX131" s="2"/>
      <c r="HCY131" s="2"/>
      <c r="HCZ131" s="2"/>
      <c r="HDA131" s="2"/>
      <c r="HDB131" s="2"/>
      <c r="HDC131" s="2"/>
      <c r="HDD131" s="2"/>
      <c r="HDE131" s="2"/>
      <c r="HDF131" s="2"/>
      <c r="HDG131" s="2"/>
      <c r="HDH131" s="2"/>
      <c r="HDI131" s="2"/>
      <c r="HDJ131" s="2"/>
      <c r="HDK131" s="2"/>
      <c r="HDL131" s="2"/>
      <c r="HDM131" s="2"/>
      <c r="HDN131" s="2"/>
      <c r="HDO131" s="2"/>
      <c r="HDP131" s="2"/>
      <c r="HDQ131" s="2"/>
      <c r="HDR131" s="2"/>
      <c r="HDS131" s="2"/>
      <c r="HDT131" s="2"/>
      <c r="HDU131" s="2"/>
      <c r="HDV131" s="2"/>
      <c r="HDW131" s="2"/>
      <c r="HDX131" s="2"/>
      <c r="HDY131" s="2"/>
      <c r="HDZ131" s="2"/>
      <c r="HEA131" s="2"/>
      <c r="HEB131" s="2"/>
      <c r="HEC131" s="2"/>
      <c r="HED131" s="2"/>
      <c r="HEE131" s="2"/>
      <c r="HEF131" s="2"/>
      <c r="HEG131" s="2"/>
      <c r="HEH131" s="2"/>
      <c r="HEI131" s="2"/>
      <c r="HEJ131" s="2"/>
      <c r="HEK131" s="2"/>
      <c r="HEL131" s="2"/>
      <c r="HEM131" s="2"/>
      <c r="HEN131" s="2"/>
      <c r="HEO131" s="2"/>
      <c r="HEP131" s="2"/>
      <c r="HEQ131" s="2"/>
      <c r="HER131" s="2"/>
      <c r="HES131" s="2"/>
      <c r="HET131" s="2"/>
      <c r="HEU131" s="2"/>
      <c r="HEV131" s="2"/>
      <c r="HEW131" s="2"/>
      <c r="HEX131" s="2"/>
      <c r="HEY131" s="2"/>
      <c r="HEZ131" s="2"/>
      <c r="HFA131" s="2"/>
      <c r="HFB131" s="2"/>
      <c r="HFC131" s="2"/>
      <c r="HFD131" s="2"/>
      <c r="HFE131" s="2"/>
      <c r="HFF131" s="2"/>
      <c r="HFG131" s="2"/>
      <c r="HFH131" s="2"/>
      <c r="HFI131" s="2"/>
      <c r="HFJ131" s="2"/>
      <c r="HFK131" s="2"/>
      <c r="HFL131" s="2"/>
      <c r="HFM131" s="2"/>
      <c r="HFN131" s="2"/>
      <c r="HFO131" s="2"/>
      <c r="HFP131" s="2"/>
      <c r="HFQ131" s="2"/>
      <c r="HFR131" s="2"/>
      <c r="HFS131" s="2"/>
      <c r="HFT131" s="2"/>
      <c r="HFU131" s="2"/>
      <c r="HFV131" s="2"/>
      <c r="HFW131" s="2"/>
      <c r="HFX131" s="2"/>
      <c r="HFY131" s="2"/>
      <c r="HFZ131" s="2"/>
      <c r="HGA131" s="2"/>
      <c r="HGB131" s="2"/>
      <c r="HGC131" s="2"/>
      <c r="HGD131" s="2"/>
      <c r="HGE131" s="2"/>
      <c r="HGF131" s="2"/>
      <c r="HGG131" s="2"/>
      <c r="HGH131" s="2"/>
      <c r="HGI131" s="2"/>
      <c r="HGJ131" s="2"/>
      <c r="HGK131" s="2"/>
      <c r="HGL131" s="2"/>
      <c r="HGM131" s="2"/>
      <c r="HGN131" s="2"/>
      <c r="HGO131" s="2"/>
      <c r="HGP131" s="2"/>
      <c r="HGQ131" s="2"/>
      <c r="HGR131" s="2"/>
      <c r="HGS131" s="2"/>
      <c r="HGT131" s="2"/>
      <c r="HGU131" s="2"/>
      <c r="HGV131" s="2"/>
      <c r="HGW131" s="2"/>
      <c r="HGX131" s="2"/>
      <c r="HGY131" s="2"/>
      <c r="HGZ131" s="2"/>
      <c r="HHA131" s="2"/>
      <c r="HHB131" s="2"/>
      <c r="HHC131" s="2"/>
      <c r="HHD131" s="2"/>
      <c r="HHE131" s="2"/>
      <c r="HHF131" s="2"/>
      <c r="HHG131" s="2"/>
      <c r="HHH131" s="2"/>
      <c r="HHI131" s="2"/>
      <c r="HHJ131" s="2"/>
      <c r="HHK131" s="2"/>
      <c r="HHL131" s="2"/>
      <c r="HHM131" s="2"/>
      <c r="HHN131" s="2"/>
      <c r="HHO131" s="2"/>
      <c r="HHP131" s="2"/>
      <c r="HHQ131" s="2"/>
      <c r="HHR131" s="2"/>
      <c r="HHS131" s="2"/>
      <c r="HHT131" s="2"/>
      <c r="HHU131" s="2"/>
      <c r="HHV131" s="2"/>
      <c r="HHW131" s="2"/>
      <c r="HHX131" s="2"/>
      <c r="HHY131" s="2"/>
      <c r="HHZ131" s="2"/>
      <c r="HIA131" s="2"/>
      <c r="HIB131" s="2"/>
      <c r="HIC131" s="2"/>
      <c r="HID131" s="2"/>
      <c r="HIE131" s="2"/>
      <c r="HIF131" s="2"/>
      <c r="HIG131" s="2"/>
      <c r="HIH131" s="2"/>
      <c r="HII131" s="2"/>
      <c r="HIJ131" s="2"/>
      <c r="HIK131" s="2"/>
      <c r="HIL131" s="2"/>
      <c r="HIM131" s="2"/>
      <c r="HIN131" s="2"/>
      <c r="HIO131" s="2"/>
      <c r="HIP131" s="2"/>
      <c r="HIQ131" s="2"/>
      <c r="HIR131" s="2"/>
      <c r="HIS131" s="2"/>
      <c r="HIT131" s="2"/>
      <c r="HIU131" s="2"/>
      <c r="HIV131" s="2"/>
      <c r="HIW131" s="2"/>
      <c r="HIX131" s="2"/>
      <c r="HIY131" s="2"/>
      <c r="HIZ131" s="2"/>
      <c r="HJA131" s="2"/>
      <c r="HJB131" s="2"/>
      <c r="HJC131" s="2"/>
      <c r="HJD131" s="2"/>
      <c r="HJE131" s="2"/>
      <c r="HJF131" s="2"/>
      <c r="HJG131" s="2"/>
      <c r="HJH131" s="2"/>
      <c r="HJI131" s="2"/>
      <c r="HJJ131" s="2"/>
      <c r="HJK131" s="2"/>
      <c r="HJL131" s="2"/>
      <c r="HJM131" s="2"/>
      <c r="HJN131" s="2"/>
      <c r="HJO131" s="2"/>
      <c r="HJP131" s="2"/>
      <c r="HJQ131" s="2"/>
      <c r="HJR131" s="2"/>
      <c r="HJS131" s="2"/>
      <c r="HJT131" s="2"/>
      <c r="HJU131" s="2"/>
      <c r="HJV131" s="2"/>
      <c r="HJW131" s="2"/>
      <c r="HJX131" s="2"/>
      <c r="HJY131" s="2"/>
      <c r="HJZ131" s="2"/>
      <c r="HKA131" s="2"/>
      <c r="HKB131" s="2"/>
      <c r="HKC131" s="2"/>
      <c r="HKD131" s="2"/>
      <c r="HKE131" s="2"/>
      <c r="HKF131" s="2"/>
      <c r="HKG131" s="2"/>
      <c r="HKH131" s="2"/>
      <c r="HKI131" s="2"/>
      <c r="HKJ131" s="2"/>
      <c r="HKK131" s="2"/>
      <c r="HKL131" s="2"/>
      <c r="HKM131" s="2"/>
      <c r="HKN131" s="2"/>
      <c r="HKO131" s="2"/>
      <c r="HKP131" s="2"/>
      <c r="HKQ131" s="2"/>
      <c r="HKR131" s="2"/>
      <c r="HKS131" s="2"/>
      <c r="HKT131" s="2"/>
      <c r="HKU131" s="2"/>
      <c r="HKV131" s="2"/>
      <c r="HKW131" s="2"/>
      <c r="HKX131" s="2"/>
      <c r="HKY131" s="2"/>
      <c r="HKZ131" s="2"/>
      <c r="HLA131" s="2"/>
      <c r="HLB131" s="2"/>
      <c r="HLC131" s="2"/>
      <c r="HLD131" s="2"/>
      <c r="HLE131" s="2"/>
      <c r="HLF131" s="2"/>
      <c r="HLG131" s="2"/>
      <c r="HLH131" s="2"/>
      <c r="HLI131" s="2"/>
      <c r="HLJ131" s="2"/>
      <c r="HLK131" s="2"/>
      <c r="HLL131" s="2"/>
      <c r="HLM131" s="2"/>
      <c r="HLN131" s="2"/>
      <c r="HLO131" s="2"/>
      <c r="HLP131" s="2"/>
      <c r="HLQ131" s="2"/>
      <c r="HLR131" s="2"/>
      <c r="HLS131" s="2"/>
      <c r="HLT131" s="2"/>
      <c r="HLU131" s="2"/>
      <c r="HLV131" s="2"/>
      <c r="HLW131" s="2"/>
      <c r="HLX131" s="2"/>
      <c r="HLY131" s="2"/>
      <c r="HLZ131" s="2"/>
      <c r="HMA131" s="2"/>
      <c r="HMB131" s="2"/>
      <c r="HMC131" s="2"/>
      <c r="HMD131" s="2"/>
      <c r="HME131" s="2"/>
      <c r="HMF131" s="2"/>
      <c r="HMG131" s="2"/>
      <c r="HMH131" s="2"/>
      <c r="HMI131" s="2"/>
      <c r="HMJ131" s="2"/>
      <c r="HMK131" s="2"/>
      <c r="HML131" s="2"/>
      <c r="HMM131" s="2"/>
      <c r="HMN131" s="2"/>
      <c r="HMO131" s="2"/>
      <c r="HMP131" s="2"/>
      <c r="HMQ131" s="2"/>
      <c r="HMR131" s="2"/>
      <c r="HMS131" s="2"/>
      <c r="HMT131" s="2"/>
      <c r="HMU131" s="2"/>
      <c r="HMV131" s="2"/>
      <c r="HMW131" s="2"/>
      <c r="HMX131" s="2"/>
      <c r="HMY131" s="2"/>
      <c r="HMZ131" s="2"/>
      <c r="HNA131" s="2"/>
      <c r="HNB131" s="2"/>
      <c r="HNC131" s="2"/>
      <c r="HND131" s="2"/>
      <c r="HNE131" s="2"/>
      <c r="HNF131" s="2"/>
      <c r="HNG131" s="2"/>
      <c r="HNH131" s="2"/>
      <c r="HNI131" s="2"/>
      <c r="HNJ131" s="2"/>
      <c r="HNK131" s="2"/>
      <c r="HNL131" s="2"/>
      <c r="HNM131" s="2"/>
      <c r="HNN131" s="2"/>
      <c r="HNO131" s="2"/>
      <c r="HNP131" s="2"/>
      <c r="HNQ131" s="2"/>
      <c r="HNR131" s="2"/>
      <c r="HNS131" s="2"/>
      <c r="HNT131" s="2"/>
      <c r="HNU131" s="2"/>
      <c r="HNV131" s="2"/>
      <c r="HNW131" s="2"/>
      <c r="HNX131" s="2"/>
      <c r="HNY131" s="2"/>
      <c r="HNZ131" s="2"/>
      <c r="HOA131" s="2"/>
      <c r="HOB131" s="2"/>
      <c r="HOC131" s="2"/>
      <c r="HOD131" s="2"/>
      <c r="HOE131" s="2"/>
      <c r="HOF131" s="2"/>
      <c r="HOG131" s="2"/>
      <c r="HOH131" s="2"/>
      <c r="HOI131" s="2"/>
      <c r="HOJ131" s="2"/>
      <c r="HOK131" s="2"/>
      <c r="HOL131" s="2"/>
      <c r="HOM131" s="2"/>
      <c r="HON131" s="2"/>
      <c r="HOO131" s="2"/>
      <c r="HOP131" s="2"/>
      <c r="HOQ131" s="2"/>
      <c r="HOR131" s="2"/>
      <c r="HOS131" s="2"/>
      <c r="HOT131" s="2"/>
      <c r="HOU131" s="2"/>
      <c r="HOV131" s="2"/>
      <c r="HOW131" s="2"/>
      <c r="HOX131" s="2"/>
      <c r="HOY131" s="2"/>
      <c r="HOZ131" s="2"/>
      <c r="HPA131" s="2"/>
      <c r="HPB131" s="2"/>
      <c r="HPC131" s="2"/>
      <c r="HPD131" s="2"/>
      <c r="HPE131" s="2"/>
      <c r="HPF131" s="2"/>
      <c r="HPG131" s="2"/>
      <c r="HPH131" s="2"/>
      <c r="HPI131" s="2"/>
      <c r="HPJ131" s="2"/>
      <c r="HPK131" s="2"/>
      <c r="HPL131" s="2"/>
      <c r="HPM131" s="2"/>
      <c r="HPN131" s="2"/>
      <c r="HPO131" s="2"/>
      <c r="HPP131" s="2"/>
      <c r="HPQ131" s="2"/>
      <c r="HPR131" s="2"/>
      <c r="HPS131" s="2"/>
      <c r="HPT131" s="2"/>
      <c r="HPU131" s="2"/>
      <c r="HPV131" s="2"/>
      <c r="HPW131" s="2"/>
      <c r="HPX131" s="2"/>
      <c r="HPY131" s="2"/>
      <c r="HPZ131" s="2"/>
      <c r="HQA131" s="2"/>
      <c r="HQB131" s="2"/>
      <c r="HQC131" s="2"/>
      <c r="HQD131" s="2"/>
      <c r="HQE131" s="2"/>
      <c r="HQF131" s="2"/>
      <c r="HQG131" s="2"/>
      <c r="HQH131" s="2"/>
      <c r="HQI131" s="2"/>
      <c r="HQJ131" s="2"/>
      <c r="HQK131" s="2"/>
      <c r="HQL131" s="2"/>
      <c r="HQM131" s="2"/>
      <c r="HQN131" s="2"/>
      <c r="HQO131" s="2"/>
      <c r="HQP131" s="2"/>
      <c r="HQQ131" s="2"/>
      <c r="HQR131" s="2"/>
      <c r="HQS131" s="2"/>
      <c r="HQT131" s="2"/>
      <c r="HQU131" s="2"/>
      <c r="HQV131" s="2"/>
      <c r="HQW131" s="2"/>
      <c r="HQX131" s="2"/>
      <c r="HQY131" s="2"/>
      <c r="HQZ131" s="2"/>
      <c r="HRA131" s="2"/>
      <c r="HRB131" s="2"/>
      <c r="HRC131" s="2"/>
      <c r="HRD131" s="2"/>
      <c r="HRE131" s="2"/>
      <c r="HRF131" s="2"/>
      <c r="HRG131" s="2"/>
      <c r="HRH131" s="2"/>
      <c r="HRI131" s="2"/>
      <c r="HRJ131" s="2"/>
      <c r="HRK131" s="2"/>
      <c r="HRL131" s="2"/>
      <c r="HRM131" s="2"/>
      <c r="HRN131" s="2"/>
      <c r="HRO131" s="2"/>
      <c r="HRP131" s="2"/>
      <c r="HRQ131" s="2"/>
      <c r="HRR131" s="2"/>
      <c r="HRS131" s="2"/>
      <c r="HRT131" s="2"/>
      <c r="HRU131" s="2"/>
      <c r="HRV131" s="2"/>
      <c r="HRW131" s="2"/>
      <c r="HRX131" s="2"/>
      <c r="HRY131" s="2"/>
      <c r="HRZ131" s="2"/>
      <c r="HSA131" s="2"/>
      <c r="HSB131" s="2"/>
      <c r="HSC131" s="2"/>
      <c r="HSD131" s="2"/>
      <c r="HSE131" s="2"/>
      <c r="HSF131" s="2"/>
      <c r="HSG131" s="2"/>
      <c r="HSH131" s="2"/>
      <c r="HSI131" s="2"/>
      <c r="HSJ131" s="2"/>
      <c r="HSK131" s="2"/>
      <c r="HSL131" s="2"/>
      <c r="HSM131" s="2"/>
      <c r="HSN131" s="2"/>
      <c r="HSO131" s="2"/>
      <c r="HSP131" s="2"/>
      <c r="HSQ131" s="2"/>
      <c r="HSR131" s="2"/>
      <c r="HSS131" s="2"/>
      <c r="HST131" s="2"/>
      <c r="HSU131" s="2"/>
      <c r="HSV131" s="2"/>
      <c r="HSW131" s="2"/>
      <c r="HSX131" s="2"/>
      <c r="HSY131" s="2"/>
      <c r="HSZ131" s="2"/>
      <c r="HTA131" s="2"/>
      <c r="HTB131" s="2"/>
      <c r="HTC131" s="2"/>
      <c r="HTD131" s="2"/>
      <c r="HTE131" s="2"/>
      <c r="HTF131" s="2"/>
      <c r="HTG131" s="2"/>
      <c r="HTH131" s="2"/>
      <c r="HTI131" s="2"/>
      <c r="HTJ131" s="2"/>
      <c r="HTK131" s="2"/>
      <c r="HTL131" s="2"/>
      <c r="HTM131" s="2"/>
      <c r="HTN131" s="2"/>
      <c r="HTO131" s="2"/>
      <c r="HTP131" s="2"/>
      <c r="HTQ131" s="2"/>
      <c r="HTR131" s="2"/>
      <c r="HTS131" s="2"/>
      <c r="HTT131" s="2"/>
      <c r="HTU131" s="2"/>
      <c r="HTV131" s="2"/>
      <c r="HTW131" s="2"/>
      <c r="HTX131" s="2"/>
      <c r="HTY131" s="2"/>
      <c r="HTZ131" s="2"/>
      <c r="HUA131" s="2"/>
      <c r="HUB131" s="2"/>
      <c r="HUC131" s="2"/>
      <c r="HUD131" s="2"/>
      <c r="HUE131" s="2"/>
      <c r="HUF131" s="2"/>
      <c r="HUG131" s="2"/>
      <c r="HUH131" s="2"/>
      <c r="HUI131" s="2"/>
      <c r="HUJ131" s="2"/>
      <c r="HUK131" s="2"/>
      <c r="HUL131" s="2"/>
      <c r="HUM131" s="2"/>
      <c r="HUN131" s="2"/>
      <c r="HUO131" s="2"/>
      <c r="HUP131" s="2"/>
      <c r="HUQ131" s="2"/>
      <c r="HUR131" s="2"/>
      <c r="HUS131" s="2"/>
      <c r="HUT131" s="2"/>
      <c r="HUU131" s="2"/>
      <c r="HUV131" s="2"/>
      <c r="HUW131" s="2"/>
      <c r="HUX131" s="2"/>
      <c r="HUY131" s="2"/>
      <c r="HUZ131" s="2"/>
      <c r="HVA131" s="2"/>
      <c r="HVB131" s="2"/>
      <c r="HVC131" s="2"/>
      <c r="HVD131" s="2"/>
      <c r="HVE131" s="2"/>
      <c r="HVF131" s="2"/>
      <c r="HVG131" s="2"/>
      <c r="HVH131" s="2"/>
      <c r="HVI131" s="2"/>
      <c r="HVJ131" s="2"/>
      <c r="HVK131" s="2"/>
      <c r="HVL131" s="2"/>
      <c r="HVM131" s="2"/>
      <c r="HVN131" s="2"/>
      <c r="HVO131" s="2"/>
      <c r="HVP131" s="2"/>
      <c r="HVQ131" s="2"/>
      <c r="HVR131" s="2"/>
      <c r="HVS131" s="2"/>
      <c r="HVT131" s="2"/>
      <c r="HVU131" s="2"/>
      <c r="HVV131" s="2"/>
      <c r="HVW131" s="2"/>
      <c r="HVX131" s="2"/>
      <c r="HVY131" s="2"/>
      <c r="HVZ131" s="2"/>
      <c r="HWA131" s="2"/>
      <c r="HWB131" s="2"/>
      <c r="HWC131" s="2"/>
      <c r="HWD131" s="2"/>
      <c r="HWE131" s="2"/>
      <c r="HWF131" s="2"/>
      <c r="HWG131" s="2"/>
      <c r="HWH131" s="2"/>
      <c r="HWI131" s="2"/>
      <c r="HWJ131" s="2"/>
      <c r="HWK131" s="2"/>
      <c r="HWL131" s="2"/>
      <c r="HWM131" s="2"/>
      <c r="HWN131" s="2"/>
      <c r="HWO131" s="2"/>
      <c r="HWP131" s="2"/>
      <c r="HWQ131" s="2"/>
      <c r="HWR131" s="2"/>
      <c r="HWS131" s="2"/>
      <c r="HWT131" s="2"/>
      <c r="HWU131" s="2"/>
      <c r="HWV131" s="2"/>
      <c r="HWW131" s="2"/>
      <c r="HWX131" s="2"/>
      <c r="HWY131" s="2"/>
      <c r="HWZ131" s="2"/>
      <c r="HXA131" s="2"/>
      <c r="HXB131" s="2"/>
      <c r="HXC131" s="2"/>
      <c r="HXD131" s="2"/>
      <c r="HXE131" s="2"/>
      <c r="HXF131" s="2"/>
      <c r="HXG131" s="2"/>
      <c r="HXH131" s="2"/>
      <c r="HXI131" s="2"/>
      <c r="HXJ131" s="2"/>
      <c r="HXK131" s="2"/>
      <c r="HXL131" s="2"/>
      <c r="HXM131" s="2"/>
      <c r="HXN131" s="2"/>
      <c r="HXO131" s="2"/>
      <c r="HXP131" s="2"/>
      <c r="HXQ131" s="2"/>
      <c r="HXR131" s="2"/>
      <c r="HXS131" s="2"/>
      <c r="HXT131" s="2"/>
      <c r="HXU131" s="2"/>
      <c r="HXV131" s="2"/>
      <c r="HXW131" s="2"/>
      <c r="HXX131" s="2"/>
      <c r="HXY131" s="2"/>
      <c r="HXZ131" s="2"/>
      <c r="HYA131" s="2"/>
      <c r="HYB131" s="2"/>
      <c r="HYC131" s="2"/>
      <c r="HYD131" s="2"/>
      <c r="HYE131" s="2"/>
      <c r="HYF131" s="2"/>
      <c r="HYG131" s="2"/>
      <c r="HYH131" s="2"/>
      <c r="HYI131" s="2"/>
      <c r="HYJ131" s="2"/>
      <c r="HYK131" s="2"/>
      <c r="HYL131" s="2"/>
      <c r="HYM131" s="2"/>
      <c r="HYN131" s="2"/>
      <c r="HYO131" s="2"/>
      <c r="HYP131" s="2"/>
      <c r="HYQ131" s="2"/>
      <c r="HYR131" s="2"/>
      <c r="HYS131" s="2"/>
      <c r="HYT131" s="2"/>
      <c r="HYU131" s="2"/>
      <c r="HYV131" s="2"/>
      <c r="HYW131" s="2"/>
      <c r="HYX131" s="2"/>
      <c r="HYY131" s="2"/>
      <c r="HYZ131" s="2"/>
      <c r="HZA131" s="2"/>
      <c r="HZB131" s="2"/>
      <c r="HZC131" s="2"/>
      <c r="HZD131" s="2"/>
      <c r="HZE131" s="2"/>
      <c r="HZF131" s="2"/>
      <c r="HZG131" s="2"/>
      <c r="HZH131" s="2"/>
      <c r="HZI131" s="2"/>
      <c r="HZJ131" s="2"/>
      <c r="HZK131" s="2"/>
      <c r="HZL131" s="2"/>
      <c r="HZM131" s="2"/>
      <c r="HZN131" s="2"/>
      <c r="HZO131" s="2"/>
      <c r="HZP131" s="2"/>
      <c r="HZQ131" s="2"/>
      <c r="HZR131" s="2"/>
      <c r="HZS131" s="2"/>
      <c r="HZT131" s="2"/>
      <c r="HZU131" s="2"/>
      <c r="HZV131" s="2"/>
      <c r="HZW131" s="2"/>
      <c r="HZX131" s="2"/>
      <c r="HZY131" s="2"/>
      <c r="HZZ131" s="2"/>
      <c r="IAA131" s="2"/>
      <c r="IAB131" s="2"/>
      <c r="IAC131" s="2"/>
      <c r="IAD131" s="2"/>
      <c r="IAE131" s="2"/>
      <c r="IAF131" s="2"/>
      <c r="IAG131" s="2"/>
      <c r="IAH131" s="2"/>
      <c r="IAI131" s="2"/>
      <c r="IAJ131" s="2"/>
      <c r="IAK131" s="2"/>
      <c r="IAL131" s="2"/>
      <c r="IAM131" s="2"/>
      <c r="IAN131" s="2"/>
      <c r="IAO131" s="2"/>
      <c r="IAP131" s="2"/>
      <c r="IAQ131" s="2"/>
      <c r="IAR131" s="2"/>
      <c r="IAS131" s="2"/>
      <c r="IAT131" s="2"/>
      <c r="IAU131" s="2"/>
      <c r="IAV131" s="2"/>
      <c r="IAW131" s="2"/>
      <c r="IAX131" s="2"/>
      <c r="IAY131" s="2"/>
      <c r="IAZ131" s="2"/>
      <c r="IBA131" s="2"/>
      <c r="IBB131" s="2"/>
      <c r="IBC131" s="2"/>
      <c r="IBD131" s="2"/>
      <c r="IBE131" s="2"/>
      <c r="IBF131" s="2"/>
      <c r="IBG131" s="2"/>
      <c r="IBH131" s="2"/>
      <c r="IBI131" s="2"/>
      <c r="IBJ131" s="2"/>
      <c r="IBK131" s="2"/>
      <c r="IBL131" s="2"/>
      <c r="IBM131" s="2"/>
      <c r="IBN131" s="2"/>
      <c r="IBO131" s="2"/>
      <c r="IBP131" s="2"/>
      <c r="IBQ131" s="2"/>
      <c r="IBR131" s="2"/>
      <c r="IBS131" s="2"/>
      <c r="IBT131" s="2"/>
      <c r="IBU131" s="2"/>
      <c r="IBV131" s="2"/>
      <c r="IBW131" s="2"/>
      <c r="IBX131" s="2"/>
      <c r="IBY131" s="2"/>
      <c r="IBZ131" s="2"/>
      <c r="ICA131" s="2"/>
      <c r="ICB131" s="2"/>
      <c r="ICC131" s="2"/>
      <c r="ICD131" s="2"/>
      <c r="ICE131" s="2"/>
      <c r="ICF131" s="2"/>
      <c r="ICG131" s="2"/>
      <c r="ICH131" s="2"/>
      <c r="ICI131" s="2"/>
      <c r="ICJ131" s="2"/>
      <c r="ICK131" s="2"/>
      <c r="ICL131" s="2"/>
      <c r="ICM131" s="2"/>
      <c r="ICN131" s="2"/>
      <c r="ICO131" s="2"/>
      <c r="ICP131" s="2"/>
      <c r="ICQ131" s="2"/>
      <c r="ICR131" s="2"/>
      <c r="ICS131" s="2"/>
      <c r="ICT131" s="2"/>
      <c r="ICU131" s="2"/>
      <c r="ICV131" s="2"/>
      <c r="ICW131" s="2"/>
      <c r="ICX131" s="2"/>
      <c r="ICY131" s="2"/>
      <c r="ICZ131" s="2"/>
      <c r="IDA131" s="2"/>
      <c r="IDB131" s="2"/>
      <c r="IDC131" s="2"/>
      <c r="IDD131" s="2"/>
      <c r="IDE131" s="2"/>
      <c r="IDF131" s="2"/>
      <c r="IDG131" s="2"/>
      <c r="IDH131" s="2"/>
      <c r="IDI131" s="2"/>
      <c r="IDJ131" s="2"/>
      <c r="IDK131" s="2"/>
      <c r="IDL131" s="2"/>
      <c r="IDM131" s="2"/>
      <c r="IDN131" s="2"/>
      <c r="IDO131" s="2"/>
      <c r="IDP131" s="2"/>
      <c r="IDQ131" s="2"/>
      <c r="IDR131" s="2"/>
      <c r="IDS131" s="2"/>
      <c r="IDT131" s="2"/>
      <c r="IDU131" s="2"/>
      <c r="IDV131" s="2"/>
      <c r="IDW131" s="2"/>
      <c r="IDX131" s="2"/>
      <c r="IDY131" s="2"/>
      <c r="IDZ131" s="2"/>
      <c r="IEA131" s="2"/>
      <c r="IEB131" s="2"/>
      <c r="IEC131" s="2"/>
      <c r="IED131" s="2"/>
      <c r="IEE131" s="2"/>
      <c r="IEF131" s="2"/>
      <c r="IEG131" s="2"/>
      <c r="IEH131" s="2"/>
      <c r="IEI131" s="2"/>
      <c r="IEJ131" s="2"/>
      <c r="IEK131" s="2"/>
      <c r="IEL131" s="2"/>
      <c r="IEM131" s="2"/>
      <c r="IEN131" s="2"/>
      <c r="IEO131" s="2"/>
      <c r="IEP131" s="2"/>
      <c r="IEQ131" s="2"/>
      <c r="IER131" s="2"/>
      <c r="IES131" s="2"/>
      <c r="IET131" s="2"/>
      <c r="IEU131" s="2"/>
      <c r="IEV131" s="2"/>
      <c r="IEW131" s="2"/>
      <c r="IEX131" s="2"/>
      <c r="IEY131" s="2"/>
      <c r="IEZ131" s="2"/>
      <c r="IFA131" s="2"/>
      <c r="IFB131" s="2"/>
      <c r="IFC131" s="2"/>
      <c r="IFD131" s="2"/>
      <c r="IFE131" s="2"/>
      <c r="IFF131" s="2"/>
      <c r="IFG131" s="2"/>
      <c r="IFH131" s="2"/>
      <c r="IFI131" s="2"/>
      <c r="IFJ131" s="2"/>
      <c r="IFK131" s="2"/>
      <c r="IFL131" s="2"/>
      <c r="IFM131" s="2"/>
      <c r="IFN131" s="2"/>
      <c r="IFO131" s="2"/>
      <c r="IFP131" s="2"/>
      <c r="IFQ131" s="2"/>
      <c r="IFR131" s="2"/>
      <c r="IFS131" s="2"/>
      <c r="IFT131" s="2"/>
      <c r="IFU131" s="2"/>
      <c r="IFV131" s="2"/>
      <c r="IFW131" s="2"/>
      <c r="IFX131" s="2"/>
      <c r="IFY131" s="2"/>
      <c r="IFZ131" s="2"/>
      <c r="IGA131" s="2"/>
      <c r="IGB131" s="2"/>
      <c r="IGC131" s="2"/>
      <c r="IGD131" s="2"/>
      <c r="IGE131" s="2"/>
      <c r="IGF131" s="2"/>
      <c r="IGG131" s="2"/>
      <c r="IGH131" s="2"/>
      <c r="IGI131" s="2"/>
      <c r="IGJ131" s="2"/>
      <c r="IGK131" s="2"/>
      <c r="IGL131" s="2"/>
      <c r="IGM131" s="2"/>
      <c r="IGN131" s="2"/>
      <c r="IGO131" s="2"/>
      <c r="IGP131" s="2"/>
      <c r="IGQ131" s="2"/>
      <c r="IGR131" s="2"/>
      <c r="IGS131" s="2"/>
      <c r="IGT131" s="2"/>
      <c r="IGU131" s="2"/>
      <c r="IGV131" s="2"/>
      <c r="IGW131" s="2"/>
      <c r="IGX131" s="2"/>
      <c r="IGY131" s="2"/>
      <c r="IGZ131" s="2"/>
      <c r="IHA131" s="2"/>
      <c r="IHB131" s="2"/>
      <c r="IHC131" s="2"/>
      <c r="IHD131" s="2"/>
      <c r="IHE131" s="2"/>
      <c r="IHF131" s="2"/>
      <c r="IHG131" s="2"/>
      <c r="IHH131" s="2"/>
      <c r="IHI131" s="2"/>
      <c r="IHJ131" s="2"/>
      <c r="IHK131" s="2"/>
      <c r="IHL131" s="2"/>
      <c r="IHM131" s="2"/>
      <c r="IHN131" s="2"/>
      <c r="IHO131" s="2"/>
      <c r="IHP131" s="2"/>
      <c r="IHQ131" s="2"/>
      <c r="IHR131" s="2"/>
      <c r="IHS131" s="2"/>
      <c r="IHT131" s="2"/>
      <c r="IHU131" s="2"/>
      <c r="IHV131" s="2"/>
      <c r="IHW131" s="2"/>
      <c r="IHX131" s="2"/>
      <c r="IHY131" s="2"/>
      <c r="IHZ131" s="2"/>
      <c r="IIA131" s="2"/>
      <c r="IIB131" s="2"/>
      <c r="IIC131" s="2"/>
      <c r="IID131" s="2"/>
      <c r="IIE131" s="2"/>
      <c r="IIF131" s="2"/>
      <c r="IIG131" s="2"/>
      <c r="IIH131" s="2"/>
      <c r="III131" s="2"/>
      <c r="IIJ131" s="2"/>
      <c r="IIK131" s="2"/>
      <c r="IIL131" s="2"/>
      <c r="IIM131" s="2"/>
      <c r="IIN131" s="2"/>
      <c r="IIO131" s="2"/>
      <c r="IIP131" s="2"/>
      <c r="IIQ131" s="2"/>
      <c r="IIR131" s="2"/>
      <c r="IIS131" s="2"/>
      <c r="IIT131" s="2"/>
      <c r="IIU131" s="2"/>
      <c r="IIV131" s="2"/>
      <c r="IIW131" s="2"/>
      <c r="IIX131" s="2"/>
      <c r="IIY131" s="2"/>
      <c r="IIZ131" s="2"/>
      <c r="IJA131" s="2"/>
      <c r="IJB131" s="2"/>
      <c r="IJC131" s="2"/>
      <c r="IJD131" s="2"/>
      <c r="IJE131" s="2"/>
      <c r="IJF131" s="2"/>
      <c r="IJG131" s="2"/>
      <c r="IJH131" s="2"/>
      <c r="IJI131" s="2"/>
      <c r="IJJ131" s="2"/>
      <c r="IJK131" s="2"/>
      <c r="IJL131" s="2"/>
      <c r="IJM131" s="2"/>
      <c r="IJN131" s="2"/>
      <c r="IJO131" s="2"/>
      <c r="IJP131" s="2"/>
      <c r="IJQ131" s="2"/>
      <c r="IJR131" s="2"/>
      <c r="IJS131" s="2"/>
      <c r="IJT131" s="2"/>
      <c r="IJU131" s="2"/>
      <c r="IJV131" s="2"/>
      <c r="IJW131" s="2"/>
      <c r="IJX131" s="2"/>
      <c r="IJY131" s="2"/>
      <c r="IJZ131" s="2"/>
      <c r="IKA131" s="2"/>
      <c r="IKB131" s="2"/>
      <c r="IKC131" s="2"/>
      <c r="IKD131" s="2"/>
      <c r="IKE131" s="2"/>
      <c r="IKF131" s="2"/>
      <c r="IKG131" s="2"/>
      <c r="IKH131" s="2"/>
      <c r="IKI131" s="2"/>
      <c r="IKJ131" s="2"/>
      <c r="IKK131" s="2"/>
      <c r="IKL131" s="2"/>
      <c r="IKM131" s="2"/>
      <c r="IKN131" s="2"/>
      <c r="IKO131" s="2"/>
      <c r="IKP131" s="2"/>
      <c r="IKQ131" s="2"/>
      <c r="IKR131" s="2"/>
      <c r="IKS131" s="2"/>
      <c r="IKT131" s="2"/>
      <c r="IKU131" s="2"/>
      <c r="IKV131" s="2"/>
      <c r="IKW131" s="2"/>
      <c r="IKX131" s="2"/>
      <c r="IKY131" s="2"/>
      <c r="IKZ131" s="2"/>
      <c r="ILA131" s="2"/>
      <c r="ILB131" s="2"/>
      <c r="ILC131" s="2"/>
      <c r="ILD131" s="2"/>
      <c r="ILE131" s="2"/>
      <c r="ILF131" s="2"/>
      <c r="ILG131" s="2"/>
      <c r="ILH131" s="2"/>
      <c r="ILI131" s="2"/>
      <c r="ILJ131" s="2"/>
      <c r="ILK131" s="2"/>
      <c r="ILL131" s="2"/>
      <c r="ILM131" s="2"/>
      <c r="ILN131" s="2"/>
      <c r="ILO131" s="2"/>
      <c r="ILP131" s="2"/>
      <c r="ILQ131" s="2"/>
      <c r="ILR131" s="2"/>
      <c r="ILS131" s="2"/>
      <c r="ILT131" s="2"/>
      <c r="ILU131" s="2"/>
      <c r="ILV131" s="2"/>
      <c r="ILW131" s="2"/>
      <c r="ILX131" s="2"/>
      <c r="ILY131" s="2"/>
      <c r="ILZ131" s="2"/>
      <c r="IMA131" s="2"/>
      <c r="IMB131" s="2"/>
      <c r="IMC131" s="2"/>
      <c r="IMD131" s="2"/>
      <c r="IME131" s="2"/>
      <c r="IMF131" s="2"/>
      <c r="IMG131" s="2"/>
      <c r="IMH131" s="2"/>
      <c r="IMI131" s="2"/>
      <c r="IMJ131" s="2"/>
      <c r="IMK131" s="2"/>
      <c r="IML131" s="2"/>
      <c r="IMM131" s="2"/>
      <c r="IMN131" s="2"/>
      <c r="IMO131" s="2"/>
      <c r="IMP131" s="2"/>
      <c r="IMQ131" s="2"/>
      <c r="IMR131" s="2"/>
      <c r="IMS131" s="2"/>
      <c r="IMT131" s="2"/>
      <c r="IMU131" s="2"/>
      <c r="IMV131" s="2"/>
      <c r="IMW131" s="2"/>
      <c r="IMX131" s="2"/>
      <c r="IMY131" s="2"/>
      <c r="IMZ131" s="2"/>
      <c r="INA131" s="2"/>
      <c r="INB131" s="2"/>
      <c r="INC131" s="2"/>
      <c r="IND131" s="2"/>
      <c r="INE131" s="2"/>
      <c r="INF131" s="2"/>
      <c r="ING131" s="2"/>
      <c r="INH131" s="2"/>
      <c r="INI131" s="2"/>
      <c r="INJ131" s="2"/>
      <c r="INK131" s="2"/>
      <c r="INL131" s="2"/>
      <c r="INM131" s="2"/>
      <c r="INN131" s="2"/>
      <c r="INO131" s="2"/>
      <c r="INP131" s="2"/>
      <c r="INQ131" s="2"/>
      <c r="INR131" s="2"/>
      <c r="INS131" s="2"/>
      <c r="INT131" s="2"/>
      <c r="INU131" s="2"/>
      <c r="INV131" s="2"/>
      <c r="INW131" s="2"/>
      <c r="INX131" s="2"/>
      <c r="INY131" s="2"/>
      <c r="INZ131" s="2"/>
      <c r="IOA131" s="2"/>
      <c r="IOB131" s="2"/>
      <c r="IOC131" s="2"/>
      <c r="IOD131" s="2"/>
      <c r="IOE131" s="2"/>
      <c r="IOF131" s="2"/>
      <c r="IOG131" s="2"/>
      <c r="IOH131" s="2"/>
      <c r="IOI131" s="2"/>
      <c r="IOJ131" s="2"/>
      <c r="IOK131" s="2"/>
      <c r="IOL131" s="2"/>
      <c r="IOM131" s="2"/>
      <c r="ION131" s="2"/>
      <c r="IOO131" s="2"/>
      <c r="IOP131" s="2"/>
      <c r="IOQ131" s="2"/>
      <c r="IOR131" s="2"/>
      <c r="IOS131" s="2"/>
      <c r="IOT131" s="2"/>
      <c r="IOU131" s="2"/>
      <c r="IOV131" s="2"/>
      <c r="IOW131" s="2"/>
      <c r="IOX131" s="2"/>
      <c r="IOY131" s="2"/>
      <c r="IOZ131" s="2"/>
      <c r="IPA131" s="2"/>
      <c r="IPB131" s="2"/>
      <c r="IPC131" s="2"/>
      <c r="IPD131" s="2"/>
      <c r="IPE131" s="2"/>
      <c r="IPF131" s="2"/>
      <c r="IPG131" s="2"/>
      <c r="IPH131" s="2"/>
      <c r="IPI131" s="2"/>
      <c r="IPJ131" s="2"/>
      <c r="IPK131" s="2"/>
      <c r="IPL131" s="2"/>
      <c r="IPM131" s="2"/>
      <c r="IPN131" s="2"/>
      <c r="IPO131" s="2"/>
      <c r="IPP131" s="2"/>
      <c r="IPQ131" s="2"/>
      <c r="IPR131" s="2"/>
      <c r="IPS131" s="2"/>
      <c r="IPT131" s="2"/>
      <c r="IPU131" s="2"/>
      <c r="IPV131" s="2"/>
      <c r="IPW131" s="2"/>
      <c r="IPX131" s="2"/>
      <c r="IPY131" s="2"/>
      <c r="IPZ131" s="2"/>
      <c r="IQA131" s="2"/>
      <c r="IQB131" s="2"/>
      <c r="IQC131" s="2"/>
      <c r="IQD131" s="2"/>
      <c r="IQE131" s="2"/>
      <c r="IQF131" s="2"/>
      <c r="IQG131" s="2"/>
      <c r="IQH131" s="2"/>
      <c r="IQI131" s="2"/>
      <c r="IQJ131" s="2"/>
      <c r="IQK131" s="2"/>
      <c r="IQL131" s="2"/>
      <c r="IQM131" s="2"/>
      <c r="IQN131" s="2"/>
      <c r="IQO131" s="2"/>
      <c r="IQP131" s="2"/>
      <c r="IQQ131" s="2"/>
      <c r="IQR131" s="2"/>
      <c r="IQS131" s="2"/>
      <c r="IQT131" s="2"/>
      <c r="IQU131" s="2"/>
      <c r="IQV131" s="2"/>
      <c r="IQW131" s="2"/>
      <c r="IQX131" s="2"/>
      <c r="IQY131" s="2"/>
      <c r="IQZ131" s="2"/>
      <c r="IRA131" s="2"/>
      <c r="IRB131" s="2"/>
      <c r="IRC131" s="2"/>
      <c r="IRD131" s="2"/>
      <c r="IRE131" s="2"/>
      <c r="IRF131" s="2"/>
      <c r="IRG131" s="2"/>
      <c r="IRH131" s="2"/>
      <c r="IRI131" s="2"/>
      <c r="IRJ131" s="2"/>
      <c r="IRK131" s="2"/>
      <c r="IRL131" s="2"/>
      <c r="IRM131" s="2"/>
      <c r="IRN131" s="2"/>
      <c r="IRO131" s="2"/>
      <c r="IRP131" s="2"/>
      <c r="IRQ131" s="2"/>
      <c r="IRR131" s="2"/>
      <c r="IRS131" s="2"/>
      <c r="IRT131" s="2"/>
      <c r="IRU131" s="2"/>
      <c r="IRV131" s="2"/>
      <c r="IRW131" s="2"/>
      <c r="IRX131" s="2"/>
      <c r="IRY131" s="2"/>
      <c r="IRZ131" s="2"/>
      <c r="ISA131" s="2"/>
      <c r="ISB131" s="2"/>
      <c r="ISC131" s="2"/>
      <c r="ISD131" s="2"/>
      <c r="ISE131" s="2"/>
      <c r="ISF131" s="2"/>
      <c r="ISG131" s="2"/>
      <c r="ISH131" s="2"/>
      <c r="ISI131" s="2"/>
      <c r="ISJ131" s="2"/>
      <c r="ISK131" s="2"/>
      <c r="ISL131" s="2"/>
      <c r="ISM131" s="2"/>
      <c r="ISN131" s="2"/>
      <c r="ISO131" s="2"/>
      <c r="ISP131" s="2"/>
      <c r="ISQ131" s="2"/>
      <c r="ISR131" s="2"/>
      <c r="ISS131" s="2"/>
      <c r="IST131" s="2"/>
      <c r="ISU131" s="2"/>
      <c r="ISV131" s="2"/>
      <c r="ISW131" s="2"/>
      <c r="ISX131" s="2"/>
      <c r="ISY131" s="2"/>
      <c r="ISZ131" s="2"/>
      <c r="ITA131" s="2"/>
      <c r="ITB131" s="2"/>
      <c r="ITC131" s="2"/>
      <c r="ITD131" s="2"/>
      <c r="ITE131" s="2"/>
      <c r="ITF131" s="2"/>
      <c r="ITG131" s="2"/>
      <c r="ITH131" s="2"/>
      <c r="ITI131" s="2"/>
      <c r="ITJ131" s="2"/>
      <c r="ITK131" s="2"/>
      <c r="ITL131" s="2"/>
      <c r="ITM131" s="2"/>
      <c r="ITN131" s="2"/>
      <c r="ITO131" s="2"/>
      <c r="ITP131" s="2"/>
      <c r="ITQ131" s="2"/>
      <c r="ITR131" s="2"/>
      <c r="ITS131" s="2"/>
      <c r="ITT131" s="2"/>
      <c r="ITU131" s="2"/>
      <c r="ITV131" s="2"/>
      <c r="ITW131" s="2"/>
      <c r="ITX131" s="2"/>
      <c r="ITY131" s="2"/>
      <c r="ITZ131" s="2"/>
      <c r="IUA131" s="2"/>
      <c r="IUB131" s="2"/>
      <c r="IUC131" s="2"/>
      <c r="IUD131" s="2"/>
      <c r="IUE131" s="2"/>
      <c r="IUF131" s="2"/>
      <c r="IUG131" s="2"/>
      <c r="IUH131" s="2"/>
      <c r="IUI131" s="2"/>
      <c r="IUJ131" s="2"/>
      <c r="IUK131" s="2"/>
      <c r="IUL131" s="2"/>
      <c r="IUM131" s="2"/>
      <c r="IUN131" s="2"/>
      <c r="IUO131" s="2"/>
      <c r="IUP131" s="2"/>
      <c r="IUQ131" s="2"/>
      <c r="IUR131" s="2"/>
      <c r="IUS131" s="2"/>
      <c r="IUT131" s="2"/>
      <c r="IUU131" s="2"/>
      <c r="IUV131" s="2"/>
      <c r="IUW131" s="2"/>
      <c r="IUX131" s="2"/>
      <c r="IUY131" s="2"/>
      <c r="IUZ131" s="2"/>
      <c r="IVA131" s="2"/>
      <c r="IVB131" s="2"/>
      <c r="IVC131" s="2"/>
      <c r="IVD131" s="2"/>
      <c r="IVE131" s="2"/>
      <c r="IVF131" s="2"/>
      <c r="IVG131" s="2"/>
      <c r="IVH131" s="2"/>
      <c r="IVI131" s="2"/>
      <c r="IVJ131" s="2"/>
      <c r="IVK131" s="2"/>
      <c r="IVL131" s="2"/>
      <c r="IVM131" s="2"/>
      <c r="IVN131" s="2"/>
      <c r="IVO131" s="2"/>
      <c r="IVP131" s="2"/>
      <c r="IVQ131" s="2"/>
      <c r="IVR131" s="2"/>
      <c r="IVS131" s="2"/>
      <c r="IVT131" s="2"/>
      <c r="IVU131" s="2"/>
      <c r="IVV131" s="2"/>
      <c r="IVW131" s="2"/>
      <c r="IVX131" s="2"/>
      <c r="IVY131" s="2"/>
      <c r="IVZ131" s="2"/>
      <c r="IWA131" s="2"/>
      <c r="IWB131" s="2"/>
      <c r="IWC131" s="2"/>
      <c r="IWD131" s="2"/>
      <c r="IWE131" s="2"/>
      <c r="IWF131" s="2"/>
      <c r="IWG131" s="2"/>
      <c r="IWH131" s="2"/>
      <c r="IWI131" s="2"/>
      <c r="IWJ131" s="2"/>
      <c r="IWK131" s="2"/>
      <c r="IWL131" s="2"/>
      <c r="IWM131" s="2"/>
      <c r="IWN131" s="2"/>
      <c r="IWO131" s="2"/>
      <c r="IWP131" s="2"/>
      <c r="IWQ131" s="2"/>
      <c r="IWR131" s="2"/>
      <c r="IWS131" s="2"/>
      <c r="IWT131" s="2"/>
      <c r="IWU131" s="2"/>
      <c r="IWV131" s="2"/>
      <c r="IWW131" s="2"/>
      <c r="IWX131" s="2"/>
      <c r="IWY131" s="2"/>
      <c r="IWZ131" s="2"/>
      <c r="IXA131" s="2"/>
      <c r="IXB131" s="2"/>
      <c r="IXC131" s="2"/>
      <c r="IXD131" s="2"/>
      <c r="IXE131" s="2"/>
      <c r="IXF131" s="2"/>
      <c r="IXG131" s="2"/>
      <c r="IXH131" s="2"/>
      <c r="IXI131" s="2"/>
      <c r="IXJ131" s="2"/>
      <c r="IXK131" s="2"/>
      <c r="IXL131" s="2"/>
      <c r="IXM131" s="2"/>
      <c r="IXN131" s="2"/>
      <c r="IXO131" s="2"/>
      <c r="IXP131" s="2"/>
      <c r="IXQ131" s="2"/>
      <c r="IXR131" s="2"/>
      <c r="IXS131" s="2"/>
      <c r="IXT131" s="2"/>
      <c r="IXU131" s="2"/>
      <c r="IXV131" s="2"/>
      <c r="IXW131" s="2"/>
      <c r="IXX131" s="2"/>
      <c r="IXY131" s="2"/>
      <c r="IXZ131" s="2"/>
      <c r="IYA131" s="2"/>
      <c r="IYB131" s="2"/>
      <c r="IYC131" s="2"/>
      <c r="IYD131" s="2"/>
      <c r="IYE131" s="2"/>
      <c r="IYF131" s="2"/>
      <c r="IYG131" s="2"/>
      <c r="IYH131" s="2"/>
      <c r="IYI131" s="2"/>
      <c r="IYJ131" s="2"/>
      <c r="IYK131" s="2"/>
      <c r="IYL131" s="2"/>
      <c r="IYM131" s="2"/>
      <c r="IYN131" s="2"/>
      <c r="IYO131" s="2"/>
      <c r="IYP131" s="2"/>
      <c r="IYQ131" s="2"/>
      <c r="IYR131" s="2"/>
      <c r="IYS131" s="2"/>
      <c r="IYT131" s="2"/>
      <c r="IYU131" s="2"/>
      <c r="IYV131" s="2"/>
      <c r="IYW131" s="2"/>
      <c r="IYX131" s="2"/>
      <c r="IYY131" s="2"/>
      <c r="IYZ131" s="2"/>
      <c r="IZA131" s="2"/>
      <c r="IZB131" s="2"/>
      <c r="IZC131" s="2"/>
      <c r="IZD131" s="2"/>
      <c r="IZE131" s="2"/>
      <c r="IZF131" s="2"/>
      <c r="IZG131" s="2"/>
      <c r="IZH131" s="2"/>
      <c r="IZI131" s="2"/>
      <c r="IZJ131" s="2"/>
      <c r="IZK131" s="2"/>
      <c r="IZL131" s="2"/>
      <c r="IZM131" s="2"/>
      <c r="IZN131" s="2"/>
      <c r="IZO131" s="2"/>
      <c r="IZP131" s="2"/>
      <c r="IZQ131" s="2"/>
      <c r="IZR131" s="2"/>
      <c r="IZS131" s="2"/>
      <c r="IZT131" s="2"/>
      <c r="IZU131" s="2"/>
      <c r="IZV131" s="2"/>
      <c r="IZW131" s="2"/>
      <c r="IZX131" s="2"/>
      <c r="IZY131" s="2"/>
      <c r="IZZ131" s="2"/>
      <c r="JAA131" s="2"/>
      <c r="JAB131" s="2"/>
      <c r="JAC131" s="2"/>
      <c r="JAD131" s="2"/>
      <c r="JAE131" s="2"/>
      <c r="JAF131" s="2"/>
      <c r="JAG131" s="2"/>
      <c r="JAH131" s="2"/>
      <c r="JAI131" s="2"/>
      <c r="JAJ131" s="2"/>
      <c r="JAK131" s="2"/>
      <c r="JAL131" s="2"/>
      <c r="JAM131" s="2"/>
      <c r="JAN131" s="2"/>
      <c r="JAO131" s="2"/>
      <c r="JAP131" s="2"/>
      <c r="JAQ131" s="2"/>
      <c r="JAR131" s="2"/>
      <c r="JAS131" s="2"/>
      <c r="JAT131" s="2"/>
      <c r="JAU131" s="2"/>
      <c r="JAV131" s="2"/>
      <c r="JAW131" s="2"/>
      <c r="JAX131" s="2"/>
      <c r="JAY131" s="2"/>
      <c r="JAZ131" s="2"/>
      <c r="JBA131" s="2"/>
      <c r="JBB131" s="2"/>
      <c r="JBC131" s="2"/>
      <c r="JBD131" s="2"/>
      <c r="JBE131" s="2"/>
      <c r="JBF131" s="2"/>
      <c r="JBG131" s="2"/>
      <c r="JBH131" s="2"/>
      <c r="JBI131" s="2"/>
      <c r="JBJ131" s="2"/>
      <c r="JBK131" s="2"/>
      <c r="JBL131" s="2"/>
      <c r="JBM131" s="2"/>
      <c r="JBN131" s="2"/>
      <c r="JBO131" s="2"/>
      <c r="JBP131" s="2"/>
      <c r="JBQ131" s="2"/>
      <c r="JBR131" s="2"/>
      <c r="JBS131" s="2"/>
      <c r="JBT131" s="2"/>
      <c r="JBU131" s="2"/>
      <c r="JBV131" s="2"/>
      <c r="JBW131" s="2"/>
      <c r="JBX131" s="2"/>
      <c r="JBY131" s="2"/>
      <c r="JBZ131" s="2"/>
      <c r="JCA131" s="2"/>
      <c r="JCB131" s="2"/>
      <c r="JCC131" s="2"/>
      <c r="JCD131" s="2"/>
      <c r="JCE131" s="2"/>
      <c r="JCF131" s="2"/>
      <c r="JCG131" s="2"/>
      <c r="JCH131" s="2"/>
      <c r="JCI131" s="2"/>
      <c r="JCJ131" s="2"/>
      <c r="JCK131" s="2"/>
      <c r="JCL131" s="2"/>
      <c r="JCM131" s="2"/>
      <c r="JCN131" s="2"/>
      <c r="JCO131" s="2"/>
      <c r="JCP131" s="2"/>
      <c r="JCQ131" s="2"/>
      <c r="JCR131" s="2"/>
      <c r="JCS131" s="2"/>
      <c r="JCT131" s="2"/>
      <c r="JCU131" s="2"/>
      <c r="JCV131" s="2"/>
      <c r="JCW131" s="2"/>
      <c r="JCX131" s="2"/>
      <c r="JCY131" s="2"/>
      <c r="JCZ131" s="2"/>
      <c r="JDA131" s="2"/>
      <c r="JDB131" s="2"/>
      <c r="JDC131" s="2"/>
      <c r="JDD131" s="2"/>
      <c r="JDE131" s="2"/>
      <c r="JDF131" s="2"/>
      <c r="JDG131" s="2"/>
      <c r="JDH131" s="2"/>
      <c r="JDI131" s="2"/>
      <c r="JDJ131" s="2"/>
      <c r="JDK131" s="2"/>
      <c r="JDL131" s="2"/>
      <c r="JDM131" s="2"/>
      <c r="JDN131" s="2"/>
      <c r="JDO131" s="2"/>
      <c r="JDP131" s="2"/>
      <c r="JDQ131" s="2"/>
      <c r="JDR131" s="2"/>
      <c r="JDS131" s="2"/>
      <c r="JDT131" s="2"/>
      <c r="JDU131" s="2"/>
      <c r="JDV131" s="2"/>
      <c r="JDW131" s="2"/>
      <c r="JDX131" s="2"/>
      <c r="JDY131" s="2"/>
      <c r="JDZ131" s="2"/>
      <c r="JEA131" s="2"/>
      <c r="JEB131" s="2"/>
      <c r="JEC131" s="2"/>
      <c r="JED131" s="2"/>
      <c r="JEE131" s="2"/>
      <c r="JEF131" s="2"/>
      <c r="JEG131" s="2"/>
      <c r="JEH131" s="2"/>
      <c r="JEI131" s="2"/>
      <c r="JEJ131" s="2"/>
      <c r="JEK131" s="2"/>
      <c r="JEL131" s="2"/>
      <c r="JEM131" s="2"/>
      <c r="JEN131" s="2"/>
      <c r="JEO131" s="2"/>
      <c r="JEP131" s="2"/>
      <c r="JEQ131" s="2"/>
      <c r="JER131" s="2"/>
      <c r="JES131" s="2"/>
      <c r="JET131" s="2"/>
      <c r="JEU131" s="2"/>
      <c r="JEV131" s="2"/>
      <c r="JEW131" s="2"/>
      <c r="JEX131" s="2"/>
      <c r="JEY131" s="2"/>
      <c r="JEZ131" s="2"/>
      <c r="JFA131" s="2"/>
      <c r="JFB131" s="2"/>
      <c r="JFC131" s="2"/>
      <c r="JFD131" s="2"/>
      <c r="JFE131" s="2"/>
      <c r="JFF131" s="2"/>
      <c r="JFG131" s="2"/>
      <c r="JFH131" s="2"/>
      <c r="JFI131" s="2"/>
      <c r="JFJ131" s="2"/>
      <c r="JFK131" s="2"/>
      <c r="JFL131" s="2"/>
      <c r="JFM131" s="2"/>
      <c r="JFN131" s="2"/>
      <c r="JFO131" s="2"/>
      <c r="JFP131" s="2"/>
      <c r="JFQ131" s="2"/>
      <c r="JFR131" s="2"/>
      <c r="JFS131" s="2"/>
      <c r="JFT131" s="2"/>
      <c r="JFU131" s="2"/>
      <c r="JFV131" s="2"/>
      <c r="JFW131" s="2"/>
      <c r="JFX131" s="2"/>
      <c r="JFY131" s="2"/>
      <c r="JFZ131" s="2"/>
      <c r="JGA131" s="2"/>
      <c r="JGB131" s="2"/>
      <c r="JGC131" s="2"/>
      <c r="JGD131" s="2"/>
      <c r="JGE131" s="2"/>
      <c r="JGF131" s="2"/>
      <c r="JGG131" s="2"/>
      <c r="JGH131" s="2"/>
      <c r="JGI131" s="2"/>
      <c r="JGJ131" s="2"/>
      <c r="JGK131" s="2"/>
      <c r="JGL131" s="2"/>
      <c r="JGM131" s="2"/>
      <c r="JGN131" s="2"/>
      <c r="JGO131" s="2"/>
      <c r="JGP131" s="2"/>
      <c r="JGQ131" s="2"/>
      <c r="JGR131" s="2"/>
      <c r="JGS131" s="2"/>
      <c r="JGT131" s="2"/>
      <c r="JGU131" s="2"/>
      <c r="JGV131" s="2"/>
      <c r="JGW131" s="2"/>
      <c r="JGX131" s="2"/>
      <c r="JGY131" s="2"/>
      <c r="JGZ131" s="2"/>
      <c r="JHA131" s="2"/>
      <c r="JHB131" s="2"/>
      <c r="JHC131" s="2"/>
      <c r="JHD131" s="2"/>
      <c r="JHE131" s="2"/>
      <c r="JHF131" s="2"/>
      <c r="JHG131" s="2"/>
      <c r="JHH131" s="2"/>
      <c r="JHI131" s="2"/>
      <c r="JHJ131" s="2"/>
      <c r="JHK131" s="2"/>
      <c r="JHL131" s="2"/>
      <c r="JHM131" s="2"/>
      <c r="JHN131" s="2"/>
      <c r="JHO131" s="2"/>
      <c r="JHP131" s="2"/>
      <c r="JHQ131" s="2"/>
      <c r="JHR131" s="2"/>
      <c r="JHS131" s="2"/>
      <c r="JHT131" s="2"/>
      <c r="JHU131" s="2"/>
      <c r="JHV131" s="2"/>
      <c r="JHW131" s="2"/>
      <c r="JHX131" s="2"/>
      <c r="JHY131" s="2"/>
      <c r="JHZ131" s="2"/>
      <c r="JIA131" s="2"/>
      <c r="JIB131" s="2"/>
      <c r="JIC131" s="2"/>
      <c r="JID131" s="2"/>
      <c r="JIE131" s="2"/>
      <c r="JIF131" s="2"/>
      <c r="JIG131" s="2"/>
      <c r="JIH131" s="2"/>
      <c r="JII131" s="2"/>
      <c r="JIJ131" s="2"/>
      <c r="JIK131" s="2"/>
      <c r="JIL131" s="2"/>
      <c r="JIM131" s="2"/>
      <c r="JIN131" s="2"/>
      <c r="JIO131" s="2"/>
      <c r="JIP131" s="2"/>
      <c r="JIQ131" s="2"/>
      <c r="JIR131" s="2"/>
      <c r="JIS131" s="2"/>
      <c r="JIT131" s="2"/>
      <c r="JIU131" s="2"/>
      <c r="JIV131" s="2"/>
      <c r="JIW131" s="2"/>
      <c r="JIX131" s="2"/>
      <c r="JIY131" s="2"/>
      <c r="JIZ131" s="2"/>
      <c r="JJA131" s="2"/>
      <c r="JJB131" s="2"/>
      <c r="JJC131" s="2"/>
      <c r="JJD131" s="2"/>
      <c r="JJE131" s="2"/>
      <c r="JJF131" s="2"/>
      <c r="JJG131" s="2"/>
      <c r="JJH131" s="2"/>
      <c r="JJI131" s="2"/>
      <c r="JJJ131" s="2"/>
      <c r="JJK131" s="2"/>
      <c r="JJL131" s="2"/>
      <c r="JJM131" s="2"/>
      <c r="JJN131" s="2"/>
      <c r="JJO131" s="2"/>
      <c r="JJP131" s="2"/>
      <c r="JJQ131" s="2"/>
      <c r="JJR131" s="2"/>
      <c r="JJS131" s="2"/>
      <c r="JJT131" s="2"/>
      <c r="JJU131" s="2"/>
      <c r="JJV131" s="2"/>
      <c r="JJW131" s="2"/>
      <c r="JJX131" s="2"/>
      <c r="JJY131" s="2"/>
      <c r="JJZ131" s="2"/>
      <c r="JKA131" s="2"/>
      <c r="JKB131" s="2"/>
      <c r="JKC131" s="2"/>
      <c r="JKD131" s="2"/>
      <c r="JKE131" s="2"/>
      <c r="JKF131" s="2"/>
      <c r="JKG131" s="2"/>
      <c r="JKH131" s="2"/>
      <c r="JKI131" s="2"/>
      <c r="JKJ131" s="2"/>
      <c r="JKK131" s="2"/>
      <c r="JKL131" s="2"/>
      <c r="JKM131" s="2"/>
      <c r="JKN131" s="2"/>
      <c r="JKO131" s="2"/>
      <c r="JKP131" s="2"/>
      <c r="JKQ131" s="2"/>
      <c r="JKR131" s="2"/>
      <c r="JKS131" s="2"/>
      <c r="JKT131" s="2"/>
      <c r="JKU131" s="2"/>
      <c r="JKV131" s="2"/>
      <c r="JKW131" s="2"/>
      <c r="JKX131" s="2"/>
      <c r="JKY131" s="2"/>
      <c r="JKZ131" s="2"/>
      <c r="JLA131" s="2"/>
      <c r="JLB131" s="2"/>
      <c r="JLC131" s="2"/>
      <c r="JLD131" s="2"/>
      <c r="JLE131" s="2"/>
      <c r="JLF131" s="2"/>
      <c r="JLG131" s="2"/>
      <c r="JLH131" s="2"/>
      <c r="JLI131" s="2"/>
      <c r="JLJ131" s="2"/>
      <c r="JLK131" s="2"/>
      <c r="JLL131" s="2"/>
      <c r="JLM131" s="2"/>
      <c r="JLN131" s="2"/>
      <c r="JLO131" s="2"/>
      <c r="JLP131" s="2"/>
      <c r="JLQ131" s="2"/>
      <c r="JLR131" s="2"/>
      <c r="JLS131" s="2"/>
      <c r="JLT131" s="2"/>
      <c r="JLU131" s="2"/>
      <c r="JLV131" s="2"/>
      <c r="JLW131" s="2"/>
      <c r="JLX131" s="2"/>
      <c r="JLY131" s="2"/>
      <c r="JLZ131" s="2"/>
      <c r="JMA131" s="2"/>
      <c r="JMB131" s="2"/>
      <c r="JMC131" s="2"/>
      <c r="JMD131" s="2"/>
      <c r="JME131" s="2"/>
      <c r="JMF131" s="2"/>
      <c r="JMG131" s="2"/>
      <c r="JMH131" s="2"/>
      <c r="JMI131" s="2"/>
      <c r="JMJ131" s="2"/>
      <c r="JMK131" s="2"/>
      <c r="JML131" s="2"/>
      <c r="JMM131" s="2"/>
      <c r="JMN131" s="2"/>
      <c r="JMO131" s="2"/>
      <c r="JMP131" s="2"/>
      <c r="JMQ131" s="2"/>
      <c r="JMR131" s="2"/>
      <c r="JMS131" s="2"/>
      <c r="JMT131" s="2"/>
      <c r="JMU131" s="2"/>
      <c r="JMV131" s="2"/>
      <c r="JMW131" s="2"/>
      <c r="JMX131" s="2"/>
      <c r="JMY131" s="2"/>
      <c r="JMZ131" s="2"/>
      <c r="JNA131" s="2"/>
      <c r="JNB131" s="2"/>
      <c r="JNC131" s="2"/>
      <c r="JND131" s="2"/>
      <c r="JNE131" s="2"/>
      <c r="JNF131" s="2"/>
      <c r="JNG131" s="2"/>
      <c r="JNH131" s="2"/>
      <c r="JNI131" s="2"/>
      <c r="JNJ131" s="2"/>
      <c r="JNK131" s="2"/>
      <c r="JNL131" s="2"/>
      <c r="JNM131" s="2"/>
      <c r="JNN131" s="2"/>
      <c r="JNO131" s="2"/>
      <c r="JNP131" s="2"/>
      <c r="JNQ131" s="2"/>
      <c r="JNR131" s="2"/>
      <c r="JNS131" s="2"/>
      <c r="JNT131" s="2"/>
      <c r="JNU131" s="2"/>
      <c r="JNV131" s="2"/>
      <c r="JNW131" s="2"/>
      <c r="JNX131" s="2"/>
      <c r="JNY131" s="2"/>
      <c r="JNZ131" s="2"/>
      <c r="JOA131" s="2"/>
      <c r="JOB131" s="2"/>
      <c r="JOC131" s="2"/>
      <c r="JOD131" s="2"/>
      <c r="JOE131" s="2"/>
      <c r="JOF131" s="2"/>
      <c r="JOG131" s="2"/>
      <c r="JOH131" s="2"/>
      <c r="JOI131" s="2"/>
      <c r="JOJ131" s="2"/>
      <c r="JOK131" s="2"/>
      <c r="JOL131" s="2"/>
      <c r="JOM131" s="2"/>
      <c r="JON131" s="2"/>
      <c r="JOO131" s="2"/>
      <c r="JOP131" s="2"/>
      <c r="JOQ131" s="2"/>
      <c r="JOR131" s="2"/>
      <c r="JOS131" s="2"/>
      <c r="JOT131" s="2"/>
      <c r="JOU131" s="2"/>
      <c r="JOV131" s="2"/>
      <c r="JOW131" s="2"/>
      <c r="JOX131" s="2"/>
      <c r="JOY131" s="2"/>
      <c r="JOZ131" s="2"/>
      <c r="JPA131" s="2"/>
      <c r="JPB131" s="2"/>
      <c r="JPC131" s="2"/>
      <c r="JPD131" s="2"/>
      <c r="JPE131" s="2"/>
      <c r="JPF131" s="2"/>
      <c r="JPG131" s="2"/>
      <c r="JPH131" s="2"/>
      <c r="JPI131" s="2"/>
      <c r="JPJ131" s="2"/>
      <c r="JPK131" s="2"/>
      <c r="JPL131" s="2"/>
      <c r="JPM131" s="2"/>
      <c r="JPN131" s="2"/>
      <c r="JPO131" s="2"/>
      <c r="JPP131" s="2"/>
      <c r="JPQ131" s="2"/>
      <c r="JPR131" s="2"/>
      <c r="JPS131" s="2"/>
      <c r="JPT131" s="2"/>
      <c r="JPU131" s="2"/>
      <c r="JPV131" s="2"/>
      <c r="JPW131" s="2"/>
      <c r="JPX131" s="2"/>
      <c r="JPY131" s="2"/>
      <c r="JPZ131" s="2"/>
      <c r="JQA131" s="2"/>
      <c r="JQB131" s="2"/>
      <c r="JQC131" s="2"/>
      <c r="JQD131" s="2"/>
      <c r="JQE131" s="2"/>
      <c r="JQF131" s="2"/>
      <c r="JQG131" s="2"/>
      <c r="JQH131" s="2"/>
      <c r="JQI131" s="2"/>
      <c r="JQJ131" s="2"/>
      <c r="JQK131" s="2"/>
      <c r="JQL131" s="2"/>
      <c r="JQM131" s="2"/>
      <c r="JQN131" s="2"/>
      <c r="JQO131" s="2"/>
      <c r="JQP131" s="2"/>
      <c r="JQQ131" s="2"/>
      <c r="JQR131" s="2"/>
      <c r="JQS131" s="2"/>
      <c r="JQT131" s="2"/>
      <c r="JQU131" s="2"/>
      <c r="JQV131" s="2"/>
      <c r="JQW131" s="2"/>
      <c r="JQX131" s="2"/>
      <c r="JQY131" s="2"/>
      <c r="JQZ131" s="2"/>
      <c r="JRA131" s="2"/>
      <c r="JRB131" s="2"/>
      <c r="JRC131" s="2"/>
      <c r="JRD131" s="2"/>
      <c r="JRE131" s="2"/>
      <c r="JRF131" s="2"/>
      <c r="JRG131" s="2"/>
      <c r="JRH131" s="2"/>
      <c r="JRI131" s="2"/>
      <c r="JRJ131" s="2"/>
      <c r="JRK131" s="2"/>
      <c r="JRL131" s="2"/>
      <c r="JRM131" s="2"/>
      <c r="JRN131" s="2"/>
      <c r="JRO131" s="2"/>
      <c r="JRP131" s="2"/>
      <c r="JRQ131" s="2"/>
      <c r="JRR131" s="2"/>
      <c r="JRS131" s="2"/>
      <c r="JRT131" s="2"/>
      <c r="JRU131" s="2"/>
      <c r="JRV131" s="2"/>
      <c r="JRW131" s="2"/>
      <c r="JRX131" s="2"/>
      <c r="JRY131" s="2"/>
      <c r="JRZ131" s="2"/>
      <c r="JSA131" s="2"/>
      <c r="JSB131" s="2"/>
      <c r="JSC131" s="2"/>
      <c r="JSD131" s="2"/>
      <c r="JSE131" s="2"/>
      <c r="JSF131" s="2"/>
      <c r="JSG131" s="2"/>
      <c r="JSH131" s="2"/>
      <c r="JSI131" s="2"/>
      <c r="JSJ131" s="2"/>
      <c r="JSK131" s="2"/>
      <c r="JSL131" s="2"/>
      <c r="JSM131" s="2"/>
      <c r="JSN131" s="2"/>
      <c r="JSO131" s="2"/>
      <c r="JSP131" s="2"/>
      <c r="JSQ131" s="2"/>
      <c r="JSR131" s="2"/>
      <c r="JSS131" s="2"/>
      <c r="JST131" s="2"/>
      <c r="JSU131" s="2"/>
      <c r="JSV131" s="2"/>
      <c r="JSW131" s="2"/>
      <c r="JSX131" s="2"/>
      <c r="JSY131" s="2"/>
      <c r="JSZ131" s="2"/>
      <c r="JTA131" s="2"/>
      <c r="JTB131" s="2"/>
      <c r="JTC131" s="2"/>
      <c r="JTD131" s="2"/>
      <c r="JTE131" s="2"/>
      <c r="JTF131" s="2"/>
      <c r="JTG131" s="2"/>
      <c r="JTH131" s="2"/>
      <c r="JTI131" s="2"/>
      <c r="JTJ131" s="2"/>
      <c r="JTK131" s="2"/>
      <c r="JTL131" s="2"/>
      <c r="JTM131" s="2"/>
      <c r="JTN131" s="2"/>
      <c r="JTO131" s="2"/>
      <c r="JTP131" s="2"/>
      <c r="JTQ131" s="2"/>
      <c r="JTR131" s="2"/>
      <c r="JTS131" s="2"/>
      <c r="JTT131" s="2"/>
      <c r="JTU131" s="2"/>
      <c r="JTV131" s="2"/>
      <c r="JTW131" s="2"/>
      <c r="JTX131" s="2"/>
      <c r="JTY131" s="2"/>
      <c r="JTZ131" s="2"/>
      <c r="JUA131" s="2"/>
      <c r="JUB131" s="2"/>
      <c r="JUC131" s="2"/>
      <c r="JUD131" s="2"/>
      <c r="JUE131" s="2"/>
      <c r="JUF131" s="2"/>
      <c r="JUG131" s="2"/>
      <c r="JUH131" s="2"/>
      <c r="JUI131" s="2"/>
      <c r="JUJ131" s="2"/>
      <c r="JUK131" s="2"/>
      <c r="JUL131" s="2"/>
      <c r="JUM131" s="2"/>
      <c r="JUN131" s="2"/>
      <c r="JUO131" s="2"/>
      <c r="JUP131" s="2"/>
      <c r="JUQ131" s="2"/>
      <c r="JUR131" s="2"/>
      <c r="JUS131" s="2"/>
      <c r="JUT131" s="2"/>
      <c r="JUU131" s="2"/>
      <c r="JUV131" s="2"/>
      <c r="JUW131" s="2"/>
      <c r="JUX131" s="2"/>
      <c r="JUY131" s="2"/>
      <c r="JUZ131" s="2"/>
      <c r="JVA131" s="2"/>
      <c r="JVB131" s="2"/>
      <c r="JVC131" s="2"/>
      <c r="JVD131" s="2"/>
      <c r="JVE131" s="2"/>
      <c r="JVF131" s="2"/>
      <c r="JVG131" s="2"/>
      <c r="JVH131" s="2"/>
      <c r="JVI131" s="2"/>
      <c r="JVJ131" s="2"/>
      <c r="JVK131" s="2"/>
      <c r="JVL131" s="2"/>
      <c r="JVM131" s="2"/>
      <c r="JVN131" s="2"/>
      <c r="JVO131" s="2"/>
      <c r="JVP131" s="2"/>
      <c r="JVQ131" s="2"/>
      <c r="JVR131" s="2"/>
      <c r="JVS131" s="2"/>
      <c r="JVT131" s="2"/>
      <c r="JVU131" s="2"/>
      <c r="JVV131" s="2"/>
      <c r="JVW131" s="2"/>
      <c r="JVX131" s="2"/>
      <c r="JVY131" s="2"/>
      <c r="JVZ131" s="2"/>
      <c r="JWA131" s="2"/>
      <c r="JWB131" s="2"/>
      <c r="JWC131" s="2"/>
      <c r="JWD131" s="2"/>
      <c r="JWE131" s="2"/>
      <c r="JWF131" s="2"/>
      <c r="JWG131" s="2"/>
      <c r="JWH131" s="2"/>
      <c r="JWI131" s="2"/>
      <c r="JWJ131" s="2"/>
      <c r="JWK131" s="2"/>
      <c r="JWL131" s="2"/>
      <c r="JWM131" s="2"/>
      <c r="JWN131" s="2"/>
      <c r="JWO131" s="2"/>
      <c r="JWP131" s="2"/>
      <c r="JWQ131" s="2"/>
      <c r="JWR131" s="2"/>
      <c r="JWS131" s="2"/>
      <c r="JWT131" s="2"/>
      <c r="JWU131" s="2"/>
      <c r="JWV131" s="2"/>
      <c r="JWW131" s="2"/>
      <c r="JWX131" s="2"/>
      <c r="JWY131" s="2"/>
      <c r="JWZ131" s="2"/>
      <c r="JXA131" s="2"/>
      <c r="JXB131" s="2"/>
      <c r="JXC131" s="2"/>
      <c r="JXD131" s="2"/>
      <c r="JXE131" s="2"/>
      <c r="JXF131" s="2"/>
      <c r="JXG131" s="2"/>
      <c r="JXH131" s="2"/>
      <c r="JXI131" s="2"/>
      <c r="JXJ131" s="2"/>
      <c r="JXK131" s="2"/>
      <c r="JXL131" s="2"/>
      <c r="JXM131" s="2"/>
      <c r="JXN131" s="2"/>
      <c r="JXO131" s="2"/>
      <c r="JXP131" s="2"/>
      <c r="JXQ131" s="2"/>
      <c r="JXR131" s="2"/>
      <c r="JXS131" s="2"/>
      <c r="JXT131" s="2"/>
      <c r="JXU131" s="2"/>
      <c r="JXV131" s="2"/>
      <c r="JXW131" s="2"/>
      <c r="JXX131" s="2"/>
      <c r="JXY131" s="2"/>
      <c r="JXZ131" s="2"/>
      <c r="JYA131" s="2"/>
      <c r="JYB131" s="2"/>
      <c r="JYC131" s="2"/>
      <c r="JYD131" s="2"/>
      <c r="JYE131" s="2"/>
      <c r="JYF131" s="2"/>
      <c r="JYG131" s="2"/>
      <c r="JYH131" s="2"/>
      <c r="JYI131" s="2"/>
      <c r="JYJ131" s="2"/>
      <c r="JYK131" s="2"/>
      <c r="JYL131" s="2"/>
      <c r="JYM131" s="2"/>
      <c r="JYN131" s="2"/>
      <c r="JYO131" s="2"/>
      <c r="JYP131" s="2"/>
      <c r="JYQ131" s="2"/>
      <c r="JYR131" s="2"/>
      <c r="JYS131" s="2"/>
      <c r="JYT131" s="2"/>
      <c r="JYU131" s="2"/>
      <c r="JYV131" s="2"/>
      <c r="JYW131" s="2"/>
      <c r="JYX131" s="2"/>
      <c r="JYY131" s="2"/>
      <c r="JYZ131" s="2"/>
      <c r="JZA131" s="2"/>
      <c r="JZB131" s="2"/>
      <c r="JZC131" s="2"/>
      <c r="JZD131" s="2"/>
      <c r="JZE131" s="2"/>
      <c r="JZF131" s="2"/>
      <c r="JZG131" s="2"/>
      <c r="JZH131" s="2"/>
      <c r="JZI131" s="2"/>
      <c r="JZJ131" s="2"/>
      <c r="JZK131" s="2"/>
      <c r="JZL131" s="2"/>
      <c r="JZM131" s="2"/>
      <c r="JZN131" s="2"/>
      <c r="JZO131" s="2"/>
      <c r="JZP131" s="2"/>
      <c r="JZQ131" s="2"/>
      <c r="JZR131" s="2"/>
      <c r="JZS131" s="2"/>
      <c r="JZT131" s="2"/>
      <c r="JZU131" s="2"/>
      <c r="JZV131" s="2"/>
      <c r="JZW131" s="2"/>
      <c r="JZX131" s="2"/>
      <c r="JZY131" s="2"/>
      <c r="JZZ131" s="2"/>
      <c r="KAA131" s="2"/>
      <c r="KAB131" s="2"/>
      <c r="KAC131" s="2"/>
      <c r="KAD131" s="2"/>
      <c r="KAE131" s="2"/>
      <c r="KAF131" s="2"/>
      <c r="KAG131" s="2"/>
      <c r="KAH131" s="2"/>
      <c r="KAI131" s="2"/>
      <c r="KAJ131" s="2"/>
      <c r="KAK131" s="2"/>
      <c r="KAL131" s="2"/>
      <c r="KAM131" s="2"/>
      <c r="KAN131" s="2"/>
      <c r="KAO131" s="2"/>
      <c r="KAP131" s="2"/>
      <c r="KAQ131" s="2"/>
      <c r="KAR131" s="2"/>
      <c r="KAS131" s="2"/>
      <c r="KAT131" s="2"/>
      <c r="KAU131" s="2"/>
      <c r="KAV131" s="2"/>
      <c r="KAW131" s="2"/>
      <c r="KAX131" s="2"/>
      <c r="KAY131" s="2"/>
      <c r="KAZ131" s="2"/>
      <c r="KBA131" s="2"/>
      <c r="KBB131" s="2"/>
      <c r="KBC131" s="2"/>
      <c r="KBD131" s="2"/>
      <c r="KBE131" s="2"/>
      <c r="KBF131" s="2"/>
      <c r="KBG131" s="2"/>
      <c r="KBH131" s="2"/>
      <c r="KBI131" s="2"/>
      <c r="KBJ131" s="2"/>
      <c r="KBK131" s="2"/>
      <c r="KBL131" s="2"/>
      <c r="KBM131" s="2"/>
      <c r="KBN131" s="2"/>
      <c r="KBO131" s="2"/>
      <c r="KBP131" s="2"/>
      <c r="KBQ131" s="2"/>
      <c r="KBR131" s="2"/>
      <c r="KBS131" s="2"/>
      <c r="KBT131" s="2"/>
      <c r="KBU131" s="2"/>
      <c r="KBV131" s="2"/>
      <c r="KBW131" s="2"/>
      <c r="KBX131" s="2"/>
      <c r="KBY131" s="2"/>
      <c r="KBZ131" s="2"/>
      <c r="KCA131" s="2"/>
      <c r="KCB131" s="2"/>
      <c r="KCC131" s="2"/>
      <c r="KCD131" s="2"/>
      <c r="KCE131" s="2"/>
      <c r="KCF131" s="2"/>
      <c r="KCG131" s="2"/>
      <c r="KCH131" s="2"/>
      <c r="KCI131" s="2"/>
      <c r="KCJ131" s="2"/>
      <c r="KCK131" s="2"/>
      <c r="KCL131" s="2"/>
      <c r="KCM131" s="2"/>
      <c r="KCN131" s="2"/>
      <c r="KCO131" s="2"/>
      <c r="KCP131" s="2"/>
      <c r="KCQ131" s="2"/>
      <c r="KCR131" s="2"/>
      <c r="KCS131" s="2"/>
      <c r="KCT131" s="2"/>
      <c r="KCU131" s="2"/>
      <c r="KCV131" s="2"/>
      <c r="KCW131" s="2"/>
      <c r="KCX131" s="2"/>
      <c r="KCY131" s="2"/>
      <c r="KCZ131" s="2"/>
      <c r="KDA131" s="2"/>
      <c r="KDB131" s="2"/>
      <c r="KDC131" s="2"/>
      <c r="KDD131" s="2"/>
      <c r="KDE131" s="2"/>
      <c r="KDF131" s="2"/>
      <c r="KDG131" s="2"/>
      <c r="KDH131" s="2"/>
      <c r="KDI131" s="2"/>
      <c r="KDJ131" s="2"/>
      <c r="KDK131" s="2"/>
      <c r="KDL131" s="2"/>
      <c r="KDM131" s="2"/>
      <c r="KDN131" s="2"/>
      <c r="KDO131" s="2"/>
      <c r="KDP131" s="2"/>
      <c r="KDQ131" s="2"/>
      <c r="KDR131" s="2"/>
      <c r="KDS131" s="2"/>
      <c r="KDT131" s="2"/>
      <c r="KDU131" s="2"/>
      <c r="KDV131" s="2"/>
      <c r="KDW131" s="2"/>
      <c r="KDX131" s="2"/>
      <c r="KDY131" s="2"/>
      <c r="KDZ131" s="2"/>
      <c r="KEA131" s="2"/>
      <c r="KEB131" s="2"/>
      <c r="KEC131" s="2"/>
      <c r="KED131" s="2"/>
      <c r="KEE131" s="2"/>
      <c r="KEF131" s="2"/>
      <c r="KEG131" s="2"/>
      <c r="KEH131" s="2"/>
      <c r="KEI131" s="2"/>
      <c r="KEJ131" s="2"/>
      <c r="KEK131" s="2"/>
      <c r="KEL131" s="2"/>
      <c r="KEM131" s="2"/>
      <c r="KEN131" s="2"/>
      <c r="KEO131" s="2"/>
      <c r="KEP131" s="2"/>
      <c r="KEQ131" s="2"/>
      <c r="KER131" s="2"/>
      <c r="KES131" s="2"/>
      <c r="KET131" s="2"/>
      <c r="KEU131" s="2"/>
      <c r="KEV131" s="2"/>
      <c r="KEW131" s="2"/>
      <c r="KEX131" s="2"/>
      <c r="KEY131" s="2"/>
      <c r="KEZ131" s="2"/>
      <c r="KFA131" s="2"/>
      <c r="KFB131" s="2"/>
      <c r="KFC131" s="2"/>
      <c r="KFD131" s="2"/>
      <c r="KFE131" s="2"/>
      <c r="KFF131" s="2"/>
      <c r="KFG131" s="2"/>
      <c r="KFH131" s="2"/>
      <c r="KFI131" s="2"/>
      <c r="KFJ131" s="2"/>
      <c r="KFK131" s="2"/>
      <c r="KFL131" s="2"/>
      <c r="KFM131" s="2"/>
      <c r="KFN131" s="2"/>
      <c r="KFO131" s="2"/>
      <c r="KFP131" s="2"/>
      <c r="KFQ131" s="2"/>
      <c r="KFR131" s="2"/>
      <c r="KFS131" s="2"/>
      <c r="KFT131" s="2"/>
      <c r="KFU131" s="2"/>
      <c r="KFV131" s="2"/>
      <c r="KFW131" s="2"/>
      <c r="KFX131" s="2"/>
      <c r="KFY131" s="2"/>
      <c r="KFZ131" s="2"/>
      <c r="KGA131" s="2"/>
      <c r="KGB131" s="2"/>
      <c r="KGC131" s="2"/>
      <c r="KGD131" s="2"/>
      <c r="KGE131" s="2"/>
      <c r="KGF131" s="2"/>
      <c r="KGG131" s="2"/>
      <c r="KGH131" s="2"/>
      <c r="KGI131" s="2"/>
      <c r="KGJ131" s="2"/>
      <c r="KGK131" s="2"/>
      <c r="KGL131" s="2"/>
      <c r="KGM131" s="2"/>
      <c r="KGN131" s="2"/>
      <c r="KGO131" s="2"/>
      <c r="KGP131" s="2"/>
      <c r="KGQ131" s="2"/>
      <c r="KGR131" s="2"/>
      <c r="KGS131" s="2"/>
      <c r="KGT131" s="2"/>
      <c r="KGU131" s="2"/>
      <c r="KGV131" s="2"/>
      <c r="KGW131" s="2"/>
      <c r="KGX131" s="2"/>
      <c r="KGY131" s="2"/>
      <c r="KGZ131" s="2"/>
      <c r="KHA131" s="2"/>
      <c r="KHB131" s="2"/>
      <c r="KHC131" s="2"/>
      <c r="KHD131" s="2"/>
      <c r="KHE131" s="2"/>
      <c r="KHF131" s="2"/>
      <c r="KHG131" s="2"/>
      <c r="KHH131" s="2"/>
      <c r="KHI131" s="2"/>
      <c r="KHJ131" s="2"/>
      <c r="KHK131" s="2"/>
      <c r="KHL131" s="2"/>
      <c r="KHM131" s="2"/>
      <c r="KHN131" s="2"/>
      <c r="KHO131" s="2"/>
      <c r="KHP131" s="2"/>
      <c r="KHQ131" s="2"/>
      <c r="KHR131" s="2"/>
      <c r="KHS131" s="2"/>
      <c r="KHT131" s="2"/>
      <c r="KHU131" s="2"/>
      <c r="KHV131" s="2"/>
      <c r="KHW131" s="2"/>
      <c r="KHX131" s="2"/>
      <c r="KHY131" s="2"/>
      <c r="KHZ131" s="2"/>
      <c r="KIA131" s="2"/>
      <c r="KIB131" s="2"/>
      <c r="KIC131" s="2"/>
      <c r="KID131" s="2"/>
      <c r="KIE131" s="2"/>
      <c r="KIF131" s="2"/>
      <c r="KIG131" s="2"/>
      <c r="KIH131" s="2"/>
      <c r="KII131" s="2"/>
      <c r="KIJ131" s="2"/>
      <c r="KIK131" s="2"/>
      <c r="KIL131" s="2"/>
      <c r="KIM131" s="2"/>
      <c r="KIN131" s="2"/>
      <c r="KIO131" s="2"/>
      <c r="KIP131" s="2"/>
      <c r="KIQ131" s="2"/>
      <c r="KIR131" s="2"/>
      <c r="KIS131" s="2"/>
      <c r="KIT131" s="2"/>
      <c r="KIU131" s="2"/>
      <c r="KIV131" s="2"/>
      <c r="KIW131" s="2"/>
      <c r="KIX131" s="2"/>
      <c r="KIY131" s="2"/>
      <c r="KIZ131" s="2"/>
      <c r="KJA131" s="2"/>
      <c r="KJB131" s="2"/>
      <c r="KJC131" s="2"/>
      <c r="KJD131" s="2"/>
      <c r="KJE131" s="2"/>
      <c r="KJF131" s="2"/>
      <c r="KJG131" s="2"/>
      <c r="KJH131" s="2"/>
      <c r="KJI131" s="2"/>
      <c r="KJJ131" s="2"/>
      <c r="KJK131" s="2"/>
      <c r="KJL131" s="2"/>
      <c r="KJM131" s="2"/>
      <c r="KJN131" s="2"/>
      <c r="KJO131" s="2"/>
      <c r="KJP131" s="2"/>
      <c r="KJQ131" s="2"/>
      <c r="KJR131" s="2"/>
      <c r="KJS131" s="2"/>
      <c r="KJT131" s="2"/>
      <c r="KJU131" s="2"/>
      <c r="KJV131" s="2"/>
      <c r="KJW131" s="2"/>
      <c r="KJX131" s="2"/>
      <c r="KJY131" s="2"/>
      <c r="KJZ131" s="2"/>
      <c r="KKA131" s="2"/>
      <c r="KKB131" s="2"/>
      <c r="KKC131" s="2"/>
      <c r="KKD131" s="2"/>
      <c r="KKE131" s="2"/>
      <c r="KKF131" s="2"/>
      <c r="KKG131" s="2"/>
      <c r="KKH131" s="2"/>
      <c r="KKI131" s="2"/>
      <c r="KKJ131" s="2"/>
      <c r="KKK131" s="2"/>
      <c r="KKL131" s="2"/>
      <c r="KKM131" s="2"/>
      <c r="KKN131" s="2"/>
      <c r="KKO131" s="2"/>
      <c r="KKP131" s="2"/>
      <c r="KKQ131" s="2"/>
      <c r="KKR131" s="2"/>
      <c r="KKS131" s="2"/>
      <c r="KKT131" s="2"/>
      <c r="KKU131" s="2"/>
      <c r="KKV131" s="2"/>
      <c r="KKW131" s="2"/>
      <c r="KKX131" s="2"/>
      <c r="KKY131" s="2"/>
      <c r="KKZ131" s="2"/>
      <c r="KLA131" s="2"/>
      <c r="KLB131" s="2"/>
      <c r="KLC131" s="2"/>
      <c r="KLD131" s="2"/>
      <c r="KLE131" s="2"/>
      <c r="KLF131" s="2"/>
      <c r="KLG131" s="2"/>
      <c r="KLH131" s="2"/>
      <c r="KLI131" s="2"/>
      <c r="KLJ131" s="2"/>
      <c r="KLK131" s="2"/>
      <c r="KLL131" s="2"/>
      <c r="KLM131" s="2"/>
      <c r="KLN131" s="2"/>
      <c r="KLO131" s="2"/>
      <c r="KLP131" s="2"/>
      <c r="KLQ131" s="2"/>
      <c r="KLR131" s="2"/>
      <c r="KLS131" s="2"/>
      <c r="KLT131" s="2"/>
      <c r="KLU131" s="2"/>
      <c r="KLV131" s="2"/>
      <c r="KLW131" s="2"/>
      <c r="KLX131" s="2"/>
      <c r="KLY131" s="2"/>
      <c r="KLZ131" s="2"/>
      <c r="KMA131" s="2"/>
      <c r="KMB131" s="2"/>
      <c r="KMC131" s="2"/>
      <c r="KMD131" s="2"/>
      <c r="KME131" s="2"/>
      <c r="KMF131" s="2"/>
      <c r="KMG131" s="2"/>
      <c r="KMH131" s="2"/>
      <c r="KMI131" s="2"/>
      <c r="KMJ131" s="2"/>
      <c r="KMK131" s="2"/>
      <c r="KML131" s="2"/>
      <c r="KMM131" s="2"/>
      <c r="KMN131" s="2"/>
      <c r="KMO131" s="2"/>
      <c r="KMP131" s="2"/>
      <c r="KMQ131" s="2"/>
      <c r="KMR131" s="2"/>
      <c r="KMS131" s="2"/>
      <c r="KMT131" s="2"/>
      <c r="KMU131" s="2"/>
      <c r="KMV131" s="2"/>
      <c r="KMW131" s="2"/>
      <c r="KMX131" s="2"/>
      <c r="KMY131" s="2"/>
      <c r="KMZ131" s="2"/>
      <c r="KNA131" s="2"/>
      <c r="KNB131" s="2"/>
      <c r="KNC131" s="2"/>
      <c r="KND131" s="2"/>
      <c r="KNE131" s="2"/>
      <c r="KNF131" s="2"/>
      <c r="KNG131" s="2"/>
      <c r="KNH131" s="2"/>
      <c r="KNI131" s="2"/>
      <c r="KNJ131" s="2"/>
      <c r="KNK131" s="2"/>
      <c r="KNL131" s="2"/>
      <c r="KNM131" s="2"/>
      <c r="KNN131" s="2"/>
      <c r="KNO131" s="2"/>
      <c r="KNP131" s="2"/>
      <c r="KNQ131" s="2"/>
      <c r="KNR131" s="2"/>
      <c r="KNS131" s="2"/>
      <c r="KNT131" s="2"/>
      <c r="KNU131" s="2"/>
      <c r="KNV131" s="2"/>
      <c r="KNW131" s="2"/>
      <c r="KNX131" s="2"/>
      <c r="KNY131" s="2"/>
      <c r="KNZ131" s="2"/>
      <c r="KOA131" s="2"/>
      <c r="KOB131" s="2"/>
      <c r="KOC131" s="2"/>
      <c r="KOD131" s="2"/>
      <c r="KOE131" s="2"/>
      <c r="KOF131" s="2"/>
      <c r="KOG131" s="2"/>
      <c r="KOH131" s="2"/>
      <c r="KOI131" s="2"/>
      <c r="KOJ131" s="2"/>
      <c r="KOK131" s="2"/>
      <c r="KOL131" s="2"/>
      <c r="KOM131" s="2"/>
      <c r="KON131" s="2"/>
      <c r="KOO131" s="2"/>
      <c r="KOP131" s="2"/>
      <c r="KOQ131" s="2"/>
      <c r="KOR131" s="2"/>
      <c r="KOS131" s="2"/>
      <c r="KOT131" s="2"/>
      <c r="KOU131" s="2"/>
      <c r="KOV131" s="2"/>
      <c r="KOW131" s="2"/>
      <c r="KOX131" s="2"/>
      <c r="KOY131" s="2"/>
      <c r="KOZ131" s="2"/>
      <c r="KPA131" s="2"/>
      <c r="KPB131" s="2"/>
      <c r="KPC131" s="2"/>
      <c r="KPD131" s="2"/>
      <c r="KPE131" s="2"/>
      <c r="KPF131" s="2"/>
      <c r="KPG131" s="2"/>
      <c r="KPH131" s="2"/>
      <c r="KPI131" s="2"/>
      <c r="KPJ131" s="2"/>
      <c r="KPK131" s="2"/>
      <c r="KPL131" s="2"/>
      <c r="KPM131" s="2"/>
      <c r="KPN131" s="2"/>
      <c r="KPO131" s="2"/>
      <c r="KPP131" s="2"/>
      <c r="KPQ131" s="2"/>
      <c r="KPR131" s="2"/>
      <c r="KPS131" s="2"/>
      <c r="KPT131" s="2"/>
      <c r="KPU131" s="2"/>
      <c r="KPV131" s="2"/>
      <c r="KPW131" s="2"/>
      <c r="KPX131" s="2"/>
      <c r="KPY131" s="2"/>
      <c r="KPZ131" s="2"/>
      <c r="KQA131" s="2"/>
      <c r="KQB131" s="2"/>
      <c r="KQC131" s="2"/>
      <c r="KQD131" s="2"/>
      <c r="KQE131" s="2"/>
      <c r="KQF131" s="2"/>
      <c r="KQG131" s="2"/>
      <c r="KQH131" s="2"/>
      <c r="KQI131" s="2"/>
      <c r="KQJ131" s="2"/>
      <c r="KQK131" s="2"/>
      <c r="KQL131" s="2"/>
      <c r="KQM131" s="2"/>
      <c r="KQN131" s="2"/>
      <c r="KQO131" s="2"/>
      <c r="KQP131" s="2"/>
      <c r="KQQ131" s="2"/>
      <c r="KQR131" s="2"/>
      <c r="KQS131" s="2"/>
      <c r="KQT131" s="2"/>
      <c r="KQU131" s="2"/>
      <c r="KQV131" s="2"/>
      <c r="KQW131" s="2"/>
      <c r="KQX131" s="2"/>
      <c r="KQY131" s="2"/>
      <c r="KQZ131" s="2"/>
      <c r="KRA131" s="2"/>
      <c r="KRB131" s="2"/>
      <c r="KRC131" s="2"/>
      <c r="KRD131" s="2"/>
      <c r="KRE131" s="2"/>
      <c r="KRF131" s="2"/>
      <c r="KRG131" s="2"/>
      <c r="KRH131" s="2"/>
      <c r="KRI131" s="2"/>
      <c r="KRJ131" s="2"/>
      <c r="KRK131" s="2"/>
      <c r="KRL131" s="2"/>
      <c r="KRM131" s="2"/>
      <c r="KRN131" s="2"/>
      <c r="KRO131" s="2"/>
      <c r="KRP131" s="2"/>
      <c r="KRQ131" s="2"/>
      <c r="KRR131" s="2"/>
      <c r="KRS131" s="2"/>
      <c r="KRT131" s="2"/>
      <c r="KRU131" s="2"/>
      <c r="KRV131" s="2"/>
      <c r="KRW131" s="2"/>
      <c r="KRX131" s="2"/>
      <c r="KRY131" s="2"/>
      <c r="KRZ131" s="2"/>
      <c r="KSA131" s="2"/>
      <c r="KSB131" s="2"/>
      <c r="KSC131" s="2"/>
      <c r="KSD131" s="2"/>
      <c r="KSE131" s="2"/>
      <c r="KSF131" s="2"/>
      <c r="KSG131" s="2"/>
      <c r="KSH131" s="2"/>
      <c r="KSI131" s="2"/>
      <c r="KSJ131" s="2"/>
      <c r="KSK131" s="2"/>
      <c r="KSL131" s="2"/>
      <c r="KSM131" s="2"/>
      <c r="KSN131" s="2"/>
      <c r="KSO131" s="2"/>
      <c r="KSP131" s="2"/>
      <c r="KSQ131" s="2"/>
      <c r="KSR131" s="2"/>
      <c r="KSS131" s="2"/>
      <c r="KST131" s="2"/>
      <c r="KSU131" s="2"/>
      <c r="KSV131" s="2"/>
      <c r="KSW131" s="2"/>
      <c r="KSX131" s="2"/>
      <c r="KSY131" s="2"/>
      <c r="KSZ131" s="2"/>
      <c r="KTA131" s="2"/>
      <c r="KTB131" s="2"/>
      <c r="KTC131" s="2"/>
      <c r="KTD131" s="2"/>
      <c r="KTE131" s="2"/>
      <c r="KTF131" s="2"/>
      <c r="KTG131" s="2"/>
      <c r="KTH131" s="2"/>
      <c r="KTI131" s="2"/>
      <c r="KTJ131" s="2"/>
      <c r="KTK131" s="2"/>
      <c r="KTL131" s="2"/>
      <c r="KTM131" s="2"/>
      <c r="KTN131" s="2"/>
      <c r="KTO131" s="2"/>
      <c r="KTP131" s="2"/>
      <c r="KTQ131" s="2"/>
      <c r="KTR131" s="2"/>
      <c r="KTS131" s="2"/>
      <c r="KTT131" s="2"/>
      <c r="KTU131" s="2"/>
      <c r="KTV131" s="2"/>
      <c r="KTW131" s="2"/>
      <c r="KTX131" s="2"/>
      <c r="KTY131" s="2"/>
      <c r="KTZ131" s="2"/>
      <c r="KUA131" s="2"/>
      <c r="KUB131" s="2"/>
      <c r="KUC131" s="2"/>
      <c r="KUD131" s="2"/>
      <c r="KUE131" s="2"/>
      <c r="KUF131" s="2"/>
      <c r="KUG131" s="2"/>
      <c r="KUH131" s="2"/>
      <c r="KUI131" s="2"/>
      <c r="KUJ131" s="2"/>
      <c r="KUK131" s="2"/>
      <c r="KUL131" s="2"/>
      <c r="KUM131" s="2"/>
      <c r="KUN131" s="2"/>
      <c r="KUO131" s="2"/>
      <c r="KUP131" s="2"/>
      <c r="KUQ131" s="2"/>
      <c r="KUR131" s="2"/>
      <c r="KUS131" s="2"/>
      <c r="KUT131" s="2"/>
      <c r="KUU131" s="2"/>
      <c r="KUV131" s="2"/>
      <c r="KUW131" s="2"/>
      <c r="KUX131" s="2"/>
      <c r="KUY131" s="2"/>
      <c r="KUZ131" s="2"/>
      <c r="KVA131" s="2"/>
      <c r="KVB131" s="2"/>
      <c r="KVC131" s="2"/>
      <c r="KVD131" s="2"/>
      <c r="KVE131" s="2"/>
      <c r="KVF131" s="2"/>
      <c r="KVG131" s="2"/>
      <c r="KVH131" s="2"/>
      <c r="KVI131" s="2"/>
      <c r="KVJ131" s="2"/>
      <c r="KVK131" s="2"/>
      <c r="KVL131" s="2"/>
      <c r="KVM131" s="2"/>
      <c r="KVN131" s="2"/>
      <c r="KVO131" s="2"/>
      <c r="KVP131" s="2"/>
      <c r="KVQ131" s="2"/>
      <c r="KVR131" s="2"/>
      <c r="KVS131" s="2"/>
      <c r="KVT131" s="2"/>
      <c r="KVU131" s="2"/>
      <c r="KVV131" s="2"/>
      <c r="KVW131" s="2"/>
      <c r="KVX131" s="2"/>
      <c r="KVY131" s="2"/>
      <c r="KVZ131" s="2"/>
      <c r="KWA131" s="2"/>
      <c r="KWB131" s="2"/>
      <c r="KWC131" s="2"/>
      <c r="KWD131" s="2"/>
      <c r="KWE131" s="2"/>
      <c r="KWF131" s="2"/>
      <c r="KWG131" s="2"/>
      <c r="KWH131" s="2"/>
      <c r="KWI131" s="2"/>
      <c r="KWJ131" s="2"/>
      <c r="KWK131" s="2"/>
      <c r="KWL131" s="2"/>
      <c r="KWM131" s="2"/>
      <c r="KWN131" s="2"/>
      <c r="KWO131" s="2"/>
      <c r="KWP131" s="2"/>
      <c r="KWQ131" s="2"/>
      <c r="KWR131" s="2"/>
      <c r="KWS131" s="2"/>
      <c r="KWT131" s="2"/>
      <c r="KWU131" s="2"/>
      <c r="KWV131" s="2"/>
      <c r="KWW131" s="2"/>
      <c r="KWX131" s="2"/>
      <c r="KWY131" s="2"/>
      <c r="KWZ131" s="2"/>
      <c r="KXA131" s="2"/>
      <c r="KXB131" s="2"/>
      <c r="KXC131" s="2"/>
      <c r="KXD131" s="2"/>
      <c r="KXE131" s="2"/>
      <c r="KXF131" s="2"/>
      <c r="KXG131" s="2"/>
      <c r="KXH131" s="2"/>
      <c r="KXI131" s="2"/>
      <c r="KXJ131" s="2"/>
      <c r="KXK131" s="2"/>
      <c r="KXL131" s="2"/>
      <c r="KXM131" s="2"/>
      <c r="KXN131" s="2"/>
      <c r="KXO131" s="2"/>
      <c r="KXP131" s="2"/>
      <c r="KXQ131" s="2"/>
      <c r="KXR131" s="2"/>
      <c r="KXS131" s="2"/>
      <c r="KXT131" s="2"/>
      <c r="KXU131" s="2"/>
      <c r="KXV131" s="2"/>
      <c r="KXW131" s="2"/>
      <c r="KXX131" s="2"/>
      <c r="KXY131" s="2"/>
      <c r="KXZ131" s="2"/>
      <c r="KYA131" s="2"/>
      <c r="KYB131" s="2"/>
      <c r="KYC131" s="2"/>
      <c r="KYD131" s="2"/>
      <c r="KYE131" s="2"/>
      <c r="KYF131" s="2"/>
      <c r="KYG131" s="2"/>
      <c r="KYH131" s="2"/>
      <c r="KYI131" s="2"/>
      <c r="KYJ131" s="2"/>
      <c r="KYK131" s="2"/>
      <c r="KYL131" s="2"/>
      <c r="KYM131" s="2"/>
      <c r="KYN131" s="2"/>
      <c r="KYO131" s="2"/>
      <c r="KYP131" s="2"/>
      <c r="KYQ131" s="2"/>
      <c r="KYR131" s="2"/>
      <c r="KYS131" s="2"/>
      <c r="KYT131" s="2"/>
      <c r="KYU131" s="2"/>
      <c r="KYV131" s="2"/>
      <c r="KYW131" s="2"/>
      <c r="KYX131" s="2"/>
      <c r="KYY131" s="2"/>
      <c r="KYZ131" s="2"/>
      <c r="KZA131" s="2"/>
      <c r="KZB131" s="2"/>
      <c r="KZC131" s="2"/>
      <c r="KZD131" s="2"/>
      <c r="KZE131" s="2"/>
      <c r="KZF131" s="2"/>
      <c r="KZG131" s="2"/>
      <c r="KZH131" s="2"/>
      <c r="KZI131" s="2"/>
      <c r="KZJ131" s="2"/>
      <c r="KZK131" s="2"/>
      <c r="KZL131" s="2"/>
      <c r="KZM131" s="2"/>
      <c r="KZN131" s="2"/>
      <c r="KZO131" s="2"/>
      <c r="KZP131" s="2"/>
      <c r="KZQ131" s="2"/>
      <c r="KZR131" s="2"/>
      <c r="KZS131" s="2"/>
      <c r="KZT131" s="2"/>
      <c r="KZU131" s="2"/>
      <c r="KZV131" s="2"/>
      <c r="KZW131" s="2"/>
      <c r="KZX131" s="2"/>
      <c r="KZY131" s="2"/>
      <c r="KZZ131" s="2"/>
      <c r="LAA131" s="2"/>
      <c r="LAB131" s="2"/>
      <c r="LAC131" s="2"/>
      <c r="LAD131" s="2"/>
      <c r="LAE131" s="2"/>
      <c r="LAF131" s="2"/>
      <c r="LAG131" s="2"/>
      <c r="LAH131" s="2"/>
      <c r="LAI131" s="2"/>
      <c r="LAJ131" s="2"/>
      <c r="LAK131" s="2"/>
      <c r="LAL131" s="2"/>
      <c r="LAM131" s="2"/>
      <c r="LAN131" s="2"/>
      <c r="LAO131" s="2"/>
      <c r="LAP131" s="2"/>
      <c r="LAQ131" s="2"/>
      <c r="LAR131" s="2"/>
      <c r="LAS131" s="2"/>
      <c r="LAT131" s="2"/>
      <c r="LAU131" s="2"/>
      <c r="LAV131" s="2"/>
      <c r="LAW131" s="2"/>
      <c r="LAX131" s="2"/>
      <c r="LAY131" s="2"/>
      <c r="LAZ131" s="2"/>
      <c r="LBA131" s="2"/>
      <c r="LBB131" s="2"/>
      <c r="LBC131" s="2"/>
      <c r="LBD131" s="2"/>
      <c r="LBE131" s="2"/>
      <c r="LBF131" s="2"/>
      <c r="LBG131" s="2"/>
      <c r="LBH131" s="2"/>
      <c r="LBI131" s="2"/>
      <c r="LBJ131" s="2"/>
      <c r="LBK131" s="2"/>
      <c r="LBL131" s="2"/>
      <c r="LBM131" s="2"/>
      <c r="LBN131" s="2"/>
      <c r="LBO131" s="2"/>
      <c r="LBP131" s="2"/>
      <c r="LBQ131" s="2"/>
      <c r="LBR131" s="2"/>
      <c r="LBS131" s="2"/>
      <c r="LBT131" s="2"/>
      <c r="LBU131" s="2"/>
      <c r="LBV131" s="2"/>
      <c r="LBW131" s="2"/>
      <c r="LBX131" s="2"/>
      <c r="LBY131" s="2"/>
      <c r="LBZ131" s="2"/>
      <c r="LCA131" s="2"/>
      <c r="LCB131" s="2"/>
      <c r="LCC131" s="2"/>
      <c r="LCD131" s="2"/>
      <c r="LCE131" s="2"/>
      <c r="LCF131" s="2"/>
      <c r="LCG131" s="2"/>
      <c r="LCH131" s="2"/>
      <c r="LCI131" s="2"/>
      <c r="LCJ131" s="2"/>
      <c r="LCK131" s="2"/>
      <c r="LCL131" s="2"/>
      <c r="LCM131" s="2"/>
      <c r="LCN131" s="2"/>
      <c r="LCO131" s="2"/>
      <c r="LCP131" s="2"/>
      <c r="LCQ131" s="2"/>
      <c r="LCR131" s="2"/>
      <c r="LCS131" s="2"/>
      <c r="LCT131" s="2"/>
      <c r="LCU131" s="2"/>
      <c r="LCV131" s="2"/>
      <c r="LCW131" s="2"/>
      <c r="LCX131" s="2"/>
      <c r="LCY131" s="2"/>
      <c r="LCZ131" s="2"/>
      <c r="LDA131" s="2"/>
      <c r="LDB131" s="2"/>
      <c r="LDC131" s="2"/>
      <c r="LDD131" s="2"/>
      <c r="LDE131" s="2"/>
      <c r="LDF131" s="2"/>
      <c r="LDG131" s="2"/>
      <c r="LDH131" s="2"/>
      <c r="LDI131" s="2"/>
      <c r="LDJ131" s="2"/>
      <c r="LDK131" s="2"/>
      <c r="LDL131" s="2"/>
      <c r="LDM131" s="2"/>
      <c r="LDN131" s="2"/>
      <c r="LDO131" s="2"/>
      <c r="LDP131" s="2"/>
      <c r="LDQ131" s="2"/>
      <c r="LDR131" s="2"/>
      <c r="LDS131" s="2"/>
      <c r="LDT131" s="2"/>
      <c r="LDU131" s="2"/>
      <c r="LDV131" s="2"/>
      <c r="LDW131" s="2"/>
      <c r="LDX131" s="2"/>
      <c r="LDY131" s="2"/>
      <c r="LDZ131" s="2"/>
      <c r="LEA131" s="2"/>
      <c r="LEB131" s="2"/>
      <c r="LEC131" s="2"/>
      <c r="LED131" s="2"/>
      <c r="LEE131" s="2"/>
      <c r="LEF131" s="2"/>
      <c r="LEG131" s="2"/>
      <c r="LEH131" s="2"/>
      <c r="LEI131" s="2"/>
      <c r="LEJ131" s="2"/>
      <c r="LEK131" s="2"/>
      <c r="LEL131" s="2"/>
      <c r="LEM131" s="2"/>
      <c r="LEN131" s="2"/>
      <c r="LEO131" s="2"/>
      <c r="LEP131" s="2"/>
      <c r="LEQ131" s="2"/>
      <c r="LER131" s="2"/>
      <c r="LES131" s="2"/>
      <c r="LET131" s="2"/>
      <c r="LEU131" s="2"/>
      <c r="LEV131" s="2"/>
      <c r="LEW131" s="2"/>
      <c r="LEX131" s="2"/>
      <c r="LEY131" s="2"/>
      <c r="LEZ131" s="2"/>
      <c r="LFA131" s="2"/>
      <c r="LFB131" s="2"/>
      <c r="LFC131" s="2"/>
      <c r="LFD131" s="2"/>
      <c r="LFE131" s="2"/>
      <c r="LFF131" s="2"/>
      <c r="LFG131" s="2"/>
      <c r="LFH131" s="2"/>
      <c r="LFI131" s="2"/>
      <c r="LFJ131" s="2"/>
      <c r="LFK131" s="2"/>
      <c r="LFL131" s="2"/>
      <c r="LFM131" s="2"/>
      <c r="LFN131" s="2"/>
      <c r="LFO131" s="2"/>
      <c r="LFP131" s="2"/>
      <c r="LFQ131" s="2"/>
      <c r="LFR131" s="2"/>
      <c r="LFS131" s="2"/>
      <c r="LFT131" s="2"/>
      <c r="LFU131" s="2"/>
      <c r="LFV131" s="2"/>
      <c r="LFW131" s="2"/>
      <c r="LFX131" s="2"/>
      <c r="LFY131" s="2"/>
      <c r="LFZ131" s="2"/>
      <c r="LGA131" s="2"/>
      <c r="LGB131" s="2"/>
      <c r="LGC131" s="2"/>
      <c r="LGD131" s="2"/>
      <c r="LGE131" s="2"/>
      <c r="LGF131" s="2"/>
      <c r="LGG131" s="2"/>
      <c r="LGH131" s="2"/>
      <c r="LGI131" s="2"/>
      <c r="LGJ131" s="2"/>
      <c r="LGK131" s="2"/>
      <c r="LGL131" s="2"/>
      <c r="LGM131" s="2"/>
      <c r="LGN131" s="2"/>
      <c r="LGO131" s="2"/>
      <c r="LGP131" s="2"/>
      <c r="LGQ131" s="2"/>
      <c r="LGR131" s="2"/>
      <c r="LGS131" s="2"/>
      <c r="LGT131" s="2"/>
      <c r="LGU131" s="2"/>
      <c r="LGV131" s="2"/>
      <c r="LGW131" s="2"/>
      <c r="LGX131" s="2"/>
      <c r="LGY131" s="2"/>
      <c r="LGZ131" s="2"/>
      <c r="LHA131" s="2"/>
      <c r="LHB131" s="2"/>
      <c r="LHC131" s="2"/>
      <c r="LHD131" s="2"/>
      <c r="LHE131" s="2"/>
      <c r="LHF131" s="2"/>
      <c r="LHG131" s="2"/>
      <c r="LHH131" s="2"/>
      <c r="LHI131" s="2"/>
      <c r="LHJ131" s="2"/>
      <c r="LHK131" s="2"/>
      <c r="LHL131" s="2"/>
      <c r="LHM131" s="2"/>
      <c r="LHN131" s="2"/>
      <c r="LHO131" s="2"/>
      <c r="LHP131" s="2"/>
      <c r="LHQ131" s="2"/>
      <c r="LHR131" s="2"/>
      <c r="LHS131" s="2"/>
      <c r="LHT131" s="2"/>
      <c r="LHU131" s="2"/>
      <c r="LHV131" s="2"/>
      <c r="LHW131" s="2"/>
      <c r="LHX131" s="2"/>
      <c r="LHY131" s="2"/>
      <c r="LHZ131" s="2"/>
      <c r="LIA131" s="2"/>
      <c r="LIB131" s="2"/>
      <c r="LIC131" s="2"/>
      <c r="LID131" s="2"/>
      <c r="LIE131" s="2"/>
      <c r="LIF131" s="2"/>
      <c r="LIG131" s="2"/>
      <c r="LIH131" s="2"/>
      <c r="LII131" s="2"/>
      <c r="LIJ131" s="2"/>
      <c r="LIK131" s="2"/>
      <c r="LIL131" s="2"/>
      <c r="LIM131" s="2"/>
      <c r="LIN131" s="2"/>
      <c r="LIO131" s="2"/>
      <c r="LIP131" s="2"/>
      <c r="LIQ131" s="2"/>
      <c r="LIR131" s="2"/>
      <c r="LIS131" s="2"/>
      <c r="LIT131" s="2"/>
      <c r="LIU131" s="2"/>
      <c r="LIV131" s="2"/>
      <c r="LIW131" s="2"/>
      <c r="LIX131" s="2"/>
      <c r="LIY131" s="2"/>
      <c r="LIZ131" s="2"/>
      <c r="LJA131" s="2"/>
      <c r="LJB131" s="2"/>
      <c r="LJC131" s="2"/>
      <c r="LJD131" s="2"/>
      <c r="LJE131" s="2"/>
      <c r="LJF131" s="2"/>
      <c r="LJG131" s="2"/>
      <c r="LJH131" s="2"/>
      <c r="LJI131" s="2"/>
      <c r="LJJ131" s="2"/>
      <c r="LJK131" s="2"/>
      <c r="LJL131" s="2"/>
      <c r="LJM131" s="2"/>
      <c r="LJN131" s="2"/>
      <c r="LJO131" s="2"/>
      <c r="LJP131" s="2"/>
      <c r="LJQ131" s="2"/>
      <c r="LJR131" s="2"/>
      <c r="LJS131" s="2"/>
      <c r="LJT131" s="2"/>
      <c r="LJU131" s="2"/>
      <c r="LJV131" s="2"/>
      <c r="LJW131" s="2"/>
      <c r="LJX131" s="2"/>
      <c r="LJY131" s="2"/>
      <c r="LJZ131" s="2"/>
      <c r="LKA131" s="2"/>
      <c r="LKB131" s="2"/>
      <c r="LKC131" s="2"/>
      <c r="LKD131" s="2"/>
      <c r="LKE131" s="2"/>
      <c r="LKF131" s="2"/>
      <c r="LKG131" s="2"/>
      <c r="LKH131" s="2"/>
      <c r="LKI131" s="2"/>
      <c r="LKJ131" s="2"/>
      <c r="LKK131" s="2"/>
      <c r="LKL131" s="2"/>
      <c r="LKM131" s="2"/>
      <c r="LKN131" s="2"/>
      <c r="LKO131" s="2"/>
      <c r="LKP131" s="2"/>
      <c r="LKQ131" s="2"/>
      <c r="LKR131" s="2"/>
      <c r="LKS131" s="2"/>
      <c r="LKT131" s="2"/>
      <c r="LKU131" s="2"/>
      <c r="LKV131" s="2"/>
      <c r="LKW131" s="2"/>
      <c r="LKX131" s="2"/>
      <c r="LKY131" s="2"/>
      <c r="LKZ131" s="2"/>
      <c r="LLA131" s="2"/>
      <c r="LLB131" s="2"/>
      <c r="LLC131" s="2"/>
      <c r="LLD131" s="2"/>
      <c r="LLE131" s="2"/>
      <c r="LLF131" s="2"/>
      <c r="LLG131" s="2"/>
      <c r="LLH131" s="2"/>
      <c r="LLI131" s="2"/>
      <c r="LLJ131" s="2"/>
      <c r="LLK131" s="2"/>
      <c r="LLL131" s="2"/>
      <c r="LLM131" s="2"/>
      <c r="LLN131" s="2"/>
      <c r="LLO131" s="2"/>
      <c r="LLP131" s="2"/>
      <c r="LLQ131" s="2"/>
      <c r="LLR131" s="2"/>
      <c r="LLS131" s="2"/>
      <c r="LLT131" s="2"/>
      <c r="LLU131" s="2"/>
      <c r="LLV131" s="2"/>
      <c r="LLW131" s="2"/>
      <c r="LLX131" s="2"/>
      <c r="LLY131" s="2"/>
      <c r="LLZ131" s="2"/>
      <c r="LMA131" s="2"/>
      <c r="LMB131" s="2"/>
      <c r="LMC131" s="2"/>
      <c r="LMD131" s="2"/>
      <c r="LME131" s="2"/>
      <c r="LMF131" s="2"/>
      <c r="LMG131" s="2"/>
      <c r="LMH131" s="2"/>
      <c r="LMI131" s="2"/>
      <c r="LMJ131" s="2"/>
      <c r="LMK131" s="2"/>
      <c r="LML131" s="2"/>
      <c r="LMM131" s="2"/>
      <c r="LMN131" s="2"/>
      <c r="LMO131" s="2"/>
      <c r="LMP131" s="2"/>
      <c r="LMQ131" s="2"/>
      <c r="LMR131" s="2"/>
      <c r="LMS131" s="2"/>
      <c r="LMT131" s="2"/>
      <c r="LMU131" s="2"/>
      <c r="LMV131" s="2"/>
      <c r="LMW131" s="2"/>
      <c r="LMX131" s="2"/>
      <c r="LMY131" s="2"/>
      <c r="LMZ131" s="2"/>
      <c r="LNA131" s="2"/>
      <c r="LNB131" s="2"/>
      <c r="LNC131" s="2"/>
      <c r="LND131" s="2"/>
      <c r="LNE131" s="2"/>
      <c r="LNF131" s="2"/>
      <c r="LNG131" s="2"/>
      <c r="LNH131" s="2"/>
      <c r="LNI131" s="2"/>
      <c r="LNJ131" s="2"/>
      <c r="LNK131" s="2"/>
      <c r="LNL131" s="2"/>
      <c r="LNM131" s="2"/>
      <c r="LNN131" s="2"/>
      <c r="LNO131" s="2"/>
      <c r="LNP131" s="2"/>
      <c r="LNQ131" s="2"/>
      <c r="LNR131" s="2"/>
      <c r="LNS131" s="2"/>
      <c r="LNT131" s="2"/>
      <c r="LNU131" s="2"/>
      <c r="LNV131" s="2"/>
      <c r="LNW131" s="2"/>
      <c r="LNX131" s="2"/>
      <c r="LNY131" s="2"/>
      <c r="LNZ131" s="2"/>
      <c r="LOA131" s="2"/>
      <c r="LOB131" s="2"/>
      <c r="LOC131" s="2"/>
      <c r="LOD131" s="2"/>
      <c r="LOE131" s="2"/>
      <c r="LOF131" s="2"/>
      <c r="LOG131" s="2"/>
      <c r="LOH131" s="2"/>
      <c r="LOI131" s="2"/>
      <c r="LOJ131" s="2"/>
      <c r="LOK131" s="2"/>
      <c r="LOL131" s="2"/>
      <c r="LOM131" s="2"/>
      <c r="LON131" s="2"/>
      <c r="LOO131" s="2"/>
      <c r="LOP131" s="2"/>
      <c r="LOQ131" s="2"/>
      <c r="LOR131" s="2"/>
      <c r="LOS131" s="2"/>
      <c r="LOT131" s="2"/>
      <c r="LOU131" s="2"/>
      <c r="LOV131" s="2"/>
      <c r="LOW131" s="2"/>
      <c r="LOX131" s="2"/>
      <c r="LOY131" s="2"/>
      <c r="LOZ131" s="2"/>
      <c r="LPA131" s="2"/>
      <c r="LPB131" s="2"/>
      <c r="LPC131" s="2"/>
      <c r="LPD131" s="2"/>
      <c r="LPE131" s="2"/>
      <c r="LPF131" s="2"/>
      <c r="LPG131" s="2"/>
      <c r="LPH131" s="2"/>
      <c r="LPI131" s="2"/>
      <c r="LPJ131" s="2"/>
      <c r="LPK131" s="2"/>
      <c r="LPL131" s="2"/>
      <c r="LPM131" s="2"/>
      <c r="LPN131" s="2"/>
      <c r="LPO131" s="2"/>
      <c r="LPP131" s="2"/>
      <c r="LPQ131" s="2"/>
      <c r="LPR131" s="2"/>
      <c r="LPS131" s="2"/>
      <c r="LPT131" s="2"/>
      <c r="LPU131" s="2"/>
      <c r="LPV131" s="2"/>
      <c r="LPW131" s="2"/>
      <c r="LPX131" s="2"/>
      <c r="LPY131" s="2"/>
      <c r="LPZ131" s="2"/>
      <c r="LQA131" s="2"/>
      <c r="LQB131" s="2"/>
      <c r="LQC131" s="2"/>
      <c r="LQD131" s="2"/>
      <c r="LQE131" s="2"/>
      <c r="LQF131" s="2"/>
      <c r="LQG131" s="2"/>
      <c r="LQH131" s="2"/>
      <c r="LQI131" s="2"/>
      <c r="LQJ131" s="2"/>
      <c r="LQK131" s="2"/>
      <c r="LQL131" s="2"/>
      <c r="LQM131" s="2"/>
      <c r="LQN131" s="2"/>
      <c r="LQO131" s="2"/>
      <c r="LQP131" s="2"/>
      <c r="LQQ131" s="2"/>
      <c r="LQR131" s="2"/>
      <c r="LQS131" s="2"/>
      <c r="LQT131" s="2"/>
      <c r="LQU131" s="2"/>
      <c r="LQV131" s="2"/>
      <c r="LQW131" s="2"/>
      <c r="LQX131" s="2"/>
      <c r="LQY131" s="2"/>
      <c r="LQZ131" s="2"/>
      <c r="LRA131" s="2"/>
      <c r="LRB131" s="2"/>
      <c r="LRC131" s="2"/>
      <c r="LRD131" s="2"/>
      <c r="LRE131" s="2"/>
      <c r="LRF131" s="2"/>
      <c r="LRG131" s="2"/>
      <c r="LRH131" s="2"/>
      <c r="LRI131" s="2"/>
      <c r="LRJ131" s="2"/>
      <c r="LRK131" s="2"/>
      <c r="LRL131" s="2"/>
      <c r="LRM131" s="2"/>
      <c r="LRN131" s="2"/>
      <c r="LRO131" s="2"/>
      <c r="LRP131" s="2"/>
      <c r="LRQ131" s="2"/>
      <c r="LRR131" s="2"/>
      <c r="LRS131" s="2"/>
      <c r="LRT131" s="2"/>
      <c r="LRU131" s="2"/>
      <c r="LRV131" s="2"/>
      <c r="LRW131" s="2"/>
      <c r="LRX131" s="2"/>
      <c r="LRY131" s="2"/>
      <c r="LRZ131" s="2"/>
      <c r="LSA131" s="2"/>
      <c r="LSB131" s="2"/>
      <c r="LSC131" s="2"/>
      <c r="LSD131" s="2"/>
      <c r="LSE131" s="2"/>
      <c r="LSF131" s="2"/>
      <c r="LSG131" s="2"/>
      <c r="LSH131" s="2"/>
      <c r="LSI131" s="2"/>
      <c r="LSJ131" s="2"/>
      <c r="LSK131" s="2"/>
      <c r="LSL131" s="2"/>
      <c r="LSM131" s="2"/>
      <c r="LSN131" s="2"/>
      <c r="LSO131" s="2"/>
      <c r="LSP131" s="2"/>
      <c r="LSQ131" s="2"/>
      <c r="LSR131" s="2"/>
      <c r="LSS131" s="2"/>
      <c r="LST131" s="2"/>
      <c r="LSU131" s="2"/>
      <c r="LSV131" s="2"/>
      <c r="LSW131" s="2"/>
      <c r="LSX131" s="2"/>
      <c r="LSY131" s="2"/>
      <c r="LSZ131" s="2"/>
      <c r="LTA131" s="2"/>
      <c r="LTB131" s="2"/>
      <c r="LTC131" s="2"/>
      <c r="LTD131" s="2"/>
      <c r="LTE131" s="2"/>
      <c r="LTF131" s="2"/>
      <c r="LTG131" s="2"/>
      <c r="LTH131" s="2"/>
      <c r="LTI131" s="2"/>
      <c r="LTJ131" s="2"/>
      <c r="LTK131" s="2"/>
      <c r="LTL131" s="2"/>
      <c r="LTM131" s="2"/>
      <c r="LTN131" s="2"/>
      <c r="LTO131" s="2"/>
      <c r="LTP131" s="2"/>
      <c r="LTQ131" s="2"/>
      <c r="LTR131" s="2"/>
      <c r="LTS131" s="2"/>
      <c r="LTT131" s="2"/>
      <c r="LTU131" s="2"/>
      <c r="LTV131" s="2"/>
      <c r="LTW131" s="2"/>
      <c r="LTX131" s="2"/>
      <c r="LTY131" s="2"/>
      <c r="LTZ131" s="2"/>
      <c r="LUA131" s="2"/>
      <c r="LUB131" s="2"/>
      <c r="LUC131" s="2"/>
      <c r="LUD131" s="2"/>
      <c r="LUE131" s="2"/>
      <c r="LUF131" s="2"/>
      <c r="LUG131" s="2"/>
      <c r="LUH131" s="2"/>
      <c r="LUI131" s="2"/>
      <c r="LUJ131" s="2"/>
      <c r="LUK131" s="2"/>
      <c r="LUL131" s="2"/>
      <c r="LUM131" s="2"/>
      <c r="LUN131" s="2"/>
      <c r="LUO131" s="2"/>
      <c r="LUP131" s="2"/>
      <c r="LUQ131" s="2"/>
      <c r="LUR131" s="2"/>
      <c r="LUS131" s="2"/>
      <c r="LUT131" s="2"/>
      <c r="LUU131" s="2"/>
      <c r="LUV131" s="2"/>
      <c r="LUW131" s="2"/>
      <c r="LUX131" s="2"/>
      <c r="LUY131" s="2"/>
      <c r="LUZ131" s="2"/>
      <c r="LVA131" s="2"/>
      <c r="LVB131" s="2"/>
      <c r="LVC131" s="2"/>
      <c r="LVD131" s="2"/>
      <c r="LVE131" s="2"/>
      <c r="LVF131" s="2"/>
      <c r="LVG131" s="2"/>
      <c r="LVH131" s="2"/>
      <c r="LVI131" s="2"/>
      <c r="LVJ131" s="2"/>
      <c r="LVK131" s="2"/>
      <c r="LVL131" s="2"/>
      <c r="LVM131" s="2"/>
      <c r="LVN131" s="2"/>
      <c r="LVO131" s="2"/>
      <c r="LVP131" s="2"/>
      <c r="LVQ131" s="2"/>
      <c r="LVR131" s="2"/>
      <c r="LVS131" s="2"/>
      <c r="LVT131" s="2"/>
      <c r="LVU131" s="2"/>
      <c r="LVV131" s="2"/>
      <c r="LVW131" s="2"/>
      <c r="LVX131" s="2"/>
      <c r="LVY131" s="2"/>
      <c r="LVZ131" s="2"/>
      <c r="LWA131" s="2"/>
      <c r="LWB131" s="2"/>
      <c r="LWC131" s="2"/>
      <c r="LWD131" s="2"/>
      <c r="LWE131" s="2"/>
      <c r="LWF131" s="2"/>
      <c r="LWG131" s="2"/>
      <c r="LWH131" s="2"/>
      <c r="LWI131" s="2"/>
      <c r="LWJ131" s="2"/>
      <c r="LWK131" s="2"/>
      <c r="LWL131" s="2"/>
      <c r="LWM131" s="2"/>
      <c r="LWN131" s="2"/>
      <c r="LWO131" s="2"/>
      <c r="LWP131" s="2"/>
      <c r="LWQ131" s="2"/>
      <c r="LWR131" s="2"/>
      <c r="LWS131" s="2"/>
      <c r="LWT131" s="2"/>
      <c r="LWU131" s="2"/>
      <c r="LWV131" s="2"/>
      <c r="LWW131" s="2"/>
      <c r="LWX131" s="2"/>
      <c r="LWY131" s="2"/>
      <c r="LWZ131" s="2"/>
      <c r="LXA131" s="2"/>
      <c r="LXB131" s="2"/>
      <c r="LXC131" s="2"/>
      <c r="LXD131" s="2"/>
      <c r="LXE131" s="2"/>
      <c r="LXF131" s="2"/>
      <c r="LXG131" s="2"/>
      <c r="LXH131" s="2"/>
      <c r="LXI131" s="2"/>
      <c r="LXJ131" s="2"/>
      <c r="LXK131" s="2"/>
      <c r="LXL131" s="2"/>
      <c r="LXM131" s="2"/>
      <c r="LXN131" s="2"/>
      <c r="LXO131" s="2"/>
      <c r="LXP131" s="2"/>
      <c r="LXQ131" s="2"/>
      <c r="LXR131" s="2"/>
      <c r="LXS131" s="2"/>
      <c r="LXT131" s="2"/>
      <c r="LXU131" s="2"/>
      <c r="LXV131" s="2"/>
      <c r="LXW131" s="2"/>
      <c r="LXX131" s="2"/>
      <c r="LXY131" s="2"/>
      <c r="LXZ131" s="2"/>
      <c r="LYA131" s="2"/>
      <c r="LYB131" s="2"/>
      <c r="LYC131" s="2"/>
      <c r="LYD131" s="2"/>
      <c r="LYE131" s="2"/>
      <c r="LYF131" s="2"/>
      <c r="LYG131" s="2"/>
      <c r="LYH131" s="2"/>
      <c r="LYI131" s="2"/>
      <c r="LYJ131" s="2"/>
      <c r="LYK131" s="2"/>
      <c r="LYL131" s="2"/>
      <c r="LYM131" s="2"/>
      <c r="LYN131" s="2"/>
      <c r="LYO131" s="2"/>
      <c r="LYP131" s="2"/>
      <c r="LYQ131" s="2"/>
      <c r="LYR131" s="2"/>
      <c r="LYS131" s="2"/>
      <c r="LYT131" s="2"/>
      <c r="LYU131" s="2"/>
      <c r="LYV131" s="2"/>
      <c r="LYW131" s="2"/>
      <c r="LYX131" s="2"/>
      <c r="LYY131" s="2"/>
      <c r="LYZ131" s="2"/>
      <c r="LZA131" s="2"/>
      <c r="LZB131" s="2"/>
      <c r="LZC131" s="2"/>
      <c r="LZD131" s="2"/>
      <c r="LZE131" s="2"/>
      <c r="LZF131" s="2"/>
      <c r="LZG131" s="2"/>
      <c r="LZH131" s="2"/>
      <c r="LZI131" s="2"/>
      <c r="LZJ131" s="2"/>
      <c r="LZK131" s="2"/>
      <c r="LZL131" s="2"/>
      <c r="LZM131" s="2"/>
      <c r="LZN131" s="2"/>
      <c r="LZO131" s="2"/>
      <c r="LZP131" s="2"/>
      <c r="LZQ131" s="2"/>
      <c r="LZR131" s="2"/>
      <c r="LZS131" s="2"/>
      <c r="LZT131" s="2"/>
      <c r="LZU131" s="2"/>
      <c r="LZV131" s="2"/>
      <c r="LZW131" s="2"/>
      <c r="LZX131" s="2"/>
      <c r="LZY131" s="2"/>
      <c r="LZZ131" s="2"/>
      <c r="MAA131" s="2"/>
      <c r="MAB131" s="2"/>
      <c r="MAC131" s="2"/>
      <c r="MAD131" s="2"/>
      <c r="MAE131" s="2"/>
      <c r="MAF131" s="2"/>
      <c r="MAG131" s="2"/>
      <c r="MAH131" s="2"/>
      <c r="MAI131" s="2"/>
      <c r="MAJ131" s="2"/>
      <c r="MAK131" s="2"/>
      <c r="MAL131" s="2"/>
      <c r="MAM131" s="2"/>
      <c r="MAN131" s="2"/>
      <c r="MAO131" s="2"/>
      <c r="MAP131" s="2"/>
      <c r="MAQ131" s="2"/>
      <c r="MAR131" s="2"/>
      <c r="MAS131" s="2"/>
      <c r="MAT131" s="2"/>
      <c r="MAU131" s="2"/>
      <c r="MAV131" s="2"/>
      <c r="MAW131" s="2"/>
      <c r="MAX131" s="2"/>
      <c r="MAY131" s="2"/>
      <c r="MAZ131" s="2"/>
      <c r="MBA131" s="2"/>
      <c r="MBB131" s="2"/>
      <c r="MBC131" s="2"/>
      <c r="MBD131" s="2"/>
      <c r="MBE131" s="2"/>
      <c r="MBF131" s="2"/>
      <c r="MBG131" s="2"/>
      <c r="MBH131" s="2"/>
      <c r="MBI131" s="2"/>
      <c r="MBJ131" s="2"/>
      <c r="MBK131" s="2"/>
      <c r="MBL131" s="2"/>
      <c r="MBM131" s="2"/>
      <c r="MBN131" s="2"/>
      <c r="MBO131" s="2"/>
      <c r="MBP131" s="2"/>
      <c r="MBQ131" s="2"/>
      <c r="MBR131" s="2"/>
      <c r="MBS131" s="2"/>
      <c r="MBT131" s="2"/>
      <c r="MBU131" s="2"/>
      <c r="MBV131" s="2"/>
      <c r="MBW131" s="2"/>
      <c r="MBX131" s="2"/>
      <c r="MBY131" s="2"/>
      <c r="MBZ131" s="2"/>
      <c r="MCA131" s="2"/>
      <c r="MCB131" s="2"/>
      <c r="MCC131" s="2"/>
      <c r="MCD131" s="2"/>
      <c r="MCE131" s="2"/>
      <c r="MCF131" s="2"/>
      <c r="MCG131" s="2"/>
      <c r="MCH131" s="2"/>
      <c r="MCI131" s="2"/>
      <c r="MCJ131" s="2"/>
      <c r="MCK131" s="2"/>
      <c r="MCL131" s="2"/>
      <c r="MCM131" s="2"/>
      <c r="MCN131" s="2"/>
      <c r="MCO131" s="2"/>
      <c r="MCP131" s="2"/>
      <c r="MCQ131" s="2"/>
      <c r="MCR131" s="2"/>
      <c r="MCS131" s="2"/>
      <c r="MCT131" s="2"/>
      <c r="MCU131" s="2"/>
      <c r="MCV131" s="2"/>
      <c r="MCW131" s="2"/>
      <c r="MCX131" s="2"/>
      <c r="MCY131" s="2"/>
      <c r="MCZ131" s="2"/>
      <c r="MDA131" s="2"/>
      <c r="MDB131" s="2"/>
      <c r="MDC131" s="2"/>
      <c r="MDD131" s="2"/>
      <c r="MDE131" s="2"/>
      <c r="MDF131" s="2"/>
      <c r="MDG131" s="2"/>
      <c r="MDH131" s="2"/>
      <c r="MDI131" s="2"/>
      <c r="MDJ131" s="2"/>
      <c r="MDK131" s="2"/>
      <c r="MDL131" s="2"/>
      <c r="MDM131" s="2"/>
      <c r="MDN131" s="2"/>
      <c r="MDO131" s="2"/>
      <c r="MDP131" s="2"/>
      <c r="MDQ131" s="2"/>
      <c r="MDR131" s="2"/>
      <c r="MDS131" s="2"/>
      <c r="MDT131" s="2"/>
      <c r="MDU131" s="2"/>
      <c r="MDV131" s="2"/>
      <c r="MDW131" s="2"/>
      <c r="MDX131" s="2"/>
      <c r="MDY131" s="2"/>
      <c r="MDZ131" s="2"/>
      <c r="MEA131" s="2"/>
      <c r="MEB131" s="2"/>
      <c r="MEC131" s="2"/>
      <c r="MED131" s="2"/>
      <c r="MEE131" s="2"/>
      <c r="MEF131" s="2"/>
      <c r="MEG131" s="2"/>
      <c r="MEH131" s="2"/>
      <c r="MEI131" s="2"/>
      <c r="MEJ131" s="2"/>
      <c r="MEK131" s="2"/>
      <c r="MEL131" s="2"/>
      <c r="MEM131" s="2"/>
      <c r="MEN131" s="2"/>
      <c r="MEO131" s="2"/>
      <c r="MEP131" s="2"/>
      <c r="MEQ131" s="2"/>
      <c r="MER131" s="2"/>
      <c r="MES131" s="2"/>
      <c r="MET131" s="2"/>
      <c r="MEU131" s="2"/>
      <c r="MEV131" s="2"/>
      <c r="MEW131" s="2"/>
      <c r="MEX131" s="2"/>
      <c r="MEY131" s="2"/>
      <c r="MEZ131" s="2"/>
      <c r="MFA131" s="2"/>
      <c r="MFB131" s="2"/>
      <c r="MFC131" s="2"/>
      <c r="MFD131" s="2"/>
      <c r="MFE131" s="2"/>
      <c r="MFF131" s="2"/>
      <c r="MFG131" s="2"/>
      <c r="MFH131" s="2"/>
      <c r="MFI131" s="2"/>
      <c r="MFJ131" s="2"/>
      <c r="MFK131" s="2"/>
      <c r="MFL131" s="2"/>
      <c r="MFM131" s="2"/>
      <c r="MFN131" s="2"/>
      <c r="MFO131" s="2"/>
      <c r="MFP131" s="2"/>
      <c r="MFQ131" s="2"/>
      <c r="MFR131" s="2"/>
      <c r="MFS131" s="2"/>
      <c r="MFT131" s="2"/>
      <c r="MFU131" s="2"/>
      <c r="MFV131" s="2"/>
      <c r="MFW131" s="2"/>
      <c r="MFX131" s="2"/>
      <c r="MFY131" s="2"/>
      <c r="MFZ131" s="2"/>
      <c r="MGA131" s="2"/>
      <c r="MGB131" s="2"/>
      <c r="MGC131" s="2"/>
      <c r="MGD131" s="2"/>
      <c r="MGE131" s="2"/>
      <c r="MGF131" s="2"/>
      <c r="MGG131" s="2"/>
      <c r="MGH131" s="2"/>
      <c r="MGI131" s="2"/>
      <c r="MGJ131" s="2"/>
      <c r="MGK131" s="2"/>
      <c r="MGL131" s="2"/>
      <c r="MGM131" s="2"/>
      <c r="MGN131" s="2"/>
      <c r="MGO131" s="2"/>
      <c r="MGP131" s="2"/>
      <c r="MGQ131" s="2"/>
      <c r="MGR131" s="2"/>
      <c r="MGS131" s="2"/>
      <c r="MGT131" s="2"/>
      <c r="MGU131" s="2"/>
      <c r="MGV131" s="2"/>
      <c r="MGW131" s="2"/>
      <c r="MGX131" s="2"/>
      <c r="MGY131" s="2"/>
      <c r="MGZ131" s="2"/>
      <c r="MHA131" s="2"/>
      <c r="MHB131" s="2"/>
      <c r="MHC131" s="2"/>
      <c r="MHD131" s="2"/>
      <c r="MHE131" s="2"/>
      <c r="MHF131" s="2"/>
      <c r="MHG131" s="2"/>
      <c r="MHH131" s="2"/>
      <c r="MHI131" s="2"/>
      <c r="MHJ131" s="2"/>
      <c r="MHK131" s="2"/>
      <c r="MHL131" s="2"/>
      <c r="MHM131" s="2"/>
      <c r="MHN131" s="2"/>
      <c r="MHO131" s="2"/>
      <c r="MHP131" s="2"/>
      <c r="MHQ131" s="2"/>
      <c r="MHR131" s="2"/>
      <c r="MHS131" s="2"/>
      <c r="MHT131" s="2"/>
      <c r="MHU131" s="2"/>
      <c r="MHV131" s="2"/>
      <c r="MHW131" s="2"/>
      <c r="MHX131" s="2"/>
      <c r="MHY131" s="2"/>
      <c r="MHZ131" s="2"/>
      <c r="MIA131" s="2"/>
      <c r="MIB131" s="2"/>
      <c r="MIC131" s="2"/>
      <c r="MID131" s="2"/>
      <c r="MIE131" s="2"/>
      <c r="MIF131" s="2"/>
      <c r="MIG131" s="2"/>
      <c r="MIH131" s="2"/>
      <c r="MII131" s="2"/>
      <c r="MIJ131" s="2"/>
      <c r="MIK131" s="2"/>
      <c r="MIL131" s="2"/>
      <c r="MIM131" s="2"/>
      <c r="MIN131" s="2"/>
      <c r="MIO131" s="2"/>
      <c r="MIP131" s="2"/>
      <c r="MIQ131" s="2"/>
      <c r="MIR131" s="2"/>
      <c r="MIS131" s="2"/>
      <c r="MIT131" s="2"/>
      <c r="MIU131" s="2"/>
      <c r="MIV131" s="2"/>
      <c r="MIW131" s="2"/>
      <c r="MIX131" s="2"/>
      <c r="MIY131" s="2"/>
      <c r="MIZ131" s="2"/>
      <c r="MJA131" s="2"/>
      <c r="MJB131" s="2"/>
      <c r="MJC131" s="2"/>
      <c r="MJD131" s="2"/>
      <c r="MJE131" s="2"/>
      <c r="MJF131" s="2"/>
      <c r="MJG131" s="2"/>
      <c r="MJH131" s="2"/>
      <c r="MJI131" s="2"/>
      <c r="MJJ131" s="2"/>
      <c r="MJK131" s="2"/>
      <c r="MJL131" s="2"/>
      <c r="MJM131" s="2"/>
      <c r="MJN131" s="2"/>
      <c r="MJO131" s="2"/>
      <c r="MJP131" s="2"/>
      <c r="MJQ131" s="2"/>
      <c r="MJR131" s="2"/>
      <c r="MJS131" s="2"/>
      <c r="MJT131" s="2"/>
      <c r="MJU131" s="2"/>
      <c r="MJV131" s="2"/>
      <c r="MJW131" s="2"/>
      <c r="MJX131" s="2"/>
      <c r="MJY131" s="2"/>
      <c r="MJZ131" s="2"/>
      <c r="MKA131" s="2"/>
      <c r="MKB131" s="2"/>
      <c r="MKC131" s="2"/>
      <c r="MKD131" s="2"/>
      <c r="MKE131" s="2"/>
      <c r="MKF131" s="2"/>
      <c r="MKG131" s="2"/>
      <c r="MKH131" s="2"/>
      <c r="MKI131" s="2"/>
      <c r="MKJ131" s="2"/>
      <c r="MKK131" s="2"/>
      <c r="MKL131" s="2"/>
      <c r="MKM131" s="2"/>
      <c r="MKN131" s="2"/>
      <c r="MKO131" s="2"/>
      <c r="MKP131" s="2"/>
      <c r="MKQ131" s="2"/>
      <c r="MKR131" s="2"/>
      <c r="MKS131" s="2"/>
      <c r="MKT131" s="2"/>
      <c r="MKU131" s="2"/>
      <c r="MKV131" s="2"/>
      <c r="MKW131" s="2"/>
      <c r="MKX131" s="2"/>
      <c r="MKY131" s="2"/>
      <c r="MKZ131" s="2"/>
      <c r="MLA131" s="2"/>
      <c r="MLB131" s="2"/>
      <c r="MLC131" s="2"/>
      <c r="MLD131" s="2"/>
      <c r="MLE131" s="2"/>
      <c r="MLF131" s="2"/>
      <c r="MLG131" s="2"/>
      <c r="MLH131" s="2"/>
      <c r="MLI131" s="2"/>
      <c r="MLJ131" s="2"/>
      <c r="MLK131" s="2"/>
      <c r="MLL131" s="2"/>
      <c r="MLM131" s="2"/>
      <c r="MLN131" s="2"/>
      <c r="MLO131" s="2"/>
      <c r="MLP131" s="2"/>
      <c r="MLQ131" s="2"/>
      <c r="MLR131" s="2"/>
      <c r="MLS131" s="2"/>
      <c r="MLT131" s="2"/>
      <c r="MLU131" s="2"/>
      <c r="MLV131" s="2"/>
      <c r="MLW131" s="2"/>
      <c r="MLX131" s="2"/>
      <c r="MLY131" s="2"/>
      <c r="MLZ131" s="2"/>
      <c r="MMA131" s="2"/>
      <c r="MMB131" s="2"/>
      <c r="MMC131" s="2"/>
      <c r="MMD131" s="2"/>
      <c r="MME131" s="2"/>
      <c r="MMF131" s="2"/>
      <c r="MMG131" s="2"/>
      <c r="MMH131" s="2"/>
      <c r="MMI131" s="2"/>
      <c r="MMJ131" s="2"/>
      <c r="MMK131" s="2"/>
      <c r="MML131" s="2"/>
      <c r="MMM131" s="2"/>
      <c r="MMN131" s="2"/>
      <c r="MMO131" s="2"/>
      <c r="MMP131" s="2"/>
      <c r="MMQ131" s="2"/>
      <c r="MMR131" s="2"/>
      <c r="MMS131" s="2"/>
      <c r="MMT131" s="2"/>
      <c r="MMU131" s="2"/>
      <c r="MMV131" s="2"/>
      <c r="MMW131" s="2"/>
      <c r="MMX131" s="2"/>
      <c r="MMY131" s="2"/>
      <c r="MMZ131" s="2"/>
      <c r="MNA131" s="2"/>
      <c r="MNB131" s="2"/>
      <c r="MNC131" s="2"/>
      <c r="MND131" s="2"/>
      <c r="MNE131" s="2"/>
      <c r="MNF131" s="2"/>
      <c r="MNG131" s="2"/>
      <c r="MNH131" s="2"/>
      <c r="MNI131" s="2"/>
      <c r="MNJ131" s="2"/>
      <c r="MNK131" s="2"/>
      <c r="MNL131" s="2"/>
      <c r="MNM131" s="2"/>
      <c r="MNN131" s="2"/>
      <c r="MNO131" s="2"/>
      <c r="MNP131" s="2"/>
      <c r="MNQ131" s="2"/>
      <c r="MNR131" s="2"/>
      <c r="MNS131" s="2"/>
      <c r="MNT131" s="2"/>
      <c r="MNU131" s="2"/>
      <c r="MNV131" s="2"/>
      <c r="MNW131" s="2"/>
      <c r="MNX131" s="2"/>
      <c r="MNY131" s="2"/>
      <c r="MNZ131" s="2"/>
      <c r="MOA131" s="2"/>
      <c r="MOB131" s="2"/>
      <c r="MOC131" s="2"/>
      <c r="MOD131" s="2"/>
      <c r="MOE131" s="2"/>
      <c r="MOF131" s="2"/>
      <c r="MOG131" s="2"/>
      <c r="MOH131" s="2"/>
      <c r="MOI131" s="2"/>
      <c r="MOJ131" s="2"/>
      <c r="MOK131" s="2"/>
      <c r="MOL131" s="2"/>
      <c r="MOM131" s="2"/>
      <c r="MON131" s="2"/>
      <c r="MOO131" s="2"/>
      <c r="MOP131" s="2"/>
      <c r="MOQ131" s="2"/>
      <c r="MOR131" s="2"/>
      <c r="MOS131" s="2"/>
      <c r="MOT131" s="2"/>
      <c r="MOU131" s="2"/>
      <c r="MOV131" s="2"/>
      <c r="MOW131" s="2"/>
      <c r="MOX131" s="2"/>
      <c r="MOY131" s="2"/>
      <c r="MOZ131" s="2"/>
      <c r="MPA131" s="2"/>
      <c r="MPB131" s="2"/>
      <c r="MPC131" s="2"/>
      <c r="MPD131" s="2"/>
      <c r="MPE131" s="2"/>
      <c r="MPF131" s="2"/>
      <c r="MPG131" s="2"/>
      <c r="MPH131" s="2"/>
      <c r="MPI131" s="2"/>
      <c r="MPJ131" s="2"/>
      <c r="MPK131" s="2"/>
      <c r="MPL131" s="2"/>
      <c r="MPM131" s="2"/>
      <c r="MPN131" s="2"/>
      <c r="MPO131" s="2"/>
      <c r="MPP131" s="2"/>
      <c r="MPQ131" s="2"/>
      <c r="MPR131" s="2"/>
      <c r="MPS131" s="2"/>
      <c r="MPT131" s="2"/>
      <c r="MPU131" s="2"/>
      <c r="MPV131" s="2"/>
      <c r="MPW131" s="2"/>
      <c r="MPX131" s="2"/>
      <c r="MPY131" s="2"/>
      <c r="MPZ131" s="2"/>
      <c r="MQA131" s="2"/>
      <c r="MQB131" s="2"/>
      <c r="MQC131" s="2"/>
      <c r="MQD131" s="2"/>
      <c r="MQE131" s="2"/>
      <c r="MQF131" s="2"/>
      <c r="MQG131" s="2"/>
      <c r="MQH131" s="2"/>
      <c r="MQI131" s="2"/>
      <c r="MQJ131" s="2"/>
      <c r="MQK131" s="2"/>
      <c r="MQL131" s="2"/>
      <c r="MQM131" s="2"/>
      <c r="MQN131" s="2"/>
      <c r="MQO131" s="2"/>
      <c r="MQP131" s="2"/>
      <c r="MQQ131" s="2"/>
      <c r="MQR131" s="2"/>
      <c r="MQS131" s="2"/>
      <c r="MQT131" s="2"/>
      <c r="MQU131" s="2"/>
      <c r="MQV131" s="2"/>
      <c r="MQW131" s="2"/>
      <c r="MQX131" s="2"/>
      <c r="MQY131" s="2"/>
      <c r="MQZ131" s="2"/>
      <c r="MRA131" s="2"/>
      <c r="MRB131" s="2"/>
      <c r="MRC131" s="2"/>
      <c r="MRD131" s="2"/>
      <c r="MRE131" s="2"/>
      <c r="MRF131" s="2"/>
      <c r="MRG131" s="2"/>
      <c r="MRH131" s="2"/>
      <c r="MRI131" s="2"/>
      <c r="MRJ131" s="2"/>
      <c r="MRK131" s="2"/>
      <c r="MRL131" s="2"/>
      <c r="MRM131" s="2"/>
      <c r="MRN131" s="2"/>
      <c r="MRO131" s="2"/>
      <c r="MRP131" s="2"/>
      <c r="MRQ131" s="2"/>
      <c r="MRR131" s="2"/>
      <c r="MRS131" s="2"/>
      <c r="MRT131" s="2"/>
      <c r="MRU131" s="2"/>
      <c r="MRV131" s="2"/>
      <c r="MRW131" s="2"/>
      <c r="MRX131" s="2"/>
      <c r="MRY131" s="2"/>
      <c r="MRZ131" s="2"/>
      <c r="MSA131" s="2"/>
      <c r="MSB131" s="2"/>
      <c r="MSC131" s="2"/>
      <c r="MSD131" s="2"/>
      <c r="MSE131" s="2"/>
      <c r="MSF131" s="2"/>
      <c r="MSG131" s="2"/>
      <c r="MSH131" s="2"/>
      <c r="MSI131" s="2"/>
      <c r="MSJ131" s="2"/>
      <c r="MSK131" s="2"/>
      <c r="MSL131" s="2"/>
      <c r="MSM131" s="2"/>
      <c r="MSN131" s="2"/>
      <c r="MSO131" s="2"/>
      <c r="MSP131" s="2"/>
      <c r="MSQ131" s="2"/>
      <c r="MSR131" s="2"/>
      <c r="MSS131" s="2"/>
      <c r="MST131" s="2"/>
      <c r="MSU131" s="2"/>
      <c r="MSV131" s="2"/>
      <c r="MSW131" s="2"/>
      <c r="MSX131" s="2"/>
      <c r="MSY131" s="2"/>
      <c r="MSZ131" s="2"/>
      <c r="MTA131" s="2"/>
      <c r="MTB131" s="2"/>
      <c r="MTC131" s="2"/>
      <c r="MTD131" s="2"/>
      <c r="MTE131" s="2"/>
      <c r="MTF131" s="2"/>
      <c r="MTG131" s="2"/>
      <c r="MTH131" s="2"/>
      <c r="MTI131" s="2"/>
      <c r="MTJ131" s="2"/>
      <c r="MTK131" s="2"/>
      <c r="MTL131" s="2"/>
      <c r="MTM131" s="2"/>
      <c r="MTN131" s="2"/>
      <c r="MTO131" s="2"/>
      <c r="MTP131" s="2"/>
      <c r="MTQ131" s="2"/>
      <c r="MTR131" s="2"/>
      <c r="MTS131" s="2"/>
      <c r="MTT131" s="2"/>
      <c r="MTU131" s="2"/>
      <c r="MTV131" s="2"/>
      <c r="MTW131" s="2"/>
      <c r="MTX131" s="2"/>
      <c r="MTY131" s="2"/>
      <c r="MTZ131" s="2"/>
      <c r="MUA131" s="2"/>
      <c r="MUB131" s="2"/>
      <c r="MUC131" s="2"/>
      <c r="MUD131" s="2"/>
      <c r="MUE131" s="2"/>
      <c r="MUF131" s="2"/>
      <c r="MUG131" s="2"/>
      <c r="MUH131" s="2"/>
      <c r="MUI131" s="2"/>
      <c r="MUJ131" s="2"/>
      <c r="MUK131" s="2"/>
      <c r="MUL131" s="2"/>
      <c r="MUM131" s="2"/>
      <c r="MUN131" s="2"/>
      <c r="MUO131" s="2"/>
      <c r="MUP131" s="2"/>
      <c r="MUQ131" s="2"/>
      <c r="MUR131" s="2"/>
      <c r="MUS131" s="2"/>
      <c r="MUT131" s="2"/>
      <c r="MUU131" s="2"/>
      <c r="MUV131" s="2"/>
      <c r="MUW131" s="2"/>
      <c r="MUX131" s="2"/>
      <c r="MUY131" s="2"/>
      <c r="MUZ131" s="2"/>
      <c r="MVA131" s="2"/>
      <c r="MVB131" s="2"/>
      <c r="MVC131" s="2"/>
      <c r="MVD131" s="2"/>
      <c r="MVE131" s="2"/>
      <c r="MVF131" s="2"/>
      <c r="MVG131" s="2"/>
      <c r="MVH131" s="2"/>
      <c r="MVI131" s="2"/>
      <c r="MVJ131" s="2"/>
      <c r="MVK131" s="2"/>
      <c r="MVL131" s="2"/>
      <c r="MVM131" s="2"/>
      <c r="MVN131" s="2"/>
      <c r="MVO131" s="2"/>
      <c r="MVP131" s="2"/>
      <c r="MVQ131" s="2"/>
      <c r="MVR131" s="2"/>
      <c r="MVS131" s="2"/>
      <c r="MVT131" s="2"/>
      <c r="MVU131" s="2"/>
      <c r="MVV131" s="2"/>
      <c r="MVW131" s="2"/>
      <c r="MVX131" s="2"/>
      <c r="MVY131" s="2"/>
      <c r="MVZ131" s="2"/>
      <c r="MWA131" s="2"/>
      <c r="MWB131" s="2"/>
      <c r="MWC131" s="2"/>
      <c r="MWD131" s="2"/>
      <c r="MWE131" s="2"/>
      <c r="MWF131" s="2"/>
      <c r="MWG131" s="2"/>
      <c r="MWH131" s="2"/>
      <c r="MWI131" s="2"/>
      <c r="MWJ131" s="2"/>
      <c r="MWK131" s="2"/>
      <c r="MWL131" s="2"/>
      <c r="MWM131" s="2"/>
      <c r="MWN131" s="2"/>
      <c r="MWO131" s="2"/>
      <c r="MWP131" s="2"/>
      <c r="MWQ131" s="2"/>
      <c r="MWR131" s="2"/>
      <c r="MWS131" s="2"/>
      <c r="MWT131" s="2"/>
      <c r="MWU131" s="2"/>
      <c r="MWV131" s="2"/>
      <c r="MWW131" s="2"/>
      <c r="MWX131" s="2"/>
      <c r="MWY131" s="2"/>
      <c r="MWZ131" s="2"/>
      <c r="MXA131" s="2"/>
      <c r="MXB131" s="2"/>
      <c r="MXC131" s="2"/>
      <c r="MXD131" s="2"/>
      <c r="MXE131" s="2"/>
      <c r="MXF131" s="2"/>
      <c r="MXG131" s="2"/>
      <c r="MXH131" s="2"/>
      <c r="MXI131" s="2"/>
      <c r="MXJ131" s="2"/>
      <c r="MXK131" s="2"/>
      <c r="MXL131" s="2"/>
      <c r="MXM131" s="2"/>
      <c r="MXN131" s="2"/>
      <c r="MXO131" s="2"/>
      <c r="MXP131" s="2"/>
      <c r="MXQ131" s="2"/>
      <c r="MXR131" s="2"/>
      <c r="MXS131" s="2"/>
      <c r="MXT131" s="2"/>
      <c r="MXU131" s="2"/>
      <c r="MXV131" s="2"/>
      <c r="MXW131" s="2"/>
      <c r="MXX131" s="2"/>
      <c r="MXY131" s="2"/>
      <c r="MXZ131" s="2"/>
      <c r="MYA131" s="2"/>
      <c r="MYB131" s="2"/>
      <c r="MYC131" s="2"/>
      <c r="MYD131" s="2"/>
      <c r="MYE131" s="2"/>
      <c r="MYF131" s="2"/>
      <c r="MYG131" s="2"/>
      <c r="MYH131" s="2"/>
      <c r="MYI131" s="2"/>
      <c r="MYJ131" s="2"/>
      <c r="MYK131" s="2"/>
      <c r="MYL131" s="2"/>
      <c r="MYM131" s="2"/>
      <c r="MYN131" s="2"/>
      <c r="MYO131" s="2"/>
      <c r="MYP131" s="2"/>
      <c r="MYQ131" s="2"/>
      <c r="MYR131" s="2"/>
      <c r="MYS131" s="2"/>
      <c r="MYT131" s="2"/>
      <c r="MYU131" s="2"/>
      <c r="MYV131" s="2"/>
      <c r="MYW131" s="2"/>
      <c r="MYX131" s="2"/>
      <c r="MYY131" s="2"/>
      <c r="MYZ131" s="2"/>
      <c r="MZA131" s="2"/>
      <c r="MZB131" s="2"/>
      <c r="MZC131" s="2"/>
      <c r="MZD131" s="2"/>
      <c r="MZE131" s="2"/>
      <c r="MZF131" s="2"/>
      <c r="MZG131" s="2"/>
      <c r="MZH131" s="2"/>
      <c r="MZI131" s="2"/>
      <c r="MZJ131" s="2"/>
      <c r="MZK131" s="2"/>
      <c r="MZL131" s="2"/>
      <c r="MZM131" s="2"/>
      <c r="MZN131" s="2"/>
      <c r="MZO131" s="2"/>
      <c r="MZP131" s="2"/>
      <c r="MZQ131" s="2"/>
      <c r="MZR131" s="2"/>
      <c r="MZS131" s="2"/>
      <c r="MZT131" s="2"/>
      <c r="MZU131" s="2"/>
      <c r="MZV131" s="2"/>
      <c r="MZW131" s="2"/>
      <c r="MZX131" s="2"/>
      <c r="MZY131" s="2"/>
      <c r="MZZ131" s="2"/>
      <c r="NAA131" s="2"/>
      <c r="NAB131" s="2"/>
      <c r="NAC131" s="2"/>
      <c r="NAD131" s="2"/>
      <c r="NAE131" s="2"/>
      <c r="NAF131" s="2"/>
      <c r="NAG131" s="2"/>
      <c r="NAH131" s="2"/>
      <c r="NAI131" s="2"/>
      <c r="NAJ131" s="2"/>
      <c r="NAK131" s="2"/>
      <c r="NAL131" s="2"/>
      <c r="NAM131" s="2"/>
      <c r="NAN131" s="2"/>
      <c r="NAO131" s="2"/>
      <c r="NAP131" s="2"/>
      <c r="NAQ131" s="2"/>
      <c r="NAR131" s="2"/>
      <c r="NAS131" s="2"/>
      <c r="NAT131" s="2"/>
      <c r="NAU131" s="2"/>
      <c r="NAV131" s="2"/>
      <c r="NAW131" s="2"/>
      <c r="NAX131" s="2"/>
      <c r="NAY131" s="2"/>
      <c r="NAZ131" s="2"/>
      <c r="NBA131" s="2"/>
      <c r="NBB131" s="2"/>
      <c r="NBC131" s="2"/>
      <c r="NBD131" s="2"/>
      <c r="NBE131" s="2"/>
      <c r="NBF131" s="2"/>
      <c r="NBG131" s="2"/>
      <c r="NBH131" s="2"/>
      <c r="NBI131" s="2"/>
      <c r="NBJ131" s="2"/>
      <c r="NBK131" s="2"/>
      <c r="NBL131" s="2"/>
      <c r="NBM131" s="2"/>
      <c r="NBN131" s="2"/>
      <c r="NBO131" s="2"/>
      <c r="NBP131" s="2"/>
      <c r="NBQ131" s="2"/>
      <c r="NBR131" s="2"/>
      <c r="NBS131" s="2"/>
      <c r="NBT131" s="2"/>
      <c r="NBU131" s="2"/>
      <c r="NBV131" s="2"/>
      <c r="NBW131" s="2"/>
      <c r="NBX131" s="2"/>
      <c r="NBY131" s="2"/>
      <c r="NBZ131" s="2"/>
      <c r="NCA131" s="2"/>
      <c r="NCB131" s="2"/>
      <c r="NCC131" s="2"/>
      <c r="NCD131" s="2"/>
      <c r="NCE131" s="2"/>
      <c r="NCF131" s="2"/>
      <c r="NCG131" s="2"/>
      <c r="NCH131" s="2"/>
      <c r="NCI131" s="2"/>
      <c r="NCJ131" s="2"/>
      <c r="NCK131" s="2"/>
      <c r="NCL131" s="2"/>
      <c r="NCM131" s="2"/>
      <c r="NCN131" s="2"/>
      <c r="NCO131" s="2"/>
      <c r="NCP131" s="2"/>
      <c r="NCQ131" s="2"/>
      <c r="NCR131" s="2"/>
      <c r="NCS131" s="2"/>
      <c r="NCT131" s="2"/>
      <c r="NCU131" s="2"/>
      <c r="NCV131" s="2"/>
      <c r="NCW131" s="2"/>
      <c r="NCX131" s="2"/>
      <c r="NCY131" s="2"/>
      <c r="NCZ131" s="2"/>
      <c r="NDA131" s="2"/>
      <c r="NDB131" s="2"/>
      <c r="NDC131" s="2"/>
      <c r="NDD131" s="2"/>
      <c r="NDE131" s="2"/>
      <c r="NDF131" s="2"/>
      <c r="NDG131" s="2"/>
      <c r="NDH131" s="2"/>
      <c r="NDI131" s="2"/>
      <c r="NDJ131" s="2"/>
      <c r="NDK131" s="2"/>
      <c r="NDL131" s="2"/>
      <c r="NDM131" s="2"/>
      <c r="NDN131" s="2"/>
      <c r="NDO131" s="2"/>
      <c r="NDP131" s="2"/>
      <c r="NDQ131" s="2"/>
      <c r="NDR131" s="2"/>
      <c r="NDS131" s="2"/>
      <c r="NDT131" s="2"/>
      <c r="NDU131" s="2"/>
      <c r="NDV131" s="2"/>
      <c r="NDW131" s="2"/>
      <c r="NDX131" s="2"/>
      <c r="NDY131" s="2"/>
      <c r="NDZ131" s="2"/>
      <c r="NEA131" s="2"/>
      <c r="NEB131" s="2"/>
      <c r="NEC131" s="2"/>
      <c r="NED131" s="2"/>
      <c r="NEE131" s="2"/>
      <c r="NEF131" s="2"/>
      <c r="NEG131" s="2"/>
      <c r="NEH131" s="2"/>
      <c r="NEI131" s="2"/>
      <c r="NEJ131" s="2"/>
      <c r="NEK131" s="2"/>
      <c r="NEL131" s="2"/>
      <c r="NEM131" s="2"/>
      <c r="NEN131" s="2"/>
      <c r="NEO131" s="2"/>
      <c r="NEP131" s="2"/>
      <c r="NEQ131" s="2"/>
      <c r="NER131" s="2"/>
      <c r="NES131" s="2"/>
      <c r="NET131" s="2"/>
      <c r="NEU131" s="2"/>
      <c r="NEV131" s="2"/>
      <c r="NEW131" s="2"/>
      <c r="NEX131" s="2"/>
      <c r="NEY131" s="2"/>
      <c r="NEZ131" s="2"/>
      <c r="NFA131" s="2"/>
      <c r="NFB131" s="2"/>
      <c r="NFC131" s="2"/>
      <c r="NFD131" s="2"/>
      <c r="NFE131" s="2"/>
      <c r="NFF131" s="2"/>
      <c r="NFG131" s="2"/>
      <c r="NFH131" s="2"/>
      <c r="NFI131" s="2"/>
      <c r="NFJ131" s="2"/>
      <c r="NFK131" s="2"/>
      <c r="NFL131" s="2"/>
      <c r="NFM131" s="2"/>
      <c r="NFN131" s="2"/>
      <c r="NFO131" s="2"/>
      <c r="NFP131" s="2"/>
      <c r="NFQ131" s="2"/>
      <c r="NFR131" s="2"/>
      <c r="NFS131" s="2"/>
      <c r="NFT131" s="2"/>
      <c r="NFU131" s="2"/>
      <c r="NFV131" s="2"/>
      <c r="NFW131" s="2"/>
      <c r="NFX131" s="2"/>
      <c r="NFY131" s="2"/>
      <c r="NFZ131" s="2"/>
      <c r="NGA131" s="2"/>
      <c r="NGB131" s="2"/>
      <c r="NGC131" s="2"/>
      <c r="NGD131" s="2"/>
      <c r="NGE131" s="2"/>
      <c r="NGF131" s="2"/>
      <c r="NGG131" s="2"/>
      <c r="NGH131" s="2"/>
      <c r="NGI131" s="2"/>
      <c r="NGJ131" s="2"/>
      <c r="NGK131" s="2"/>
      <c r="NGL131" s="2"/>
      <c r="NGM131" s="2"/>
      <c r="NGN131" s="2"/>
      <c r="NGO131" s="2"/>
      <c r="NGP131" s="2"/>
      <c r="NGQ131" s="2"/>
      <c r="NGR131" s="2"/>
      <c r="NGS131" s="2"/>
      <c r="NGT131" s="2"/>
      <c r="NGU131" s="2"/>
      <c r="NGV131" s="2"/>
      <c r="NGW131" s="2"/>
      <c r="NGX131" s="2"/>
      <c r="NGY131" s="2"/>
      <c r="NGZ131" s="2"/>
      <c r="NHA131" s="2"/>
      <c r="NHB131" s="2"/>
      <c r="NHC131" s="2"/>
      <c r="NHD131" s="2"/>
      <c r="NHE131" s="2"/>
      <c r="NHF131" s="2"/>
      <c r="NHG131" s="2"/>
      <c r="NHH131" s="2"/>
      <c r="NHI131" s="2"/>
      <c r="NHJ131" s="2"/>
      <c r="NHK131" s="2"/>
      <c r="NHL131" s="2"/>
      <c r="NHM131" s="2"/>
      <c r="NHN131" s="2"/>
      <c r="NHO131" s="2"/>
      <c r="NHP131" s="2"/>
      <c r="NHQ131" s="2"/>
      <c r="NHR131" s="2"/>
      <c r="NHS131" s="2"/>
      <c r="NHT131" s="2"/>
      <c r="NHU131" s="2"/>
      <c r="NHV131" s="2"/>
      <c r="NHW131" s="2"/>
      <c r="NHX131" s="2"/>
      <c r="NHY131" s="2"/>
      <c r="NHZ131" s="2"/>
      <c r="NIA131" s="2"/>
      <c r="NIB131" s="2"/>
      <c r="NIC131" s="2"/>
      <c r="NID131" s="2"/>
      <c r="NIE131" s="2"/>
      <c r="NIF131" s="2"/>
      <c r="NIG131" s="2"/>
      <c r="NIH131" s="2"/>
      <c r="NII131" s="2"/>
      <c r="NIJ131" s="2"/>
      <c r="NIK131" s="2"/>
      <c r="NIL131" s="2"/>
      <c r="NIM131" s="2"/>
      <c r="NIN131" s="2"/>
      <c r="NIO131" s="2"/>
      <c r="NIP131" s="2"/>
      <c r="NIQ131" s="2"/>
      <c r="NIR131" s="2"/>
      <c r="NIS131" s="2"/>
      <c r="NIT131" s="2"/>
      <c r="NIU131" s="2"/>
      <c r="NIV131" s="2"/>
      <c r="NIW131" s="2"/>
      <c r="NIX131" s="2"/>
      <c r="NIY131" s="2"/>
      <c r="NIZ131" s="2"/>
      <c r="NJA131" s="2"/>
      <c r="NJB131" s="2"/>
      <c r="NJC131" s="2"/>
      <c r="NJD131" s="2"/>
      <c r="NJE131" s="2"/>
      <c r="NJF131" s="2"/>
      <c r="NJG131" s="2"/>
      <c r="NJH131" s="2"/>
      <c r="NJI131" s="2"/>
      <c r="NJJ131" s="2"/>
      <c r="NJK131" s="2"/>
      <c r="NJL131" s="2"/>
      <c r="NJM131" s="2"/>
      <c r="NJN131" s="2"/>
      <c r="NJO131" s="2"/>
      <c r="NJP131" s="2"/>
      <c r="NJQ131" s="2"/>
      <c r="NJR131" s="2"/>
      <c r="NJS131" s="2"/>
      <c r="NJT131" s="2"/>
      <c r="NJU131" s="2"/>
      <c r="NJV131" s="2"/>
      <c r="NJW131" s="2"/>
      <c r="NJX131" s="2"/>
      <c r="NJY131" s="2"/>
      <c r="NJZ131" s="2"/>
      <c r="NKA131" s="2"/>
      <c r="NKB131" s="2"/>
      <c r="NKC131" s="2"/>
      <c r="NKD131" s="2"/>
      <c r="NKE131" s="2"/>
      <c r="NKF131" s="2"/>
      <c r="NKG131" s="2"/>
      <c r="NKH131" s="2"/>
      <c r="NKI131" s="2"/>
      <c r="NKJ131" s="2"/>
      <c r="NKK131" s="2"/>
      <c r="NKL131" s="2"/>
      <c r="NKM131" s="2"/>
      <c r="NKN131" s="2"/>
      <c r="NKO131" s="2"/>
      <c r="NKP131" s="2"/>
      <c r="NKQ131" s="2"/>
      <c r="NKR131" s="2"/>
      <c r="NKS131" s="2"/>
      <c r="NKT131" s="2"/>
      <c r="NKU131" s="2"/>
      <c r="NKV131" s="2"/>
      <c r="NKW131" s="2"/>
      <c r="NKX131" s="2"/>
      <c r="NKY131" s="2"/>
      <c r="NKZ131" s="2"/>
      <c r="NLA131" s="2"/>
      <c r="NLB131" s="2"/>
      <c r="NLC131" s="2"/>
      <c r="NLD131" s="2"/>
      <c r="NLE131" s="2"/>
      <c r="NLF131" s="2"/>
      <c r="NLG131" s="2"/>
      <c r="NLH131" s="2"/>
      <c r="NLI131" s="2"/>
      <c r="NLJ131" s="2"/>
      <c r="NLK131" s="2"/>
      <c r="NLL131" s="2"/>
      <c r="NLM131" s="2"/>
      <c r="NLN131" s="2"/>
      <c r="NLO131" s="2"/>
      <c r="NLP131" s="2"/>
      <c r="NLQ131" s="2"/>
      <c r="NLR131" s="2"/>
      <c r="NLS131" s="2"/>
      <c r="NLT131" s="2"/>
      <c r="NLU131" s="2"/>
      <c r="NLV131" s="2"/>
      <c r="NLW131" s="2"/>
      <c r="NLX131" s="2"/>
      <c r="NLY131" s="2"/>
      <c r="NLZ131" s="2"/>
      <c r="NMA131" s="2"/>
      <c r="NMB131" s="2"/>
      <c r="NMC131" s="2"/>
      <c r="NMD131" s="2"/>
      <c r="NME131" s="2"/>
      <c r="NMF131" s="2"/>
      <c r="NMG131" s="2"/>
      <c r="NMH131" s="2"/>
      <c r="NMI131" s="2"/>
      <c r="NMJ131" s="2"/>
      <c r="NMK131" s="2"/>
      <c r="NML131" s="2"/>
      <c r="NMM131" s="2"/>
      <c r="NMN131" s="2"/>
      <c r="NMO131" s="2"/>
      <c r="NMP131" s="2"/>
      <c r="NMQ131" s="2"/>
      <c r="NMR131" s="2"/>
      <c r="NMS131" s="2"/>
      <c r="NMT131" s="2"/>
      <c r="NMU131" s="2"/>
      <c r="NMV131" s="2"/>
      <c r="NMW131" s="2"/>
      <c r="NMX131" s="2"/>
      <c r="NMY131" s="2"/>
      <c r="NMZ131" s="2"/>
      <c r="NNA131" s="2"/>
      <c r="NNB131" s="2"/>
      <c r="NNC131" s="2"/>
      <c r="NND131" s="2"/>
      <c r="NNE131" s="2"/>
      <c r="NNF131" s="2"/>
      <c r="NNG131" s="2"/>
      <c r="NNH131" s="2"/>
      <c r="NNI131" s="2"/>
      <c r="NNJ131" s="2"/>
      <c r="NNK131" s="2"/>
      <c r="NNL131" s="2"/>
      <c r="NNM131" s="2"/>
      <c r="NNN131" s="2"/>
      <c r="NNO131" s="2"/>
      <c r="NNP131" s="2"/>
      <c r="NNQ131" s="2"/>
      <c r="NNR131" s="2"/>
      <c r="NNS131" s="2"/>
      <c r="NNT131" s="2"/>
      <c r="NNU131" s="2"/>
      <c r="NNV131" s="2"/>
      <c r="NNW131" s="2"/>
      <c r="NNX131" s="2"/>
      <c r="NNY131" s="2"/>
      <c r="NNZ131" s="2"/>
      <c r="NOA131" s="2"/>
      <c r="NOB131" s="2"/>
      <c r="NOC131" s="2"/>
      <c r="NOD131" s="2"/>
      <c r="NOE131" s="2"/>
      <c r="NOF131" s="2"/>
      <c r="NOG131" s="2"/>
      <c r="NOH131" s="2"/>
      <c r="NOI131" s="2"/>
      <c r="NOJ131" s="2"/>
      <c r="NOK131" s="2"/>
      <c r="NOL131" s="2"/>
      <c r="NOM131" s="2"/>
      <c r="NON131" s="2"/>
      <c r="NOO131" s="2"/>
      <c r="NOP131" s="2"/>
      <c r="NOQ131" s="2"/>
      <c r="NOR131" s="2"/>
      <c r="NOS131" s="2"/>
      <c r="NOT131" s="2"/>
      <c r="NOU131" s="2"/>
      <c r="NOV131" s="2"/>
      <c r="NOW131" s="2"/>
      <c r="NOX131" s="2"/>
      <c r="NOY131" s="2"/>
      <c r="NOZ131" s="2"/>
      <c r="NPA131" s="2"/>
      <c r="NPB131" s="2"/>
      <c r="NPC131" s="2"/>
      <c r="NPD131" s="2"/>
      <c r="NPE131" s="2"/>
      <c r="NPF131" s="2"/>
      <c r="NPG131" s="2"/>
      <c r="NPH131" s="2"/>
      <c r="NPI131" s="2"/>
      <c r="NPJ131" s="2"/>
      <c r="NPK131" s="2"/>
      <c r="NPL131" s="2"/>
      <c r="NPM131" s="2"/>
      <c r="NPN131" s="2"/>
      <c r="NPO131" s="2"/>
      <c r="NPP131" s="2"/>
      <c r="NPQ131" s="2"/>
      <c r="NPR131" s="2"/>
      <c r="NPS131" s="2"/>
      <c r="NPT131" s="2"/>
      <c r="NPU131" s="2"/>
      <c r="NPV131" s="2"/>
      <c r="NPW131" s="2"/>
      <c r="NPX131" s="2"/>
      <c r="NPY131" s="2"/>
      <c r="NPZ131" s="2"/>
      <c r="NQA131" s="2"/>
      <c r="NQB131" s="2"/>
      <c r="NQC131" s="2"/>
      <c r="NQD131" s="2"/>
      <c r="NQE131" s="2"/>
      <c r="NQF131" s="2"/>
      <c r="NQG131" s="2"/>
      <c r="NQH131" s="2"/>
      <c r="NQI131" s="2"/>
      <c r="NQJ131" s="2"/>
      <c r="NQK131" s="2"/>
      <c r="NQL131" s="2"/>
      <c r="NQM131" s="2"/>
      <c r="NQN131" s="2"/>
      <c r="NQO131" s="2"/>
      <c r="NQP131" s="2"/>
      <c r="NQQ131" s="2"/>
      <c r="NQR131" s="2"/>
      <c r="NQS131" s="2"/>
      <c r="NQT131" s="2"/>
      <c r="NQU131" s="2"/>
      <c r="NQV131" s="2"/>
      <c r="NQW131" s="2"/>
      <c r="NQX131" s="2"/>
      <c r="NQY131" s="2"/>
      <c r="NQZ131" s="2"/>
      <c r="NRA131" s="2"/>
      <c r="NRB131" s="2"/>
      <c r="NRC131" s="2"/>
      <c r="NRD131" s="2"/>
      <c r="NRE131" s="2"/>
      <c r="NRF131" s="2"/>
      <c r="NRG131" s="2"/>
      <c r="NRH131" s="2"/>
      <c r="NRI131" s="2"/>
      <c r="NRJ131" s="2"/>
      <c r="NRK131" s="2"/>
      <c r="NRL131" s="2"/>
      <c r="NRM131" s="2"/>
      <c r="NRN131" s="2"/>
      <c r="NRO131" s="2"/>
      <c r="NRP131" s="2"/>
      <c r="NRQ131" s="2"/>
      <c r="NRR131" s="2"/>
      <c r="NRS131" s="2"/>
      <c r="NRT131" s="2"/>
      <c r="NRU131" s="2"/>
      <c r="NRV131" s="2"/>
      <c r="NRW131" s="2"/>
      <c r="NRX131" s="2"/>
      <c r="NRY131" s="2"/>
      <c r="NRZ131" s="2"/>
      <c r="NSA131" s="2"/>
      <c r="NSB131" s="2"/>
      <c r="NSC131" s="2"/>
      <c r="NSD131" s="2"/>
      <c r="NSE131" s="2"/>
      <c r="NSF131" s="2"/>
      <c r="NSG131" s="2"/>
      <c r="NSH131" s="2"/>
      <c r="NSI131" s="2"/>
      <c r="NSJ131" s="2"/>
      <c r="NSK131" s="2"/>
      <c r="NSL131" s="2"/>
      <c r="NSM131" s="2"/>
      <c r="NSN131" s="2"/>
      <c r="NSO131" s="2"/>
      <c r="NSP131" s="2"/>
      <c r="NSQ131" s="2"/>
      <c r="NSR131" s="2"/>
      <c r="NSS131" s="2"/>
      <c r="NST131" s="2"/>
      <c r="NSU131" s="2"/>
      <c r="NSV131" s="2"/>
      <c r="NSW131" s="2"/>
      <c r="NSX131" s="2"/>
      <c r="NSY131" s="2"/>
      <c r="NSZ131" s="2"/>
      <c r="NTA131" s="2"/>
      <c r="NTB131" s="2"/>
      <c r="NTC131" s="2"/>
      <c r="NTD131" s="2"/>
      <c r="NTE131" s="2"/>
      <c r="NTF131" s="2"/>
      <c r="NTG131" s="2"/>
      <c r="NTH131" s="2"/>
      <c r="NTI131" s="2"/>
      <c r="NTJ131" s="2"/>
      <c r="NTK131" s="2"/>
      <c r="NTL131" s="2"/>
      <c r="NTM131" s="2"/>
      <c r="NTN131" s="2"/>
      <c r="NTO131" s="2"/>
      <c r="NTP131" s="2"/>
      <c r="NTQ131" s="2"/>
      <c r="NTR131" s="2"/>
      <c r="NTS131" s="2"/>
      <c r="NTT131" s="2"/>
      <c r="NTU131" s="2"/>
      <c r="NTV131" s="2"/>
      <c r="NTW131" s="2"/>
      <c r="NTX131" s="2"/>
      <c r="NTY131" s="2"/>
      <c r="NTZ131" s="2"/>
      <c r="NUA131" s="2"/>
      <c r="NUB131" s="2"/>
      <c r="NUC131" s="2"/>
      <c r="NUD131" s="2"/>
      <c r="NUE131" s="2"/>
      <c r="NUF131" s="2"/>
      <c r="NUG131" s="2"/>
      <c r="NUH131" s="2"/>
      <c r="NUI131" s="2"/>
      <c r="NUJ131" s="2"/>
      <c r="NUK131" s="2"/>
      <c r="NUL131" s="2"/>
      <c r="NUM131" s="2"/>
      <c r="NUN131" s="2"/>
      <c r="NUO131" s="2"/>
      <c r="NUP131" s="2"/>
      <c r="NUQ131" s="2"/>
      <c r="NUR131" s="2"/>
      <c r="NUS131" s="2"/>
      <c r="NUT131" s="2"/>
      <c r="NUU131" s="2"/>
      <c r="NUV131" s="2"/>
      <c r="NUW131" s="2"/>
      <c r="NUX131" s="2"/>
      <c r="NUY131" s="2"/>
      <c r="NUZ131" s="2"/>
      <c r="NVA131" s="2"/>
      <c r="NVB131" s="2"/>
      <c r="NVC131" s="2"/>
      <c r="NVD131" s="2"/>
      <c r="NVE131" s="2"/>
      <c r="NVF131" s="2"/>
      <c r="NVG131" s="2"/>
      <c r="NVH131" s="2"/>
      <c r="NVI131" s="2"/>
      <c r="NVJ131" s="2"/>
      <c r="NVK131" s="2"/>
      <c r="NVL131" s="2"/>
      <c r="NVM131" s="2"/>
      <c r="NVN131" s="2"/>
      <c r="NVO131" s="2"/>
      <c r="NVP131" s="2"/>
      <c r="NVQ131" s="2"/>
      <c r="NVR131" s="2"/>
      <c r="NVS131" s="2"/>
      <c r="NVT131" s="2"/>
      <c r="NVU131" s="2"/>
      <c r="NVV131" s="2"/>
      <c r="NVW131" s="2"/>
      <c r="NVX131" s="2"/>
      <c r="NVY131" s="2"/>
      <c r="NVZ131" s="2"/>
      <c r="NWA131" s="2"/>
      <c r="NWB131" s="2"/>
      <c r="NWC131" s="2"/>
      <c r="NWD131" s="2"/>
      <c r="NWE131" s="2"/>
      <c r="NWF131" s="2"/>
      <c r="NWG131" s="2"/>
      <c r="NWH131" s="2"/>
      <c r="NWI131" s="2"/>
      <c r="NWJ131" s="2"/>
      <c r="NWK131" s="2"/>
      <c r="NWL131" s="2"/>
      <c r="NWM131" s="2"/>
      <c r="NWN131" s="2"/>
      <c r="NWO131" s="2"/>
      <c r="NWP131" s="2"/>
      <c r="NWQ131" s="2"/>
      <c r="NWR131" s="2"/>
      <c r="NWS131" s="2"/>
      <c r="NWT131" s="2"/>
      <c r="NWU131" s="2"/>
      <c r="NWV131" s="2"/>
      <c r="NWW131" s="2"/>
      <c r="NWX131" s="2"/>
      <c r="NWY131" s="2"/>
      <c r="NWZ131" s="2"/>
      <c r="NXA131" s="2"/>
      <c r="NXB131" s="2"/>
      <c r="NXC131" s="2"/>
      <c r="NXD131" s="2"/>
      <c r="NXE131" s="2"/>
      <c r="NXF131" s="2"/>
      <c r="NXG131" s="2"/>
      <c r="NXH131" s="2"/>
      <c r="NXI131" s="2"/>
      <c r="NXJ131" s="2"/>
      <c r="NXK131" s="2"/>
      <c r="NXL131" s="2"/>
      <c r="NXM131" s="2"/>
      <c r="NXN131" s="2"/>
      <c r="NXO131" s="2"/>
      <c r="NXP131" s="2"/>
      <c r="NXQ131" s="2"/>
      <c r="NXR131" s="2"/>
      <c r="NXS131" s="2"/>
      <c r="NXT131" s="2"/>
      <c r="NXU131" s="2"/>
      <c r="NXV131" s="2"/>
      <c r="NXW131" s="2"/>
      <c r="NXX131" s="2"/>
      <c r="NXY131" s="2"/>
      <c r="NXZ131" s="2"/>
      <c r="NYA131" s="2"/>
      <c r="NYB131" s="2"/>
      <c r="NYC131" s="2"/>
      <c r="NYD131" s="2"/>
      <c r="NYE131" s="2"/>
      <c r="NYF131" s="2"/>
      <c r="NYG131" s="2"/>
      <c r="NYH131" s="2"/>
      <c r="NYI131" s="2"/>
      <c r="NYJ131" s="2"/>
      <c r="NYK131" s="2"/>
      <c r="NYL131" s="2"/>
      <c r="NYM131" s="2"/>
      <c r="NYN131" s="2"/>
      <c r="NYO131" s="2"/>
      <c r="NYP131" s="2"/>
      <c r="NYQ131" s="2"/>
      <c r="NYR131" s="2"/>
      <c r="NYS131" s="2"/>
      <c r="NYT131" s="2"/>
      <c r="NYU131" s="2"/>
      <c r="NYV131" s="2"/>
      <c r="NYW131" s="2"/>
      <c r="NYX131" s="2"/>
      <c r="NYY131" s="2"/>
      <c r="NYZ131" s="2"/>
      <c r="NZA131" s="2"/>
      <c r="NZB131" s="2"/>
      <c r="NZC131" s="2"/>
      <c r="NZD131" s="2"/>
      <c r="NZE131" s="2"/>
      <c r="NZF131" s="2"/>
      <c r="NZG131" s="2"/>
      <c r="NZH131" s="2"/>
      <c r="NZI131" s="2"/>
      <c r="NZJ131" s="2"/>
      <c r="NZK131" s="2"/>
      <c r="NZL131" s="2"/>
      <c r="NZM131" s="2"/>
      <c r="NZN131" s="2"/>
      <c r="NZO131" s="2"/>
      <c r="NZP131" s="2"/>
      <c r="NZQ131" s="2"/>
      <c r="NZR131" s="2"/>
      <c r="NZS131" s="2"/>
      <c r="NZT131" s="2"/>
      <c r="NZU131" s="2"/>
      <c r="NZV131" s="2"/>
      <c r="NZW131" s="2"/>
      <c r="NZX131" s="2"/>
      <c r="NZY131" s="2"/>
      <c r="NZZ131" s="2"/>
      <c r="OAA131" s="2"/>
      <c r="OAB131" s="2"/>
      <c r="OAC131" s="2"/>
      <c r="OAD131" s="2"/>
      <c r="OAE131" s="2"/>
      <c r="OAF131" s="2"/>
      <c r="OAG131" s="2"/>
      <c r="OAH131" s="2"/>
      <c r="OAI131" s="2"/>
      <c r="OAJ131" s="2"/>
      <c r="OAK131" s="2"/>
      <c r="OAL131" s="2"/>
      <c r="OAM131" s="2"/>
      <c r="OAN131" s="2"/>
      <c r="OAO131" s="2"/>
      <c r="OAP131" s="2"/>
      <c r="OAQ131" s="2"/>
      <c r="OAR131" s="2"/>
      <c r="OAS131" s="2"/>
      <c r="OAT131" s="2"/>
      <c r="OAU131" s="2"/>
      <c r="OAV131" s="2"/>
      <c r="OAW131" s="2"/>
      <c r="OAX131" s="2"/>
      <c r="OAY131" s="2"/>
      <c r="OAZ131" s="2"/>
      <c r="OBA131" s="2"/>
      <c r="OBB131" s="2"/>
      <c r="OBC131" s="2"/>
      <c r="OBD131" s="2"/>
      <c r="OBE131" s="2"/>
      <c r="OBF131" s="2"/>
      <c r="OBG131" s="2"/>
      <c r="OBH131" s="2"/>
      <c r="OBI131" s="2"/>
      <c r="OBJ131" s="2"/>
      <c r="OBK131" s="2"/>
      <c r="OBL131" s="2"/>
      <c r="OBM131" s="2"/>
      <c r="OBN131" s="2"/>
      <c r="OBO131" s="2"/>
      <c r="OBP131" s="2"/>
      <c r="OBQ131" s="2"/>
      <c r="OBR131" s="2"/>
      <c r="OBS131" s="2"/>
      <c r="OBT131" s="2"/>
      <c r="OBU131" s="2"/>
      <c r="OBV131" s="2"/>
      <c r="OBW131" s="2"/>
      <c r="OBX131" s="2"/>
      <c r="OBY131" s="2"/>
      <c r="OBZ131" s="2"/>
      <c r="OCA131" s="2"/>
      <c r="OCB131" s="2"/>
      <c r="OCC131" s="2"/>
      <c r="OCD131" s="2"/>
      <c r="OCE131" s="2"/>
      <c r="OCF131" s="2"/>
      <c r="OCG131" s="2"/>
      <c r="OCH131" s="2"/>
      <c r="OCI131" s="2"/>
      <c r="OCJ131" s="2"/>
      <c r="OCK131" s="2"/>
      <c r="OCL131" s="2"/>
      <c r="OCM131" s="2"/>
      <c r="OCN131" s="2"/>
      <c r="OCO131" s="2"/>
      <c r="OCP131" s="2"/>
      <c r="OCQ131" s="2"/>
      <c r="OCR131" s="2"/>
      <c r="OCS131" s="2"/>
      <c r="OCT131" s="2"/>
      <c r="OCU131" s="2"/>
      <c r="OCV131" s="2"/>
      <c r="OCW131" s="2"/>
      <c r="OCX131" s="2"/>
      <c r="OCY131" s="2"/>
      <c r="OCZ131" s="2"/>
      <c r="ODA131" s="2"/>
      <c r="ODB131" s="2"/>
      <c r="ODC131" s="2"/>
      <c r="ODD131" s="2"/>
      <c r="ODE131" s="2"/>
      <c r="ODF131" s="2"/>
      <c r="ODG131" s="2"/>
      <c r="ODH131" s="2"/>
      <c r="ODI131" s="2"/>
      <c r="ODJ131" s="2"/>
      <c r="ODK131" s="2"/>
      <c r="ODL131" s="2"/>
      <c r="ODM131" s="2"/>
      <c r="ODN131" s="2"/>
      <c r="ODO131" s="2"/>
      <c r="ODP131" s="2"/>
      <c r="ODQ131" s="2"/>
      <c r="ODR131" s="2"/>
      <c r="ODS131" s="2"/>
      <c r="ODT131" s="2"/>
      <c r="ODU131" s="2"/>
      <c r="ODV131" s="2"/>
      <c r="ODW131" s="2"/>
      <c r="ODX131" s="2"/>
      <c r="ODY131" s="2"/>
      <c r="ODZ131" s="2"/>
      <c r="OEA131" s="2"/>
      <c r="OEB131" s="2"/>
      <c r="OEC131" s="2"/>
      <c r="OED131" s="2"/>
      <c r="OEE131" s="2"/>
      <c r="OEF131" s="2"/>
      <c r="OEG131" s="2"/>
      <c r="OEH131" s="2"/>
      <c r="OEI131" s="2"/>
      <c r="OEJ131" s="2"/>
      <c r="OEK131" s="2"/>
      <c r="OEL131" s="2"/>
      <c r="OEM131" s="2"/>
      <c r="OEN131" s="2"/>
      <c r="OEO131" s="2"/>
      <c r="OEP131" s="2"/>
      <c r="OEQ131" s="2"/>
      <c r="OER131" s="2"/>
      <c r="OES131" s="2"/>
      <c r="OET131" s="2"/>
      <c r="OEU131" s="2"/>
      <c r="OEV131" s="2"/>
      <c r="OEW131" s="2"/>
      <c r="OEX131" s="2"/>
      <c r="OEY131" s="2"/>
      <c r="OEZ131" s="2"/>
      <c r="OFA131" s="2"/>
      <c r="OFB131" s="2"/>
      <c r="OFC131" s="2"/>
      <c r="OFD131" s="2"/>
      <c r="OFE131" s="2"/>
      <c r="OFF131" s="2"/>
      <c r="OFG131" s="2"/>
      <c r="OFH131" s="2"/>
      <c r="OFI131" s="2"/>
      <c r="OFJ131" s="2"/>
      <c r="OFK131" s="2"/>
      <c r="OFL131" s="2"/>
      <c r="OFM131" s="2"/>
      <c r="OFN131" s="2"/>
      <c r="OFO131" s="2"/>
      <c r="OFP131" s="2"/>
      <c r="OFQ131" s="2"/>
      <c r="OFR131" s="2"/>
      <c r="OFS131" s="2"/>
      <c r="OFT131" s="2"/>
      <c r="OFU131" s="2"/>
      <c r="OFV131" s="2"/>
      <c r="OFW131" s="2"/>
      <c r="OFX131" s="2"/>
      <c r="OFY131" s="2"/>
      <c r="OFZ131" s="2"/>
      <c r="OGA131" s="2"/>
      <c r="OGB131" s="2"/>
      <c r="OGC131" s="2"/>
      <c r="OGD131" s="2"/>
      <c r="OGE131" s="2"/>
      <c r="OGF131" s="2"/>
      <c r="OGG131" s="2"/>
      <c r="OGH131" s="2"/>
      <c r="OGI131" s="2"/>
      <c r="OGJ131" s="2"/>
      <c r="OGK131" s="2"/>
      <c r="OGL131" s="2"/>
      <c r="OGM131" s="2"/>
      <c r="OGN131" s="2"/>
      <c r="OGO131" s="2"/>
      <c r="OGP131" s="2"/>
      <c r="OGQ131" s="2"/>
      <c r="OGR131" s="2"/>
      <c r="OGS131" s="2"/>
      <c r="OGT131" s="2"/>
      <c r="OGU131" s="2"/>
      <c r="OGV131" s="2"/>
      <c r="OGW131" s="2"/>
      <c r="OGX131" s="2"/>
      <c r="OGY131" s="2"/>
      <c r="OGZ131" s="2"/>
      <c r="OHA131" s="2"/>
      <c r="OHB131" s="2"/>
      <c r="OHC131" s="2"/>
      <c r="OHD131" s="2"/>
      <c r="OHE131" s="2"/>
      <c r="OHF131" s="2"/>
      <c r="OHG131" s="2"/>
      <c r="OHH131" s="2"/>
      <c r="OHI131" s="2"/>
      <c r="OHJ131" s="2"/>
      <c r="OHK131" s="2"/>
      <c r="OHL131" s="2"/>
      <c r="OHM131" s="2"/>
      <c r="OHN131" s="2"/>
      <c r="OHO131" s="2"/>
      <c r="OHP131" s="2"/>
      <c r="OHQ131" s="2"/>
      <c r="OHR131" s="2"/>
      <c r="OHS131" s="2"/>
      <c r="OHT131" s="2"/>
      <c r="OHU131" s="2"/>
      <c r="OHV131" s="2"/>
      <c r="OHW131" s="2"/>
      <c r="OHX131" s="2"/>
      <c r="OHY131" s="2"/>
      <c r="OHZ131" s="2"/>
      <c r="OIA131" s="2"/>
      <c r="OIB131" s="2"/>
      <c r="OIC131" s="2"/>
      <c r="OID131" s="2"/>
      <c r="OIE131" s="2"/>
      <c r="OIF131" s="2"/>
      <c r="OIG131" s="2"/>
      <c r="OIH131" s="2"/>
      <c r="OII131" s="2"/>
      <c r="OIJ131" s="2"/>
      <c r="OIK131" s="2"/>
      <c r="OIL131" s="2"/>
      <c r="OIM131" s="2"/>
      <c r="OIN131" s="2"/>
      <c r="OIO131" s="2"/>
      <c r="OIP131" s="2"/>
      <c r="OIQ131" s="2"/>
      <c r="OIR131" s="2"/>
      <c r="OIS131" s="2"/>
      <c r="OIT131" s="2"/>
      <c r="OIU131" s="2"/>
      <c r="OIV131" s="2"/>
      <c r="OIW131" s="2"/>
      <c r="OIX131" s="2"/>
      <c r="OIY131" s="2"/>
      <c r="OIZ131" s="2"/>
      <c r="OJA131" s="2"/>
      <c r="OJB131" s="2"/>
      <c r="OJC131" s="2"/>
      <c r="OJD131" s="2"/>
      <c r="OJE131" s="2"/>
      <c r="OJF131" s="2"/>
      <c r="OJG131" s="2"/>
      <c r="OJH131" s="2"/>
      <c r="OJI131" s="2"/>
      <c r="OJJ131" s="2"/>
      <c r="OJK131" s="2"/>
      <c r="OJL131" s="2"/>
      <c r="OJM131" s="2"/>
      <c r="OJN131" s="2"/>
      <c r="OJO131" s="2"/>
      <c r="OJP131" s="2"/>
      <c r="OJQ131" s="2"/>
      <c r="OJR131" s="2"/>
      <c r="OJS131" s="2"/>
      <c r="OJT131" s="2"/>
      <c r="OJU131" s="2"/>
      <c r="OJV131" s="2"/>
      <c r="OJW131" s="2"/>
      <c r="OJX131" s="2"/>
      <c r="OJY131" s="2"/>
      <c r="OJZ131" s="2"/>
      <c r="OKA131" s="2"/>
      <c r="OKB131" s="2"/>
      <c r="OKC131" s="2"/>
      <c r="OKD131" s="2"/>
      <c r="OKE131" s="2"/>
      <c r="OKF131" s="2"/>
      <c r="OKG131" s="2"/>
      <c r="OKH131" s="2"/>
      <c r="OKI131" s="2"/>
      <c r="OKJ131" s="2"/>
      <c r="OKK131" s="2"/>
      <c r="OKL131" s="2"/>
      <c r="OKM131" s="2"/>
      <c r="OKN131" s="2"/>
      <c r="OKO131" s="2"/>
      <c r="OKP131" s="2"/>
      <c r="OKQ131" s="2"/>
      <c r="OKR131" s="2"/>
      <c r="OKS131" s="2"/>
      <c r="OKT131" s="2"/>
      <c r="OKU131" s="2"/>
      <c r="OKV131" s="2"/>
      <c r="OKW131" s="2"/>
      <c r="OKX131" s="2"/>
      <c r="OKY131" s="2"/>
      <c r="OKZ131" s="2"/>
      <c r="OLA131" s="2"/>
      <c r="OLB131" s="2"/>
      <c r="OLC131" s="2"/>
      <c r="OLD131" s="2"/>
      <c r="OLE131" s="2"/>
      <c r="OLF131" s="2"/>
      <c r="OLG131" s="2"/>
      <c r="OLH131" s="2"/>
      <c r="OLI131" s="2"/>
      <c r="OLJ131" s="2"/>
      <c r="OLK131" s="2"/>
      <c r="OLL131" s="2"/>
      <c r="OLM131" s="2"/>
      <c r="OLN131" s="2"/>
      <c r="OLO131" s="2"/>
      <c r="OLP131" s="2"/>
      <c r="OLQ131" s="2"/>
      <c r="OLR131" s="2"/>
      <c r="OLS131" s="2"/>
      <c r="OLT131" s="2"/>
      <c r="OLU131" s="2"/>
      <c r="OLV131" s="2"/>
      <c r="OLW131" s="2"/>
      <c r="OLX131" s="2"/>
      <c r="OLY131" s="2"/>
      <c r="OLZ131" s="2"/>
      <c r="OMA131" s="2"/>
      <c r="OMB131" s="2"/>
      <c r="OMC131" s="2"/>
      <c r="OMD131" s="2"/>
      <c r="OME131" s="2"/>
      <c r="OMF131" s="2"/>
      <c r="OMG131" s="2"/>
      <c r="OMH131" s="2"/>
      <c r="OMI131" s="2"/>
      <c r="OMJ131" s="2"/>
      <c r="OMK131" s="2"/>
      <c r="OML131" s="2"/>
      <c r="OMM131" s="2"/>
      <c r="OMN131" s="2"/>
      <c r="OMO131" s="2"/>
      <c r="OMP131" s="2"/>
      <c r="OMQ131" s="2"/>
      <c r="OMR131" s="2"/>
      <c r="OMS131" s="2"/>
      <c r="OMT131" s="2"/>
      <c r="OMU131" s="2"/>
      <c r="OMV131" s="2"/>
      <c r="OMW131" s="2"/>
      <c r="OMX131" s="2"/>
      <c r="OMY131" s="2"/>
      <c r="OMZ131" s="2"/>
      <c r="ONA131" s="2"/>
      <c r="ONB131" s="2"/>
      <c r="ONC131" s="2"/>
      <c r="OND131" s="2"/>
      <c r="ONE131" s="2"/>
      <c r="ONF131" s="2"/>
      <c r="ONG131" s="2"/>
      <c r="ONH131" s="2"/>
      <c r="ONI131" s="2"/>
      <c r="ONJ131" s="2"/>
      <c r="ONK131" s="2"/>
      <c r="ONL131" s="2"/>
      <c r="ONM131" s="2"/>
      <c r="ONN131" s="2"/>
      <c r="ONO131" s="2"/>
      <c r="ONP131" s="2"/>
      <c r="ONQ131" s="2"/>
      <c r="ONR131" s="2"/>
      <c r="ONS131" s="2"/>
      <c r="ONT131" s="2"/>
      <c r="ONU131" s="2"/>
      <c r="ONV131" s="2"/>
      <c r="ONW131" s="2"/>
      <c r="ONX131" s="2"/>
      <c r="ONY131" s="2"/>
      <c r="ONZ131" s="2"/>
      <c r="OOA131" s="2"/>
      <c r="OOB131" s="2"/>
      <c r="OOC131" s="2"/>
      <c r="OOD131" s="2"/>
      <c r="OOE131" s="2"/>
      <c r="OOF131" s="2"/>
      <c r="OOG131" s="2"/>
      <c r="OOH131" s="2"/>
      <c r="OOI131" s="2"/>
      <c r="OOJ131" s="2"/>
      <c r="OOK131" s="2"/>
      <c r="OOL131" s="2"/>
      <c r="OOM131" s="2"/>
      <c r="OON131" s="2"/>
      <c r="OOO131" s="2"/>
      <c r="OOP131" s="2"/>
      <c r="OOQ131" s="2"/>
      <c r="OOR131" s="2"/>
      <c r="OOS131" s="2"/>
      <c r="OOT131" s="2"/>
      <c r="OOU131" s="2"/>
      <c r="OOV131" s="2"/>
      <c r="OOW131" s="2"/>
      <c r="OOX131" s="2"/>
      <c r="OOY131" s="2"/>
      <c r="OOZ131" s="2"/>
      <c r="OPA131" s="2"/>
      <c r="OPB131" s="2"/>
      <c r="OPC131" s="2"/>
      <c r="OPD131" s="2"/>
      <c r="OPE131" s="2"/>
      <c r="OPF131" s="2"/>
      <c r="OPG131" s="2"/>
      <c r="OPH131" s="2"/>
      <c r="OPI131" s="2"/>
      <c r="OPJ131" s="2"/>
      <c r="OPK131" s="2"/>
      <c r="OPL131" s="2"/>
      <c r="OPM131" s="2"/>
      <c r="OPN131" s="2"/>
      <c r="OPO131" s="2"/>
      <c r="OPP131" s="2"/>
      <c r="OPQ131" s="2"/>
      <c r="OPR131" s="2"/>
      <c r="OPS131" s="2"/>
      <c r="OPT131" s="2"/>
      <c r="OPU131" s="2"/>
      <c r="OPV131" s="2"/>
      <c r="OPW131" s="2"/>
      <c r="OPX131" s="2"/>
      <c r="OPY131" s="2"/>
      <c r="OPZ131" s="2"/>
      <c r="OQA131" s="2"/>
      <c r="OQB131" s="2"/>
      <c r="OQC131" s="2"/>
      <c r="OQD131" s="2"/>
      <c r="OQE131" s="2"/>
      <c r="OQF131" s="2"/>
      <c r="OQG131" s="2"/>
      <c r="OQH131" s="2"/>
      <c r="OQI131" s="2"/>
      <c r="OQJ131" s="2"/>
      <c r="OQK131" s="2"/>
      <c r="OQL131" s="2"/>
      <c r="OQM131" s="2"/>
      <c r="OQN131" s="2"/>
      <c r="OQO131" s="2"/>
      <c r="OQP131" s="2"/>
      <c r="OQQ131" s="2"/>
      <c r="OQR131" s="2"/>
      <c r="OQS131" s="2"/>
      <c r="OQT131" s="2"/>
      <c r="OQU131" s="2"/>
      <c r="OQV131" s="2"/>
      <c r="OQW131" s="2"/>
      <c r="OQX131" s="2"/>
      <c r="OQY131" s="2"/>
      <c r="OQZ131" s="2"/>
      <c r="ORA131" s="2"/>
      <c r="ORB131" s="2"/>
      <c r="ORC131" s="2"/>
      <c r="ORD131" s="2"/>
      <c r="ORE131" s="2"/>
      <c r="ORF131" s="2"/>
      <c r="ORG131" s="2"/>
      <c r="ORH131" s="2"/>
      <c r="ORI131" s="2"/>
      <c r="ORJ131" s="2"/>
      <c r="ORK131" s="2"/>
      <c r="ORL131" s="2"/>
      <c r="ORM131" s="2"/>
      <c r="ORN131" s="2"/>
      <c r="ORO131" s="2"/>
      <c r="ORP131" s="2"/>
      <c r="ORQ131" s="2"/>
      <c r="ORR131" s="2"/>
      <c r="ORS131" s="2"/>
      <c r="ORT131" s="2"/>
      <c r="ORU131" s="2"/>
      <c r="ORV131" s="2"/>
      <c r="ORW131" s="2"/>
      <c r="ORX131" s="2"/>
      <c r="ORY131" s="2"/>
      <c r="ORZ131" s="2"/>
      <c r="OSA131" s="2"/>
      <c r="OSB131" s="2"/>
      <c r="OSC131" s="2"/>
      <c r="OSD131" s="2"/>
      <c r="OSE131" s="2"/>
      <c r="OSF131" s="2"/>
      <c r="OSG131" s="2"/>
      <c r="OSH131" s="2"/>
      <c r="OSI131" s="2"/>
      <c r="OSJ131" s="2"/>
      <c r="OSK131" s="2"/>
      <c r="OSL131" s="2"/>
      <c r="OSM131" s="2"/>
      <c r="OSN131" s="2"/>
      <c r="OSO131" s="2"/>
      <c r="OSP131" s="2"/>
      <c r="OSQ131" s="2"/>
      <c r="OSR131" s="2"/>
      <c r="OSS131" s="2"/>
      <c r="OST131" s="2"/>
      <c r="OSU131" s="2"/>
      <c r="OSV131" s="2"/>
      <c r="OSW131" s="2"/>
      <c r="OSX131" s="2"/>
      <c r="OSY131" s="2"/>
      <c r="OSZ131" s="2"/>
      <c r="OTA131" s="2"/>
      <c r="OTB131" s="2"/>
      <c r="OTC131" s="2"/>
      <c r="OTD131" s="2"/>
      <c r="OTE131" s="2"/>
      <c r="OTF131" s="2"/>
      <c r="OTG131" s="2"/>
      <c r="OTH131" s="2"/>
      <c r="OTI131" s="2"/>
      <c r="OTJ131" s="2"/>
      <c r="OTK131" s="2"/>
      <c r="OTL131" s="2"/>
      <c r="OTM131" s="2"/>
      <c r="OTN131" s="2"/>
      <c r="OTO131" s="2"/>
      <c r="OTP131" s="2"/>
      <c r="OTQ131" s="2"/>
      <c r="OTR131" s="2"/>
      <c r="OTS131" s="2"/>
      <c r="OTT131" s="2"/>
      <c r="OTU131" s="2"/>
      <c r="OTV131" s="2"/>
      <c r="OTW131" s="2"/>
      <c r="OTX131" s="2"/>
      <c r="OTY131" s="2"/>
      <c r="OTZ131" s="2"/>
      <c r="OUA131" s="2"/>
      <c r="OUB131" s="2"/>
      <c r="OUC131" s="2"/>
      <c r="OUD131" s="2"/>
      <c r="OUE131" s="2"/>
      <c r="OUF131" s="2"/>
      <c r="OUG131" s="2"/>
      <c r="OUH131" s="2"/>
      <c r="OUI131" s="2"/>
      <c r="OUJ131" s="2"/>
      <c r="OUK131" s="2"/>
      <c r="OUL131" s="2"/>
      <c r="OUM131" s="2"/>
      <c r="OUN131" s="2"/>
      <c r="OUO131" s="2"/>
      <c r="OUP131" s="2"/>
      <c r="OUQ131" s="2"/>
      <c r="OUR131" s="2"/>
      <c r="OUS131" s="2"/>
      <c r="OUT131" s="2"/>
      <c r="OUU131" s="2"/>
      <c r="OUV131" s="2"/>
      <c r="OUW131" s="2"/>
      <c r="OUX131" s="2"/>
      <c r="OUY131" s="2"/>
      <c r="OUZ131" s="2"/>
      <c r="OVA131" s="2"/>
      <c r="OVB131" s="2"/>
      <c r="OVC131" s="2"/>
      <c r="OVD131" s="2"/>
      <c r="OVE131" s="2"/>
      <c r="OVF131" s="2"/>
      <c r="OVG131" s="2"/>
      <c r="OVH131" s="2"/>
      <c r="OVI131" s="2"/>
      <c r="OVJ131" s="2"/>
      <c r="OVK131" s="2"/>
      <c r="OVL131" s="2"/>
      <c r="OVM131" s="2"/>
      <c r="OVN131" s="2"/>
      <c r="OVO131" s="2"/>
      <c r="OVP131" s="2"/>
      <c r="OVQ131" s="2"/>
      <c r="OVR131" s="2"/>
      <c r="OVS131" s="2"/>
      <c r="OVT131" s="2"/>
      <c r="OVU131" s="2"/>
      <c r="OVV131" s="2"/>
      <c r="OVW131" s="2"/>
      <c r="OVX131" s="2"/>
      <c r="OVY131" s="2"/>
      <c r="OVZ131" s="2"/>
      <c r="OWA131" s="2"/>
      <c r="OWB131" s="2"/>
      <c r="OWC131" s="2"/>
      <c r="OWD131" s="2"/>
      <c r="OWE131" s="2"/>
      <c r="OWF131" s="2"/>
      <c r="OWG131" s="2"/>
      <c r="OWH131" s="2"/>
      <c r="OWI131" s="2"/>
      <c r="OWJ131" s="2"/>
      <c r="OWK131" s="2"/>
      <c r="OWL131" s="2"/>
      <c r="OWM131" s="2"/>
      <c r="OWN131" s="2"/>
      <c r="OWO131" s="2"/>
      <c r="OWP131" s="2"/>
      <c r="OWQ131" s="2"/>
      <c r="OWR131" s="2"/>
      <c r="OWS131" s="2"/>
      <c r="OWT131" s="2"/>
      <c r="OWU131" s="2"/>
      <c r="OWV131" s="2"/>
      <c r="OWW131" s="2"/>
      <c r="OWX131" s="2"/>
      <c r="OWY131" s="2"/>
      <c r="OWZ131" s="2"/>
      <c r="OXA131" s="2"/>
      <c r="OXB131" s="2"/>
      <c r="OXC131" s="2"/>
      <c r="OXD131" s="2"/>
      <c r="OXE131" s="2"/>
      <c r="OXF131" s="2"/>
      <c r="OXG131" s="2"/>
      <c r="OXH131" s="2"/>
      <c r="OXI131" s="2"/>
      <c r="OXJ131" s="2"/>
      <c r="OXK131" s="2"/>
      <c r="OXL131" s="2"/>
      <c r="OXM131" s="2"/>
      <c r="OXN131" s="2"/>
      <c r="OXO131" s="2"/>
      <c r="OXP131" s="2"/>
      <c r="OXQ131" s="2"/>
      <c r="OXR131" s="2"/>
      <c r="OXS131" s="2"/>
      <c r="OXT131" s="2"/>
      <c r="OXU131" s="2"/>
      <c r="OXV131" s="2"/>
      <c r="OXW131" s="2"/>
      <c r="OXX131" s="2"/>
      <c r="OXY131" s="2"/>
      <c r="OXZ131" s="2"/>
      <c r="OYA131" s="2"/>
      <c r="OYB131" s="2"/>
      <c r="OYC131" s="2"/>
      <c r="OYD131" s="2"/>
      <c r="OYE131" s="2"/>
      <c r="OYF131" s="2"/>
      <c r="OYG131" s="2"/>
      <c r="OYH131" s="2"/>
      <c r="OYI131" s="2"/>
      <c r="OYJ131" s="2"/>
      <c r="OYK131" s="2"/>
      <c r="OYL131" s="2"/>
      <c r="OYM131" s="2"/>
      <c r="OYN131" s="2"/>
      <c r="OYO131" s="2"/>
      <c r="OYP131" s="2"/>
      <c r="OYQ131" s="2"/>
      <c r="OYR131" s="2"/>
      <c r="OYS131" s="2"/>
      <c r="OYT131" s="2"/>
      <c r="OYU131" s="2"/>
      <c r="OYV131" s="2"/>
      <c r="OYW131" s="2"/>
      <c r="OYX131" s="2"/>
      <c r="OYY131" s="2"/>
      <c r="OYZ131" s="2"/>
      <c r="OZA131" s="2"/>
      <c r="OZB131" s="2"/>
      <c r="OZC131" s="2"/>
      <c r="OZD131" s="2"/>
      <c r="OZE131" s="2"/>
      <c r="OZF131" s="2"/>
      <c r="OZG131" s="2"/>
      <c r="OZH131" s="2"/>
      <c r="OZI131" s="2"/>
      <c r="OZJ131" s="2"/>
      <c r="OZK131" s="2"/>
      <c r="OZL131" s="2"/>
      <c r="OZM131" s="2"/>
      <c r="OZN131" s="2"/>
      <c r="OZO131" s="2"/>
      <c r="OZP131" s="2"/>
      <c r="OZQ131" s="2"/>
      <c r="OZR131" s="2"/>
      <c r="OZS131" s="2"/>
      <c r="OZT131" s="2"/>
      <c r="OZU131" s="2"/>
      <c r="OZV131" s="2"/>
      <c r="OZW131" s="2"/>
      <c r="OZX131" s="2"/>
      <c r="OZY131" s="2"/>
      <c r="OZZ131" s="2"/>
      <c r="PAA131" s="2"/>
      <c r="PAB131" s="2"/>
      <c r="PAC131" s="2"/>
      <c r="PAD131" s="2"/>
      <c r="PAE131" s="2"/>
      <c r="PAF131" s="2"/>
      <c r="PAG131" s="2"/>
      <c r="PAH131" s="2"/>
      <c r="PAI131" s="2"/>
      <c r="PAJ131" s="2"/>
      <c r="PAK131" s="2"/>
      <c r="PAL131" s="2"/>
      <c r="PAM131" s="2"/>
      <c r="PAN131" s="2"/>
      <c r="PAO131" s="2"/>
      <c r="PAP131" s="2"/>
      <c r="PAQ131" s="2"/>
      <c r="PAR131" s="2"/>
      <c r="PAS131" s="2"/>
      <c r="PAT131" s="2"/>
      <c r="PAU131" s="2"/>
      <c r="PAV131" s="2"/>
      <c r="PAW131" s="2"/>
      <c r="PAX131" s="2"/>
      <c r="PAY131" s="2"/>
      <c r="PAZ131" s="2"/>
      <c r="PBA131" s="2"/>
      <c r="PBB131" s="2"/>
      <c r="PBC131" s="2"/>
      <c r="PBD131" s="2"/>
      <c r="PBE131" s="2"/>
      <c r="PBF131" s="2"/>
      <c r="PBG131" s="2"/>
      <c r="PBH131" s="2"/>
      <c r="PBI131" s="2"/>
      <c r="PBJ131" s="2"/>
      <c r="PBK131" s="2"/>
      <c r="PBL131" s="2"/>
      <c r="PBM131" s="2"/>
      <c r="PBN131" s="2"/>
      <c r="PBO131" s="2"/>
      <c r="PBP131" s="2"/>
      <c r="PBQ131" s="2"/>
      <c r="PBR131" s="2"/>
      <c r="PBS131" s="2"/>
      <c r="PBT131" s="2"/>
      <c r="PBU131" s="2"/>
      <c r="PBV131" s="2"/>
      <c r="PBW131" s="2"/>
      <c r="PBX131" s="2"/>
      <c r="PBY131" s="2"/>
      <c r="PBZ131" s="2"/>
      <c r="PCA131" s="2"/>
      <c r="PCB131" s="2"/>
      <c r="PCC131" s="2"/>
      <c r="PCD131" s="2"/>
      <c r="PCE131" s="2"/>
      <c r="PCF131" s="2"/>
      <c r="PCG131" s="2"/>
      <c r="PCH131" s="2"/>
      <c r="PCI131" s="2"/>
      <c r="PCJ131" s="2"/>
      <c r="PCK131" s="2"/>
      <c r="PCL131" s="2"/>
      <c r="PCM131" s="2"/>
      <c r="PCN131" s="2"/>
      <c r="PCO131" s="2"/>
      <c r="PCP131" s="2"/>
      <c r="PCQ131" s="2"/>
      <c r="PCR131" s="2"/>
      <c r="PCS131" s="2"/>
      <c r="PCT131" s="2"/>
      <c r="PCU131" s="2"/>
      <c r="PCV131" s="2"/>
      <c r="PCW131" s="2"/>
      <c r="PCX131" s="2"/>
      <c r="PCY131" s="2"/>
      <c r="PCZ131" s="2"/>
      <c r="PDA131" s="2"/>
      <c r="PDB131" s="2"/>
      <c r="PDC131" s="2"/>
      <c r="PDD131" s="2"/>
      <c r="PDE131" s="2"/>
      <c r="PDF131" s="2"/>
      <c r="PDG131" s="2"/>
      <c r="PDH131" s="2"/>
      <c r="PDI131" s="2"/>
      <c r="PDJ131" s="2"/>
      <c r="PDK131" s="2"/>
      <c r="PDL131" s="2"/>
      <c r="PDM131" s="2"/>
      <c r="PDN131" s="2"/>
      <c r="PDO131" s="2"/>
      <c r="PDP131" s="2"/>
      <c r="PDQ131" s="2"/>
      <c r="PDR131" s="2"/>
      <c r="PDS131" s="2"/>
      <c r="PDT131" s="2"/>
      <c r="PDU131" s="2"/>
      <c r="PDV131" s="2"/>
      <c r="PDW131" s="2"/>
      <c r="PDX131" s="2"/>
      <c r="PDY131" s="2"/>
      <c r="PDZ131" s="2"/>
      <c r="PEA131" s="2"/>
      <c r="PEB131" s="2"/>
      <c r="PEC131" s="2"/>
      <c r="PED131" s="2"/>
      <c r="PEE131" s="2"/>
      <c r="PEF131" s="2"/>
      <c r="PEG131" s="2"/>
      <c r="PEH131" s="2"/>
      <c r="PEI131" s="2"/>
      <c r="PEJ131" s="2"/>
      <c r="PEK131" s="2"/>
      <c r="PEL131" s="2"/>
      <c r="PEM131" s="2"/>
      <c r="PEN131" s="2"/>
      <c r="PEO131" s="2"/>
      <c r="PEP131" s="2"/>
      <c r="PEQ131" s="2"/>
      <c r="PER131" s="2"/>
      <c r="PES131" s="2"/>
      <c r="PET131" s="2"/>
      <c r="PEU131" s="2"/>
      <c r="PEV131" s="2"/>
      <c r="PEW131" s="2"/>
      <c r="PEX131" s="2"/>
      <c r="PEY131" s="2"/>
      <c r="PEZ131" s="2"/>
      <c r="PFA131" s="2"/>
      <c r="PFB131" s="2"/>
      <c r="PFC131" s="2"/>
      <c r="PFD131" s="2"/>
      <c r="PFE131" s="2"/>
      <c r="PFF131" s="2"/>
      <c r="PFG131" s="2"/>
      <c r="PFH131" s="2"/>
      <c r="PFI131" s="2"/>
      <c r="PFJ131" s="2"/>
      <c r="PFK131" s="2"/>
      <c r="PFL131" s="2"/>
      <c r="PFM131" s="2"/>
      <c r="PFN131" s="2"/>
      <c r="PFO131" s="2"/>
      <c r="PFP131" s="2"/>
      <c r="PFQ131" s="2"/>
      <c r="PFR131" s="2"/>
      <c r="PFS131" s="2"/>
      <c r="PFT131" s="2"/>
      <c r="PFU131" s="2"/>
      <c r="PFV131" s="2"/>
      <c r="PFW131" s="2"/>
      <c r="PFX131" s="2"/>
      <c r="PFY131" s="2"/>
      <c r="PFZ131" s="2"/>
      <c r="PGA131" s="2"/>
      <c r="PGB131" s="2"/>
      <c r="PGC131" s="2"/>
      <c r="PGD131" s="2"/>
      <c r="PGE131" s="2"/>
      <c r="PGF131" s="2"/>
      <c r="PGG131" s="2"/>
      <c r="PGH131" s="2"/>
      <c r="PGI131" s="2"/>
      <c r="PGJ131" s="2"/>
      <c r="PGK131" s="2"/>
      <c r="PGL131" s="2"/>
      <c r="PGM131" s="2"/>
      <c r="PGN131" s="2"/>
      <c r="PGO131" s="2"/>
      <c r="PGP131" s="2"/>
      <c r="PGQ131" s="2"/>
      <c r="PGR131" s="2"/>
      <c r="PGS131" s="2"/>
      <c r="PGT131" s="2"/>
      <c r="PGU131" s="2"/>
      <c r="PGV131" s="2"/>
      <c r="PGW131" s="2"/>
      <c r="PGX131" s="2"/>
      <c r="PGY131" s="2"/>
      <c r="PGZ131" s="2"/>
      <c r="PHA131" s="2"/>
      <c r="PHB131" s="2"/>
      <c r="PHC131" s="2"/>
      <c r="PHD131" s="2"/>
      <c r="PHE131" s="2"/>
      <c r="PHF131" s="2"/>
      <c r="PHG131" s="2"/>
      <c r="PHH131" s="2"/>
      <c r="PHI131" s="2"/>
      <c r="PHJ131" s="2"/>
      <c r="PHK131" s="2"/>
      <c r="PHL131" s="2"/>
      <c r="PHM131" s="2"/>
      <c r="PHN131" s="2"/>
      <c r="PHO131" s="2"/>
      <c r="PHP131" s="2"/>
      <c r="PHQ131" s="2"/>
      <c r="PHR131" s="2"/>
      <c r="PHS131" s="2"/>
      <c r="PHT131" s="2"/>
      <c r="PHU131" s="2"/>
      <c r="PHV131" s="2"/>
      <c r="PHW131" s="2"/>
      <c r="PHX131" s="2"/>
      <c r="PHY131" s="2"/>
      <c r="PHZ131" s="2"/>
      <c r="PIA131" s="2"/>
      <c r="PIB131" s="2"/>
      <c r="PIC131" s="2"/>
      <c r="PID131" s="2"/>
      <c r="PIE131" s="2"/>
      <c r="PIF131" s="2"/>
      <c r="PIG131" s="2"/>
      <c r="PIH131" s="2"/>
      <c r="PII131" s="2"/>
      <c r="PIJ131" s="2"/>
      <c r="PIK131" s="2"/>
      <c r="PIL131" s="2"/>
      <c r="PIM131" s="2"/>
      <c r="PIN131" s="2"/>
      <c r="PIO131" s="2"/>
      <c r="PIP131" s="2"/>
      <c r="PIQ131" s="2"/>
      <c r="PIR131" s="2"/>
      <c r="PIS131" s="2"/>
      <c r="PIT131" s="2"/>
      <c r="PIU131" s="2"/>
      <c r="PIV131" s="2"/>
      <c r="PIW131" s="2"/>
      <c r="PIX131" s="2"/>
      <c r="PIY131" s="2"/>
      <c r="PIZ131" s="2"/>
      <c r="PJA131" s="2"/>
      <c r="PJB131" s="2"/>
      <c r="PJC131" s="2"/>
      <c r="PJD131" s="2"/>
      <c r="PJE131" s="2"/>
      <c r="PJF131" s="2"/>
      <c r="PJG131" s="2"/>
      <c r="PJH131" s="2"/>
      <c r="PJI131" s="2"/>
      <c r="PJJ131" s="2"/>
      <c r="PJK131" s="2"/>
      <c r="PJL131" s="2"/>
      <c r="PJM131" s="2"/>
      <c r="PJN131" s="2"/>
      <c r="PJO131" s="2"/>
      <c r="PJP131" s="2"/>
      <c r="PJQ131" s="2"/>
      <c r="PJR131" s="2"/>
      <c r="PJS131" s="2"/>
      <c r="PJT131" s="2"/>
      <c r="PJU131" s="2"/>
      <c r="PJV131" s="2"/>
      <c r="PJW131" s="2"/>
      <c r="PJX131" s="2"/>
      <c r="PJY131" s="2"/>
      <c r="PJZ131" s="2"/>
      <c r="PKA131" s="2"/>
      <c r="PKB131" s="2"/>
      <c r="PKC131" s="2"/>
      <c r="PKD131" s="2"/>
      <c r="PKE131" s="2"/>
      <c r="PKF131" s="2"/>
      <c r="PKG131" s="2"/>
      <c r="PKH131" s="2"/>
      <c r="PKI131" s="2"/>
      <c r="PKJ131" s="2"/>
      <c r="PKK131" s="2"/>
      <c r="PKL131" s="2"/>
      <c r="PKM131" s="2"/>
      <c r="PKN131" s="2"/>
      <c r="PKO131" s="2"/>
      <c r="PKP131" s="2"/>
      <c r="PKQ131" s="2"/>
      <c r="PKR131" s="2"/>
      <c r="PKS131" s="2"/>
      <c r="PKT131" s="2"/>
      <c r="PKU131" s="2"/>
      <c r="PKV131" s="2"/>
      <c r="PKW131" s="2"/>
      <c r="PKX131" s="2"/>
      <c r="PKY131" s="2"/>
      <c r="PKZ131" s="2"/>
      <c r="PLA131" s="2"/>
      <c r="PLB131" s="2"/>
      <c r="PLC131" s="2"/>
      <c r="PLD131" s="2"/>
      <c r="PLE131" s="2"/>
      <c r="PLF131" s="2"/>
      <c r="PLG131" s="2"/>
      <c r="PLH131" s="2"/>
      <c r="PLI131" s="2"/>
      <c r="PLJ131" s="2"/>
      <c r="PLK131" s="2"/>
      <c r="PLL131" s="2"/>
      <c r="PLM131" s="2"/>
      <c r="PLN131" s="2"/>
      <c r="PLO131" s="2"/>
      <c r="PLP131" s="2"/>
      <c r="PLQ131" s="2"/>
      <c r="PLR131" s="2"/>
      <c r="PLS131" s="2"/>
      <c r="PLT131" s="2"/>
      <c r="PLU131" s="2"/>
      <c r="PLV131" s="2"/>
      <c r="PLW131" s="2"/>
      <c r="PLX131" s="2"/>
      <c r="PLY131" s="2"/>
      <c r="PLZ131" s="2"/>
      <c r="PMA131" s="2"/>
      <c r="PMB131" s="2"/>
      <c r="PMC131" s="2"/>
      <c r="PMD131" s="2"/>
      <c r="PME131" s="2"/>
      <c r="PMF131" s="2"/>
      <c r="PMG131" s="2"/>
      <c r="PMH131" s="2"/>
      <c r="PMI131" s="2"/>
      <c r="PMJ131" s="2"/>
      <c r="PMK131" s="2"/>
      <c r="PML131" s="2"/>
      <c r="PMM131" s="2"/>
      <c r="PMN131" s="2"/>
      <c r="PMO131" s="2"/>
      <c r="PMP131" s="2"/>
      <c r="PMQ131" s="2"/>
      <c r="PMR131" s="2"/>
      <c r="PMS131" s="2"/>
      <c r="PMT131" s="2"/>
      <c r="PMU131" s="2"/>
      <c r="PMV131" s="2"/>
      <c r="PMW131" s="2"/>
      <c r="PMX131" s="2"/>
      <c r="PMY131" s="2"/>
      <c r="PMZ131" s="2"/>
      <c r="PNA131" s="2"/>
      <c r="PNB131" s="2"/>
      <c r="PNC131" s="2"/>
      <c r="PND131" s="2"/>
      <c r="PNE131" s="2"/>
      <c r="PNF131" s="2"/>
      <c r="PNG131" s="2"/>
      <c r="PNH131" s="2"/>
      <c r="PNI131" s="2"/>
      <c r="PNJ131" s="2"/>
      <c r="PNK131" s="2"/>
      <c r="PNL131" s="2"/>
      <c r="PNM131" s="2"/>
      <c r="PNN131" s="2"/>
      <c r="PNO131" s="2"/>
      <c r="PNP131" s="2"/>
      <c r="PNQ131" s="2"/>
      <c r="PNR131" s="2"/>
      <c r="PNS131" s="2"/>
      <c r="PNT131" s="2"/>
      <c r="PNU131" s="2"/>
      <c r="PNV131" s="2"/>
      <c r="PNW131" s="2"/>
      <c r="PNX131" s="2"/>
      <c r="PNY131" s="2"/>
      <c r="PNZ131" s="2"/>
      <c r="POA131" s="2"/>
      <c r="POB131" s="2"/>
      <c r="POC131" s="2"/>
      <c r="POD131" s="2"/>
      <c r="POE131" s="2"/>
      <c r="POF131" s="2"/>
      <c r="POG131" s="2"/>
      <c r="POH131" s="2"/>
      <c r="POI131" s="2"/>
      <c r="POJ131" s="2"/>
      <c r="POK131" s="2"/>
      <c r="POL131" s="2"/>
      <c r="POM131" s="2"/>
      <c r="PON131" s="2"/>
      <c r="POO131" s="2"/>
      <c r="POP131" s="2"/>
      <c r="POQ131" s="2"/>
      <c r="POR131" s="2"/>
      <c r="POS131" s="2"/>
      <c r="POT131" s="2"/>
      <c r="POU131" s="2"/>
      <c r="POV131" s="2"/>
      <c r="POW131" s="2"/>
      <c r="POX131" s="2"/>
      <c r="POY131" s="2"/>
      <c r="POZ131" s="2"/>
      <c r="PPA131" s="2"/>
      <c r="PPB131" s="2"/>
      <c r="PPC131" s="2"/>
      <c r="PPD131" s="2"/>
      <c r="PPE131" s="2"/>
      <c r="PPF131" s="2"/>
      <c r="PPG131" s="2"/>
      <c r="PPH131" s="2"/>
      <c r="PPI131" s="2"/>
      <c r="PPJ131" s="2"/>
      <c r="PPK131" s="2"/>
      <c r="PPL131" s="2"/>
      <c r="PPM131" s="2"/>
      <c r="PPN131" s="2"/>
      <c r="PPO131" s="2"/>
      <c r="PPP131" s="2"/>
      <c r="PPQ131" s="2"/>
      <c r="PPR131" s="2"/>
      <c r="PPS131" s="2"/>
      <c r="PPT131" s="2"/>
      <c r="PPU131" s="2"/>
      <c r="PPV131" s="2"/>
      <c r="PPW131" s="2"/>
      <c r="PPX131" s="2"/>
      <c r="PPY131" s="2"/>
      <c r="PPZ131" s="2"/>
      <c r="PQA131" s="2"/>
      <c r="PQB131" s="2"/>
      <c r="PQC131" s="2"/>
      <c r="PQD131" s="2"/>
      <c r="PQE131" s="2"/>
      <c r="PQF131" s="2"/>
      <c r="PQG131" s="2"/>
      <c r="PQH131" s="2"/>
      <c r="PQI131" s="2"/>
      <c r="PQJ131" s="2"/>
      <c r="PQK131" s="2"/>
      <c r="PQL131" s="2"/>
      <c r="PQM131" s="2"/>
      <c r="PQN131" s="2"/>
      <c r="PQO131" s="2"/>
      <c r="PQP131" s="2"/>
      <c r="PQQ131" s="2"/>
      <c r="PQR131" s="2"/>
      <c r="PQS131" s="2"/>
      <c r="PQT131" s="2"/>
      <c r="PQU131" s="2"/>
      <c r="PQV131" s="2"/>
      <c r="PQW131" s="2"/>
      <c r="PQX131" s="2"/>
      <c r="PQY131" s="2"/>
      <c r="PQZ131" s="2"/>
      <c r="PRA131" s="2"/>
      <c r="PRB131" s="2"/>
      <c r="PRC131" s="2"/>
      <c r="PRD131" s="2"/>
      <c r="PRE131" s="2"/>
      <c r="PRF131" s="2"/>
      <c r="PRG131" s="2"/>
      <c r="PRH131" s="2"/>
      <c r="PRI131" s="2"/>
      <c r="PRJ131" s="2"/>
      <c r="PRK131" s="2"/>
      <c r="PRL131" s="2"/>
      <c r="PRM131" s="2"/>
      <c r="PRN131" s="2"/>
      <c r="PRO131" s="2"/>
      <c r="PRP131" s="2"/>
      <c r="PRQ131" s="2"/>
      <c r="PRR131" s="2"/>
      <c r="PRS131" s="2"/>
      <c r="PRT131" s="2"/>
      <c r="PRU131" s="2"/>
      <c r="PRV131" s="2"/>
      <c r="PRW131" s="2"/>
      <c r="PRX131" s="2"/>
      <c r="PRY131" s="2"/>
      <c r="PRZ131" s="2"/>
      <c r="PSA131" s="2"/>
      <c r="PSB131" s="2"/>
      <c r="PSC131" s="2"/>
      <c r="PSD131" s="2"/>
      <c r="PSE131" s="2"/>
      <c r="PSF131" s="2"/>
      <c r="PSG131" s="2"/>
      <c r="PSH131" s="2"/>
      <c r="PSI131" s="2"/>
      <c r="PSJ131" s="2"/>
      <c r="PSK131" s="2"/>
      <c r="PSL131" s="2"/>
      <c r="PSM131" s="2"/>
      <c r="PSN131" s="2"/>
      <c r="PSO131" s="2"/>
      <c r="PSP131" s="2"/>
      <c r="PSQ131" s="2"/>
      <c r="PSR131" s="2"/>
      <c r="PSS131" s="2"/>
      <c r="PST131" s="2"/>
      <c r="PSU131" s="2"/>
      <c r="PSV131" s="2"/>
      <c r="PSW131" s="2"/>
      <c r="PSX131" s="2"/>
      <c r="PSY131" s="2"/>
      <c r="PSZ131" s="2"/>
      <c r="PTA131" s="2"/>
      <c r="PTB131" s="2"/>
      <c r="PTC131" s="2"/>
      <c r="PTD131" s="2"/>
      <c r="PTE131" s="2"/>
      <c r="PTF131" s="2"/>
      <c r="PTG131" s="2"/>
      <c r="PTH131" s="2"/>
      <c r="PTI131" s="2"/>
      <c r="PTJ131" s="2"/>
      <c r="PTK131" s="2"/>
      <c r="PTL131" s="2"/>
      <c r="PTM131" s="2"/>
      <c r="PTN131" s="2"/>
      <c r="PTO131" s="2"/>
      <c r="PTP131" s="2"/>
      <c r="PTQ131" s="2"/>
      <c r="PTR131" s="2"/>
      <c r="PTS131" s="2"/>
      <c r="PTT131" s="2"/>
      <c r="PTU131" s="2"/>
      <c r="PTV131" s="2"/>
      <c r="PTW131" s="2"/>
      <c r="PTX131" s="2"/>
      <c r="PTY131" s="2"/>
      <c r="PTZ131" s="2"/>
      <c r="PUA131" s="2"/>
      <c r="PUB131" s="2"/>
      <c r="PUC131" s="2"/>
      <c r="PUD131" s="2"/>
      <c r="PUE131" s="2"/>
      <c r="PUF131" s="2"/>
      <c r="PUG131" s="2"/>
      <c r="PUH131" s="2"/>
      <c r="PUI131" s="2"/>
      <c r="PUJ131" s="2"/>
      <c r="PUK131" s="2"/>
      <c r="PUL131" s="2"/>
      <c r="PUM131" s="2"/>
      <c r="PUN131" s="2"/>
      <c r="PUO131" s="2"/>
      <c r="PUP131" s="2"/>
      <c r="PUQ131" s="2"/>
      <c r="PUR131" s="2"/>
      <c r="PUS131" s="2"/>
      <c r="PUT131" s="2"/>
      <c r="PUU131" s="2"/>
      <c r="PUV131" s="2"/>
      <c r="PUW131" s="2"/>
      <c r="PUX131" s="2"/>
      <c r="PUY131" s="2"/>
      <c r="PUZ131" s="2"/>
      <c r="PVA131" s="2"/>
      <c r="PVB131" s="2"/>
      <c r="PVC131" s="2"/>
      <c r="PVD131" s="2"/>
      <c r="PVE131" s="2"/>
      <c r="PVF131" s="2"/>
      <c r="PVG131" s="2"/>
      <c r="PVH131" s="2"/>
      <c r="PVI131" s="2"/>
      <c r="PVJ131" s="2"/>
      <c r="PVK131" s="2"/>
      <c r="PVL131" s="2"/>
      <c r="PVM131" s="2"/>
      <c r="PVN131" s="2"/>
      <c r="PVO131" s="2"/>
      <c r="PVP131" s="2"/>
      <c r="PVQ131" s="2"/>
      <c r="PVR131" s="2"/>
      <c r="PVS131" s="2"/>
      <c r="PVT131" s="2"/>
      <c r="PVU131" s="2"/>
      <c r="PVV131" s="2"/>
      <c r="PVW131" s="2"/>
      <c r="PVX131" s="2"/>
      <c r="PVY131" s="2"/>
      <c r="PVZ131" s="2"/>
      <c r="PWA131" s="2"/>
      <c r="PWB131" s="2"/>
      <c r="PWC131" s="2"/>
      <c r="PWD131" s="2"/>
      <c r="PWE131" s="2"/>
      <c r="PWF131" s="2"/>
      <c r="PWG131" s="2"/>
      <c r="PWH131" s="2"/>
      <c r="PWI131" s="2"/>
      <c r="PWJ131" s="2"/>
      <c r="PWK131" s="2"/>
      <c r="PWL131" s="2"/>
      <c r="PWM131" s="2"/>
      <c r="PWN131" s="2"/>
      <c r="PWO131" s="2"/>
      <c r="PWP131" s="2"/>
      <c r="PWQ131" s="2"/>
      <c r="PWR131" s="2"/>
      <c r="PWS131" s="2"/>
      <c r="PWT131" s="2"/>
      <c r="PWU131" s="2"/>
      <c r="PWV131" s="2"/>
      <c r="PWW131" s="2"/>
      <c r="PWX131" s="2"/>
      <c r="PWY131" s="2"/>
      <c r="PWZ131" s="2"/>
      <c r="PXA131" s="2"/>
      <c r="PXB131" s="2"/>
      <c r="PXC131" s="2"/>
      <c r="PXD131" s="2"/>
      <c r="PXE131" s="2"/>
      <c r="PXF131" s="2"/>
      <c r="PXG131" s="2"/>
      <c r="PXH131" s="2"/>
      <c r="PXI131" s="2"/>
      <c r="PXJ131" s="2"/>
      <c r="PXK131" s="2"/>
      <c r="PXL131" s="2"/>
      <c r="PXM131" s="2"/>
      <c r="PXN131" s="2"/>
      <c r="PXO131" s="2"/>
      <c r="PXP131" s="2"/>
      <c r="PXQ131" s="2"/>
      <c r="PXR131" s="2"/>
      <c r="PXS131" s="2"/>
      <c r="PXT131" s="2"/>
      <c r="PXU131" s="2"/>
      <c r="PXV131" s="2"/>
      <c r="PXW131" s="2"/>
      <c r="PXX131" s="2"/>
      <c r="PXY131" s="2"/>
      <c r="PXZ131" s="2"/>
      <c r="PYA131" s="2"/>
      <c r="PYB131" s="2"/>
      <c r="PYC131" s="2"/>
      <c r="PYD131" s="2"/>
      <c r="PYE131" s="2"/>
      <c r="PYF131" s="2"/>
      <c r="PYG131" s="2"/>
      <c r="PYH131" s="2"/>
      <c r="PYI131" s="2"/>
      <c r="PYJ131" s="2"/>
      <c r="PYK131" s="2"/>
      <c r="PYL131" s="2"/>
      <c r="PYM131" s="2"/>
      <c r="PYN131" s="2"/>
      <c r="PYO131" s="2"/>
      <c r="PYP131" s="2"/>
      <c r="PYQ131" s="2"/>
      <c r="PYR131" s="2"/>
      <c r="PYS131" s="2"/>
      <c r="PYT131" s="2"/>
      <c r="PYU131" s="2"/>
      <c r="PYV131" s="2"/>
      <c r="PYW131" s="2"/>
      <c r="PYX131" s="2"/>
      <c r="PYY131" s="2"/>
      <c r="PYZ131" s="2"/>
      <c r="PZA131" s="2"/>
      <c r="PZB131" s="2"/>
      <c r="PZC131" s="2"/>
      <c r="PZD131" s="2"/>
      <c r="PZE131" s="2"/>
      <c r="PZF131" s="2"/>
      <c r="PZG131" s="2"/>
      <c r="PZH131" s="2"/>
      <c r="PZI131" s="2"/>
      <c r="PZJ131" s="2"/>
      <c r="PZK131" s="2"/>
      <c r="PZL131" s="2"/>
      <c r="PZM131" s="2"/>
      <c r="PZN131" s="2"/>
      <c r="PZO131" s="2"/>
      <c r="PZP131" s="2"/>
      <c r="PZQ131" s="2"/>
      <c r="PZR131" s="2"/>
      <c r="PZS131" s="2"/>
      <c r="PZT131" s="2"/>
      <c r="PZU131" s="2"/>
      <c r="PZV131" s="2"/>
      <c r="PZW131" s="2"/>
      <c r="PZX131" s="2"/>
      <c r="PZY131" s="2"/>
      <c r="PZZ131" s="2"/>
      <c r="QAA131" s="2"/>
      <c r="QAB131" s="2"/>
      <c r="QAC131" s="2"/>
      <c r="QAD131" s="2"/>
      <c r="QAE131" s="2"/>
      <c r="QAF131" s="2"/>
      <c r="QAG131" s="2"/>
      <c r="QAH131" s="2"/>
      <c r="QAI131" s="2"/>
      <c r="QAJ131" s="2"/>
      <c r="QAK131" s="2"/>
      <c r="QAL131" s="2"/>
      <c r="QAM131" s="2"/>
      <c r="QAN131" s="2"/>
      <c r="QAO131" s="2"/>
      <c r="QAP131" s="2"/>
      <c r="QAQ131" s="2"/>
      <c r="QAR131" s="2"/>
      <c r="QAS131" s="2"/>
      <c r="QAT131" s="2"/>
      <c r="QAU131" s="2"/>
      <c r="QAV131" s="2"/>
      <c r="QAW131" s="2"/>
      <c r="QAX131" s="2"/>
      <c r="QAY131" s="2"/>
      <c r="QAZ131" s="2"/>
      <c r="QBA131" s="2"/>
      <c r="QBB131" s="2"/>
      <c r="QBC131" s="2"/>
      <c r="QBD131" s="2"/>
      <c r="QBE131" s="2"/>
      <c r="QBF131" s="2"/>
      <c r="QBG131" s="2"/>
      <c r="QBH131" s="2"/>
      <c r="QBI131" s="2"/>
      <c r="QBJ131" s="2"/>
      <c r="QBK131" s="2"/>
      <c r="QBL131" s="2"/>
      <c r="QBM131" s="2"/>
      <c r="QBN131" s="2"/>
      <c r="QBO131" s="2"/>
      <c r="QBP131" s="2"/>
      <c r="QBQ131" s="2"/>
      <c r="QBR131" s="2"/>
      <c r="QBS131" s="2"/>
      <c r="QBT131" s="2"/>
      <c r="QBU131" s="2"/>
      <c r="QBV131" s="2"/>
      <c r="QBW131" s="2"/>
      <c r="QBX131" s="2"/>
      <c r="QBY131" s="2"/>
      <c r="QBZ131" s="2"/>
      <c r="QCA131" s="2"/>
      <c r="QCB131" s="2"/>
      <c r="QCC131" s="2"/>
      <c r="QCD131" s="2"/>
      <c r="QCE131" s="2"/>
      <c r="QCF131" s="2"/>
      <c r="QCG131" s="2"/>
      <c r="QCH131" s="2"/>
      <c r="QCI131" s="2"/>
      <c r="QCJ131" s="2"/>
      <c r="QCK131" s="2"/>
      <c r="QCL131" s="2"/>
      <c r="QCM131" s="2"/>
      <c r="QCN131" s="2"/>
      <c r="QCO131" s="2"/>
      <c r="QCP131" s="2"/>
      <c r="QCQ131" s="2"/>
      <c r="QCR131" s="2"/>
      <c r="QCS131" s="2"/>
      <c r="QCT131" s="2"/>
      <c r="QCU131" s="2"/>
      <c r="QCV131" s="2"/>
      <c r="QCW131" s="2"/>
      <c r="QCX131" s="2"/>
      <c r="QCY131" s="2"/>
      <c r="QCZ131" s="2"/>
      <c r="QDA131" s="2"/>
      <c r="QDB131" s="2"/>
      <c r="QDC131" s="2"/>
      <c r="QDD131" s="2"/>
      <c r="QDE131" s="2"/>
      <c r="QDF131" s="2"/>
      <c r="QDG131" s="2"/>
      <c r="QDH131" s="2"/>
      <c r="QDI131" s="2"/>
      <c r="QDJ131" s="2"/>
      <c r="QDK131" s="2"/>
      <c r="QDL131" s="2"/>
      <c r="QDM131" s="2"/>
      <c r="QDN131" s="2"/>
      <c r="QDO131" s="2"/>
      <c r="QDP131" s="2"/>
      <c r="QDQ131" s="2"/>
      <c r="QDR131" s="2"/>
      <c r="QDS131" s="2"/>
      <c r="QDT131" s="2"/>
      <c r="QDU131" s="2"/>
      <c r="QDV131" s="2"/>
      <c r="QDW131" s="2"/>
      <c r="QDX131" s="2"/>
      <c r="QDY131" s="2"/>
      <c r="QDZ131" s="2"/>
      <c r="QEA131" s="2"/>
      <c r="QEB131" s="2"/>
      <c r="QEC131" s="2"/>
      <c r="QED131" s="2"/>
      <c r="QEE131" s="2"/>
      <c r="QEF131" s="2"/>
      <c r="QEG131" s="2"/>
      <c r="QEH131" s="2"/>
      <c r="QEI131" s="2"/>
      <c r="QEJ131" s="2"/>
      <c r="QEK131" s="2"/>
      <c r="QEL131" s="2"/>
      <c r="QEM131" s="2"/>
      <c r="QEN131" s="2"/>
      <c r="QEO131" s="2"/>
      <c r="QEP131" s="2"/>
      <c r="QEQ131" s="2"/>
      <c r="QER131" s="2"/>
      <c r="QES131" s="2"/>
      <c r="QET131" s="2"/>
      <c r="QEU131" s="2"/>
      <c r="QEV131" s="2"/>
      <c r="QEW131" s="2"/>
      <c r="QEX131" s="2"/>
      <c r="QEY131" s="2"/>
      <c r="QEZ131" s="2"/>
      <c r="QFA131" s="2"/>
      <c r="QFB131" s="2"/>
      <c r="QFC131" s="2"/>
      <c r="QFD131" s="2"/>
      <c r="QFE131" s="2"/>
      <c r="QFF131" s="2"/>
      <c r="QFG131" s="2"/>
      <c r="QFH131" s="2"/>
      <c r="QFI131" s="2"/>
      <c r="QFJ131" s="2"/>
      <c r="QFK131" s="2"/>
      <c r="QFL131" s="2"/>
      <c r="QFM131" s="2"/>
      <c r="QFN131" s="2"/>
      <c r="QFO131" s="2"/>
      <c r="QFP131" s="2"/>
      <c r="QFQ131" s="2"/>
      <c r="QFR131" s="2"/>
      <c r="QFS131" s="2"/>
      <c r="QFT131" s="2"/>
      <c r="QFU131" s="2"/>
      <c r="QFV131" s="2"/>
      <c r="QFW131" s="2"/>
      <c r="QFX131" s="2"/>
      <c r="QFY131" s="2"/>
      <c r="QFZ131" s="2"/>
      <c r="QGA131" s="2"/>
      <c r="QGB131" s="2"/>
      <c r="QGC131" s="2"/>
      <c r="QGD131" s="2"/>
      <c r="QGE131" s="2"/>
      <c r="QGF131" s="2"/>
      <c r="QGG131" s="2"/>
      <c r="QGH131" s="2"/>
      <c r="QGI131" s="2"/>
      <c r="QGJ131" s="2"/>
      <c r="QGK131" s="2"/>
      <c r="QGL131" s="2"/>
      <c r="QGM131" s="2"/>
      <c r="QGN131" s="2"/>
      <c r="QGO131" s="2"/>
      <c r="QGP131" s="2"/>
      <c r="QGQ131" s="2"/>
      <c r="QGR131" s="2"/>
      <c r="QGS131" s="2"/>
      <c r="QGT131" s="2"/>
      <c r="QGU131" s="2"/>
      <c r="QGV131" s="2"/>
      <c r="QGW131" s="2"/>
      <c r="QGX131" s="2"/>
      <c r="QGY131" s="2"/>
      <c r="QGZ131" s="2"/>
      <c r="QHA131" s="2"/>
      <c r="QHB131" s="2"/>
      <c r="QHC131" s="2"/>
      <c r="QHD131" s="2"/>
      <c r="QHE131" s="2"/>
      <c r="QHF131" s="2"/>
      <c r="QHG131" s="2"/>
      <c r="QHH131" s="2"/>
      <c r="QHI131" s="2"/>
      <c r="QHJ131" s="2"/>
      <c r="QHK131" s="2"/>
      <c r="QHL131" s="2"/>
      <c r="QHM131" s="2"/>
      <c r="QHN131" s="2"/>
      <c r="QHO131" s="2"/>
      <c r="QHP131" s="2"/>
      <c r="QHQ131" s="2"/>
      <c r="QHR131" s="2"/>
      <c r="QHS131" s="2"/>
      <c r="QHT131" s="2"/>
      <c r="QHU131" s="2"/>
      <c r="QHV131" s="2"/>
      <c r="QHW131" s="2"/>
      <c r="QHX131" s="2"/>
      <c r="QHY131" s="2"/>
      <c r="QHZ131" s="2"/>
      <c r="QIA131" s="2"/>
      <c r="QIB131" s="2"/>
      <c r="QIC131" s="2"/>
      <c r="QID131" s="2"/>
      <c r="QIE131" s="2"/>
      <c r="QIF131" s="2"/>
      <c r="QIG131" s="2"/>
      <c r="QIH131" s="2"/>
      <c r="QII131" s="2"/>
      <c r="QIJ131" s="2"/>
      <c r="QIK131" s="2"/>
      <c r="QIL131" s="2"/>
      <c r="QIM131" s="2"/>
      <c r="QIN131" s="2"/>
      <c r="QIO131" s="2"/>
      <c r="QIP131" s="2"/>
      <c r="QIQ131" s="2"/>
      <c r="QIR131" s="2"/>
      <c r="QIS131" s="2"/>
      <c r="QIT131" s="2"/>
      <c r="QIU131" s="2"/>
      <c r="QIV131" s="2"/>
      <c r="QIW131" s="2"/>
      <c r="QIX131" s="2"/>
      <c r="QIY131" s="2"/>
      <c r="QIZ131" s="2"/>
      <c r="QJA131" s="2"/>
      <c r="QJB131" s="2"/>
      <c r="QJC131" s="2"/>
      <c r="QJD131" s="2"/>
      <c r="QJE131" s="2"/>
      <c r="QJF131" s="2"/>
      <c r="QJG131" s="2"/>
      <c r="QJH131" s="2"/>
      <c r="QJI131" s="2"/>
      <c r="QJJ131" s="2"/>
      <c r="QJK131" s="2"/>
      <c r="QJL131" s="2"/>
      <c r="QJM131" s="2"/>
      <c r="QJN131" s="2"/>
      <c r="QJO131" s="2"/>
      <c r="QJP131" s="2"/>
      <c r="QJQ131" s="2"/>
      <c r="QJR131" s="2"/>
      <c r="QJS131" s="2"/>
      <c r="QJT131" s="2"/>
      <c r="QJU131" s="2"/>
      <c r="QJV131" s="2"/>
      <c r="QJW131" s="2"/>
      <c r="QJX131" s="2"/>
      <c r="QJY131" s="2"/>
      <c r="QJZ131" s="2"/>
      <c r="QKA131" s="2"/>
      <c r="QKB131" s="2"/>
      <c r="QKC131" s="2"/>
      <c r="QKD131" s="2"/>
      <c r="QKE131" s="2"/>
      <c r="QKF131" s="2"/>
      <c r="QKG131" s="2"/>
      <c r="QKH131" s="2"/>
      <c r="QKI131" s="2"/>
      <c r="QKJ131" s="2"/>
      <c r="QKK131" s="2"/>
      <c r="QKL131" s="2"/>
      <c r="QKM131" s="2"/>
      <c r="QKN131" s="2"/>
      <c r="QKO131" s="2"/>
      <c r="QKP131" s="2"/>
      <c r="QKQ131" s="2"/>
      <c r="QKR131" s="2"/>
      <c r="QKS131" s="2"/>
      <c r="QKT131" s="2"/>
      <c r="QKU131" s="2"/>
      <c r="QKV131" s="2"/>
      <c r="QKW131" s="2"/>
      <c r="QKX131" s="2"/>
      <c r="QKY131" s="2"/>
      <c r="QKZ131" s="2"/>
      <c r="QLA131" s="2"/>
      <c r="QLB131" s="2"/>
      <c r="QLC131" s="2"/>
      <c r="QLD131" s="2"/>
      <c r="QLE131" s="2"/>
      <c r="QLF131" s="2"/>
      <c r="QLG131" s="2"/>
      <c r="QLH131" s="2"/>
      <c r="QLI131" s="2"/>
      <c r="QLJ131" s="2"/>
      <c r="QLK131" s="2"/>
      <c r="QLL131" s="2"/>
      <c r="QLM131" s="2"/>
      <c r="QLN131" s="2"/>
      <c r="QLO131" s="2"/>
      <c r="QLP131" s="2"/>
      <c r="QLQ131" s="2"/>
      <c r="QLR131" s="2"/>
      <c r="QLS131" s="2"/>
      <c r="QLT131" s="2"/>
      <c r="QLU131" s="2"/>
      <c r="QLV131" s="2"/>
      <c r="QLW131" s="2"/>
      <c r="QLX131" s="2"/>
      <c r="QLY131" s="2"/>
      <c r="QLZ131" s="2"/>
      <c r="QMA131" s="2"/>
      <c r="QMB131" s="2"/>
      <c r="QMC131" s="2"/>
      <c r="QMD131" s="2"/>
      <c r="QME131" s="2"/>
      <c r="QMF131" s="2"/>
      <c r="QMG131" s="2"/>
      <c r="QMH131" s="2"/>
      <c r="QMI131" s="2"/>
      <c r="QMJ131" s="2"/>
      <c r="QMK131" s="2"/>
      <c r="QML131" s="2"/>
      <c r="QMM131" s="2"/>
      <c r="QMN131" s="2"/>
      <c r="QMO131" s="2"/>
      <c r="QMP131" s="2"/>
      <c r="QMQ131" s="2"/>
      <c r="QMR131" s="2"/>
      <c r="QMS131" s="2"/>
      <c r="QMT131" s="2"/>
      <c r="QMU131" s="2"/>
      <c r="QMV131" s="2"/>
      <c r="QMW131" s="2"/>
      <c r="QMX131" s="2"/>
      <c r="QMY131" s="2"/>
      <c r="QMZ131" s="2"/>
      <c r="QNA131" s="2"/>
      <c r="QNB131" s="2"/>
      <c r="QNC131" s="2"/>
      <c r="QND131" s="2"/>
      <c r="QNE131" s="2"/>
      <c r="QNF131" s="2"/>
      <c r="QNG131" s="2"/>
      <c r="QNH131" s="2"/>
      <c r="QNI131" s="2"/>
      <c r="QNJ131" s="2"/>
      <c r="QNK131" s="2"/>
      <c r="QNL131" s="2"/>
      <c r="QNM131" s="2"/>
      <c r="QNN131" s="2"/>
      <c r="QNO131" s="2"/>
      <c r="QNP131" s="2"/>
      <c r="QNQ131" s="2"/>
      <c r="QNR131" s="2"/>
      <c r="QNS131" s="2"/>
      <c r="QNT131" s="2"/>
      <c r="QNU131" s="2"/>
      <c r="QNV131" s="2"/>
      <c r="QNW131" s="2"/>
      <c r="QNX131" s="2"/>
      <c r="QNY131" s="2"/>
      <c r="QNZ131" s="2"/>
      <c r="QOA131" s="2"/>
      <c r="QOB131" s="2"/>
      <c r="QOC131" s="2"/>
      <c r="QOD131" s="2"/>
      <c r="QOE131" s="2"/>
      <c r="QOF131" s="2"/>
      <c r="QOG131" s="2"/>
      <c r="QOH131" s="2"/>
      <c r="QOI131" s="2"/>
      <c r="QOJ131" s="2"/>
      <c r="QOK131" s="2"/>
      <c r="QOL131" s="2"/>
      <c r="QOM131" s="2"/>
      <c r="QON131" s="2"/>
      <c r="QOO131" s="2"/>
      <c r="QOP131" s="2"/>
      <c r="QOQ131" s="2"/>
      <c r="QOR131" s="2"/>
      <c r="QOS131" s="2"/>
      <c r="QOT131" s="2"/>
      <c r="QOU131" s="2"/>
      <c r="QOV131" s="2"/>
      <c r="QOW131" s="2"/>
      <c r="QOX131" s="2"/>
      <c r="QOY131" s="2"/>
      <c r="QOZ131" s="2"/>
      <c r="QPA131" s="2"/>
      <c r="QPB131" s="2"/>
      <c r="QPC131" s="2"/>
      <c r="QPD131" s="2"/>
      <c r="QPE131" s="2"/>
      <c r="QPF131" s="2"/>
      <c r="QPG131" s="2"/>
      <c r="QPH131" s="2"/>
      <c r="QPI131" s="2"/>
      <c r="QPJ131" s="2"/>
      <c r="QPK131" s="2"/>
      <c r="QPL131" s="2"/>
      <c r="QPM131" s="2"/>
      <c r="QPN131" s="2"/>
      <c r="QPO131" s="2"/>
      <c r="QPP131" s="2"/>
      <c r="QPQ131" s="2"/>
      <c r="QPR131" s="2"/>
      <c r="QPS131" s="2"/>
      <c r="QPT131" s="2"/>
      <c r="QPU131" s="2"/>
      <c r="QPV131" s="2"/>
      <c r="QPW131" s="2"/>
      <c r="QPX131" s="2"/>
      <c r="QPY131" s="2"/>
      <c r="QPZ131" s="2"/>
      <c r="QQA131" s="2"/>
      <c r="QQB131" s="2"/>
      <c r="QQC131" s="2"/>
      <c r="QQD131" s="2"/>
      <c r="QQE131" s="2"/>
      <c r="QQF131" s="2"/>
      <c r="QQG131" s="2"/>
      <c r="QQH131" s="2"/>
      <c r="QQI131" s="2"/>
      <c r="QQJ131" s="2"/>
      <c r="QQK131" s="2"/>
      <c r="QQL131" s="2"/>
      <c r="QQM131" s="2"/>
      <c r="QQN131" s="2"/>
      <c r="QQO131" s="2"/>
      <c r="QQP131" s="2"/>
      <c r="QQQ131" s="2"/>
      <c r="QQR131" s="2"/>
      <c r="QQS131" s="2"/>
      <c r="QQT131" s="2"/>
      <c r="QQU131" s="2"/>
      <c r="QQV131" s="2"/>
      <c r="QQW131" s="2"/>
      <c r="QQX131" s="2"/>
      <c r="QQY131" s="2"/>
      <c r="QQZ131" s="2"/>
      <c r="QRA131" s="2"/>
      <c r="QRB131" s="2"/>
      <c r="QRC131" s="2"/>
      <c r="QRD131" s="2"/>
      <c r="QRE131" s="2"/>
      <c r="QRF131" s="2"/>
      <c r="QRG131" s="2"/>
      <c r="QRH131" s="2"/>
      <c r="QRI131" s="2"/>
      <c r="QRJ131" s="2"/>
      <c r="QRK131" s="2"/>
      <c r="QRL131" s="2"/>
      <c r="QRM131" s="2"/>
      <c r="QRN131" s="2"/>
      <c r="QRO131" s="2"/>
      <c r="QRP131" s="2"/>
      <c r="QRQ131" s="2"/>
      <c r="QRR131" s="2"/>
      <c r="QRS131" s="2"/>
      <c r="QRT131" s="2"/>
      <c r="QRU131" s="2"/>
      <c r="QRV131" s="2"/>
      <c r="QRW131" s="2"/>
      <c r="QRX131" s="2"/>
      <c r="QRY131" s="2"/>
      <c r="QRZ131" s="2"/>
      <c r="QSA131" s="2"/>
      <c r="QSB131" s="2"/>
      <c r="QSC131" s="2"/>
      <c r="QSD131" s="2"/>
      <c r="QSE131" s="2"/>
      <c r="QSF131" s="2"/>
      <c r="QSG131" s="2"/>
      <c r="QSH131" s="2"/>
      <c r="QSI131" s="2"/>
      <c r="QSJ131" s="2"/>
      <c r="QSK131" s="2"/>
      <c r="QSL131" s="2"/>
      <c r="QSM131" s="2"/>
      <c r="QSN131" s="2"/>
      <c r="QSO131" s="2"/>
      <c r="QSP131" s="2"/>
      <c r="QSQ131" s="2"/>
      <c r="QSR131" s="2"/>
      <c r="QSS131" s="2"/>
      <c r="QST131" s="2"/>
      <c r="QSU131" s="2"/>
      <c r="QSV131" s="2"/>
      <c r="QSW131" s="2"/>
      <c r="QSX131" s="2"/>
      <c r="QSY131" s="2"/>
      <c r="QSZ131" s="2"/>
      <c r="QTA131" s="2"/>
      <c r="QTB131" s="2"/>
      <c r="QTC131" s="2"/>
      <c r="QTD131" s="2"/>
      <c r="QTE131" s="2"/>
      <c r="QTF131" s="2"/>
      <c r="QTG131" s="2"/>
      <c r="QTH131" s="2"/>
      <c r="QTI131" s="2"/>
      <c r="QTJ131" s="2"/>
      <c r="QTK131" s="2"/>
      <c r="QTL131" s="2"/>
      <c r="QTM131" s="2"/>
      <c r="QTN131" s="2"/>
      <c r="QTO131" s="2"/>
      <c r="QTP131" s="2"/>
      <c r="QTQ131" s="2"/>
      <c r="QTR131" s="2"/>
      <c r="QTS131" s="2"/>
      <c r="QTT131" s="2"/>
      <c r="QTU131" s="2"/>
      <c r="QTV131" s="2"/>
      <c r="QTW131" s="2"/>
      <c r="QTX131" s="2"/>
      <c r="QTY131" s="2"/>
      <c r="QTZ131" s="2"/>
      <c r="QUA131" s="2"/>
      <c r="QUB131" s="2"/>
      <c r="QUC131" s="2"/>
      <c r="QUD131" s="2"/>
      <c r="QUE131" s="2"/>
      <c r="QUF131" s="2"/>
      <c r="QUG131" s="2"/>
      <c r="QUH131" s="2"/>
      <c r="QUI131" s="2"/>
      <c r="QUJ131" s="2"/>
      <c r="QUK131" s="2"/>
      <c r="QUL131" s="2"/>
      <c r="QUM131" s="2"/>
      <c r="QUN131" s="2"/>
      <c r="QUO131" s="2"/>
      <c r="QUP131" s="2"/>
      <c r="QUQ131" s="2"/>
      <c r="QUR131" s="2"/>
      <c r="QUS131" s="2"/>
      <c r="QUT131" s="2"/>
      <c r="QUU131" s="2"/>
      <c r="QUV131" s="2"/>
      <c r="QUW131" s="2"/>
      <c r="QUX131" s="2"/>
      <c r="QUY131" s="2"/>
      <c r="QUZ131" s="2"/>
      <c r="QVA131" s="2"/>
      <c r="QVB131" s="2"/>
      <c r="QVC131" s="2"/>
      <c r="QVD131" s="2"/>
      <c r="QVE131" s="2"/>
      <c r="QVF131" s="2"/>
      <c r="QVG131" s="2"/>
      <c r="QVH131" s="2"/>
      <c r="QVI131" s="2"/>
      <c r="QVJ131" s="2"/>
      <c r="QVK131" s="2"/>
      <c r="QVL131" s="2"/>
      <c r="QVM131" s="2"/>
      <c r="QVN131" s="2"/>
      <c r="QVO131" s="2"/>
      <c r="QVP131" s="2"/>
      <c r="QVQ131" s="2"/>
      <c r="QVR131" s="2"/>
      <c r="QVS131" s="2"/>
      <c r="QVT131" s="2"/>
      <c r="QVU131" s="2"/>
      <c r="QVV131" s="2"/>
      <c r="QVW131" s="2"/>
      <c r="QVX131" s="2"/>
      <c r="QVY131" s="2"/>
      <c r="QVZ131" s="2"/>
      <c r="QWA131" s="2"/>
      <c r="QWB131" s="2"/>
      <c r="QWC131" s="2"/>
      <c r="QWD131" s="2"/>
      <c r="QWE131" s="2"/>
      <c r="QWF131" s="2"/>
      <c r="QWG131" s="2"/>
      <c r="QWH131" s="2"/>
      <c r="QWI131" s="2"/>
      <c r="QWJ131" s="2"/>
      <c r="QWK131" s="2"/>
      <c r="QWL131" s="2"/>
      <c r="QWM131" s="2"/>
      <c r="QWN131" s="2"/>
      <c r="QWO131" s="2"/>
      <c r="QWP131" s="2"/>
      <c r="QWQ131" s="2"/>
      <c r="QWR131" s="2"/>
      <c r="QWS131" s="2"/>
      <c r="QWT131" s="2"/>
      <c r="QWU131" s="2"/>
      <c r="QWV131" s="2"/>
      <c r="QWW131" s="2"/>
      <c r="QWX131" s="2"/>
      <c r="QWY131" s="2"/>
      <c r="QWZ131" s="2"/>
      <c r="QXA131" s="2"/>
      <c r="QXB131" s="2"/>
      <c r="QXC131" s="2"/>
      <c r="QXD131" s="2"/>
      <c r="QXE131" s="2"/>
      <c r="QXF131" s="2"/>
      <c r="QXG131" s="2"/>
      <c r="QXH131" s="2"/>
      <c r="QXI131" s="2"/>
      <c r="QXJ131" s="2"/>
      <c r="QXK131" s="2"/>
      <c r="QXL131" s="2"/>
      <c r="QXM131" s="2"/>
      <c r="QXN131" s="2"/>
      <c r="QXO131" s="2"/>
      <c r="QXP131" s="2"/>
      <c r="QXQ131" s="2"/>
      <c r="QXR131" s="2"/>
      <c r="QXS131" s="2"/>
      <c r="QXT131" s="2"/>
      <c r="QXU131" s="2"/>
      <c r="QXV131" s="2"/>
      <c r="QXW131" s="2"/>
      <c r="QXX131" s="2"/>
      <c r="QXY131" s="2"/>
      <c r="QXZ131" s="2"/>
      <c r="QYA131" s="2"/>
      <c r="QYB131" s="2"/>
      <c r="QYC131" s="2"/>
      <c r="QYD131" s="2"/>
      <c r="QYE131" s="2"/>
      <c r="QYF131" s="2"/>
      <c r="QYG131" s="2"/>
      <c r="QYH131" s="2"/>
      <c r="QYI131" s="2"/>
      <c r="QYJ131" s="2"/>
      <c r="QYK131" s="2"/>
      <c r="QYL131" s="2"/>
      <c r="QYM131" s="2"/>
      <c r="QYN131" s="2"/>
      <c r="QYO131" s="2"/>
      <c r="QYP131" s="2"/>
      <c r="QYQ131" s="2"/>
      <c r="QYR131" s="2"/>
      <c r="QYS131" s="2"/>
      <c r="QYT131" s="2"/>
      <c r="QYU131" s="2"/>
      <c r="QYV131" s="2"/>
      <c r="QYW131" s="2"/>
      <c r="QYX131" s="2"/>
      <c r="QYY131" s="2"/>
      <c r="QYZ131" s="2"/>
      <c r="QZA131" s="2"/>
      <c r="QZB131" s="2"/>
      <c r="QZC131" s="2"/>
      <c r="QZD131" s="2"/>
      <c r="QZE131" s="2"/>
      <c r="QZF131" s="2"/>
      <c r="QZG131" s="2"/>
      <c r="QZH131" s="2"/>
      <c r="QZI131" s="2"/>
      <c r="QZJ131" s="2"/>
      <c r="QZK131" s="2"/>
      <c r="QZL131" s="2"/>
      <c r="QZM131" s="2"/>
      <c r="QZN131" s="2"/>
      <c r="QZO131" s="2"/>
      <c r="QZP131" s="2"/>
      <c r="QZQ131" s="2"/>
      <c r="QZR131" s="2"/>
      <c r="QZS131" s="2"/>
      <c r="QZT131" s="2"/>
      <c r="QZU131" s="2"/>
      <c r="QZV131" s="2"/>
      <c r="QZW131" s="2"/>
      <c r="QZX131" s="2"/>
      <c r="QZY131" s="2"/>
      <c r="QZZ131" s="2"/>
      <c r="RAA131" s="2"/>
      <c r="RAB131" s="2"/>
      <c r="RAC131" s="2"/>
      <c r="RAD131" s="2"/>
      <c r="RAE131" s="2"/>
      <c r="RAF131" s="2"/>
      <c r="RAG131" s="2"/>
      <c r="RAH131" s="2"/>
      <c r="RAI131" s="2"/>
      <c r="RAJ131" s="2"/>
      <c r="RAK131" s="2"/>
      <c r="RAL131" s="2"/>
      <c r="RAM131" s="2"/>
      <c r="RAN131" s="2"/>
      <c r="RAO131" s="2"/>
      <c r="RAP131" s="2"/>
      <c r="RAQ131" s="2"/>
      <c r="RAR131" s="2"/>
      <c r="RAS131" s="2"/>
      <c r="RAT131" s="2"/>
      <c r="RAU131" s="2"/>
      <c r="RAV131" s="2"/>
      <c r="RAW131" s="2"/>
      <c r="RAX131" s="2"/>
      <c r="RAY131" s="2"/>
      <c r="RAZ131" s="2"/>
      <c r="RBA131" s="2"/>
      <c r="RBB131" s="2"/>
      <c r="RBC131" s="2"/>
      <c r="RBD131" s="2"/>
      <c r="RBE131" s="2"/>
      <c r="RBF131" s="2"/>
      <c r="RBG131" s="2"/>
      <c r="RBH131" s="2"/>
      <c r="RBI131" s="2"/>
      <c r="RBJ131" s="2"/>
      <c r="RBK131" s="2"/>
      <c r="RBL131" s="2"/>
      <c r="RBM131" s="2"/>
      <c r="RBN131" s="2"/>
      <c r="RBO131" s="2"/>
      <c r="RBP131" s="2"/>
      <c r="RBQ131" s="2"/>
      <c r="RBR131" s="2"/>
      <c r="RBS131" s="2"/>
      <c r="RBT131" s="2"/>
      <c r="RBU131" s="2"/>
      <c r="RBV131" s="2"/>
      <c r="RBW131" s="2"/>
      <c r="RBX131" s="2"/>
      <c r="RBY131" s="2"/>
      <c r="RBZ131" s="2"/>
      <c r="RCA131" s="2"/>
      <c r="RCB131" s="2"/>
      <c r="RCC131" s="2"/>
      <c r="RCD131" s="2"/>
      <c r="RCE131" s="2"/>
      <c r="RCF131" s="2"/>
      <c r="RCG131" s="2"/>
      <c r="RCH131" s="2"/>
      <c r="RCI131" s="2"/>
      <c r="RCJ131" s="2"/>
      <c r="RCK131" s="2"/>
      <c r="RCL131" s="2"/>
      <c r="RCM131" s="2"/>
      <c r="RCN131" s="2"/>
      <c r="RCO131" s="2"/>
      <c r="RCP131" s="2"/>
      <c r="RCQ131" s="2"/>
      <c r="RCR131" s="2"/>
      <c r="RCS131" s="2"/>
      <c r="RCT131" s="2"/>
      <c r="RCU131" s="2"/>
      <c r="RCV131" s="2"/>
      <c r="RCW131" s="2"/>
      <c r="RCX131" s="2"/>
      <c r="RCY131" s="2"/>
      <c r="RCZ131" s="2"/>
      <c r="RDA131" s="2"/>
      <c r="RDB131" s="2"/>
      <c r="RDC131" s="2"/>
      <c r="RDD131" s="2"/>
      <c r="RDE131" s="2"/>
      <c r="RDF131" s="2"/>
      <c r="RDG131" s="2"/>
      <c r="RDH131" s="2"/>
      <c r="RDI131" s="2"/>
      <c r="RDJ131" s="2"/>
      <c r="RDK131" s="2"/>
      <c r="RDL131" s="2"/>
      <c r="RDM131" s="2"/>
      <c r="RDN131" s="2"/>
      <c r="RDO131" s="2"/>
      <c r="RDP131" s="2"/>
      <c r="RDQ131" s="2"/>
      <c r="RDR131" s="2"/>
      <c r="RDS131" s="2"/>
      <c r="RDT131" s="2"/>
      <c r="RDU131" s="2"/>
      <c r="RDV131" s="2"/>
      <c r="RDW131" s="2"/>
      <c r="RDX131" s="2"/>
      <c r="RDY131" s="2"/>
      <c r="RDZ131" s="2"/>
      <c r="REA131" s="2"/>
      <c r="REB131" s="2"/>
      <c r="REC131" s="2"/>
      <c r="RED131" s="2"/>
      <c r="REE131" s="2"/>
      <c r="REF131" s="2"/>
      <c r="REG131" s="2"/>
      <c r="REH131" s="2"/>
      <c r="REI131" s="2"/>
      <c r="REJ131" s="2"/>
      <c r="REK131" s="2"/>
      <c r="REL131" s="2"/>
      <c r="REM131" s="2"/>
      <c r="REN131" s="2"/>
      <c r="REO131" s="2"/>
      <c r="REP131" s="2"/>
      <c r="REQ131" s="2"/>
      <c r="RER131" s="2"/>
      <c r="RES131" s="2"/>
      <c r="RET131" s="2"/>
      <c r="REU131" s="2"/>
      <c r="REV131" s="2"/>
      <c r="REW131" s="2"/>
      <c r="REX131" s="2"/>
      <c r="REY131" s="2"/>
      <c r="REZ131" s="2"/>
      <c r="RFA131" s="2"/>
      <c r="RFB131" s="2"/>
      <c r="RFC131" s="2"/>
      <c r="RFD131" s="2"/>
      <c r="RFE131" s="2"/>
      <c r="RFF131" s="2"/>
      <c r="RFG131" s="2"/>
      <c r="RFH131" s="2"/>
      <c r="RFI131" s="2"/>
      <c r="RFJ131" s="2"/>
      <c r="RFK131" s="2"/>
      <c r="RFL131" s="2"/>
      <c r="RFM131" s="2"/>
      <c r="RFN131" s="2"/>
      <c r="RFO131" s="2"/>
      <c r="RFP131" s="2"/>
      <c r="RFQ131" s="2"/>
      <c r="RFR131" s="2"/>
      <c r="RFS131" s="2"/>
      <c r="RFT131" s="2"/>
      <c r="RFU131" s="2"/>
      <c r="RFV131" s="2"/>
      <c r="RFW131" s="2"/>
      <c r="RFX131" s="2"/>
      <c r="RFY131" s="2"/>
      <c r="RFZ131" s="2"/>
      <c r="RGA131" s="2"/>
      <c r="RGB131" s="2"/>
      <c r="RGC131" s="2"/>
      <c r="RGD131" s="2"/>
      <c r="RGE131" s="2"/>
      <c r="RGF131" s="2"/>
      <c r="RGG131" s="2"/>
      <c r="RGH131" s="2"/>
      <c r="RGI131" s="2"/>
      <c r="RGJ131" s="2"/>
      <c r="RGK131" s="2"/>
      <c r="RGL131" s="2"/>
      <c r="RGM131" s="2"/>
      <c r="RGN131" s="2"/>
      <c r="RGO131" s="2"/>
      <c r="RGP131" s="2"/>
      <c r="RGQ131" s="2"/>
      <c r="RGR131" s="2"/>
      <c r="RGS131" s="2"/>
      <c r="RGT131" s="2"/>
      <c r="RGU131" s="2"/>
      <c r="RGV131" s="2"/>
      <c r="RGW131" s="2"/>
      <c r="RGX131" s="2"/>
      <c r="RGY131" s="2"/>
      <c r="RGZ131" s="2"/>
      <c r="RHA131" s="2"/>
      <c r="RHB131" s="2"/>
      <c r="RHC131" s="2"/>
      <c r="RHD131" s="2"/>
      <c r="RHE131" s="2"/>
      <c r="RHF131" s="2"/>
      <c r="RHG131" s="2"/>
      <c r="RHH131" s="2"/>
      <c r="RHI131" s="2"/>
      <c r="RHJ131" s="2"/>
      <c r="RHK131" s="2"/>
      <c r="RHL131" s="2"/>
      <c r="RHM131" s="2"/>
      <c r="RHN131" s="2"/>
      <c r="RHO131" s="2"/>
      <c r="RHP131" s="2"/>
      <c r="RHQ131" s="2"/>
      <c r="RHR131" s="2"/>
      <c r="RHS131" s="2"/>
      <c r="RHT131" s="2"/>
      <c r="RHU131" s="2"/>
      <c r="RHV131" s="2"/>
      <c r="RHW131" s="2"/>
      <c r="RHX131" s="2"/>
      <c r="RHY131" s="2"/>
      <c r="RHZ131" s="2"/>
      <c r="RIA131" s="2"/>
      <c r="RIB131" s="2"/>
      <c r="RIC131" s="2"/>
      <c r="RID131" s="2"/>
      <c r="RIE131" s="2"/>
      <c r="RIF131" s="2"/>
      <c r="RIG131" s="2"/>
      <c r="RIH131" s="2"/>
      <c r="RII131" s="2"/>
      <c r="RIJ131" s="2"/>
      <c r="RIK131" s="2"/>
      <c r="RIL131" s="2"/>
      <c r="RIM131" s="2"/>
      <c r="RIN131" s="2"/>
      <c r="RIO131" s="2"/>
      <c r="RIP131" s="2"/>
      <c r="RIQ131" s="2"/>
      <c r="RIR131" s="2"/>
      <c r="RIS131" s="2"/>
      <c r="RIT131" s="2"/>
      <c r="RIU131" s="2"/>
      <c r="RIV131" s="2"/>
      <c r="RIW131" s="2"/>
      <c r="RIX131" s="2"/>
      <c r="RIY131" s="2"/>
      <c r="RIZ131" s="2"/>
      <c r="RJA131" s="2"/>
      <c r="RJB131" s="2"/>
      <c r="RJC131" s="2"/>
      <c r="RJD131" s="2"/>
      <c r="RJE131" s="2"/>
      <c r="RJF131" s="2"/>
      <c r="RJG131" s="2"/>
      <c r="RJH131" s="2"/>
      <c r="RJI131" s="2"/>
      <c r="RJJ131" s="2"/>
      <c r="RJK131" s="2"/>
      <c r="RJL131" s="2"/>
      <c r="RJM131" s="2"/>
      <c r="RJN131" s="2"/>
      <c r="RJO131" s="2"/>
      <c r="RJP131" s="2"/>
      <c r="RJQ131" s="2"/>
      <c r="RJR131" s="2"/>
      <c r="RJS131" s="2"/>
      <c r="RJT131" s="2"/>
      <c r="RJU131" s="2"/>
      <c r="RJV131" s="2"/>
      <c r="RJW131" s="2"/>
      <c r="RJX131" s="2"/>
      <c r="RJY131" s="2"/>
      <c r="RJZ131" s="2"/>
      <c r="RKA131" s="2"/>
      <c r="RKB131" s="2"/>
      <c r="RKC131" s="2"/>
      <c r="RKD131" s="2"/>
      <c r="RKE131" s="2"/>
      <c r="RKF131" s="2"/>
      <c r="RKG131" s="2"/>
      <c r="RKH131" s="2"/>
      <c r="RKI131" s="2"/>
      <c r="RKJ131" s="2"/>
      <c r="RKK131" s="2"/>
      <c r="RKL131" s="2"/>
      <c r="RKM131" s="2"/>
      <c r="RKN131" s="2"/>
      <c r="RKO131" s="2"/>
      <c r="RKP131" s="2"/>
      <c r="RKQ131" s="2"/>
      <c r="RKR131" s="2"/>
      <c r="RKS131" s="2"/>
      <c r="RKT131" s="2"/>
      <c r="RKU131" s="2"/>
      <c r="RKV131" s="2"/>
      <c r="RKW131" s="2"/>
      <c r="RKX131" s="2"/>
      <c r="RKY131" s="2"/>
      <c r="RKZ131" s="2"/>
      <c r="RLA131" s="2"/>
      <c r="RLB131" s="2"/>
      <c r="RLC131" s="2"/>
      <c r="RLD131" s="2"/>
      <c r="RLE131" s="2"/>
      <c r="RLF131" s="2"/>
      <c r="RLG131" s="2"/>
      <c r="RLH131" s="2"/>
      <c r="RLI131" s="2"/>
      <c r="RLJ131" s="2"/>
      <c r="RLK131" s="2"/>
      <c r="RLL131" s="2"/>
      <c r="RLM131" s="2"/>
      <c r="RLN131" s="2"/>
      <c r="RLO131" s="2"/>
      <c r="RLP131" s="2"/>
      <c r="RLQ131" s="2"/>
      <c r="RLR131" s="2"/>
      <c r="RLS131" s="2"/>
      <c r="RLT131" s="2"/>
      <c r="RLU131" s="2"/>
      <c r="RLV131" s="2"/>
      <c r="RLW131" s="2"/>
      <c r="RLX131" s="2"/>
      <c r="RLY131" s="2"/>
      <c r="RLZ131" s="2"/>
      <c r="RMA131" s="2"/>
      <c r="RMB131" s="2"/>
      <c r="RMC131" s="2"/>
      <c r="RMD131" s="2"/>
      <c r="RME131" s="2"/>
      <c r="RMF131" s="2"/>
      <c r="RMG131" s="2"/>
      <c r="RMH131" s="2"/>
      <c r="RMI131" s="2"/>
      <c r="RMJ131" s="2"/>
      <c r="RMK131" s="2"/>
      <c r="RML131" s="2"/>
      <c r="RMM131" s="2"/>
      <c r="RMN131" s="2"/>
      <c r="RMO131" s="2"/>
      <c r="RMP131" s="2"/>
      <c r="RMQ131" s="2"/>
      <c r="RMR131" s="2"/>
      <c r="RMS131" s="2"/>
      <c r="RMT131" s="2"/>
      <c r="RMU131" s="2"/>
      <c r="RMV131" s="2"/>
      <c r="RMW131" s="2"/>
      <c r="RMX131" s="2"/>
      <c r="RMY131" s="2"/>
      <c r="RMZ131" s="2"/>
      <c r="RNA131" s="2"/>
      <c r="RNB131" s="2"/>
      <c r="RNC131" s="2"/>
      <c r="RND131" s="2"/>
      <c r="RNE131" s="2"/>
      <c r="RNF131" s="2"/>
      <c r="RNG131" s="2"/>
      <c r="RNH131" s="2"/>
      <c r="RNI131" s="2"/>
      <c r="RNJ131" s="2"/>
      <c r="RNK131" s="2"/>
      <c r="RNL131" s="2"/>
      <c r="RNM131" s="2"/>
      <c r="RNN131" s="2"/>
      <c r="RNO131" s="2"/>
      <c r="RNP131" s="2"/>
      <c r="RNQ131" s="2"/>
      <c r="RNR131" s="2"/>
      <c r="RNS131" s="2"/>
      <c r="RNT131" s="2"/>
      <c r="RNU131" s="2"/>
      <c r="RNV131" s="2"/>
      <c r="RNW131" s="2"/>
      <c r="RNX131" s="2"/>
      <c r="RNY131" s="2"/>
      <c r="RNZ131" s="2"/>
      <c r="ROA131" s="2"/>
      <c r="ROB131" s="2"/>
      <c r="ROC131" s="2"/>
      <c r="ROD131" s="2"/>
      <c r="ROE131" s="2"/>
      <c r="ROF131" s="2"/>
      <c r="ROG131" s="2"/>
      <c r="ROH131" s="2"/>
      <c r="ROI131" s="2"/>
      <c r="ROJ131" s="2"/>
      <c r="ROK131" s="2"/>
      <c r="ROL131" s="2"/>
      <c r="ROM131" s="2"/>
      <c r="RON131" s="2"/>
      <c r="ROO131" s="2"/>
      <c r="ROP131" s="2"/>
      <c r="ROQ131" s="2"/>
      <c r="ROR131" s="2"/>
      <c r="ROS131" s="2"/>
      <c r="ROT131" s="2"/>
      <c r="ROU131" s="2"/>
      <c r="ROV131" s="2"/>
      <c r="ROW131" s="2"/>
      <c r="ROX131" s="2"/>
      <c r="ROY131" s="2"/>
      <c r="ROZ131" s="2"/>
      <c r="RPA131" s="2"/>
      <c r="RPB131" s="2"/>
      <c r="RPC131" s="2"/>
      <c r="RPD131" s="2"/>
      <c r="RPE131" s="2"/>
      <c r="RPF131" s="2"/>
      <c r="RPG131" s="2"/>
      <c r="RPH131" s="2"/>
      <c r="RPI131" s="2"/>
      <c r="RPJ131" s="2"/>
      <c r="RPK131" s="2"/>
      <c r="RPL131" s="2"/>
      <c r="RPM131" s="2"/>
      <c r="RPN131" s="2"/>
      <c r="RPO131" s="2"/>
      <c r="RPP131" s="2"/>
      <c r="RPQ131" s="2"/>
      <c r="RPR131" s="2"/>
      <c r="RPS131" s="2"/>
      <c r="RPT131" s="2"/>
      <c r="RPU131" s="2"/>
      <c r="RPV131" s="2"/>
      <c r="RPW131" s="2"/>
      <c r="RPX131" s="2"/>
      <c r="RPY131" s="2"/>
      <c r="RPZ131" s="2"/>
      <c r="RQA131" s="2"/>
      <c r="RQB131" s="2"/>
      <c r="RQC131" s="2"/>
      <c r="RQD131" s="2"/>
      <c r="RQE131" s="2"/>
      <c r="RQF131" s="2"/>
      <c r="RQG131" s="2"/>
      <c r="RQH131" s="2"/>
      <c r="RQI131" s="2"/>
      <c r="RQJ131" s="2"/>
      <c r="RQK131" s="2"/>
      <c r="RQL131" s="2"/>
      <c r="RQM131" s="2"/>
      <c r="RQN131" s="2"/>
      <c r="RQO131" s="2"/>
      <c r="RQP131" s="2"/>
      <c r="RQQ131" s="2"/>
      <c r="RQR131" s="2"/>
      <c r="RQS131" s="2"/>
      <c r="RQT131" s="2"/>
      <c r="RQU131" s="2"/>
      <c r="RQV131" s="2"/>
      <c r="RQW131" s="2"/>
      <c r="RQX131" s="2"/>
      <c r="RQY131" s="2"/>
      <c r="RQZ131" s="2"/>
      <c r="RRA131" s="2"/>
      <c r="RRB131" s="2"/>
      <c r="RRC131" s="2"/>
      <c r="RRD131" s="2"/>
      <c r="RRE131" s="2"/>
      <c r="RRF131" s="2"/>
      <c r="RRG131" s="2"/>
      <c r="RRH131" s="2"/>
      <c r="RRI131" s="2"/>
      <c r="RRJ131" s="2"/>
      <c r="RRK131" s="2"/>
      <c r="RRL131" s="2"/>
      <c r="RRM131" s="2"/>
      <c r="RRN131" s="2"/>
      <c r="RRO131" s="2"/>
      <c r="RRP131" s="2"/>
      <c r="RRQ131" s="2"/>
      <c r="RRR131" s="2"/>
      <c r="RRS131" s="2"/>
      <c r="RRT131" s="2"/>
      <c r="RRU131" s="2"/>
      <c r="RRV131" s="2"/>
      <c r="RRW131" s="2"/>
      <c r="RRX131" s="2"/>
      <c r="RRY131" s="2"/>
      <c r="RRZ131" s="2"/>
      <c r="RSA131" s="2"/>
      <c r="RSB131" s="2"/>
      <c r="RSC131" s="2"/>
      <c r="RSD131" s="2"/>
      <c r="RSE131" s="2"/>
      <c r="RSF131" s="2"/>
      <c r="RSG131" s="2"/>
      <c r="RSH131" s="2"/>
      <c r="RSI131" s="2"/>
      <c r="RSJ131" s="2"/>
      <c r="RSK131" s="2"/>
      <c r="RSL131" s="2"/>
      <c r="RSM131" s="2"/>
      <c r="RSN131" s="2"/>
      <c r="RSO131" s="2"/>
      <c r="RSP131" s="2"/>
      <c r="RSQ131" s="2"/>
      <c r="RSR131" s="2"/>
      <c r="RSS131" s="2"/>
      <c r="RST131" s="2"/>
      <c r="RSU131" s="2"/>
      <c r="RSV131" s="2"/>
      <c r="RSW131" s="2"/>
      <c r="RSX131" s="2"/>
      <c r="RSY131" s="2"/>
      <c r="RSZ131" s="2"/>
      <c r="RTA131" s="2"/>
      <c r="RTB131" s="2"/>
      <c r="RTC131" s="2"/>
      <c r="RTD131" s="2"/>
      <c r="RTE131" s="2"/>
      <c r="RTF131" s="2"/>
      <c r="RTG131" s="2"/>
      <c r="RTH131" s="2"/>
      <c r="RTI131" s="2"/>
      <c r="RTJ131" s="2"/>
      <c r="RTK131" s="2"/>
      <c r="RTL131" s="2"/>
      <c r="RTM131" s="2"/>
      <c r="RTN131" s="2"/>
      <c r="RTO131" s="2"/>
      <c r="RTP131" s="2"/>
      <c r="RTQ131" s="2"/>
      <c r="RTR131" s="2"/>
      <c r="RTS131" s="2"/>
      <c r="RTT131" s="2"/>
      <c r="RTU131" s="2"/>
      <c r="RTV131" s="2"/>
      <c r="RTW131" s="2"/>
      <c r="RTX131" s="2"/>
      <c r="RTY131" s="2"/>
      <c r="RTZ131" s="2"/>
      <c r="RUA131" s="2"/>
      <c r="RUB131" s="2"/>
      <c r="RUC131" s="2"/>
      <c r="RUD131" s="2"/>
      <c r="RUE131" s="2"/>
      <c r="RUF131" s="2"/>
      <c r="RUG131" s="2"/>
      <c r="RUH131" s="2"/>
      <c r="RUI131" s="2"/>
      <c r="RUJ131" s="2"/>
      <c r="RUK131" s="2"/>
      <c r="RUL131" s="2"/>
      <c r="RUM131" s="2"/>
      <c r="RUN131" s="2"/>
      <c r="RUO131" s="2"/>
      <c r="RUP131" s="2"/>
      <c r="RUQ131" s="2"/>
      <c r="RUR131" s="2"/>
      <c r="RUS131" s="2"/>
      <c r="RUT131" s="2"/>
      <c r="RUU131" s="2"/>
      <c r="RUV131" s="2"/>
      <c r="RUW131" s="2"/>
      <c r="RUX131" s="2"/>
      <c r="RUY131" s="2"/>
      <c r="RUZ131" s="2"/>
      <c r="RVA131" s="2"/>
      <c r="RVB131" s="2"/>
      <c r="RVC131" s="2"/>
      <c r="RVD131" s="2"/>
      <c r="RVE131" s="2"/>
      <c r="RVF131" s="2"/>
      <c r="RVG131" s="2"/>
      <c r="RVH131" s="2"/>
      <c r="RVI131" s="2"/>
      <c r="RVJ131" s="2"/>
      <c r="RVK131" s="2"/>
      <c r="RVL131" s="2"/>
      <c r="RVM131" s="2"/>
      <c r="RVN131" s="2"/>
      <c r="RVO131" s="2"/>
      <c r="RVP131" s="2"/>
      <c r="RVQ131" s="2"/>
      <c r="RVR131" s="2"/>
      <c r="RVS131" s="2"/>
      <c r="RVT131" s="2"/>
      <c r="RVU131" s="2"/>
      <c r="RVV131" s="2"/>
      <c r="RVW131" s="2"/>
      <c r="RVX131" s="2"/>
      <c r="RVY131" s="2"/>
      <c r="RVZ131" s="2"/>
      <c r="RWA131" s="2"/>
      <c r="RWB131" s="2"/>
      <c r="RWC131" s="2"/>
      <c r="RWD131" s="2"/>
      <c r="RWE131" s="2"/>
      <c r="RWF131" s="2"/>
      <c r="RWG131" s="2"/>
      <c r="RWH131" s="2"/>
      <c r="RWI131" s="2"/>
      <c r="RWJ131" s="2"/>
      <c r="RWK131" s="2"/>
      <c r="RWL131" s="2"/>
      <c r="RWM131" s="2"/>
      <c r="RWN131" s="2"/>
      <c r="RWO131" s="2"/>
      <c r="RWP131" s="2"/>
      <c r="RWQ131" s="2"/>
      <c r="RWR131" s="2"/>
      <c r="RWS131" s="2"/>
      <c r="RWT131" s="2"/>
      <c r="RWU131" s="2"/>
      <c r="RWV131" s="2"/>
      <c r="RWW131" s="2"/>
      <c r="RWX131" s="2"/>
      <c r="RWY131" s="2"/>
      <c r="RWZ131" s="2"/>
      <c r="RXA131" s="2"/>
      <c r="RXB131" s="2"/>
      <c r="RXC131" s="2"/>
      <c r="RXD131" s="2"/>
      <c r="RXE131" s="2"/>
      <c r="RXF131" s="2"/>
      <c r="RXG131" s="2"/>
      <c r="RXH131" s="2"/>
      <c r="RXI131" s="2"/>
      <c r="RXJ131" s="2"/>
      <c r="RXK131" s="2"/>
      <c r="RXL131" s="2"/>
      <c r="RXM131" s="2"/>
      <c r="RXN131" s="2"/>
      <c r="RXO131" s="2"/>
      <c r="RXP131" s="2"/>
      <c r="RXQ131" s="2"/>
      <c r="RXR131" s="2"/>
      <c r="RXS131" s="2"/>
      <c r="RXT131" s="2"/>
      <c r="RXU131" s="2"/>
      <c r="RXV131" s="2"/>
      <c r="RXW131" s="2"/>
      <c r="RXX131" s="2"/>
      <c r="RXY131" s="2"/>
      <c r="RXZ131" s="2"/>
      <c r="RYA131" s="2"/>
      <c r="RYB131" s="2"/>
      <c r="RYC131" s="2"/>
      <c r="RYD131" s="2"/>
      <c r="RYE131" s="2"/>
      <c r="RYF131" s="2"/>
      <c r="RYG131" s="2"/>
      <c r="RYH131" s="2"/>
      <c r="RYI131" s="2"/>
      <c r="RYJ131" s="2"/>
      <c r="RYK131" s="2"/>
      <c r="RYL131" s="2"/>
      <c r="RYM131" s="2"/>
      <c r="RYN131" s="2"/>
      <c r="RYO131" s="2"/>
      <c r="RYP131" s="2"/>
      <c r="RYQ131" s="2"/>
      <c r="RYR131" s="2"/>
      <c r="RYS131" s="2"/>
      <c r="RYT131" s="2"/>
      <c r="RYU131" s="2"/>
      <c r="RYV131" s="2"/>
      <c r="RYW131" s="2"/>
      <c r="RYX131" s="2"/>
      <c r="RYY131" s="2"/>
      <c r="RYZ131" s="2"/>
      <c r="RZA131" s="2"/>
      <c r="RZB131" s="2"/>
      <c r="RZC131" s="2"/>
      <c r="RZD131" s="2"/>
      <c r="RZE131" s="2"/>
      <c r="RZF131" s="2"/>
      <c r="RZG131" s="2"/>
      <c r="RZH131" s="2"/>
      <c r="RZI131" s="2"/>
      <c r="RZJ131" s="2"/>
      <c r="RZK131" s="2"/>
      <c r="RZL131" s="2"/>
      <c r="RZM131" s="2"/>
      <c r="RZN131" s="2"/>
      <c r="RZO131" s="2"/>
      <c r="RZP131" s="2"/>
      <c r="RZQ131" s="2"/>
      <c r="RZR131" s="2"/>
      <c r="RZS131" s="2"/>
      <c r="RZT131" s="2"/>
      <c r="RZU131" s="2"/>
      <c r="RZV131" s="2"/>
      <c r="RZW131" s="2"/>
      <c r="RZX131" s="2"/>
      <c r="RZY131" s="2"/>
      <c r="RZZ131" s="2"/>
      <c r="SAA131" s="2"/>
      <c r="SAB131" s="2"/>
      <c r="SAC131" s="2"/>
      <c r="SAD131" s="2"/>
      <c r="SAE131" s="2"/>
      <c r="SAF131" s="2"/>
      <c r="SAG131" s="2"/>
      <c r="SAH131" s="2"/>
      <c r="SAI131" s="2"/>
      <c r="SAJ131" s="2"/>
      <c r="SAK131" s="2"/>
      <c r="SAL131" s="2"/>
      <c r="SAM131" s="2"/>
      <c r="SAN131" s="2"/>
      <c r="SAO131" s="2"/>
      <c r="SAP131" s="2"/>
      <c r="SAQ131" s="2"/>
      <c r="SAR131" s="2"/>
      <c r="SAS131" s="2"/>
      <c r="SAT131" s="2"/>
      <c r="SAU131" s="2"/>
      <c r="SAV131" s="2"/>
      <c r="SAW131" s="2"/>
      <c r="SAX131" s="2"/>
      <c r="SAY131" s="2"/>
      <c r="SAZ131" s="2"/>
      <c r="SBA131" s="2"/>
      <c r="SBB131" s="2"/>
      <c r="SBC131" s="2"/>
      <c r="SBD131" s="2"/>
      <c r="SBE131" s="2"/>
      <c r="SBF131" s="2"/>
      <c r="SBG131" s="2"/>
      <c r="SBH131" s="2"/>
      <c r="SBI131" s="2"/>
      <c r="SBJ131" s="2"/>
      <c r="SBK131" s="2"/>
      <c r="SBL131" s="2"/>
      <c r="SBM131" s="2"/>
      <c r="SBN131" s="2"/>
      <c r="SBO131" s="2"/>
      <c r="SBP131" s="2"/>
      <c r="SBQ131" s="2"/>
      <c r="SBR131" s="2"/>
      <c r="SBS131" s="2"/>
      <c r="SBT131" s="2"/>
      <c r="SBU131" s="2"/>
      <c r="SBV131" s="2"/>
      <c r="SBW131" s="2"/>
      <c r="SBX131" s="2"/>
      <c r="SBY131" s="2"/>
      <c r="SBZ131" s="2"/>
      <c r="SCA131" s="2"/>
      <c r="SCB131" s="2"/>
      <c r="SCC131" s="2"/>
      <c r="SCD131" s="2"/>
      <c r="SCE131" s="2"/>
      <c r="SCF131" s="2"/>
      <c r="SCG131" s="2"/>
      <c r="SCH131" s="2"/>
      <c r="SCI131" s="2"/>
      <c r="SCJ131" s="2"/>
      <c r="SCK131" s="2"/>
      <c r="SCL131" s="2"/>
      <c r="SCM131" s="2"/>
      <c r="SCN131" s="2"/>
      <c r="SCO131" s="2"/>
      <c r="SCP131" s="2"/>
      <c r="SCQ131" s="2"/>
      <c r="SCR131" s="2"/>
      <c r="SCS131" s="2"/>
      <c r="SCT131" s="2"/>
      <c r="SCU131" s="2"/>
      <c r="SCV131" s="2"/>
      <c r="SCW131" s="2"/>
      <c r="SCX131" s="2"/>
      <c r="SCY131" s="2"/>
      <c r="SCZ131" s="2"/>
      <c r="SDA131" s="2"/>
      <c r="SDB131" s="2"/>
      <c r="SDC131" s="2"/>
      <c r="SDD131" s="2"/>
      <c r="SDE131" s="2"/>
      <c r="SDF131" s="2"/>
      <c r="SDG131" s="2"/>
      <c r="SDH131" s="2"/>
      <c r="SDI131" s="2"/>
      <c r="SDJ131" s="2"/>
      <c r="SDK131" s="2"/>
      <c r="SDL131" s="2"/>
      <c r="SDM131" s="2"/>
      <c r="SDN131" s="2"/>
      <c r="SDO131" s="2"/>
      <c r="SDP131" s="2"/>
      <c r="SDQ131" s="2"/>
      <c r="SDR131" s="2"/>
      <c r="SDS131" s="2"/>
      <c r="SDT131" s="2"/>
      <c r="SDU131" s="2"/>
      <c r="SDV131" s="2"/>
      <c r="SDW131" s="2"/>
      <c r="SDX131" s="2"/>
      <c r="SDY131" s="2"/>
      <c r="SDZ131" s="2"/>
      <c r="SEA131" s="2"/>
      <c r="SEB131" s="2"/>
      <c r="SEC131" s="2"/>
      <c r="SED131" s="2"/>
      <c r="SEE131" s="2"/>
      <c r="SEF131" s="2"/>
      <c r="SEG131" s="2"/>
      <c r="SEH131" s="2"/>
      <c r="SEI131" s="2"/>
      <c r="SEJ131" s="2"/>
      <c r="SEK131" s="2"/>
      <c r="SEL131" s="2"/>
      <c r="SEM131" s="2"/>
      <c r="SEN131" s="2"/>
      <c r="SEO131" s="2"/>
      <c r="SEP131" s="2"/>
      <c r="SEQ131" s="2"/>
      <c r="SER131" s="2"/>
      <c r="SES131" s="2"/>
      <c r="SET131" s="2"/>
      <c r="SEU131" s="2"/>
      <c r="SEV131" s="2"/>
      <c r="SEW131" s="2"/>
      <c r="SEX131" s="2"/>
      <c r="SEY131" s="2"/>
      <c r="SEZ131" s="2"/>
      <c r="SFA131" s="2"/>
      <c r="SFB131" s="2"/>
      <c r="SFC131" s="2"/>
      <c r="SFD131" s="2"/>
      <c r="SFE131" s="2"/>
      <c r="SFF131" s="2"/>
      <c r="SFG131" s="2"/>
      <c r="SFH131" s="2"/>
      <c r="SFI131" s="2"/>
      <c r="SFJ131" s="2"/>
      <c r="SFK131" s="2"/>
      <c r="SFL131" s="2"/>
      <c r="SFM131" s="2"/>
      <c r="SFN131" s="2"/>
      <c r="SFO131" s="2"/>
      <c r="SFP131" s="2"/>
      <c r="SFQ131" s="2"/>
      <c r="SFR131" s="2"/>
      <c r="SFS131" s="2"/>
      <c r="SFT131" s="2"/>
      <c r="SFU131" s="2"/>
      <c r="SFV131" s="2"/>
      <c r="SFW131" s="2"/>
      <c r="SFX131" s="2"/>
      <c r="SFY131" s="2"/>
      <c r="SFZ131" s="2"/>
      <c r="SGA131" s="2"/>
      <c r="SGB131" s="2"/>
      <c r="SGC131" s="2"/>
      <c r="SGD131" s="2"/>
      <c r="SGE131" s="2"/>
      <c r="SGF131" s="2"/>
      <c r="SGG131" s="2"/>
      <c r="SGH131" s="2"/>
      <c r="SGI131" s="2"/>
      <c r="SGJ131" s="2"/>
      <c r="SGK131" s="2"/>
      <c r="SGL131" s="2"/>
      <c r="SGM131" s="2"/>
      <c r="SGN131" s="2"/>
      <c r="SGO131" s="2"/>
      <c r="SGP131" s="2"/>
      <c r="SGQ131" s="2"/>
      <c r="SGR131" s="2"/>
      <c r="SGS131" s="2"/>
      <c r="SGT131" s="2"/>
      <c r="SGU131" s="2"/>
      <c r="SGV131" s="2"/>
      <c r="SGW131" s="2"/>
      <c r="SGX131" s="2"/>
      <c r="SGY131" s="2"/>
      <c r="SGZ131" s="2"/>
      <c r="SHA131" s="2"/>
      <c r="SHB131" s="2"/>
      <c r="SHC131" s="2"/>
      <c r="SHD131" s="2"/>
      <c r="SHE131" s="2"/>
      <c r="SHF131" s="2"/>
      <c r="SHG131" s="2"/>
      <c r="SHH131" s="2"/>
      <c r="SHI131" s="2"/>
      <c r="SHJ131" s="2"/>
      <c r="SHK131" s="2"/>
      <c r="SHL131" s="2"/>
      <c r="SHM131" s="2"/>
      <c r="SHN131" s="2"/>
      <c r="SHO131" s="2"/>
      <c r="SHP131" s="2"/>
      <c r="SHQ131" s="2"/>
      <c r="SHR131" s="2"/>
      <c r="SHS131" s="2"/>
      <c r="SHT131" s="2"/>
      <c r="SHU131" s="2"/>
      <c r="SHV131" s="2"/>
      <c r="SHW131" s="2"/>
      <c r="SHX131" s="2"/>
      <c r="SHY131" s="2"/>
      <c r="SHZ131" s="2"/>
      <c r="SIA131" s="2"/>
      <c r="SIB131" s="2"/>
      <c r="SIC131" s="2"/>
      <c r="SID131" s="2"/>
      <c r="SIE131" s="2"/>
      <c r="SIF131" s="2"/>
      <c r="SIG131" s="2"/>
      <c r="SIH131" s="2"/>
      <c r="SII131" s="2"/>
      <c r="SIJ131" s="2"/>
      <c r="SIK131" s="2"/>
      <c r="SIL131" s="2"/>
      <c r="SIM131" s="2"/>
      <c r="SIN131" s="2"/>
      <c r="SIO131" s="2"/>
      <c r="SIP131" s="2"/>
      <c r="SIQ131" s="2"/>
      <c r="SIR131" s="2"/>
      <c r="SIS131" s="2"/>
      <c r="SIT131" s="2"/>
      <c r="SIU131" s="2"/>
      <c r="SIV131" s="2"/>
      <c r="SIW131" s="2"/>
      <c r="SIX131" s="2"/>
      <c r="SIY131" s="2"/>
      <c r="SIZ131" s="2"/>
      <c r="SJA131" s="2"/>
      <c r="SJB131" s="2"/>
      <c r="SJC131" s="2"/>
      <c r="SJD131" s="2"/>
      <c r="SJE131" s="2"/>
      <c r="SJF131" s="2"/>
      <c r="SJG131" s="2"/>
      <c r="SJH131" s="2"/>
      <c r="SJI131" s="2"/>
      <c r="SJJ131" s="2"/>
      <c r="SJK131" s="2"/>
      <c r="SJL131" s="2"/>
      <c r="SJM131" s="2"/>
      <c r="SJN131" s="2"/>
      <c r="SJO131" s="2"/>
      <c r="SJP131" s="2"/>
      <c r="SJQ131" s="2"/>
      <c r="SJR131" s="2"/>
      <c r="SJS131" s="2"/>
      <c r="SJT131" s="2"/>
      <c r="SJU131" s="2"/>
      <c r="SJV131" s="2"/>
      <c r="SJW131" s="2"/>
      <c r="SJX131" s="2"/>
      <c r="SJY131" s="2"/>
      <c r="SJZ131" s="2"/>
      <c r="SKA131" s="2"/>
      <c r="SKB131" s="2"/>
      <c r="SKC131" s="2"/>
      <c r="SKD131" s="2"/>
      <c r="SKE131" s="2"/>
      <c r="SKF131" s="2"/>
      <c r="SKG131" s="2"/>
      <c r="SKH131" s="2"/>
      <c r="SKI131" s="2"/>
      <c r="SKJ131" s="2"/>
      <c r="SKK131" s="2"/>
      <c r="SKL131" s="2"/>
      <c r="SKM131" s="2"/>
      <c r="SKN131" s="2"/>
      <c r="SKO131" s="2"/>
      <c r="SKP131" s="2"/>
      <c r="SKQ131" s="2"/>
      <c r="SKR131" s="2"/>
      <c r="SKS131" s="2"/>
      <c r="SKT131" s="2"/>
      <c r="SKU131" s="2"/>
      <c r="SKV131" s="2"/>
      <c r="SKW131" s="2"/>
      <c r="SKX131" s="2"/>
      <c r="SKY131" s="2"/>
      <c r="SKZ131" s="2"/>
      <c r="SLA131" s="2"/>
      <c r="SLB131" s="2"/>
      <c r="SLC131" s="2"/>
      <c r="SLD131" s="2"/>
      <c r="SLE131" s="2"/>
      <c r="SLF131" s="2"/>
      <c r="SLG131" s="2"/>
      <c r="SLH131" s="2"/>
      <c r="SLI131" s="2"/>
      <c r="SLJ131" s="2"/>
      <c r="SLK131" s="2"/>
      <c r="SLL131" s="2"/>
      <c r="SLM131" s="2"/>
      <c r="SLN131" s="2"/>
      <c r="SLO131" s="2"/>
      <c r="SLP131" s="2"/>
      <c r="SLQ131" s="2"/>
      <c r="SLR131" s="2"/>
      <c r="SLS131" s="2"/>
      <c r="SLT131" s="2"/>
      <c r="SLU131" s="2"/>
      <c r="SLV131" s="2"/>
      <c r="SLW131" s="2"/>
      <c r="SLX131" s="2"/>
      <c r="SLY131" s="2"/>
      <c r="SLZ131" s="2"/>
      <c r="SMA131" s="2"/>
      <c r="SMB131" s="2"/>
      <c r="SMC131" s="2"/>
      <c r="SMD131" s="2"/>
      <c r="SME131" s="2"/>
      <c r="SMF131" s="2"/>
      <c r="SMG131" s="2"/>
      <c r="SMH131" s="2"/>
      <c r="SMI131" s="2"/>
      <c r="SMJ131" s="2"/>
      <c r="SMK131" s="2"/>
      <c r="SML131" s="2"/>
      <c r="SMM131" s="2"/>
      <c r="SMN131" s="2"/>
      <c r="SMO131" s="2"/>
      <c r="SMP131" s="2"/>
      <c r="SMQ131" s="2"/>
      <c r="SMR131" s="2"/>
      <c r="SMS131" s="2"/>
      <c r="SMT131" s="2"/>
      <c r="SMU131" s="2"/>
      <c r="SMV131" s="2"/>
      <c r="SMW131" s="2"/>
      <c r="SMX131" s="2"/>
      <c r="SMY131" s="2"/>
      <c r="SMZ131" s="2"/>
      <c r="SNA131" s="2"/>
      <c r="SNB131" s="2"/>
      <c r="SNC131" s="2"/>
      <c r="SND131" s="2"/>
      <c r="SNE131" s="2"/>
      <c r="SNF131" s="2"/>
      <c r="SNG131" s="2"/>
      <c r="SNH131" s="2"/>
      <c r="SNI131" s="2"/>
      <c r="SNJ131" s="2"/>
      <c r="SNK131" s="2"/>
      <c r="SNL131" s="2"/>
      <c r="SNM131" s="2"/>
      <c r="SNN131" s="2"/>
      <c r="SNO131" s="2"/>
      <c r="SNP131" s="2"/>
      <c r="SNQ131" s="2"/>
      <c r="SNR131" s="2"/>
      <c r="SNS131" s="2"/>
      <c r="SNT131" s="2"/>
      <c r="SNU131" s="2"/>
      <c r="SNV131" s="2"/>
      <c r="SNW131" s="2"/>
      <c r="SNX131" s="2"/>
      <c r="SNY131" s="2"/>
      <c r="SNZ131" s="2"/>
      <c r="SOA131" s="2"/>
      <c r="SOB131" s="2"/>
      <c r="SOC131" s="2"/>
      <c r="SOD131" s="2"/>
      <c r="SOE131" s="2"/>
      <c r="SOF131" s="2"/>
      <c r="SOG131" s="2"/>
      <c r="SOH131" s="2"/>
      <c r="SOI131" s="2"/>
      <c r="SOJ131" s="2"/>
      <c r="SOK131" s="2"/>
      <c r="SOL131" s="2"/>
      <c r="SOM131" s="2"/>
      <c r="SON131" s="2"/>
      <c r="SOO131" s="2"/>
      <c r="SOP131" s="2"/>
      <c r="SOQ131" s="2"/>
      <c r="SOR131" s="2"/>
      <c r="SOS131" s="2"/>
      <c r="SOT131" s="2"/>
      <c r="SOU131" s="2"/>
      <c r="SOV131" s="2"/>
      <c r="SOW131" s="2"/>
      <c r="SOX131" s="2"/>
      <c r="SOY131" s="2"/>
      <c r="SOZ131" s="2"/>
      <c r="SPA131" s="2"/>
      <c r="SPB131" s="2"/>
      <c r="SPC131" s="2"/>
      <c r="SPD131" s="2"/>
      <c r="SPE131" s="2"/>
      <c r="SPF131" s="2"/>
      <c r="SPG131" s="2"/>
      <c r="SPH131" s="2"/>
      <c r="SPI131" s="2"/>
      <c r="SPJ131" s="2"/>
      <c r="SPK131" s="2"/>
      <c r="SPL131" s="2"/>
      <c r="SPM131" s="2"/>
      <c r="SPN131" s="2"/>
      <c r="SPO131" s="2"/>
      <c r="SPP131" s="2"/>
      <c r="SPQ131" s="2"/>
      <c r="SPR131" s="2"/>
      <c r="SPS131" s="2"/>
      <c r="SPT131" s="2"/>
      <c r="SPU131" s="2"/>
      <c r="SPV131" s="2"/>
      <c r="SPW131" s="2"/>
      <c r="SPX131" s="2"/>
      <c r="SPY131" s="2"/>
      <c r="SPZ131" s="2"/>
      <c r="SQA131" s="2"/>
      <c r="SQB131" s="2"/>
      <c r="SQC131" s="2"/>
      <c r="SQD131" s="2"/>
      <c r="SQE131" s="2"/>
      <c r="SQF131" s="2"/>
      <c r="SQG131" s="2"/>
      <c r="SQH131" s="2"/>
      <c r="SQI131" s="2"/>
      <c r="SQJ131" s="2"/>
      <c r="SQK131" s="2"/>
      <c r="SQL131" s="2"/>
      <c r="SQM131" s="2"/>
      <c r="SQN131" s="2"/>
      <c r="SQO131" s="2"/>
      <c r="SQP131" s="2"/>
      <c r="SQQ131" s="2"/>
      <c r="SQR131" s="2"/>
      <c r="SQS131" s="2"/>
      <c r="SQT131" s="2"/>
      <c r="SQU131" s="2"/>
      <c r="SQV131" s="2"/>
      <c r="SQW131" s="2"/>
      <c r="SQX131" s="2"/>
      <c r="SQY131" s="2"/>
      <c r="SQZ131" s="2"/>
      <c r="SRA131" s="2"/>
      <c r="SRB131" s="2"/>
      <c r="SRC131" s="2"/>
      <c r="SRD131" s="2"/>
      <c r="SRE131" s="2"/>
      <c r="SRF131" s="2"/>
      <c r="SRG131" s="2"/>
      <c r="SRH131" s="2"/>
      <c r="SRI131" s="2"/>
      <c r="SRJ131" s="2"/>
      <c r="SRK131" s="2"/>
      <c r="SRL131" s="2"/>
      <c r="SRM131" s="2"/>
      <c r="SRN131" s="2"/>
      <c r="SRO131" s="2"/>
      <c r="SRP131" s="2"/>
      <c r="SRQ131" s="2"/>
      <c r="SRR131" s="2"/>
      <c r="SRS131" s="2"/>
      <c r="SRT131" s="2"/>
      <c r="SRU131" s="2"/>
      <c r="SRV131" s="2"/>
      <c r="SRW131" s="2"/>
      <c r="SRX131" s="2"/>
      <c r="SRY131" s="2"/>
      <c r="SRZ131" s="2"/>
      <c r="SSA131" s="2"/>
      <c r="SSB131" s="2"/>
      <c r="SSC131" s="2"/>
      <c r="SSD131" s="2"/>
      <c r="SSE131" s="2"/>
      <c r="SSF131" s="2"/>
      <c r="SSG131" s="2"/>
      <c r="SSH131" s="2"/>
      <c r="SSI131" s="2"/>
      <c r="SSJ131" s="2"/>
      <c r="SSK131" s="2"/>
      <c r="SSL131" s="2"/>
      <c r="SSM131" s="2"/>
      <c r="SSN131" s="2"/>
      <c r="SSO131" s="2"/>
      <c r="SSP131" s="2"/>
      <c r="SSQ131" s="2"/>
      <c r="SSR131" s="2"/>
      <c r="SSS131" s="2"/>
      <c r="SST131" s="2"/>
      <c r="SSU131" s="2"/>
      <c r="SSV131" s="2"/>
      <c r="SSW131" s="2"/>
      <c r="SSX131" s="2"/>
      <c r="SSY131" s="2"/>
      <c r="SSZ131" s="2"/>
      <c r="STA131" s="2"/>
      <c r="STB131" s="2"/>
      <c r="STC131" s="2"/>
      <c r="STD131" s="2"/>
      <c r="STE131" s="2"/>
      <c r="STF131" s="2"/>
      <c r="STG131" s="2"/>
      <c r="STH131" s="2"/>
      <c r="STI131" s="2"/>
      <c r="STJ131" s="2"/>
      <c r="STK131" s="2"/>
      <c r="STL131" s="2"/>
      <c r="STM131" s="2"/>
      <c r="STN131" s="2"/>
      <c r="STO131" s="2"/>
      <c r="STP131" s="2"/>
      <c r="STQ131" s="2"/>
      <c r="STR131" s="2"/>
      <c r="STS131" s="2"/>
      <c r="STT131" s="2"/>
      <c r="STU131" s="2"/>
      <c r="STV131" s="2"/>
      <c r="STW131" s="2"/>
      <c r="STX131" s="2"/>
      <c r="STY131" s="2"/>
      <c r="STZ131" s="2"/>
      <c r="SUA131" s="2"/>
      <c r="SUB131" s="2"/>
      <c r="SUC131" s="2"/>
      <c r="SUD131" s="2"/>
      <c r="SUE131" s="2"/>
      <c r="SUF131" s="2"/>
      <c r="SUG131" s="2"/>
      <c r="SUH131" s="2"/>
      <c r="SUI131" s="2"/>
      <c r="SUJ131" s="2"/>
      <c r="SUK131" s="2"/>
      <c r="SUL131" s="2"/>
      <c r="SUM131" s="2"/>
      <c r="SUN131" s="2"/>
      <c r="SUO131" s="2"/>
      <c r="SUP131" s="2"/>
      <c r="SUQ131" s="2"/>
      <c r="SUR131" s="2"/>
      <c r="SUS131" s="2"/>
      <c r="SUT131" s="2"/>
      <c r="SUU131" s="2"/>
      <c r="SUV131" s="2"/>
      <c r="SUW131" s="2"/>
      <c r="SUX131" s="2"/>
      <c r="SUY131" s="2"/>
      <c r="SUZ131" s="2"/>
      <c r="SVA131" s="2"/>
      <c r="SVB131" s="2"/>
      <c r="SVC131" s="2"/>
      <c r="SVD131" s="2"/>
      <c r="SVE131" s="2"/>
      <c r="SVF131" s="2"/>
      <c r="SVG131" s="2"/>
      <c r="SVH131" s="2"/>
      <c r="SVI131" s="2"/>
      <c r="SVJ131" s="2"/>
      <c r="SVK131" s="2"/>
      <c r="SVL131" s="2"/>
      <c r="SVM131" s="2"/>
      <c r="SVN131" s="2"/>
      <c r="SVO131" s="2"/>
      <c r="SVP131" s="2"/>
      <c r="SVQ131" s="2"/>
      <c r="SVR131" s="2"/>
      <c r="SVS131" s="2"/>
      <c r="SVT131" s="2"/>
      <c r="SVU131" s="2"/>
      <c r="SVV131" s="2"/>
      <c r="SVW131" s="2"/>
      <c r="SVX131" s="2"/>
      <c r="SVY131" s="2"/>
      <c r="SVZ131" s="2"/>
      <c r="SWA131" s="2"/>
      <c r="SWB131" s="2"/>
      <c r="SWC131" s="2"/>
      <c r="SWD131" s="2"/>
      <c r="SWE131" s="2"/>
      <c r="SWF131" s="2"/>
      <c r="SWG131" s="2"/>
      <c r="SWH131" s="2"/>
      <c r="SWI131" s="2"/>
      <c r="SWJ131" s="2"/>
      <c r="SWK131" s="2"/>
      <c r="SWL131" s="2"/>
      <c r="SWM131" s="2"/>
      <c r="SWN131" s="2"/>
      <c r="SWO131" s="2"/>
      <c r="SWP131" s="2"/>
      <c r="SWQ131" s="2"/>
      <c r="SWR131" s="2"/>
      <c r="SWS131" s="2"/>
      <c r="SWT131" s="2"/>
      <c r="SWU131" s="2"/>
      <c r="SWV131" s="2"/>
      <c r="SWW131" s="2"/>
      <c r="SWX131" s="2"/>
      <c r="SWY131" s="2"/>
      <c r="SWZ131" s="2"/>
      <c r="SXA131" s="2"/>
      <c r="SXB131" s="2"/>
      <c r="SXC131" s="2"/>
      <c r="SXD131" s="2"/>
      <c r="SXE131" s="2"/>
      <c r="SXF131" s="2"/>
      <c r="SXG131" s="2"/>
      <c r="SXH131" s="2"/>
      <c r="SXI131" s="2"/>
      <c r="SXJ131" s="2"/>
      <c r="SXK131" s="2"/>
      <c r="SXL131" s="2"/>
      <c r="SXM131" s="2"/>
      <c r="SXN131" s="2"/>
      <c r="SXO131" s="2"/>
      <c r="SXP131" s="2"/>
      <c r="SXQ131" s="2"/>
      <c r="SXR131" s="2"/>
      <c r="SXS131" s="2"/>
      <c r="SXT131" s="2"/>
      <c r="SXU131" s="2"/>
      <c r="SXV131" s="2"/>
      <c r="SXW131" s="2"/>
      <c r="SXX131" s="2"/>
      <c r="SXY131" s="2"/>
      <c r="SXZ131" s="2"/>
      <c r="SYA131" s="2"/>
      <c r="SYB131" s="2"/>
      <c r="SYC131" s="2"/>
      <c r="SYD131" s="2"/>
      <c r="SYE131" s="2"/>
      <c r="SYF131" s="2"/>
      <c r="SYG131" s="2"/>
      <c r="SYH131" s="2"/>
      <c r="SYI131" s="2"/>
      <c r="SYJ131" s="2"/>
      <c r="SYK131" s="2"/>
      <c r="SYL131" s="2"/>
      <c r="SYM131" s="2"/>
      <c r="SYN131" s="2"/>
      <c r="SYO131" s="2"/>
      <c r="SYP131" s="2"/>
      <c r="SYQ131" s="2"/>
      <c r="SYR131" s="2"/>
      <c r="SYS131" s="2"/>
      <c r="SYT131" s="2"/>
      <c r="SYU131" s="2"/>
      <c r="SYV131" s="2"/>
      <c r="SYW131" s="2"/>
      <c r="SYX131" s="2"/>
      <c r="SYY131" s="2"/>
      <c r="SYZ131" s="2"/>
      <c r="SZA131" s="2"/>
      <c r="SZB131" s="2"/>
      <c r="SZC131" s="2"/>
      <c r="SZD131" s="2"/>
      <c r="SZE131" s="2"/>
      <c r="SZF131" s="2"/>
      <c r="SZG131" s="2"/>
      <c r="SZH131" s="2"/>
      <c r="SZI131" s="2"/>
      <c r="SZJ131" s="2"/>
      <c r="SZK131" s="2"/>
      <c r="SZL131" s="2"/>
      <c r="SZM131" s="2"/>
      <c r="SZN131" s="2"/>
      <c r="SZO131" s="2"/>
      <c r="SZP131" s="2"/>
      <c r="SZQ131" s="2"/>
      <c r="SZR131" s="2"/>
      <c r="SZS131" s="2"/>
      <c r="SZT131" s="2"/>
      <c r="SZU131" s="2"/>
      <c r="SZV131" s="2"/>
      <c r="SZW131" s="2"/>
      <c r="SZX131" s="2"/>
      <c r="SZY131" s="2"/>
      <c r="SZZ131" s="2"/>
      <c r="TAA131" s="2"/>
      <c r="TAB131" s="2"/>
      <c r="TAC131" s="2"/>
      <c r="TAD131" s="2"/>
      <c r="TAE131" s="2"/>
      <c r="TAF131" s="2"/>
      <c r="TAG131" s="2"/>
      <c r="TAH131" s="2"/>
      <c r="TAI131" s="2"/>
      <c r="TAJ131" s="2"/>
      <c r="TAK131" s="2"/>
      <c r="TAL131" s="2"/>
      <c r="TAM131" s="2"/>
      <c r="TAN131" s="2"/>
      <c r="TAO131" s="2"/>
      <c r="TAP131" s="2"/>
      <c r="TAQ131" s="2"/>
      <c r="TAR131" s="2"/>
      <c r="TAS131" s="2"/>
      <c r="TAT131" s="2"/>
      <c r="TAU131" s="2"/>
      <c r="TAV131" s="2"/>
      <c r="TAW131" s="2"/>
      <c r="TAX131" s="2"/>
      <c r="TAY131" s="2"/>
      <c r="TAZ131" s="2"/>
      <c r="TBA131" s="2"/>
      <c r="TBB131" s="2"/>
      <c r="TBC131" s="2"/>
      <c r="TBD131" s="2"/>
      <c r="TBE131" s="2"/>
      <c r="TBF131" s="2"/>
      <c r="TBG131" s="2"/>
      <c r="TBH131" s="2"/>
      <c r="TBI131" s="2"/>
      <c r="TBJ131" s="2"/>
      <c r="TBK131" s="2"/>
      <c r="TBL131" s="2"/>
      <c r="TBM131" s="2"/>
      <c r="TBN131" s="2"/>
      <c r="TBO131" s="2"/>
      <c r="TBP131" s="2"/>
      <c r="TBQ131" s="2"/>
      <c r="TBR131" s="2"/>
      <c r="TBS131" s="2"/>
      <c r="TBT131" s="2"/>
      <c r="TBU131" s="2"/>
      <c r="TBV131" s="2"/>
      <c r="TBW131" s="2"/>
      <c r="TBX131" s="2"/>
      <c r="TBY131" s="2"/>
      <c r="TBZ131" s="2"/>
      <c r="TCA131" s="2"/>
      <c r="TCB131" s="2"/>
      <c r="TCC131" s="2"/>
      <c r="TCD131" s="2"/>
      <c r="TCE131" s="2"/>
      <c r="TCF131" s="2"/>
      <c r="TCG131" s="2"/>
      <c r="TCH131" s="2"/>
      <c r="TCI131" s="2"/>
      <c r="TCJ131" s="2"/>
      <c r="TCK131" s="2"/>
      <c r="TCL131" s="2"/>
      <c r="TCM131" s="2"/>
      <c r="TCN131" s="2"/>
      <c r="TCO131" s="2"/>
      <c r="TCP131" s="2"/>
      <c r="TCQ131" s="2"/>
      <c r="TCR131" s="2"/>
      <c r="TCS131" s="2"/>
      <c r="TCT131" s="2"/>
      <c r="TCU131" s="2"/>
      <c r="TCV131" s="2"/>
      <c r="TCW131" s="2"/>
      <c r="TCX131" s="2"/>
      <c r="TCY131" s="2"/>
      <c r="TCZ131" s="2"/>
      <c r="TDA131" s="2"/>
      <c r="TDB131" s="2"/>
      <c r="TDC131" s="2"/>
      <c r="TDD131" s="2"/>
      <c r="TDE131" s="2"/>
      <c r="TDF131" s="2"/>
      <c r="TDG131" s="2"/>
      <c r="TDH131" s="2"/>
      <c r="TDI131" s="2"/>
      <c r="TDJ131" s="2"/>
      <c r="TDK131" s="2"/>
      <c r="TDL131" s="2"/>
      <c r="TDM131" s="2"/>
      <c r="TDN131" s="2"/>
      <c r="TDO131" s="2"/>
      <c r="TDP131" s="2"/>
      <c r="TDQ131" s="2"/>
      <c r="TDR131" s="2"/>
      <c r="TDS131" s="2"/>
      <c r="TDT131" s="2"/>
      <c r="TDU131" s="2"/>
      <c r="TDV131" s="2"/>
      <c r="TDW131" s="2"/>
      <c r="TDX131" s="2"/>
      <c r="TDY131" s="2"/>
      <c r="TDZ131" s="2"/>
      <c r="TEA131" s="2"/>
      <c r="TEB131" s="2"/>
      <c r="TEC131" s="2"/>
      <c r="TED131" s="2"/>
      <c r="TEE131" s="2"/>
      <c r="TEF131" s="2"/>
      <c r="TEG131" s="2"/>
      <c r="TEH131" s="2"/>
      <c r="TEI131" s="2"/>
      <c r="TEJ131" s="2"/>
      <c r="TEK131" s="2"/>
      <c r="TEL131" s="2"/>
      <c r="TEM131" s="2"/>
      <c r="TEN131" s="2"/>
      <c r="TEO131" s="2"/>
      <c r="TEP131" s="2"/>
      <c r="TEQ131" s="2"/>
      <c r="TER131" s="2"/>
      <c r="TES131" s="2"/>
      <c r="TET131" s="2"/>
      <c r="TEU131" s="2"/>
      <c r="TEV131" s="2"/>
      <c r="TEW131" s="2"/>
      <c r="TEX131" s="2"/>
      <c r="TEY131" s="2"/>
      <c r="TEZ131" s="2"/>
      <c r="TFA131" s="2"/>
      <c r="TFB131" s="2"/>
      <c r="TFC131" s="2"/>
      <c r="TFD131" s="2"/>
      <c r="TFE131" s="2"/>
      <c r="TFF131" s="2"/>
      <c r="TFG131" s="2"/>
      <c r="TFH131" s="2"/>
      <c r="TFI131" s="2"/>
      <c r="TFJ131" s="2"/>
      <c r="TFK131" s="2"/>
      <c r="TFL131" s="2"/>
      <c r="TFM131" s="2"/>
      <c r="TFN131" s="2"/>
      <c r="TFO131" s="2"/>
      <c r="TFP131" s="2"/>
      <c r="TFQ131" s="2"/>
      <c r="TFR131" s="2"/>
      <c r="TFS131" s="2"/>
      <c r="TFT131" s="2"/>
      <c r="TFU131" s="2"/>
      <c r="TFV131" s="2"/>
      <c r="TFW131" s="2"/>
      <c r="TFX131" s="2"/>
      <c r="TFY131" s="2"/>
      <c r="TFZ131" s="2"/>
      <c r="TGA131" s="2"/>
      <c r="TGB131" s="2"/>
      <c r="TGC131" s="2"/>
      <c r="TGD131" s="2"/>
      <c r="TGE131" s="2"/>
      <c r="TGF131" s="2"/>
      <c r="TGG131" s="2"/>
      <c r="TGH131" s="2"/>
      <c r="TGI131" s="2"/>
      <c r="TGJ131" s="2"/>
      <c r="TGK131" s="2"/>
      <c r="TGL131" s="2"/>
      <c r="TGM131" s="2"/>
      <c r="TGN131" s="2"/>
      <c r="TGO131" s="2"/>
      <c r="TGP131" s="2"/>
      <c r="TGQ131" s="2"/>
      <c r="TGR131" s="2"/>
      <c r="TGS131" s="2"/>
      <c r="TGT131" s="2"/>
      <c r="TGU131" s="2"/>
      <c r="TGV131" s="2"/>
      <c r="TGW131" s="2"/>
      <c r="TGX131" s="2"/>
      <c r="TGY131" s="2"/>
      <c r="TGZ131" s="2"/>
      <c r="THA131" s="2"/>
      <c r="THB131" s="2"/>
      <c r="THC131" s="2"/>
      <c r="THD131" s="2"/>
      <c r="THE131" s="2"/>
      <c r="THF131" s="2"/>
      <c r="THG131" s="2"/>
      <c r="THH131" s="2"/>
      <c r="THI131" s="2"/>
      <c r="THJ131" s="2"/>
      <c r="THK131" s="2"/>
      <c r="THL131" s="2"/>
      <c r="THM131" s="2"/>
      <c r="THN131" s="2"/>
      <c r="THO131" s="2"/>
      <c r="THP131" s="2"/>
      <c r="THQ131" s="2"/>
      <c r="THR131" s="2"/>
      <c r="THS131" s="2"/>
      <c r="THT131" s="2"/>
      <c r="THU131" s="2"/>
      <c r="THV131" s="2"/>
      <c r="THW131" s="2"/>
      <c r="THX131" s="2"/>
      <c r="THY131" s="2"/>
      <c r="THZ131" s="2"/>
      <c r="TIA131" s="2"/>
      <c r="TIB131" s="2"/>
      <c r="TIC131" s="2"/>
      <c r="TID131" s="2"/>
      <c r="TIE131" s="2"/>
      <c r="TIF131" s="2"/>
      <c r="TIG131" s="2"/>
      <c r="TIH131" s="2"/>
      <c r="TII131" s="2"/>
      <c r="TIJ131" s="2"/>
      <c r="TIK131" s="2"/>
      <c r="TIL131" s="2"/>
      <c r="TIM131" s="2"/>
      <c r="TIN131" s="2"/>
      <c r="TIO131" s="2"/>
      <c r="TIP131" s="2"/>
      <c r="TIQ131" s="2"/>
      <c r="TIR131" s="2"/>
      <c r="TIS131" s="2"/>
      <c r="TIT131" s="2"/>
      <c r="TIU131" s="2"/>
      <c r="TIV131" s="2"/>
      <c r="TIW131" s="2"/>
      <c r="TIX131" s="2"/>
      <c r="TIY131" s="2"/>
      <c r="TIZ131" s="2"/>
      <c r="TJA131" s="2"/>
      <c r="TJB131" s="2"/>
      <c r="TJC131" s="2"/>
      <c r="TJD131" s="2"/>
      <c r="TJE131" s="2"/>
      <c r="TJF131" s="2"/>
      <c r="TJG131" s="2"/>
      <c r="TJH131" s="2"/>
      <c r="TJI131" s="2"/>
      <c r="TJJ131" s="2"/>
      <c r="TJK131" s="2"/>
      <c r="TJL131" s="2"/>
      <c r="TJM131" s="2"/>
      <c r="TJN131" s="2"/>
      <c r="TJO131" s="2"/>
      <c r="TJP131" s="2"/>
      <c r="TJQ131" s="2"/>
      <c r="TJR131" s="2"/>
      <c r="TJS131" s="2"/>
      <c r="TJT131" s="2"/>
      <c r="TJU131" s="2"/>
      <c r="TJV131" s="2"/>
      <c r="TJW131" s="2"/>
      <c r="TJX131" s="2"/>
      <c r="TJY131" s="2"/>
      <c r="TJZ131" s="2"/>
      <c r="TKA131" s="2"/>
      <c r="TKB131" s="2"/>
      <c r="TKC131" s="2"/>
      <c r="TKD131" s="2"/>
      <c r="TKE131" s="2"/>
      <c r="TKF131" s="2"/>
      <c r="TKG131" s="2"/>
      <c r="TKH131" s="2"/>
      <c r="TKI131" s="2"/>
      <c r="TKJ131" s="2"/>
      <c r="TKK131" s="2"/>
      <c r="TKL131" s="2"/>
      <c r="TKM131" s="2"/>
      <c r="TKN131" s="2"/>
      <c r="TKO131" s="2"/>
      <c r="TKP131" s="2"/>
      <c r="TKQ131" s="2"/>
      <c r="TKR131" s="2"/>
      <c r="TKS131" s="2"/>
      <c r="TKT131" s="2"/>
      <c r="TKU131" s="2"/>
      <c r="TKV131" s="2"/>
      <c r="TKW131" s="2"/>
      <c r="TKX131" s="2"/>
      <c r="TKY131" s="2"/>
      <c r="TKZ131" s="2"/>
      <c r="TLA131" s="2"/>
      <c r="TLB131" s="2"/>
      <c r="TLC131" s="2"/>
      <c r="TLD131" s="2"/>
      <c r="TLE131" s="2"/>
      <c r="TLF131" s="2"/>
      <c r="TLG131" s="2"/>
      <c r="TLH131" s="2"/>
      <c r="TLI131" s="2"/>
      <c r="TLJ131" s="2"/>
      <c r="TLK131" s="2"/>
      <c r="TLL131" s="2"/>
      <c r="TLM131" s="2"/>
      <c r="TLN131" s="2"/>
      <c r="TLO131" s="2"/>
      <c r="TLP131" s="2"/>
      <c r="TLQ131" s="2"/>
      <c r="TLR131" s="2"/>
      <c r="TLS131" s="2"/>
      <c r="TLT131" s="2"/>
      <c r="TLU131" s="2"/>
      <c r="TLV131" s="2"/>
      <c r="TLW131" s="2"/>
      <c r="TLX131" s="2"/>
      <c r="TLY131" s="2"/>
      <c r="TLZ131" s="2"/>
      <c r="TMA131" s="2"/>
      <c r="TMB131" s="2"/>
      <c r="TMC131" s="2"/>
      <c r="TMD131" s="2"/>
      <c r="TME131" s="2"/>
      <c r="TMF131" s="2"/>
      <c r="TMG131" s="2"/>
      <c r="TMH131" s="2"/>
      <c r="TMI131" s="2"/>
      <c r="TMJ131" s="2"/>
      <c r="TMK131" s="2"/>
      <c r="TML131" s="2"/>
      <c r="TMM131" s="2"/>
      <c r="TMN131" s="2"/>
      <c r="TMO131" s="2"/>
      <c r="TMP131" s="2"/>
      <c r="TMQ131" s="2"/>
      <c r="TMR131" s="2"/>
      <c r="TMS131" s="2"/>
      <c r="TMT131" s="2"/>
      <c r="TMU131" s="2"/>
      <c r="TMV131" s="2"/>
      <c r="TMW131" s="2"/>
      <c r="TMX131" s="2"/>
      <c r="TMY131" s="2"/>
      <c r="TMZ131" s="2"/>
      <c r="TNA131" s="2"/>
      <c r="TNB131" s="2"/>
      <c r="TNC131" s="2"/>
      <c r="TND131" s="2"/>
      <c r="TNE131" s="2"/>
      <c r="TNF131" s="2"/>
      <c r="TNG131" s="2"/>
      <c r="TNH131" s="2"/>
      <c r="TNI131" s="2"/>
      <c r="TNJ131" s="2"/>
      <c r="TNK131" s="2"/>
      <c r="TNL131" s="2"/>
      <c r="TNM131" s="2"/>
      <c r="TNN131" s="2"/>
      <c r="TNO131" s="2"/>
      <c r="TNP131" s="2"/>
      <c r="TNQ131" s="2"/>
      <c r="TNR131" s="2"/>
      <c r="TNS131" s="2"/>
      <c r="TNT131" s="2"/>
      <c r="TNU131" s="2"/>
      <c r="TNV131" s="2"/>
      <c r="TNW131" s="2"/>
      <c r="TNX131" s="2"/>
      <c r="TNY131" s="2"/>
      <c r="TNZ131" s="2"/>
      <c r="TOA131" s="2"/>
      <c r="TOB131" s="2"/>
      <c r="TOC131" s="2"/>
      <c r="TOD131" s="2"/>
      <c r="TOE131" s="2"/>
      <c r="TOF131" s="2"/>
      <c r="TOG131" s="2"/>
      <c r="TOH131" s="2"/>
      <c r="TOI131" s="2"/>
      <c r="TOJ131" s="2"/>
      <c r="TOK131" s="2"/>
      <c r="TOL131" s="2"/>
      <c r="TOM131" s="2"/>
      <c r="TON131" s="2"/>
      <c r="TOO131" s="2"/>
      <c r="TOP131" s="2"/>
      <c r="TOQ131" s="2"/>
      <c r="TOR131" s="2"/>
      <c r="TOS131" s="2"/>
      <c r="TOT131" s="2"/>
      <c r="TOU131" s="2"/>
      <c r="TOV131" s="2"/>
      <c r="TOW131" s="2"/>
      <c r="TOX131" s="2"/>
      <c r="TOY131" s="2"/>
      <c r="TOZ131" s="2"/>
      <c r="TPA131" s="2"/>
      <c r="TPB131" s="2"/>
      <c r="TPC131" s="2"/>
      <c r="TPD131" s="2"/>
      <c r="TPE131" s="2"/>
      <c r="TPF131" s="2"/>
      <c r="TPG131" s="2"/>
      <c r="TPH131" s="2"/>
      <c r="TPI131" s="2"/>
      <c r="TPJ131" s="2"/>
      <c r="TPK131" s="2"/>
      <c r="TPL131" s="2"/>
      <c r="TPM131" s="2"/>
      <c r="TPN131" s="2"/>
      <c r="TPO131" s="2"/>
      <c r="TPP131" s="2"/>
      <c r="TPQ131" s="2"/>
      <c r="TPR131" s="2"/>
      <c r="TPS131" s="2"/>
      <c r="TPT131" s="2"/>
      <c r="TPU131" s="2"/>
      <c r="TPV131" s="2"/>
      <c r="TPW131" s="2"/>
      <c r="TPX131" s="2"/>
      <c r="TPY131" s="2"/>
      <c r="TPZ131" s="2"/>
      <c r="TQA131" s="2"/>
      <c r="TQB131" s="2"/>
      <c r="TQC131" s="2"/>
      <c r="TQD131" s="2"/>
      <c r="TQE131" s="2"/>
      <c r="TQF131" s="2"/>
      <c r="TQG131" s="2"/>
      <c r="TQH131" s="2"/>
      <c r="TQI131" s="2"/>
      <c r="TQJ131" s="2"/>
      <c r="TQK131" s="2"/>
      <c r="TQL131" s="2"/>
      <c r="TQM131" s="2"/>
      <c r="TQN131" s="2"/>
      <c r="TQO131" s="2"/>
      <c r="TQP131" s="2"/>
      <c r="TQQ131" s="2"/>
      <c r="TQR131" s="2"/>
      <c r="TQS131" s="2"/>
      <c r="TQT131" s="2"/>
      <c r="TQU131" s="2"/>
      <c r="TQV131" s="2"/>
      <c r="TQW131" s="2"/>
      <c r="TQX131" s="2"/>
      <c r="TQY131" s="2"/>
      <c r="TQZ131" s="2"/>
      <c r="TRA131" s="2"/>
      <c r="TRB131" s="2"/>
      <c r="TRC131" s="2"/>
      <c r="TRD131" s="2"/>
      <c r="TRE131" s="2"/>
      <c r="TRF131" s="2"/>
      <c r="TRG131" s="2"/>
      <c r="TRH131" s="2"/>
      <c r="TRI131" s="2"/>
      <c r="TRJ131" s="2"/>
      <c r="TRK131" s="2"/>
      <c r="TRL131" s="2"/>
      <c r="TRM131" s="2"/>
      <c r="TRN131" s="2"/>
      <c r="TRO131" s="2"/>
      <c r="TRP131" s="2"/>
      <c r="TRQ131" s="2"/>
      <c r="TRR131" s="2"/>
      <c r="TRS131" s="2"/>
      <c r="TRT131" s="2"/>
      <c r="TRU131" s="2"/>
      <c r="TRV131" s="2"/>
      <c r="TRW131" s="2"/>
      <c r="TRX131" s="2"/>
      <c r="TRY131" s="2"/>
      <c r="TRZ131" s="2"/>
      <c r="TSA131" s="2"/>
      <c r="TSB131" s="2"/>
      <c r="TSC131" s="2"/>
      <c r="TSD131" s="2"/>
      <c r="TSE131" s="2"/>
      <c r="TSF131" s="2"/>
      <c r="TSG131" s="2"/>
      <c r="TSH131" s="2"/>
      <c r="TSI131" s="2"/>
      <c r="TSJ131" s="2"/>
      <c r="TSK131" s="2"/>
      <c r="TSL131" s="2"/>
      <c r="TSM131" s="2"/>
      <c r="TSN131" s="2"/>
      <c r="TSO131" s="2"/>
      <c r="TSP131" s="2"/>
      <c r="TSQ131" s="2"/>
      <c r="TSR131" s="2"/>
      <c r="TSS131" s="2"/>
      <c r="TST131" s="2"/>
      <c r="TSU131" s="2"/>
      <c r="TSV131" s="2"/>
      <c r="TSW131" s="2"/>
      <c r="TSX131" s="2"/>
      <c r="TSY131" s="2"/>
      <c r="TSZ131" s="2"/>
      <c r="TTA131" s="2"/>
      <c r="TTB131" s="2"/>
      <c r="TTC131" s="2"/>
      <c r="TTD131" s="2"/>
      <c r="TTE131" s="2"/>
      <c r="TTF131" s="2"/>
      <c r="TTG131" s="2"/>
      <c r="TTH131" s="2"/>
      <c r="TTI131" s="2"/>
      <c r="TTJ131" s="2"/>
      <c r="TTK131" s="2"/>
      <c r="TTL131" s="2"/>
      <c r="TTM131" s="2"/>
      <c r="TTN131" s="2"/>
      <c r="TTO131" s="2"/>
      <c r="TTP131" s="2"/>
      <c r="TTQ131" s="2"/>
      <c r="TTR131" s="2"/>
      <c r="TTS131" s="2"/>
      <c r="TTT131" s="2"/>
      <c r="TTU131" s="2"/>
      <c r="TTV131" s="2"/>
      <c r="TTW131" s="2"/>
      <c r="TTX131" s="2"/>
      <c r="TTY131" s="2"/>
      <c r="TTZ131" s="2"/>
      <c r="TUA131" s="2"/>
      <c r="TUB131" s="2"/>
      <c r="TUC131" s="2"/>
      <c r="TUD131" s="2"/>
      <c r="TUE131" s="2"/>
      <c r="TUF131" s="2"/>
      <c r="TUG131" s="2"/>
      <c r="TUH131" s="2"/>
      <c r="TUI131" s="2"/>
      <c r="TUJ131" s="2"/>
      <c r="TUK131" s="2"/>
      <c r="TUL131" s="2"/>
      <c r="TUM131" s="2"/>
      <c r="TUN131" s="2"/>
      <c r="TUO131" s="2"/>
      <c r="TUP131" s="2"/>
      <c r="TUQ131" s="2"/>
      <c r="TUR131" s="2"/>
      <c r="TUS131" s="2"/>
      <c r="TUT131" s="2"/>
      <c r="TUU131" s="2"/>
      <c r="TUV131" s="2"/>
      <c r="TUW131" s="2"/>
      <c r="TUX131" s="2"/>
      <c r="TUY131" s="2"/>
      <c r="TUZ131" s="2"/>
      <c r="TVA131" s="2"/>
      <c r="TVB131" s="2"/>
      <c r="TVC131" s="2"/>
      <c r="TVD131" s="2"/>
      <c r="TVE131" s="2"/>
      <c r="TVF131" s="2"/>
      <c r="TVG131" s="2"/>
      <c r="TVH131" s="2"/>
      <c r="TVI131" s="2"/>
      <c r="TVJ131" s="2"/>
      <c r="TVK131" s="2"/>
      <c r="TVL131" s="2"/>
      <c r="TVM131" s="2"/>
      <c r="TVN131" s="2"/>
      <c r="TVO131" s="2"/>
      <c r="TVP131" s="2"/>
      <c r="TVQ131" s="2"/>
      <c r="TVR131" s="2"/>
      <c r="TVS131" s="2"/>
      <c r="TVT131" s="2"/>
      <c r="TVU131" s="2"/>
      <c r="TVV131" s="2"/>
      <c r="TVW131" s="2"/>
      <c r="TVX131" s="2"/>
      <c r="TVY131" s="2"/>
      <c r="TVZ131" s="2"/>
      <c r="TWA131" s="2"/>
      <c r="TWB131" s="2"/>
      <c r="TWC131" s="2"/>
      <c r="TWD131" s="2"/>
      <c r="TWE131" s="2"/>
      <c r="TWF131" s="2"/>
      <c r="TWG131" s="2"/>
      <c r="TWH131" s="2"/>
      <c r="TWI131" s="2"/>
      <c r="TWJ131" s="2"/>
      <c r="TWK131" s="2"/>
      <c r="TWL131" s="2"/>
      <c r="TWM131" s="2"/>
      <c r="TWN131" s="2"/>
      <c r="TWO131" s="2"/>
      <c r="TWP131" s="2"/>
      <c r="TWQ131" s="2"/>
      <c r="TWR131" s="2"/>
      <c r="TWS131" s="2"/>
      <c r="TWT131" s="2"/>
      <c r="TWU131" s="2"/>
      <c r="TWV131" s="2"/>
      <c r="TWW131" s="2"/>
      <c r="TWX131" s="2"/>
      <c r="TWY131" s="2"/>
      <c r="TWZ131" s="2"/>
      <c r="TXA131" s="2"/>
      <c r="TXB131" s="2"/>
      <c r="TXC131" s="2"/>
      <c r="TXD131" s="2"/>
      <c r="TXE131" s="2"/>
      <c r="TXF131" s="2"/>
      <c r="TXG131" s="2"/>
      <c r="TXH131" s="2"/>
      <c r="TXI131" s="2"/>
      <c r="TXJ131" s="2"/>
      <c r="TXK131" s="2"/>
      <c r="TXL131" s="2"/>
      <c r="TXM131" s="2"/>
      <c r="TXN131" s="2"/>
      <c r="TXO131" s="2"/>
      <c r="TXP131" s="2"/>
      <c r="TXQ131" s="2"/>
      <c r="TXR131" s="2"/>
      <c r="TXS131" s="2"/>
      <c r="TXT131" s="2"/>
      <c r="TXU131" s="2"/>
      <c r="TXV131" s="2"/>
      <c r="TXW131" s="2"/>
      <c r="TXX131" s="2"/>
      <c r="TXY131" s="2"/>
      <c r="TXZ131" s="2"/>
      <c r="TYA131" s="2"/>
      <c r="TYB131" s="2"/>
      <c r="TYC131" s="2"/>
      <c r="TYD131" s="2"/>
      <c r="TYE131" s="2"/>
      <c r="TYF131" s="2"/>
      <c r="TYG131" s="2"/>
      <c r="TYH131" s="2"/>
      <c r="TYI131" s="2"/>
      <c r="TYJ131" s="2"/>
      <c r="TYK131" s="2"/>
      <c r="TYL131" s="2"/>
      <c r="TYM131" s="2"/>
      <c r="TYN131" s="2"/>
      <c r="TYO131" s="2"/>
      <c r="TYP131" s="2"/>
      <c r="TYQ131" s="2"/>
      <c r="TYR131" s="2"/>
      <c r="TYS131" s="2"/>
      <c r="TYT131" s="2"/>
      <c r="TYU131" s="2"/>
      <c r="TYV131" s="2"/>
      <c r="TYW131" s="2"/>
      <c r="TYX131" s="2"/>
      <c r="TYY131" s="2"/>
      <c r="TYZ131" s="2"/>
      <c r="TZA131" s="2"/>
      <c r="TZB131" s="2"/>
      <c r="TZC131" s="2"/>
      <c r="TZD131" s="2"/>
      <c r="TZE131" s="2"/>
      <c r="TZF131" s="2"/>
      <c r="TZG131" s="2"/>
      <c r="TZH131" s="2"/>
      <c r="TZI131" s="2"/>
      <c r="TZJ131" s="2"/>
      <c r="TZK131" s="2"/>
      <c r="TZL131" s="2"/>
      <c r="TZM131" s="2"/>
      <c r="TZN131" s="2"/>
      <c r="TZO131" s="2"/>
      <c r="TZP131" s="2"/>
      <c r="TZQ131" s="2"/>
      <c r="TZR131" s="2"/>
      <c r="TZS131" s="2"/>
      <c r="TZT131" s="2"/>
      <c r="TZU131" s="2"/>
      <c r="TZV131" s="2"/>
      <c r="TZW131" s="2"/>
      <c r="TZX131" s="2"/>
      <c r="TZY131" s="2"/>
      <c r="TZZ131" s="2"/>
      <c r="UAA131" s="2"/>
      <c r="UAB131" s="2"/>
      <c r="UAC131" s="2"/>
      <c r="UAD131" s="2"/>
      <c r="UAE131" s="2"/>
      <c r="UAF131" s="2"/>
      <c r="UAG131" s="2"/>
      <c r="UAH131" s="2"/>
      <c r="UAI131" s="2"/>
      <c r="UAJ131" s="2"/>
      <c r="UAK131" s="2"/>
      <c r="UAL131" s="2"/>
      <c r="UAM131" s="2"/>
      <c r="UAN131" s="2"/>
      <c r="UAO131" s="2"/>
      <c r="UAP131" s="2"/>
      <c r="UAQ131" s="2"/>
      <c r="UAR131" s="2"/>
      <c r="UAS131" s="2"/>
      <c r="UAT131" s="2"/>
      <c r="UAU131" s="2"/>
      <c r="UAV131" s="2"/>
      <c r="UAW131" s="2"/>
      <c r="UAX131" s="2"/>
      <c r="UAY131" s="2"/>
      <c r="UAZ131" s="2"/>
      <c r="UBA131" s="2"/>
      <c r="UBB131" s="2"/>
      <c r="UBC131" s="2"/>
      <c r="UBD131" s="2"/>
      <c r="UBE131" s="2"/>
      <c r="UBF131" s="2"/>
      <c r="UBG131" s="2"/>
      <c r="UBH131" s="2"/>
      <c r="UBI131" s="2"/>
      <c r="UBJ131" s="2"/>
      <c r="UBK131" s="2"/>
      <c r="UBL131" s="2"/>
      <c r="UBM131" s="2"/>
      <c r="UBN131" s="2"/>
      <c r="UBO131" s="2"/>
      <c r="UBP131" s="2"/>
      <c r="UBQ131" s="2"/>
      <c r="UBR131" s="2"/>
      <c r="UBS131" s="2"/>
      <c r="UBT131" s="2"/>
      <c r="UBU131" s="2"/>
      <c r="UBV131" s="2"/>
      <c r="UBW131" s="2"/>
      <c r="UBX131" s="2"/>
      <c r="UBY131" s="2"/>
      <c r="UBZ131" s="2"/>
      <c r="UCA131" s="2"/>
      <c r="UCB131" s="2"/>
      <c r="UCC131" s="2"/>
      <c r="UCD131" s="2"/>
      <c r="UCE131" s="2"/>
      <c r="UCF131" s="2"/>
      <c r="UCG131" s="2"/>
      <c r="UCH131" s="2"/>
      <c r="UCI131" s="2"/>
      <c r="UCJ131" s="2"/>
      <c r="UCK131" s="2"/>
      <c r="UCL131" s="2"/>
      <c r="UCM131" s="2"/>
      <c r="UCN131" s="2"/>
      <c r="UCO131" s="2"/>
      <c r="UCP131" s="2"/>
      <c r="UCQ131" s="2"/>
      <c r="UCR131" s="2"/>
      <c r="UCS131" s="2"/>
      <c r="UCT131" s="2"/>
      <c r="UCU131" s="2"/>
      <c r="UCV131" s="2"/>
      <c r="UCW131" s="2"/>
      <c r="UCX131" s="2"/>
      <c r="UCY131" s="2"/>
      <c r="UCZ131" s="2"/>
      <c r="UDA131" s="2"/>
      <c r="UDB131" s="2"/>
      <c r="UDC131" s="2"/>
      <c r="UDD131" s="2"/>
      <c r="UDE131" s="2"/>
      <c r="UDF131" s="2"/>
      <c r="UDG131" s="2"/>
      <c r="UDH131" s="2"/>
      <c r="UDI131" s="2"/>
      <c r="UDJ131" s="2"/>
      <c r="UDK131" s="2"/>
      <c r="UDL131" s="2"/>
      <c r="UDM131" s="2"/>
      <c r="UDN131" s="2"/>
      <c r="UDO131" s="2"/>
      <c r="UDP131" s="2"/>
      <c r="UDQ131" s="2"/>
      <c r="UDR131" s="2"/>
      <c r="UDS131" s="2"/>
      <c r="UDT131" s="2"/>
      <c r="UDU131" s="2"/>
      <c r="UDV131" s="2"/>
      <c r="UDW131" s="2"/>
      <c r="UDX131" s="2"/>
      <c r="UDY131" s="2"/>
      <c r="UDZ131" s="2"/>
      <c r="UEA131" s="2"/>
      <c r="UEB131" s="2"/>
      <c r="UEC131" s="2"/>
      <c r="UED131" s="2"/>
      <c r="UEE131" s="2"/>
      <c r="UEF131" s="2"/>
      <c r="UEG131" s="2"/>
      <c r="UEH131" s="2"/>
      <c r="UEI131" s="2"/>
      <c r="UEJ131" s="2"/>
      <c r="UEK131" s="2"/>
      <c r="UEL131" s="2"/>
      <c r="UEM131" s="2"/>
      <c r="UEN131" s="2"/>
      <c r="UEO131" s="2"/>
      <c r="UEP131" s="2"/>
      <c r="UEQ131" s="2"/>
      <c r="UER131" s="2"/>
      <c r="UES131" s="2"/>
      <c r="UET131" s="2"/>
      <c r="UEU131" s="2"/>
      <c r="UEV131" s="2"/>
      <c r="UEW131" s="2"/>
      <c r="UEX131" s="2"/>
      <c r="UEY131" s="2"/>
      <c r="UEZ131" s="2"/>
      <c r="UFA131" s="2"/>
      <c r="UFB131" s="2"/>
      <c r="UFC131" s="2"/>
      <c r="UFD131" s="2"/>
      <c r="UFE131" s="2"/>
      <c r="UFF131" s="2"/>
      <c r="UFG131" s="2"/>
      <c r="UFH131" s="2"/>
      <c r="UFI131" s="2"/>
      <c r="UFJ131" s="2"/>
      <c r="UFK131" s="2"/>
      <c r="UFL131" s="2"/>
      <c r="UFM131" s="2"/>
      <c r="UFN131" s="2"/>
      <c r="UFO131" s="2"/>
      <c r="UFP131" s="2"/>
      <c r="UFQ131" s="2"/>
      <c r="UFR131" s="2"/>
      <c r="UFS131" s="2"/>
      <c r="UFT131" s="2"/>
      <c r="UFU131" s="2"/>
      <c r="UFV131" s="2"/>
      <c r="UFW131" s="2"/>
      <c r="UFX131" s="2"/>
      <c r="UFY131" s="2"/>
      <c r="UFZ131" s="2"/>
      <c r="UGA131" s="2"/>
      <c r="UGB131" s="2"/>
      <c r="UGC131" s="2"/>
      <c r="UGD131" s="2"/>
      <c r="UGE131" s="2"/>
      <c r="UGF131" s="2"/>
      <c r="UGG131" s="2"/>
      <c r="UGH131" s="2"/>
      <c r="UGI131" s="2"/>
      <c r="UGJ131" s="2"/>
      <c r="UGK131" s="2"/>
      <c r="UGL131" s="2"/>
      <c r="UGM131" s="2"/>
      <c r="UGN131" s="2"/>
      <c r="UGO131" s="2"/>
      <c r="UGP131" s="2"/>
      <c r="UGQ131" s="2"/>
      <c r="UGR131" s="2"/>
      <c r="UGS131" s="2"/>
      <c r="UGT131" s="2"/>
      <c r="UGU131" s="2"/>
      <c r="UGV131" s="2"/>
      <c r="UGW131" s="2"/>
      <c r="UGX131" s="2"/>
      <c r="UGY131" s="2"/>
      <c r="UGZ131" s="2"/>
      <c r="UHA131" s="2"/>
      <c r="UHB131" s="2"/>
      <c r="UHC131" s="2"/>
      <c r="UHD131" s="2"/>
      <c r="UHE131" s="2"/>
      <c r="UHF131" s="2"/>
      <c r="UHG131" s="2"/>
      <c r="UHH131" s="2"/>
      <c r="UHI131" s="2"/>
      <c r="UHJ131" s="2"/>
      <c r="UHK131" s="2"/>
      <c r="UHL131" s="2"/>
      <c r="UHM131" s="2"/>
      <c r="UHN131" s="2"/>
      <c r="UHO131" s="2"/>
      <c r="UHP131" s="2"/>
      <c r="UHQ131" s="2"/>
      <c r="UHR131" s="2"/>
      <c r="UHS131" s="2"/>
      <c r="UHT131" s="2"/>
      <c r="UHU131" s="2"/>
      <c r="UHV131" s="2"/>
      <c r="UHW131" s="2"/>
      <c r="UHX131" s="2"/>
      <c r="UHY131" s="2"/>
      <c r="UHZ131" s="2"/>
      <c r="UIA131" s="2"/>
      <c r="UIB131" s="2"/>
      <c r="UIC131" s="2"/>
      <c r="UID131" s="2"/>
      <c r="UIE131" s="2"/>
      <c r="UIF131" s="2"/>
      <c r="UIG131" s="2"/>
      <c r="UIH131" s="2"/>
      <c r="UII131" s="2"/>
      <c r="UIJ131" s="2"/>
      <c r="UIK131" s="2"/>
      <c r="UIL131" s="2"/>
      <c r="UIM131" s="2"/>
      <c r="UIN131" s="2"/>
      <c r="UIO131" s="2"/>
      <c r="UIP131" s="2"/>
      <c r="UIQ131" s="2"/>
      <c r="UIR131" s="2"/>
      <c r="UIS131" s="2"/>
      <c r="UIT131" s="2"/>
      <c r="UIU131" s="2"/>
      <c r="UIV131" s="2"/>
      <c r="UIW131" s="2"/>
      <c r="UIX131" s="2"/>
      <c r="UIY131" s="2"/>
      <c r="UIZ131" s="2"/>
      <c r="UJA131" s="2"/>
      <c r="UJB131" s="2"/>
      <c r="UJC131" s="2"/>
      <c r="UJD131" s="2"/>
      <c r="UJE131" s="2"/>
      <c r="UJF131" s="2"/>
      <c r="UJG131" s="2"/>
      <c r="UJH131" s="2"/>
      <c r="UJI131" s="2"/>
      <c r="UJJ131" s="2"/>
      <c r="UJK131" s="2"/>
      <c r="UJL131" s="2"/>
      <c r="UJM131" s="2"/>
      <c r="UJN131" s="2"/>
      <c r="UJO131" s="2"/>
      <c r="UJP131" s="2"/>
      <c r="UJQ131" s="2"/>
      <c r="UJR131" s="2"/>
      <c r="UJS131" s="2"/>
      <c r="UJT131" s="2"/>
      <c r="UJU131" s="2"/>
      <c r="UJV131" s="2"/>
      <c r="UJW131" s="2"/>
      <c r="UJX131" s="2"/>
      <c r="UJY131" s="2"/>
      <c r="UJZ131" s="2"/>
      <c r="UKA131" s="2"/>
      <c r="UKB131" s="2"/>
      <c r="UKC131" s="2"/>
      <c r="UKD131" s="2"/>
      <c r="UKE131" s="2"/>
      <c r="UKF131" s="2"/>
      <c r="UKG131" s="2"/>
      <c r="UKH131" s="2"/>
      <c r="UKI131" s="2"/>
      <c r="UKJ131" s="2"/>
      <c r="UKK131" s="2"/>
      <c r="UKL131" s="2"/>
      <c r="UKM131" s="2"/>
      <c r="UKN131" s="2"/>
      <c r="UKO131" s="2"/>
      <c r="UKP131" s="2"/>
      <c r="UKQ131" s="2"/>
      <c r="UKR131" s="2"/>
      <c r="UKS131" s="2"/>
      <c r="UKT131" s="2"/>
      <c r="UKU131" s="2"/>
      <c r="UKV131" s="2"/>
      <c r="UKW131" s="2"/>
      <c r="UKX131" s="2"/>
      <c r="UKY131" s="2"/>
      <c r="UKZ131" s="2"/>
      <c r="ULA131" s="2"/>
      <c r="ULB131" s="2"/>
      <c r="ULC131" s="2"/>
      <c r="ULD131" s="2"/>
      <c r="ULE131" s="2"/>
      <c r="ULF131" s="2"/>
      <c r="ULG131" s="2"/>
      <c r="ULH131" s="2"/>
      <c r="ULI131" s="2"/>
      <c r="ULJ131" s="2"/>
      <c r="ULK131" s="2"/>
      <c r="ULL131" s="2"/>
      <c r="ULM131" s="2"/>
      <c r="ULN131" s="2"/>
      <c r="ULO131" s="2"/>
      <c r="ULP131" s="2"/>
      <c r="ULQ131" s="2"/>
      <c r="ULR131" s="2"/>
      <c r="ULS131" s="2"/>
      <c r="ULT131" s="2"/>
      <c r="ULU131" s="2"/>
      <c r="ULV131" s="2"/>
      <c r="ULW131" s="2"/>
      <c r="ULX131" s="2"/>
      <c r="ULY131" s="2"/>
      <c r="ULZ131" s="2"/>
      <c r="UMA131" s="2"/>
      <c r="UMB131" s="2"/>
      <c r="UMC131" s="2"/>
      <c r="UMD131" s="2"/>
      <c r="UME131" s="2"/>
      <c r="UMF131" s="2"/>
      <c r="UMG131" s="2"/>
      <c r="UMH131" s="2"/>
      <c r="UMI131" s="2"/>
      <c r="UMJ131" s="2"/>
      <c r="UMK131" s="2"/>
      <c r="UML131" s="2"/>
      <c r="UMM131" s="2"/>
      <c r="UMN131" s="2"/>
      <c r="UMO131" s="2"/>
      <c r="UMP131" s="2"/>
      <c r="UMQ131" s="2"/>
      <c r="UMR131" s="2"/>
      <c r="UMS131" s="2"/>
      <c r="UMT131" s="2"/>
      <c r="UMU131" s="2"/>
      <c r="UMV131" s="2"/>
      <c r="UMW131" s="2"/>
      <c r="UMX131" s="2"/>
      <c r="UMY131" s="2"/>
      <c r="UMZ131" s="2"/>
      <c r="UNA131" s="2"/>
      <c r="UNB131" s="2"/>
      <c r="UNC131" s="2"/>
      <c r="UND131" s="2"/>
      <c r="UNE131" s="2"/>
      <c r="UNF131" s="2"/>
      <c r="UNG131" s="2"/>
      <c r="UNH131" s="2"/>
      <c r="UNI131" s="2"/>
      <c r="UNJ131" s="2"/>
      <c r="UNK131" s="2"/>
      <c r="UNL131" s="2"/>
      <c r="UNM131" s="2"/>
      <c r="UNN131" s="2"/>
      <c r="UNO131" s="2"/>
      <c r="UNP131" s="2"/>
      <c r="UNQ131" s="2"/>
      <c r="UNR131" s="2"/>
      <c r="UNS131" s="2"/>
      <c r="UNT131" s="2"/>
      <c r="UNU131" s="2"/>
      <c r="UNV131" s="2"/>
      <c r="UNW131" s="2"/>
      <c r="UNX131" s="2"/>
      <c r="UNY131" s="2"/>
      <c r="UNZ131" s="2"/>
      <c r="UOA131" s="2"/>
      <c r="UOB131" s="2"/>
      <c r="UOC131" s="2"/>
      <c r="UOD131" s="2"/>
      <c r="UOE131" s="2"/>
      <c r="UOF131" s="2"/>
      <c r="UOG131" s="2"/>
      <c r="UOH131" s="2"/>
      <c r="UOI131" s="2"/>
      <c r="UOJ131" s="2"/>
      <c r="UOK131" s="2"/>
      <c r="UOL131" s="2"/>
      <c r="UOM131" s="2"/>
      <c r="UON131" s="2"/>
      <c r="UOO131" s="2"/>
      <c r="UOP131" s="2"/>
      <c r="UOQ131" s="2"/>
      <c r="UOR131" s="2"/>
      <c r="UOS131" s="2"/>
      <c r="UOT131" s="2"/>
      <c r="UOU131" s="2"/>
      <c r="UOV131" s="2"/>
      <c r="UOW131" s="2"/>
      <c r="UOX131" s="2"/>
      <c r="UOY131" s="2"/>
      <c r="UOZ131" s="2"/>
      <c r="UPA131" s="2"/>
      <c r="UPB131" s="2"/>
      <c r="UPC131" s="2"/>
      <c r="UPD131" s="2"/>
      <c r="UPE131" s="2"/>
      <c r="UPF131" s="2"/>
      <c r="UPG131" s="2"/>
      <c r="UPH131" s="2"/>
      <c r="UPI131" s="2"/>
      <c r="UPJ131" s="2"/>
      <c r="UPK131" s="2"/>
      <c r="UPL131" s="2"/>
      <c r="UPM131" s="2"/>
      <c r="UPN131" s="2"/>
      <c r="UPO131" s="2"/>
      <c r="UPP131" s="2"/>
      <c r="UPQ131" s="2"/>
      <c r="UPR131" s="2"/>
      <c r="UPS131" s="2"/>
      <c r="UPT131" s="2"/>
      <c r="UPU131" s="2"/>
      <c r="UPV131" s="2"/>
      <c r="UPW131" s="2"/>
      <c r="UPX131" s="2"/>
      <c r="UPY131" s="2"/>
      <c r="UPZ131" s="2"/>
      <c r="UQA131" s="2"/>
      <c r="UQB131" s="2"/>
      <c r="UQC131" s="2"/>
      <c r="UQD131" s="2"/>
      <c r="UQE131" s="2"/>
      <c r="UQF131" s="2"/>
      <c r="UQG131" s="2"/>
      <c r="UQH131" s="2"/>
      <c r="UQI131" s="2"/>
      <c r="UQJ131" s="2"/>
      <c r="UQK131" s="2"/>
      <c r="UQL131" s="2"/>
      <c r="UQM131" s="2"/>
      <c r="UQN131" s="2"/>
      <c r="UQO131" s="2"/>
      <c r="UQP131" s="2"/>
      <c r="UQQ131" s="2"/>
      <c r="UQR131" s="2"/>
      <c r="UQS131" s="2"/>
      <c r="UQT131" s="2"/>
      <c r="UQU131" s="2"/>
      <c r="UQV131" s="2"/>
      <c r="UQW131" s="2"/>
      <c r="UQX131" s="2"/>
      <c r="UQY131" s="2"/>
      <c r="UQZ131" s="2"/>
      <c r="URA131" s="2"/>
      <c r="URB131" s="2"/>
      <c r="URC131" s="2"/>
      <c r="URD131" s="2"/>
      <c r="URE131" s="2"/>
      <c r="URF131" s="2"/>
      <c r="URG131" s="2"/>
      <c r="URH131" s="2"/>
      <c r="URI131" s="2"/>
      <c r="URJ131" s="2"/>
      <c r="URK131" s="2"/>
      <c r="URL131" s="2"/>
      <c r="URM131" s="2"/>
      <c r="URN131" s="2"/>
      <c r="URO131" s="2"/>
      <c r="URP131" s="2"/>
      <c r="URQ131" s="2"/>
      <c r="URR131" s="2"/>
      <c r="URS131" s="2"/>
      <c r="URT131" s="2"/>
      <c r="URU131" s="2"/>
      <c r="URV131" s="2"/>
      <c r="URW131" s="2"/>
      <c r="URX131" s="2"/>
      <c r="URY131" s="2"/>
      <c r="URZ131" s="2"/>
      <c r="USA131" s="2"/>
      <c r="USB131" s="2"/>
      <c r="USC131" s="2"/>
      <c r="USD131" s="2"/>
      <c r="USE131" s="2"/>
      <c r="USF131" s="2"/>
      <c r="USG131" s="2"/>
      <c r="USH131" s="2"/>
      <c r="USI131" s="2"/>
      <c r="USJ131" s="2"/>
      <c r="USK131" s="2"/>
      <c r="USL131" s="2"/>
      <c r="USM131" s="2"/>
      <c r="USN131" s="2"/>
      <c r="USO131" s="2"/>
      <c r="USP131" s="2"/>
      <c r="USQ131" s="2"/>
      <c r="USR131" s="2"/>
      <c r="USS131" s="2"/>
      <c r="UST131" s="2"/>
      <c r="USU131" s="2"/>
      <c r="USV131" s="2"/>
      <c r="USW131" s="2"/>
      <c r="USX131" s="2"/>
      <c r="USY131" s="2"/>
      <c r="USZ131" s="2"/>
      <c r="UTA131" s="2"/>
      <c r="UTB131" s="2"/>
      <c r="UTC131" s="2"/>
      <c r="UTD131" s="2"/>
      <c r="UTE131" s="2"/>
      <c r="UTF131" s="2"/>
      <c r="UTG131" s="2"/>
      <c r="UTH131" s="2"/>
      <c r="UTI131" s="2"/>
      <c r="UTJ131" s="2"/>
      <c r="UTK131" s="2"/>
      <c r="UTL131" s="2"/>
      <c r="UTM131" s="2"/>
      <c r="UTN131" s="2"/>
      <c r="UTO131" s="2"/>
      <c r="UTP131" s="2"/>
      <c r="UTQ131" s="2"/>
      <c r="UTR131" s="2"/>
      <c r="UTS131" s="2"/>
      <c r="UTT131" s="2"/>
      <c r="UTU131" s="2"/>
      <c r="UTV131" s="2"/>
      <c r="UTW131" s="2"/>
      <c r="UTX131" s="2"/>
      <c r="UTY131" s="2"/>
      <c r="UTZ131" s="2"/>
      <c r="UUA131" s="2"/>
      <c r="UUB131" s="2"/>
      <c r="UUC131" s="2"/>
      <c r="UUD131" s="2"/>
      <c r="UUE131" s="2"/>
      <c r="UUF131" s="2"/>
      <c r="UUG131" s="2"/>
      <c r="UUH131" s="2"/>
      <c r="UUI131" s="2"/>
      <c r="UUJ131" s="2"/>
      <c r="UUK131" s="2"/>
      <c r="UUL131" s="2"/>
      <c r="UUM131" s="2"/>
      <c r="UUN131" s="2"/>
      <c r="UUO131" s="2"/>
      <c r="UUP131" s="2"/>
      <c r="UUQ131" s="2"/>
      <c r="UUR131" s="2"/>
      <c r="UUS131" s="2"/>
      <c r="UUT131" s="2"/>
      <c r="UUU131" s="2"/>
      <c r="UUV131" s="2"/>
      <c r="UUW131" s="2"/>
      <c r="UUX131" s="2"/>
      <c r="UUY131" s="2"/>
      <c r="UUZ131" s="2"/>
      <c r="UVA131" s="2"/>
      <c r="UVB131" s="2"/>
      <c r="UVC131" s="2"/>
      <c r="UVD131" s="2"/>
      <c r="UVE131" s="2"/>
      <c r="UVF131" s="2"/>
      <c r="UVG131" s="2"/>
      <c r="UVH131" s="2"/>
      <c r="UVI131" s="2"/>
      <c r="UVJ131" s="2"/>
      <c r="UVK131" s="2"/>
      <c r="UVL131" s="2"/>
      <c r="UVM131" s="2"/>
      <c r="UVN131" s="2"/>
      <c r="UVO131" s="2"/>
      <c r="UVP131" s="2"/>
      <c r="UVQ131" s="2"/>
      <c r="UVR131" s="2"/>
      <c r="UVS131" s="2"/>
      <c r="UVT131" s="2"/>
      <c r="UVU131" s="2"/>
      <c r="UVV131" s="2"/>
      <c r="UVW131" s="2"/>
      <c r="UVX131" s="2"/>
      <c r="UVY131" s="2"/>
      <c r="UVZ131" s="2"/>
      <c r="UWA131" s="2"/>
      <c r="UWB131" s="2"/>
      <c r="UWC131" s="2"/>
      <c r="UWD131" s="2"/>
      <c r="UWE131" s="2"/>
      <c r="UWF131" s="2"/>
      <c r="UWG131" s="2"/>
      <c r="UWH131" s="2"/>
      <c r="UWI131" s="2"/>
      <c r="UWJ131" s="2"/>
      <c r="UWK131" s="2"/>
      <c r="UWL131" s="2"/>
      <c r="UWM131" s="2"/>
      <c r="UWN131" s="2"/>
      <c r="UWO131" s="2"/>
      <c r="UWP131" s="2"/>
      <c r="UWQ131" s="2"/>
      <c r="UWR131" s="2"/>
      <c r="UWS131" s="2"/>
      <c r="UWT131" s="2"/>
      <c r="UWU131" s="2"/>
      <c r="UWV131" s="2"/>
      <c r="UWW131" s="2"/>
      <c r="UWX131" s="2"/>
      <c r="UWY131" s="2"/>
      <c r="UWZ131" s="2"/>
      <c r="UXA131" s="2"/>
      <c r="UXB131" s="2"/>
      <c r="UXC131" s="2"/>
      <c r="UXD131" s="2"/>
      <c r="UXE131" s="2"/>
      <c r="UXF131" s="2"/>
      <c r="UXG131" s="2"/>
      <c r="UXH131" s="2"/>
      <c r="UXI131" s="2"/>
      <c r="UXJ131" s="2"/>
      <c r="UXK131" s="2"/>
      <c r="UXL131" s="2"/>
      <c r="UXM131" s="2"/>
      <c r="UXN131" s="2"/>
      <c r="UXO131" s="2"/>
      <c r="UXP131" s="2"/>
      <c r="UXQ131" s="2"/>
      <c r="UXR131" s="2"/>
      <c r="UXS131" s="2"/>
      <c r="UXT131" s="2"/>
      <c r="UXU131" s="2"/>
      <c r="UXV131" s="2"/>
      <c r="UXW131" s="2"/>
      <c r="UXX131" s="2"/>
      <c r="UXY131" s="2"/>
      <c r="UXZ131" s="2"/>
      <c r="UYA131" s="2"/>
      <c r="UYB131" s="2"/>
      <c r="UYC131" s="2"/>
      <c r="UYD131" s="2"/>
      <c r="UYE131" s="2"/>
      <c r="UYF131" s="2"/>
      <c r="UYG131" s="2"/>
      <c r="UYH131" s="2"/>
      <c r="UYI131" s="2"/>
      <c r="UYJ131" s="2"/>
      <c r="UYK131" s="2"/>
      <c r="UYL131" s="2"/>
      <c r="UYM131" s="2"/>
      <c r="UYN131" s="2"/>
      <c r="UYO131" s="2"/>
      <c r="UYP131" s="2"/>
      <c r="UYQ131" s="2"/>
      <c r="UYR131" s="2"/>
      <c r="UYS131" s="2"/>
      <c r="UYT131" s="2"/>
      <c r="UYU131" s="2"/>
      <c r="UYV131" s="2"/>
      <c r="UYW131" s="2"/>
      <c r="UYX131" s="2"/>
      <c r="UYY131" s="2"/>
      <c r="UYZ131" s="2"/>
      <c r="UZA131" s="2"/>
      <c r="UZB131" s="2"/>
      <c r="UZC131" s="2"/>
      <c r="UZD131" s="2"/>
      <c r="UZE131" s="2"/>
      <c r="UZF131" s="2"/>
      <c r="UZG131" s="2"/>
      <c r="UZH131" s="2"/>
      <c r="UZI131" s="2"/>
      <c r="UZJ131" s="2"/>
      <c r="UZK131" s="2"/>
      <c r="UZL131" s="2"/>
      <c r="UZM131" s="2"/>
      <c r="UZN131" s="2"/>
      <c r="UZO131" s="2"/>
      <c r="UZP131" s="2"/>
      <c r="UZQ131" s="2"/>
      <c r="UZR131" s="2"/>
      <c r="UZS131" s="2"/>
      <c r="UZT131" s="2"/>
      <c r="UZU131" s="2"/>
      <c r="UZV131" s="2"/>
      <c r="UZW131" s="2"/>
      <c r="UZX131" s="2"/>
      <c r="UZY131" s="2"/>
      <c r="UZZ131" s="2"/>
      <c r="VAA131" s="2"/>
      <c r="VAB131" s="2"/>
      <c r="VAC131" s="2"/>
      <c r="VAD131" s="2"/>
      <c r="VAE131" s="2"/>
      <c r="VAF131" s="2"/>
      <c r="VAG131" s="2"/>
      <c r="VAH131" s="2"/>
      <c r="VAI131" s="2"/>
      <c r="VAJ131" s="2"/>
      <c r="VAK131" s="2"/>
      <c r="VAL131" s="2"/>
      <c r="VAM131" s="2"/>
      <c r="VAN131" s="2"/>
      <c r="VAO131" s="2"/>
      <c r="VAP131" s="2"/>
      <c r="VAQ131" s="2"/>
      <c r="VAR131" s="2"/>
      <c r="VAS131" s="2"/>
      <c r="VAT131" s="2"/>
      <c r="VAU131" s="2"/>
      <c r="VAV131" s="2"/>
      <c r="VAW131" s="2"/>
      <c r="VAX131" s="2"/>
      <c r="VAY131" s="2"/>
      <c r="VAZ131" s="2"/>
      <c r="VBA131" s="2"/>
      <c r="VBB131" s="2"/>
      <c r="VBC131" s="2"/>
      <c r="VBD131" s="2"/>
      <c r="VBE131" s="2"/>
      <c r="VBF131" s="2"/>
      <c r="VBG131" s="2"/>
      <c r="VBH131" s="2"/>
      <c r="VBI131" s="2"/>
      <c r="VBJ131" s="2"/>
      <c r="VBK131" s="2"/>
      <c r="VBL131" s="2"/>
      <c r="VBM131" s="2"/>
      <c r="VBN131" s="2"/>
      <c r="VBO131" s="2"/>
      <c r="VBP131" s="2"/>
      <c r="VBQ131" s="2"/>
      <c r="VBR131" s="2"/>
      <c r="VBS131" s="2"/>
      <c r="VBT131" s="2"/>
      <c r="VBU131" s="2"/>
      <c r="VBV131" s="2"/>
      <c r="VBW131" s="2"/>
      <c r="VBX131" s="2"/>
      <c r="VBY131" s="2"/>
      <c r="VBZ131" s="2"/>
      <c r="VCA131" s="2"/>
      <c r="VCB131" s="2"/>
      <c r="VCC131" s="2"/>
      <c r="VCD131" s="2"/>
      <c r="VCE131" s="2"/>
      <c r="VCF131" s="2"/>
      <c r="VCG131" s="2"/>
      <c r="VCH131" s="2"/>
      <c r="VCI131" s="2"/>
      <c r="VCJ131" s="2"/>
      <c r="VCK131" s="2"/>
      <c r="VCL131" s="2"/>
      <c r="VCM131" s="2"/>
      <c r="VCN131" s="2"/>
      <c r="VCO131" s="2"/>
      <c r="VCP131" s="2"/>
      <c r="VCQ131" s="2"/>
      <c r="VCR131" s="2"/>
      <c r="VCS131" s="2"/>
      <c r="VCT131" s="2"/>
      <c r="VCU131" s="2"/>
      <c r="VCV131" s="2"/>
      <c r="VCW131" s="2"/>
      <c r="VCX131" s="2"/>
      <c r="VCY131" s="2"/>
      <c r="VCZ131" s="2"/>
      <c r="VDA131" s="2"/>
      <c r="VDB131" s="2"/>
      <c r="VDC131" s="2"/>
      <c r="VDD131" s="2"/>
      <c r="VDE131" s="2"/>
      <c r="VDF131" s="2"/>
      <c r="VDG131" s="2"/>
      <c r="VDH131" s="2"/>
      <c r="VDI131" s="2"/>
      <c r="VDJ131" s="2"/>
      <c r="VDK131" s="2"/>
      <c r="VDL131" s="2"/>
      <c r="VDM131" s="2"/>
      <c r="VDN131" s="2"/>
      <c r="VDO131" s="2"/>
      <c r="VDP131" s="2"/>
      <c r="VDQ131" s="2"/>
      <c r="VDR131" s="2"/>
      <c r="VDS131" s="2"/>
      <c r="VDT131" s="2"/>
      <c r="VDU131" s="2"/>
      <c r="VDV131" s="2"/>
      <c r="VDW131" s="2"/>
      <c r="VDX131" s="2"/>
      <c r="VDY131" s="2"/>
      <c r="VDZ131" s="2"/>
      <c r="VEA131" s="2"/>
      <c r="VEB131" s="2"/>
      <c r="VEC131" s="2"/>
      <c r="VED131" s="2"/>
      <c r="VEE131" s="2"/>
      <c r="VEF131" s="2"/>
      <c r="VEG131" s="2"/>
      <c r="VEH131" s="2"/>
      <c r="VEI131" s="2"/>
      <c r="VEJ131" s="2"/>
      <c r="VEK131" s="2"/>
      <c r="VEL131" s="2"/>
      <c r="VEM131" s="2"/>
      <c r="VEN131" s="2"/>
      <c r="VEO131" s="2"/>
      <c r="VEP131" s="2"/>
      <c r="VEQ131" s="2"/>
      <c r="VER131" s="2"/>
      <c r="VES131" s="2"/>
      <c r="VET131" s="2"/>
      <c r="VEU131" s="2"/>
      <c r="VEV131" s="2"/>
      <c r="VEW131" s="2"/>
      <c r="VEX131" s="2"/>
      <c r="VEY131" s="2"/>
      <c r="VEZ131" s="2"/>
      <c r="VFA131" s="2"/>
      <c r="VFB131" s="2"/>
      <c r="VFC131" s="2"/>
      <c r="VFD131" s="2"/>
      <c r="VFE131" s="2"/>
      <c r="VFF131" s="2"/>
      <c r="VFG131" s="2"/>
      <c r="VFH131" s="2"/>
      <c r="VFI131" s="2"/>
      <c r="VFJ131" s="2"/>
      <c r="VFK131" s="2"/>
      <c r="VFL131" s="2"/>
      <c r="VFM131" s="2"/>
      <c r="VFN131" s="2"/>
      <c r="VFO131" s="2"/>
      <c r="VFP131" s="2"/>
      <c r="VFQ131" s="2"/>
      <c r="VFR131" s="2"/>
      <c r="VFS131" s="2"/>
      <c r="VFT131" s="2"/>
      <c r="VFU131" s="2"/>
      <c r="VFV131" s="2"/>
      <c r="VFW131" s="2"/>
      <c r="VFX131" s="2"/>
      <c r="VFY131" s="2"/>
      <c r="VFZ131" s="2"/>
      <c r="VGA131" s="2"/>
      <c r="VGB131" s="2"/>
      <c r="VGC131" s="2"/>
      <c r="VGD131" s="2"/>
      <c r="VGE131" s="2"/>
      <c r="VGF131" s="2"/>
      <c r="VGG131" s="2"/>
      <c r="VGH131" s="2"/>
      <c r="VGI131" s="2"/>
      <c r="VGJ131" s="2"/>
      <c r="VGK131" s="2"/>
      <c r="VGL131" s="2"/>
      <c r="VGM131" s="2"/>
      <c r="VGN131" s="2"/>
      <c r="VGO131" s="2"/>
      <c r="VGP131" s="2"/>
      <c r="VGQ131" s="2"/>
      <c r="VGR131" s="2"/>
      <c r="VGS131" s="2"/>
      <c r="VGT131" s="2"/>
      <c r="VGU131" s="2"/>
      <c r="VGV131" s="2"/>
      <c r="VGW131" s="2"/>
      <c r="VGX131" s="2"/>
      <c r="VGY131" s="2"/>
      <c r="VGZ131" s="2"/>
      <c r="VHA131" s="2"/>
      <c r="VHB131" s="2"/>
      <c r="VHC131" s="2"/>
      <c r="VHD131" s="2"/>
      <c r="VHE131" s="2"/>
      <c r="VHF131" s="2"/>
      <c r="VHG131" s="2"/>
      <c r="VHH131" s="2"/>
      <c r="VHI131" s="2"/>
      <c r="VHJ131" s="2"/>
      <c r="VHK131" s="2"/>
      <c r="VHL131" s="2"/>
      <c r="VHM131" s="2"/>
      <c r="VHN131" s="2"/>
      <c r="VHO131" s="2"/>
      <c r="VHP131" s="2"/>
      <c r="VHQ131" s="2"/>
      <c r="VHR131" s="2"/>
      <c r="VHS131" s="2"/>
      <c r="VHT131" s="2"/>
      <c r="VHU131" s="2"/>
      <c r="VHV131" s="2"/>
      <c r="VHW131" s="2"/>
      <c r="VHX131" s="2"/>
      <c r="VHY131" s="2"/>
      <c r="VHZ131" s="2"/>
      <c r="VIA131" s="2"/>
      <c r="VIB131" s="2"/>
      <c r="VIC131" s="2"/>
      <c r="VID131" s="2"/>
      <c r="VIE131" s="2"/>
      <c r="VIF131" s="2"/>
      <c r="VIG131" s="2"/>
      <c r="VIH131" s="2"/>
      <c r="VII131" s="2"/>
      <c r="VIJ131" s="2"/>
      <c r="VIK131" s="2"/>
      <c r="VIL131" s="2"/>
      <c r="VIM131" s="2"/>
      <c r="VIN131" s="2"/>
      <c r="VIO131" s="2"/>
      <c r="VIP131" s="2"/>
      <c r="VIQ131" s="2"/>
      <c r="VIR131" s="2"/>
      <c r="VIS131" s="2"/>
      <c r="VIT131" s="2"/>
      <c r="VIU131" s="2"/>
      <c r="VIV131" s="2"/>
      <c r="VIW131" s="2"/>
      <c r="VIX131" s="2"/>
      <c r="VIY131" s="2"/>
      <c r="VIZ131" s="2"/>
      <c r="VJA131" s="2"/>
      <c r="VJB131" s="2"/>
      <c r="VJC131" s="2"/>
      <c r="VJD131" s="2"/>
      <c r="VJE131" s="2"/>
      <c r="VJF131" s="2"/>
      <c r="VJG131" s="2"/>
      <c r="VJH131" s="2"/>
      <c r="VJI131" s="2"/>
      <c r="VJJ131" s="2"/>
      <c r="VJK131" s="2"/>
      <c r="VJL131" s="2"/>
      <c r="VJM131" s="2"/>
      <c r="VJN131" s="2"/>
      <c r="VJO131" s="2"/>
      <c r="VJP131" s="2"/>
      <c r="VJQ131" s="2"/>
      <c r="VJR131" s="2"/>
      <c r="VJS131" s="2"/>
      <c r="VJT131" s="2"/>
      <c r="VJU131" s="2"/>
      <c r="VJV131" s="2"/>
      <c r="VJW131" s="2"/>
      <c r="VJX131" s="2"/>
      <c r="VJY131" s="2"/>
      <c r="VJZ131" s="2"/>
      <c r="VKA131" s="2"/>
      <c r="VKB131" s="2"/>
      <c r="VKC131" s="2"/>
      <c r="VKD131" s="2"/>
      <c r="VKE131" s="2"/>
      <c r="VKF131" s="2"/>
      <c r="VKG131" s="2"/>
      <c r="VKH131" s="2"/>
      <c r="VKI131" s="2"/>
      <c r="VKJ131" s="2"/>
      <c r="VKK131" s="2"/>
      <c r="VKL131" s="2"/>
      <c r="VKM131" s="2"/>
      <c r="VKN131" s="2"/>
      <c r="VKO131" s="2"/>
      <c r="VKP131" s="2"/>
      <c r="VKQ131" s="2"/>
      <c r="VKR131" s="2"/>
      <c r="VKS131" s="2"/>
      <c r="VKT131" s="2"/>
      <c r="VKU131" s="2"/>
      <c r="VKV131" s="2"/>
      <c r="VKW131" s="2"/>
      <c r="VKX131" s="2"/>
      <c r="VKY131" s="2"/>
      <c r="VKZ131" s="2"/>
      <c r="VLA131" s="2"/>
      <c r="VLB131" s="2"/>
      <c r="VLC131" s="2"/>
      <c r="VLD131" s="2"/>
      <c r="VLE131" s="2"/>
      <c r="VLF131" s="2"/>
      <c r="VLG131" s="2"/>
      <c r="VLH131" s="2"/>
      <c r="VLI131" s="2"/>
      <c r="VLJ131" s="2"/>
      <c r="VLK131" s="2"/>
      <c r="VLL131" s="2"/>
      <c r="VLM131" s="2"/>
      <c r="VLN131" s="2"/>
      <c r="VLO131" s="2"/>
      <c r="VLP131" s="2"/>
      <c r="VLQ131" s="2"/>
      <c r="VLR131" s="2"/>
      <c r="VLS131" s="2"/>
      <c r="VLT131" s="2"/>
      <c r="VLU131" s="2"/>
      <c r="VLV131" s="2"/>
      <c r="VLW131" s="2"/>
      <c r="VLX131" s="2"/>
      <c r="VLY131" s="2"/>
      <c r="VLZ131" s="2"/>
      <c r="VMA131" s="2"/>
      <c r="VMB131" s="2"/>
      <c r="VMC131" s="2"/>
      <c r="VMD131" s="2"/>
      <c r="VME131" s="2"/>
      <c r="VMF131" s="2"/>
      <c r="VMG131" s="2"/>
      <c r="VMH131" s="2"/>
      <c r="VMI131" s="2"/>
      <c r="VMJ131" s="2"/>
      <c r="VMK131" s="2"/>
      <c r="VML131" s="2"/>
      <c r="VMM131" s="2"/>
      <c r="VMN131" s="2"/>
      <c r="VMO131" s="2"/>
      <c r="VMP131" s="2"/>
      <c r="VMQ131" s="2"/>
      <c r="VMR131" s="2"/>
      <c r="VMS131" s="2"/>
      <c r="VMT131" s="2"/>
      <c r="VMU131" s="2"/>
      <c r="VMV131" s="2"/>
      <c r="VMW131" s="2"/>
      <c r="VMX131" s="2"/>
      <c r="VMY131" s="2"/>
      <c r="VMZ131" s="2"/>
      <c r="VNA131" s="2"/>
      <c r="VNB131" s="2"/>
      <c r="VNC131" s="2"/>
      <c r="VND131" s="2"/>
      <c r="VNE131" s="2"/>
      <c r="VNF131" s="2"/>
      <c r="VNG131" s="2"/>
      <c r="VNH131" s="2"/>
      <c r="VNI131" s="2"/>
      <c r="VNJ131" s="2"/>
      <c r="VNK131" s="2"/>
      <c r="VNL131" s="2"/>
      <c r="VNM131" s="2"/>
      <c r="VNN131" s="2"/>
      <c r="VNO131" s="2"/>
      <c r="VNP131" s="2"/>
      <c r="VNQ131" s="2"/>
      <c r="VNR131" s="2"/>
      <c r="VNS131" s="2"/>
      <c r="VNT131" s="2"/>
      <c r="VNU131" s="2"/>
      <c r="VNV131" s="2"/>
      <c r="VNW131" s="2"/>
      <c r="VNX131" s="2"/>
      <c r="VNY131" s="2"/>
      <c r="VNZ131" s="2"/>
      <c r="VOA131" s="2"/>
      <c r="VOB131" s="2"/>
      <c r="VOC131" s="2"/>
      <c r="VOD131" s="2"/>
      <c r="VOE131" s="2"/>
      <c r="VOF131" s="2"/>
      <c r="VOG131" s="2"/>
      <c r="VOH131" s="2"/>
      <c r="VOI131" s="2"/>
      <c r="VOJ131" s="2"/>
      <c r="VOK131" s="2"/>
      <c r="VOL131" s="2"/>
      <c r="VOM131" s="2"/>
      <c r="VON131" s="2"/>
      <c r="VOO131" s="2"/>
      <c r="VOP131" s="2"/>
      <c r="VOQ131" s="2"/>
      <c r="VOR131" s="2"/>
      <c r="VOS131" s="2"/>
      <c r="VOT131" s="2"/>
      <c r="VOU131" s="2"/>
      <c r="VOV131" s="2"/>
      <c r="VOW131" s="2"/>
      <c r="VOX131" s="2"/>
      <c r="VOY131" s="2"/>
      <c r="VOZ131" s="2"/>
      <c r="VPA131" s="2"/>
      <c r="VPB131" s="2"/>
      <c r="VPC131" s="2"/>
      <c r="VPD131" s="2"/>
      <c r="VPE131" s="2"/>
      <c r="VPF131" s="2"/>
      <c r="VPG131" s="2"/>
      <c r="VPH131" s="2"/>
      <c r="VPI131" s="2"/>
      <c r="VPJ131" s="2"/>
      <c r="VPK131" s="2"/>
      <c r="VPL131" s="2"/>
      <c r="VPM131" s="2"/>
      <c r="VPN131" s="2"/>
      <c r="VPO131" s="2"/>
      <c r="VPP131" s="2"/>
      <c r="VPQ131" s="2"/>
      <c r="VPR131" s="2"/>
      <c r="VPS131" s="2"/>
      <c r="VPT131" s="2"/>
      <c r="VPU131" s="2"/>
      <c r="VPV131" s="2"/>
      <c r="VPW131" s="2"/>
      <c r="VPX131" s="2"/>
      <c r="VPY131" s="2"/>
      <c r="VPZ131" s="2"/>
      <c r="VQA131" s="2"/>
      <c r="VQB131" s="2"/>
      <c r="VQC131" s="2"/>
      <c r="VQD131" s="2"/>
      <c r="VQE131" s="2"/>
      <c r="VQF131" s="2"/>
      <c r="VQG131" s="2"/>
      <c r="VQH131" s="2"/>
      <c r="VQI131" s="2"/>
      <c r="VQJ131" s="2"/>
      <c r="VQK131" s="2"/>
      <c r="VQL131" s="2"/>
      <c r="VQM131" s="2"/>
      <c r="VQN131" s="2"/>
      <c r="VQO131" s="2"/>
      <c r="VQP131" s="2"/>
      <c r="VQQ131" s="2"/>
      <c r="VQR131" s="2"/>
      <c r="VQS131" s="2"/>
      <c r="VQT131" s="2"/>
      <c r="VQU131" s="2"/>
      <c r="VQV131" s="2"/>
      <c r="VQW131" s="2"/>
      <c r="VQX131" s="2"/>
      <c r="VQY131" s="2"/>
      <c r="VQZ131" s="2"/>
      <c r="VRA131" s="2"/>
      <c r="VRB131" s="2"/>
      <c r="VRC131" s="2"/>
      <c r="VRD131" s="2"/>
      <c r="VRE131" s="2"/>
      <c r="VRF131" s="2"/>
      <c r="VRG131" s="2"/>
      <c r="VRH131" s="2"/>
      <c r="VRI131" s="2"/>
      <c r="VRJ131" s="2"/>
      <c r="VRK131" s="2"/>
      <c r="VRL131" s="2"/>
      <c r="VRM131" s="2"/>
      <c r="VRN131" s="2"/>
      <c r="VRO131" s="2"/>
      <c r="VRP131" s="2"/>
      <c r="VRQ131" s="2"/>
      <c r="VRR131" s="2"/>
      <c r="VRS131" s="2"/>
      <c r="VRT131" s="2"/>
      <c r="VRU131" s="2"/>
      <c r="VRV131" s="2"/>
      <c r="VRW131" s="2"/>
      <c r="VRX131" s="2"/>
      <c r="VRY131" s="2"/>
      <c r="VRZ131" s="2"/>
      <c r="VSA131" s="2"/>
      <c r="VSB131" s="2"/>
      <c r="VSC131" s="2"/>
      <c r="VSD131" s="2"/>
      <c r="VSE131" s="2"/>
      <c r="VSF131" s="2"/>
      <c r="VSG131" s="2"/>
      <c r="VSH131" s="2"/>
      <c r="VSI131" s="2"/>
      <c r="VSJ131" s="2"/>
      <c r="VSK131" s="2"/>
      <c r="VSL131" s="2"/>
      <c r="VSM131" s="2"/>
      <c r="VSN131" s="2"/>
      <c r="VSO131" s="2"/>
      <c r="VSP131" s="2"/>
      <c r="VSQ131" s="2"/>
      <c r="VSR131" s="2"/>
      <c r="VSS131" s="2"/>
      <c r="VST131" s="2"/>
      <c r="VSU131" s="2"/>
      <c r="VSV131" s="2"/>
      <c r="VSW131" s="2"/>
      <c r="VSX131" s="2"/>
      <c r="VSY131" s="2"/>
      <c r="VSZ131" s="2"/>
      <c r="VTA131" s="2"/>
      <c r="VTB131" s="2"/>
      <c r="VTC131" s="2"/>
      <c r="VTD131" s="2"/>
      <c r="VTE131" s="2"/>
      <c r="VTF131" s="2"/>
      <c r="VTG131" s="2"/>
      <c r="VTH131" s="2"/>
      <c r="VTI131" s="2"/>
      <c r="VTJ131" s="2"/>
      <c r="VTK131" s="2"/>
      <c r="VTL131" s="2"/>
      <c r="VTM131" s="2"/>
      <c r="VTN131" s="2"/>
      <c r="VTO131" s="2"/>
      <c r="VTP131" s="2"/>
      <c r="VTQ131" s="2"/>
      <c r="VTR131" s="2"/>
      <c r="VTS131" s="2"/>
      <c r="VTT131" s="2"/>
      <c r="VTU131" s="2"/>
      <c r="VTV131" s="2"/>
      <c r="VTW131" s="2"/>
      <c r="VTX131" s="2"/>
      <c r="VTY131" s="2"/>
      <c r="VTZ131" s="2"/>
      <c r="VUA131" s="2"/>
      <c r="VUB131" s="2"/>
      <c r="VUC131" s="2"/>
      <c r="VUD131" s="2"/>
      <c r="VUE131" s="2"/>
      <c r="VUF131" s="2"/>
      <c r="VUG131" s="2"/>
      <c r="VUH131" s="2"/>
      <c r="VUI131" s="2"/>
      <c r="VUJ131" s="2"/>
      <c r="VUK131" s="2"/>
      <c r="VUL131" s="2"/>
      <c r="VUM131" s="2"/>
      <c r="VUN131" s="2"/>
      <c r="VUO131" s="2"/>
      <c r="VUP131" s="2"/>
      <c r="VUQ131" s="2"/>
      <c r="VUR131" s="2"/>
      <c r="VUS131" s="2"/>
      <c r="VUT131" s="2"/>
      <c r="VUU131" s="2"/>
      <c r="VUV131" s="2"/>
      <c r="VUW131" s="2"/>
      <c r="VUX131" s="2"/>
      <c r="VUY131" s="2"/>
      <c r="VUZ131" s="2"/>
      <c r="VVA131" s="2"/>
      <c r="VVB131" s="2"/>
      <c r="VVC131" s="2"/>
      <c r="VVD131" s="2"/>
      <c r="VVE131" s="2"/>
      <c r="VVF131" s="2"/>
      <c r="VVG131" s="2"/>
      <c r="VVH131" s="2"/>
      <c r="VVI131" s="2"/>
      <c r="VVJ131" s="2"/>
      <c r="VVK131" s="2"/>
      <c r="VVL131" s="2"/>
      <c r="VVM131" s="2"/>
      <c r="VVN131" s="2"/>
      <c r="VVO131" s="2"/>
      <c r="VVP131" s="2"/>
      <c r="VVQ131" s="2"/>
      <c r="VVR131" s="2"/>
      <c r="VVS131" s="2"/>
      <c r="VVT131" s="2"/>
      <c r="VVU131" s="2"/>
      <c r="VVV131" s="2"/>
      <c r="VVW131" s="2"/>
      <c r="VVX131" s="2"/>
      <c r="VVY131" s="2"/>
      <c r="VVZ131" s="2"/>
      <c r="VWA131" s="2"/>
      <c r="VWB131" s="2"/>
      <c r="VWC131" s="2"/>
      <c r="VWD131" s="2"/>
      <c r="VWE131" s="2"/>
      <c r="VWF131" s="2"/>
      <c r="VWG131" s="2"/>
      <c r="VWH131" s="2"/>
      <c r="VWI131" s="2"/>
      <c r="VWJ131" s="2"/>
      <c r="VWK131" s="2"/>
      <c r="VWL131" s="2"/>
      <c r="VWM131" s="2"/>
      <c r="VWN131" s="2"/>
      <c r="VWO131" s="2"/>
      <c r="VWP131" s="2"/>
      <c r="VWQ131" s="2"/>
      <c r="VWR131" s="2"/>
      <c r="VWS131" s="2"/>
      <c r="VWT131" s="2"/>
      <c r="VWU131" s="2"/>
      <c r="VWV131" s="2"/>
      <c r="VWW131" s="2"/>
      <c r="VWX131" s="2"/>
      <c r="VWY131" s="2"/>
      <c r="VWZ131" s="2"/>
      <c r="VXA131" s="2"/>
      <c r="VXB131" s="2"/>
      <c r="VXC131" s="2"/>
      <c r="VXD131" s="2"/>
      <c r="VXE131" s="2"/>
      <c r="VXF131" s="2"/>
      <c r="VXG131" s="2"/>
      <c r="VXH131" s="2"/>
      <c r="VXI131" s="2"/>
      <c r="VXJ131" s="2"/>
      <c r="VXK131" s="2"/>
      <c r="VXL131" s="2"/>
      <c r="VXM131" s="2"/>
      <c r="VXN131" s="2"/>
      <c r="VXO131" s="2"/>
      <c r="VXP131" s="2"/>
      <c r="VXQ131" s="2"/>
      <c r="VXR131" s="2"/>
      <c r="VXS131" s="2"/>
      <c r="VXT131" s="2"/>
      <c r="VXU131" s="2"/>
      <c r="VXV131" s="2"/>
      <c r="VXW131" s="2"/>
      <c r="VXX131" s="2"/>
      <c r="VXY131" s="2"/>
      <c r="VXZ131" s="2"/>
      <c r="VYA131" s="2"/>
      <c r="VYB131" s="2"/>
      <c r="VYC131" s="2"/>
      <c r="VYD131" s="2"/>
      <c r="VYE131" s="2"/>
      <c r="VYF131" s="2"/>
      <c r="VYG131" s="2"/>
      <c r="VYH131" s="2"/>
      <c r="VYI131" s="2"/>
      <c r="VYJ131" s="2"/>
      <c r="VYK131" s="2"/>
      <c r="VYL131" s="2"/>
      <c r="VYM131" s="2"/>
      <c r="VYN131" s="2"/>
      <c r="VYO131" s="2"/>
      <c r="VYP131" s="2"/>
      <c r="VYQ131" s="2"/>
      <c r="VYR131" s="2"/>
      <c r="VYS131" s="2"/>
      <c r="VYT131" s="2"/>
      <c r="VYU131" s="2"/>
      <c r="VYV131" s="2"/>
      <c r="VYW131" s="2"/>
      <c r="VYX131" s="2"/>
      <c r="VYY131" s="2"/>
      <c r="VYZ131" s="2"/>
      <c r="VZA131" s="2"/>
      <c r="VZB131" s="2"/>
      <c r="VZC131" s="2"/>
      <c r="VZD131" s="2"/>
      <c r="VZE131" s="2"/>
      <c r="VZF131" s="2"/>
      <c r="VZG131" s="2"/>
      <c r="VZH131" s="2"/>
      <c r="VZI131" s="2"/>
      <c r="VZJ131" s="2"/>
      <c r="VZK131" s="2"/>
      <c r="VZL131" s="2"/>
      <c r="VZM131" s="2"/>
      <c r="VZN131" s="2"/>
      <c r="VZO131" s="2"/>
      <c r="VZP131" s="2"/>
      <c r="VZQ131" s="2"/>
      <c r="VZR131" s="2"/>
      <c r="VZS131" s="2"/>
      <c r="VZT131" s="2"/>
      <c r="VZU131" s="2"/>
      <c r="VZV131" s="2"/>
      <c r="VZW131" s="2"/>
      <c r="VZX131" s="2"/>
      <c r="VZY131" s="2"/>
      <c r="VZZ131" s="2"/>
      <c r="WAA131" s="2"/>
      <c r="WAB131" s="2"/>
      <c r="WAC131" s="2"/>
      <c r="WAD131" s="2"/>
      <c r="WAE131" s="2"/>
      <c r="WAF131" s="2"/>
      <c r="WAG131" s="2"/>
      <c r="WAH131" s="2"/>
      <c r="WAI131" s="2"/>
      <c r="WAJ131" s="2"/>
      <c r="WAK131" s="2"/>
      <c r="WAL131" s="2"/>
      <c r="WAM131" s="2"/>
      <c r="WAN131" s="2"/>
      <c r="WAO131" s="2"/>
      <c r="WAP131" s="2"/>
      <c r="WAQ131" s="2"/>
      <c r="WAR131" s="2"/>
      <c r="WAS131" s="2"/>
      <c r="WAT131" s="2"/>
      <c r="WAU131" s="2"/>
      <c r="WAV131" s="2"/>
      <c r="WAW131" s="2"/>
      <c r="WAX131" s="2"/>
      <c r="WAY131" s="2"/>
      <c r="WAZ131" s="2"/>
      <c r="WBA131" s="2"/>
      <c r="WBB131" s="2"/>
      <c r="WBC131" s="2"/>
      <c r="WBD131" s="2"/>
      <c r="WBE131" s="2"/>
      <c r="WBF131" s="2"/>
      <c r="WBG131" s="2"/>
      <c r="WBH131" s="2"/>
      <c r="WBI131" s="2"/>
      <c r="WBJ131" s="2"/>
      <c r="WBK131" s="2"/>
      <c r="WBL131" s="2"/>
      <c r="WBM131" s="2"/>
      <c r="WBN131" s="2"/>
      <c r="WBO131" s="2"/>
      <c r="WBP131" s="2"/>
      <c r="WBQ131" s="2"/>
      <c r="WBR131" s="2"/>
      <c r="WBS131" s="2"/>
      <c r="WBT131" s="2"/>
      <c r="WBU131" s="2"/>
      <c r="WBV131" s="2"/>
      <c r="WBW131" s="2"/>
      <c r="WBX131" s="2"/>
      <c r="WBY131" s="2"/>
      <c r="WBZ131" s="2"/>
      <c r="WCA131" s="2"/>
      <c r="WCB131" s="2"/>
      <c r="WCC131" s="2"/>
      <c r="WCD131" s="2"/>
      <c r="WCE131" s="2"/>
      <c r="WCF131" s="2"/>
      <c r="WCG131" s="2"/>
      <c r="WCH131" s="2"/>
      <c r="WCI131" s="2"/>
      <c r="WCJ131" s="2"/>
      <c r="WCK131" s="2"/>
      <c r="WCL131" s="2"/>
      <c r="WCM131" s="2"/>
      <c r="WCN131" s="2"/>
      <c r="WCO131" s="2"/>
      <c r="WCP131" s="2"/>
      <c r="WCQ131" s="2"/>
      <c r="WCR131" s="2"/>
      <c r="WCS131" s="2"/>
      <c r="WCT131" s="2"/>
      <c r="WCU131" s="2"/>
      <c r="WCV131" s="2"/>
      <c r="WCW131" s="2"/>
      <c r="WCX131" s="2"/>
      <c r="WCY131" s="2"/>
      <c r="WCZ131" s="2"/>
      <c r="WDA131" s="2"/>
      <c r="WDB131" s="2"/>
      <c r="WDC131" s="2"/>
      <c r="WDD131" s="2"/>
      <c r="WDE131" s="2"/>
      <c r="WDF131" s="2"/>
      <c r="WDG131" s="2"/>
      <c r="WDH131" s="2"/>
      <c r="WDI131" s="2"/>
      <c r="WDJ131" s="2"/>
      <c r="WDK131" s="2"/>
      <c r="WDL131" s="2"/>
      <c r="WDM131" s="2"/>
      <c r="WDN131" s="2"/>
      <c r="WDO131" s="2"/>
      <c r="WDP131" s="2"/>
      <c r="WDQ131" s="2"/>
      <c r="WDR131" s="2"/>
      <c r="WDS131" s="2"/>
      <c r="WDT131" s="2"/>
      <c r="WDU131" s="2"/>
      <c r="WDV131" s="2"/>
      <c r="WDW131" s="2"/>
      <c r="WDX131" s="2"/>
      <c r="WDY131" s="2"/>
      <c r="WDZ131" s="2"/>
      <c r="WEA131" s="2"/>
      <c r="WEB131" s="2"/>
      <c r="WEC131" s="2"/>
      <c r="WED131" s="2"/>
      <c r="WEE131" s="2"/>
      <c r="WEF131" s="2"/>
      <c r="WEG131" s="2"/>
      <c r="WEH131" s="2"/>
      <c r="WEI131" s="2"/>
      <c r="WEJ131" s="2"/>
      <c r="WEK131" s="2"/>
      <c r="WEL131" s="2"/>
      <c r="WEM131" s="2"/>
      <c r="WEN131" s="2"/>
      <c r="WEO131" s="2"/>
      <c r="WEP131" s="2"/>
      <c r="WEQ131" s="2"/>
      <c r="WER131" s="2"/>
      <c r="WES131" s="2"/>
      <c r="WET131" s="2"/>
      <c r="WEU131" s="2"/>
      <c r="WEV131" s="2"/>
      <c r="WEW131" s="2"/>
      <c r="WEX131" s="2"/>
      <c r="WEY131" s="2"/>
      <c r="WEZ131" s="2"/>
      <c r="WFA131" s="2"/>
      <c r="WFB131" s="2"/>
      <c r="WFC131" s="2"/>
      <c r="WFD131" s="2"/>
      <c r="WFE131" s="2"/>
      <c r="WFF131" s="2"/>
      <c r="WFG131" s="2"/>
      <c r="WFH131" s="2"/>
      <c r="WFI131" s="2"/>
      <c r="WFJ131" s="2"/>
      <c r="WFK131" s="2"/>
      <c r="WFL131" s="2"/>
      <c r="WFM131" s="2"/>
      <c r="WFN131" s="2"/>
      <c r="WFO131" s="2"/>
      <c r="WFP131" s="2"/>
      <c r="WFQ131" s="2"/>
      <c r="WFR131" s="2"/>
      <c r="WFS131" s="2"/>
      <c r="WFT131" s="2"/>
      <c r="WFU131" s="2"/>
      <c r="WFV131" s="2"/>
      <c r="WFW131" s="2"/>
      <c r="WFX131" s="2"/>
      <c r="WFY131" s="2"/>
      <c r="WFZ131" s="2"/>
      <c r="WGA131" s="2"/>
      <c r="WGB131" s="2"/>
      <c r="WGC131" s="2"/>
      <c r="WGD131" s="2"/>
      <c r="WGE131" s="2"/>
      <c r="WGF131" s="2"/>
      <c r="WGG131" s="2"/>
      <c r="WGH131" s="2"/>
      <c r="WGI131" s="2"/>
      <c r="WGJ131" s="2"/>
      <c r="WGK131" s="2"/>
      <c r="WGL131" s="2"/>
      <c r="WGM131" s="2"/>
      <c r="WGN131" s="2"/>
      <c r="WGO131" s="2"/>
      <c r="WGP131" s="2"/>
      <c r="WGQ131" s="2"/>
      <c r="WGR131" s="2"/>
      <c r="WGS131" s="2"/>
      <c r="WGT131" s="2"/>
      <c r="WGU131" s="2"/>
      <c r="WGV131" s="2"/>
      <c r="WGW131" s="2"/>
      <c r="WGX131" s="2"/>
      <c r="WGY131" s="2"/>
      <c r="WGZ131" s="2"/>
      <c r="WHA131" s="2"/>
      <c r="WHB131" s="2"/>
      <c r="WHC131" s="2"/>
      <c r="WHD131" s="2"/>
      <c r="WHE131" s="2"/>
      <c r="WHF131" s="2"/>
      <c r="WHG131" s="2"/>
      <c r="WHH131" s="2"/>
      <c r="WHI131" s="2"/>
      <c r="WHJ131" s="2"/>
      <c r="WHK131" s="2"/>
      <c r="WHL131" s="2"/>
      <c r="WHM131" s="2"/>
      <c r="WHN131" s="2"/>
      <c r="WHO131" s="2"/>
      <c r="WHP131" s="2"/>
      <c r="WHQ131" s="2"/>
      <c r="WHR131" s="2"/>
      <c r="WHS131" s="2"/>
      <c r="WHT131" s="2"/>
      <c r="WHU131" s="2"/>
      <c r="WHV131" s="2"/>
      <c r="WHW131" s="2"/>
      <c r="WHX131" s="2"/>
      <c r="WHY131" s="2"/>
      <c r="WHZ131" s="2"/>
      <c r="WIA131" s="2"/>
      <c r="WIB131" s="2"/>
      <c r="WIC131" s="2"/>
      <c r="WID131" s="2"/>
      <c r="WIE131" s="2"/>
      <c r="WIF131" s="2"/>
      <c r="WIG131" s="2"/>
      <c r="WIH131" s="2"/>
      <c r="WII131" s="2"/>
      <c r="WIJ131" s="2"/>
      <c r="WIK131" s="2"/>
      <c r="WIL131" s="2"/>
      <c r="WIM131" s="2"/>
      <c r="WIN131" s="2"/>
      <c r="WIO131" s="2"/>
      <c r="WIP131" s="2"/>
      <c r="WIQ131" s="2"/>
      <c r="WIR131" s="2"/>
      <c r="WIS131" s="2"/>
      <c r="WIT131" s="2"/>
      <c r="WIU131" s="2"/>
      <c r="WIV131" s="2"/>
      <c r="WIW131" s="2"/>
      <c r="WIX131" s="2"/>
      <c r="WIY131" s="2"/>
      <c r="WIZ131" s="2"/>
      <c r="WJA131" s="2"/>
      <c r="WJB131" s="2"/>
      <c r="WJC131" s="2"/>
      <c r="WJD131" s="2"/>
      <c r="WJE131" s="2"/>
      <c r="WJF131" s="2"/>
      <c r="WJG131" s="2"/>
      <c r="WJH131" s="2"/>
      <c r="WJI131" s="2"/>
      <c r="WJJ131" s="2"/>
      <c r="WJK131" s="2"/>
      <c r="WJL131" s="2"/>
      <c r="WJM131" s="2"/>
      <c r="WJN131" s="2"/>
      <c r="WJO131" s="2"/>
      <c r="WJP131" s="2"/>
      <c r="WJQ131" s="2"/>
      <c r="WJR131" s="2"/>
      <c r="WJS131" s="2"/>
      <c r="WJT131" s="2"/>
      <c r="WJU131" s="2"/>
      <c r="WJV131" s="2"/>
      <c r="WJW131" s="2"/>
      <c r="WJX131" s="2"/>
      <c r="WJY131" s="2"/>
      <c r="WJZ131" s="2"/>
      <c r="WKA131" s="2"/>
      <c r="WKB131" s="2"/>
      <c r="WKC131" s="2"/>
      <c r="WKD131" s="2"/>
      <c r="WKE131" s="2"/>
      <c r="WKF131" s="2"/>
      <c r="WKG131" s="2"/>
      <c r="WKH131" s="2"/>
      <c r="WKI131" s="2"/>
      <c r="WKJ131" s="2"/>
      <c r="WKK131" s="2"/>
      <c r="WKL131" s="2"/>
      <c r="WKM131" s="2"/>
      <c r="WKN131" s="2"/>
      <c r="WKO131" s="2"/>
      <c r="WKP131" s="2"/>
      <c r="WKQ131" s="2"/>
      <c r="WKR131" s="2"/>
      <c r="WKS131" s="2"/>
      <c r="WKT131" s="2"/>
      <c r="WKU131" s="2"/>
      <c r="WKV131" s="2"/>
      <c r="WKW131" s="2"/>
      <c r="WKX131" s="2"/>
      <c r="WKY131" s="2"/>
      <c r="WKZ131" s="2"/>
      <c r="WLA131" s="2"/>
      <c r="WLB131" s="2"/>
      <c r="WLC131" s="2"/>
      <c r="WLD131" s="2"/>
      <c r="WLE131" s="2"/>
      <c r="WLF131" s="2"/>
      <c r="WLG131" s="2"/>
      <c r="WLH131" s="2"/>
      <c r="WLI131" s="2"/>
      <c r="WLJ131" s="2"/>
      <c r="WLK131" s="2"/>
      <c r="WLL131" s="2"/>
      <c r="WLM131" s="2"/>
      <c r="WLN131" s="2"/>
      <c r="WLO131" s="2"/>
      <c r="WLP131" s="2"/>
      <c r="WLQ131" s="2"/>
      <c r="WLR131" s="2"/>
      <c r="WLS131" s="2"/>
      <c r="WLT131" s="2"/>
      <c r="WLU131" s="2"/>
      <c r="WLV131" s="2"/>
      <c r="WLW131" s="2"/>
      <c r="WLX131" s="2"/>
      <c r="WLY131" s="2"/>
      <c r="WLZ131" s="2"/>
      <c r="WMA131" s="2"/>
      <c r="WMB131" s="2"/>
      <c r="WMC131" s="2"/>
      <c r="WMD131" s="2"/>
      <c r="WME131" s="2"/>
      <c r="WMF131" s="2"/>
      <c r="WMG131" s="2"/>
      <c r="WMH131" s="2"/>
      <c r="WMI131" s="2"/>
      <c r="WMJ131" s="2"/>
      <c r="WMK131" s="2"/>
      <c r="WML131" s="2"/>
      <c r="WMM131" s="2"/>
      <c r="WMN131" s="2"/>
      <c r="WMO131" s="2"/>
      <c r="WMP131" s="2"/>
      <c r="WMQ131" s="2"/>
      <c r="WMR131" s="2"/>
      <c r="WMS131" s="2"/>
      <c r="WMT131" s="2"/>
      <c r="WMU131" s="2"/>
      <c r="WMV131" s="2"/>
      <c r="WMW131" s="2"/>
      <c r="WMX131" s="2"/>
      <c r="WMY131" s="2"/>
      <c r="WMZ131" s="2"/>
      <c r="WNA131" s="2"/>
      <c r="WNB131" s="2"/>
      <c r="WNC131" s="2"/>
      <c r="WND131" s="2"/>
      <c r="WNE131" s="2"/>
      <c r="WNF131" s="2"/>
      <c r="WNG131" s="2"/>
      <c r="WNH131" s="2"/>
      <c r="WNI131" s="2"/>
      <c r="WNJ131" s="2"/>
      <c r="WNK131" s="2"/>
      <c r="WNL131" s="2"/>
      <c r="WNM131" s="2"/>
      <c r="WNN131" s="2"/>
      <c r="WNO131" s="2"/>
      <c r="WNP131" s="2"/>
      <c r="WNQ131" s="2"/>
      <c r="WNR131" s="2"/>
      <c r="WNS131" s="2"/>
      <c r="WNT131" s="2"/>
      <c r="WNU131" s="2"/>
      <c r="WNV131" s="2"/>
      <c r="WNW131" s="2"/>
      <c r="WNX131" s="2"/>
      <c r="WNY131" s="2"/>
      <c r="WNZ131" s="2"/>
      <c r="WOA131" s="2"/>
      <c r="WOB131" s="2"/>
      <c r="WOC131" s="2"/>
      <c r="WOD131" s="2"/>
      <c r="WOE131" s="2"/>
      <c r="WOF131" s="2"/>
      <c r="WOG131" s="2"/>
      <c r="WOH131" s="2"/>
      <c r="WOI131" s="2"/>
      <c r="WOJ131" s="2"/>
      <c r="WOK131" s="2"/>
      <c r="WOL131" s="2"/>
      <c r="WOM131" s="2"/>
      <c r="WON131" s="2"/>
      <c r="WOO131" s="2"/>
      <c r="WOP131" s="2"/>
      <c r="WOQ131" s="2"/>
      <c r="WOR131" s="2"/>
      <c r="WOS131" s="2"/>
      <c r="WOT131" s="2"/>
      <c r="WOU131" s="2"/>
      <c r="WOV131" s="2"/>
      <c r="WOW131" s="2"/>
      <c r="WOX131" s="2"/>
      <c r="WOY131" s="2"/>
      <c r="WOZ131" s="2"/>
      <c r="WPA131" s="2"/>
      <c r="WPB131" s="2"/>
      <c r="WPC131" s="2"/>
      <c r="WPD131" s="2"/>
      <c r="WPE131" s="2"/>
      <c r="WPF131" s="2"/>
      <c r="WPG131" s="2"/>
      <c r="WPH131" s="2"/>
      <c r="WPI131" s="2"/>
      <c r="WPJ131" s="2"/>
      <c r="WPK131" s="2"/>
      <c r="WPL131" s="2"/>
      <c r="WPM131" s="2"/>
      <c r="WPN131" s="2"/>
      <c r="WPO131" s="2"/>
      <c r="WPP131" s="2"/>
      <c r="WPQ131" s="2"/>
      <c r="WPR131" s="2"/>
      <c r="WPS131" s="2"/>
      <c r="WPT131" s="2"/>
      <c r="WPU131" s="2"/>
      <c r="WPV131" s="2"/>
      <c r="WPW131" s="2"/>
      <c r="WPX131" s="2"/>
      <c r="WPY131" s="2"/>
      <c r="WPZ131" s="2"/>
      <c r="WQA131" s="2"/>
      <c r="WQB131" s="2"/>
      <c r="WQC131" s="2"/>
      <c r="WQD131" s="2"/>
      <c r="WQE131" s="2"/>
      <c r="WQF131" s="2"/>
      <c r="WQG131" s="2"/>
      <c r="WQH131" s="2"/>
      <c r="WQI131" s="2"/>
      <c r="WQJ131" s="2"/>
      <c r="WQK131" s="2"/>
      <c r="WQL131" s="2"/>
      <c r="WQM131" s="2"/>
      <c r="WQN131" s="2"/>
      <c r="WQO131" s="2"/>
      <c r="WQP131" s="2"/>
      <c r="WQQ131" s="2"/>
      <c r="WQR131" s="2"/>
      <c r="WQS131" s="2"/>
      <c r="WQT131" s="2"/>
      <c r="WQU131" s="2"/>
      <c r="WQV131" s="2"/>
      <c r="WQW131" s="2"/>
      <c r="WQX131" s="2"/>
      <c r="WQY131" s="2"/>
      <c r="WQZ131" s="2"/>
      <c r="WRA131" s="2"/>
      <c r="WRB131" s="2"/>
      <c r="WRC131" s="2"/>
      <c r="WRD131" s="2"/>
      <c r="WRE131" s="2"/>
      <c r="WRF131" s="2"/>
      <c r="WRG131" s="2"/>
      <c r="WRH131" s="2"/>
      <c r="WRI131" s="2"/>
      <c r="WRJ131" s="2"/>
      <c r="WRK131" s="2"/>
      <c r="WRL131" s="2"/>
      <c r="WRM131" s="2"/>
      <c r="WRN131" s="2"/>
      <c r="WRO131" s="2"/>
      <c r="WRP131" s="2"/>
      <c r="WRQ131" s="2"/>
      <c r="WRR131" s="2"/>
      <c r="WRS131" s="2"/>
      <c r="WRT131" s="2"/>
      <c r="WRU131" s="2"/>
      <c r="WRV131" s="2"/>
      <c r="WRW131" s="2"/>
      <c r="WRX131" s="2"/>
      <c r="WRY131" s="2"/>
      <c r="WRZ131" s="2"/>
      <c r="WSA131" s="2"/>
      <c r="WSB131" s="2"/>
      <c r="WSC131" s="2"/>
      <c r="WSD131" s="2"/>
      <c r="WSE131" s="2"/>
      <c r="WSF131" s="2"/>
      <c r="WSG131" s="2"/>
      <c r="WSH131" s="2"/>
      <c r="WSI131" s="2"/>
      <c r="WSJ131" s="2"/>
      <c r="WSK131" s="2"/>
      <c r="WSL131" s="2"/>
      <c r="WSM131" s="2"/>
      <c r="WSN131" s="2"/>
      <c r="WSO131" s="2"/>
      <c r="WSP131" s="2"/>
      <c r="WSQ131" s="2"/>
      <c r="WSR131" s="2"/>
      <c r="WSS131" s="2"/>
      <c r="WST131" s="2"/>
      <c r="WSU131" s="2"/>
      <c r="WSV131" s="2"/>
      <c r="WSW131" s="2"/>
      <c r="WSX131" s="2"/>
      <c r="WSY131" s="2"/>
      <c r="WSZ131" s="2"/>
      <c r="WTA131" s="2"/>
      <c r="WTB131" s="2"/>
      <c r="WTC131" s="2"/>
      <c r="WTD131" s="2"/>
      <c r="WTE131" s="2"/>
      <c r="WTF131" s="2"/>
      <c r="WTG131" s="2"/>
      <c r="WTH131" s="2"/>
      <c r="WTI131" s="2"/>
      <c r="WTJ131" s="2"/>
      <c r="WTK131" s="2"/>
      <c r="WTL131" s="2"/>
      <c r="WTM131" s="2"/>
      <c r="WTN131" s="2"/>
      <c r="WTO131" s="2"/>
      <c r="WTP131" s="2"/>
      <c r="WTQ131" s="2"/>
      <c r="WTR131" s="2"/>
      <c r="WTS131" s="2"/>
      <c r="WTT131" s="2"/>
      <c r="WTU131" s="2"/>
      <c r="WTV131" s="2"/>
      <c r="WTW131" s="2"/>
      <c r="WTX131" s="2"/>
      <c r="WTY131" s="2"/>
      <c r="WTZ131" s="2"/>
      <c r="WUA131" s="2"/>
      <c r="WUB131" s="2"/>
      <c r="WUC131" s="2"/>
      <c r="WUD131" s="2"/>
      <c r="WUE131" s="2"/>
      <c r="WUF131" s="2"/>
      <c r="WUG131" s="2"/>
      <c r="WUH131" s="2"/>
      <c r="WUI131" s="2"/>
      <c r="WUJ131" s="2"/>
      <c r="WUK131" s="2"/>
      <c r="WUL131" s="2"/>
      <c r="WUM131" s="2"/>
      <c r="WUN131" s="2"/>
      <c r="WUO131" s="2"/>
      <c r="WUP131" s="2"/>
      <c r="WUQ131" s="2"/>
      <c r="WUR131" s="2"/>
      <c r="WUS131" s="2"/>
      <c r="WUT131" s="2"/>
      <c r="WUU131" s="2"/>
      <c r="WUV131" s="2"/>
      <c r="WUW131" s="2"/>
      <c r="WUX131" s="2"/>
      <c r="WUY131" s="2"/>
      <c r="WUZ131" s="2"/>
      <c r="WVA131" s="2"/>
      <c r="WVB131" s="2"/>
      <c r="WVC131" s="2"/>
      <c r="WVD131" s="2"/>
      <c r="WVE131" s="2"/>
      <c r="WVF131" s="2"/>
      <c r="WVG131" s="2"/>
      <c r="WVH131" s="2"/>
      <c r="WVI131" s="2"/>
      <c r="WVJ131" s="2"/>
      <c r="WVK131" s="2"/>
      <c r="WVL131" s="2"/>
      <c r="WVM131" s="2"/>
      <c r="WVN131" s="2"/>
      <c r="WVO131" s="2"/>
      <c r="WVP131" s="2"/>
      <c r="WVQ131" s="2"/>
      <c r="WVR131" s="2"/>
      <c r="WVS131" s="2"/>
      <c r="WVT131" s="2"/>
      <c r="WVU131" s="2"/>
      <c r="WVV131" s="2"/>
      <c r="WVW131" s="2"/>
      <c r="WVX131" s="2"/>
      <c r="WVY131" s="2"/>
      <c r="WVZ131" s="2"/>
      <c r="WWA131" s="2"/>
      <c r="WWB131" s="2"/>
      <c r="WWC131" s="2"/>
      <c r="WWD131" s="2"/>
      <c r="WWE131" s="2"/>
      <c r="WWF131" s="2"/>
      <c r="WWG131" s="2"/>
      <c r="WWH131" s="2"/>
      <c r="WWI131" s="2"/>
      <c r="WWJ131" s="2"/>
      <c r="WWK131" s="2"/>
      <c r="WWL131" s="2"/>
      <c r="WWM131" s="2"/>
      <c r="WWN131" s="2"/>
      <c r="WWO131" s="2"/>
      <c r="WWP131" s="2"/>
      <c r="WWQ131" s="2"/>
      <c r="WWR131" s="2"/>
      <c r="WWS131" s="2"/>
      <c r="WWT131" s="2"/>
      <c r="WWU131" s="2"/>
      <c r="WWV131" s="2"/>
      <c r="WWW131" s="2"/>
      <c r="WWX131" s="2"/>
      <c r="WWY131" s="2"/>
      <c r="WWZ131" s="2"/>
      <c r="WXA131" s="2"/>
      <c r="WXB131" s="2"/>
      <c r="WXC131" s="2"/>
      <c r="WXD131" s="2"/>
      <c r="WXE131" s="2"/>
      <c r="WXF131" s="2"/>
      <c r="WXG131" s="2"/>
      <c r="WXH131" s="2"/>
      <c r="WXI131" s="2"/>
      <c r="WXJ131" s="2"/>
      <c r="WXK131" s="2"/>
      <c r="WXL131" s="2"/>
      <c r="WXM131" s="2"/>
      <c r="WXN131" s="2"/>
      <c r="WXO131" s="2"/>
      <c r="WXP131" s="2"/>
      <c r="WXQ131" s="2"/>
      <c r="WXR131" s="2"/>
      <c r="WXS131" s="2"/>
      <c r="WXT131" s="2"/>
      <c r="WXU131" s="2"/>
      <c r="WXV131" s="2"/>
      <c r="WXW131" s="2"/>
      <c r="WXX131" s="2"/>
      <c r="WXY131" s="2"/>
      <c r="WXZ131" s="2"/>
      <c r="WYA131" s="2"/>
      <c r="WYB131" s="2"/>
      <c r="WYC131" s="2"/>
      <c r="WYD131" s="2"/>
      <c r="WYE131" s="2"/>
      <c r="WYF131" s="2"/>
      <c r="WYG131" s="2"/>
      <c r="WYH131" s="2"/>
      <c r="WYI131" s="2"/>
      <c r="WYJ131" s="2"/>
      <c r="WYK131" s="2"/>
      <c r="WYL131" s="2"/>
      <c r="WYM131" s="2"/>
      <c r="WYN131" s="2"/>
      <c r="WYO131" s="2"/>
      <c r="WYP131" s="2"/>
      <c r="WYQ131" s="2"/>
      <c r="WYR131" s="2"/>
      <c r="WYS131" s="2"/>
      <c r="WYT131" s="2"/>
      <c r="WYU131" s="2"/>
      <c r="WYV131" s="2"/>
      <c r="WYW131" s="2"/>
      <c r="WYX131" s="2"/>
      <c r="WYY131" s="2"/>
      <c r="WYZ131" s="2"/>
      <c r="WZA131" s="2"/>
      <c r="WZB131" s="2"/>
      <c r="WZC131" s="2"/>
      <c r="WZD131" s="2"/>
      <c r="WZE131" s="2"/>
      <c r="WZF131" s="2"/>
      <c r="WZG131" s="2"/>
      <c r="WZH131" s="2"/>
      <c r="WZI131" s="2"/>
      <c r="WZJ131" s="2"/>
      <c r="WZK131" s="2"/>
      <c r="WZL131" s="2"/>
      <c r="WZM131" s="2"/>
      <c r="WZN131" s="2"/>
      <c r="WZO131" s="2"/>
      <c r="WZP131" s="2"/>
      <c r="WZQ131" s="2"/>
      <c r="WZR131" s="2"/>
      <c r="WZS131" s="2"/>
      <c r="WZT131" s="2"/>
      <c r="WZU131" s="2"/>
      <c r="WZV131" s="2"/>
      <c r="WZW131" s="2"/>
      <c r="WZX131" s="2"/>
      <c r="WZY131" s="2"/>
      <c r="WZZ131" s="2"/>
      <c r="XAA131" s="2"/>
      <c r="XAB131" s="2"/>
      <c r="XAC131" s="2"/>
      <c r="XAD131" s="2"/>
      <c r="XAE131" s="2"/>
      <c r="XAF131" s="2"/>
      <c r="XAG131" s="2"/>
      <c r="XAH131" s="2"/>
      <c r="XAI131" s="2"/>
      <c r="XAJ131" s="2"/>
      <c r="XAK131" s="2"/>
      <c r="XAL131" s="2"/>
      <c r="XAM131" s="2"/>
      <c r="XAN131" s="2"/>
      <c r="XAO131" s="2"/>
      <c r="XAP131" s="2"/>
      <c r="XAQ131" s="2"/>
      <c r="XAR131" s="2"/>
      <c r="XAS131" s="2"/>
      <c r="XAT131" s="2"/>
      <c r="XAU131" s="2"/>
      <c r="XAV131" s="2"/>
      <c r="XAW131" s="2"/>
      <c r="XAX131" s="2"/>
      <c r="XAY131" s="2"/>
      <c r="XAZ131" s="2"/>
      <c r="XBA131" s="2"/>
      <c r="XBB131" s="2"/>
      <c r="XBC131" s="2"/>
      <c r="XBD131" s="2"/>
      <c r="XBE131" s="2"/>
      <c r="XBF131" s="2"/>
      <c r="XBG131" s="2"/>
      <c r="XBH131" s="2"/>
      <c r="XBI131" s="2"/>
      <c r="XBJ131" s="2"/>
      <c r="XBK131" s="2"/>
      <c r="XBL131" s="2"/>
      <c r="XBM131" s="2"/>
      <c r="XBN131" s="2"/>
      <c r="XBO131" s="2"/>
      <c r="XBP131" s="2"/>
      <c r="XBQ131" s="2"/>
      <c r="XBR131" s="2"/>
      <c r="XBS131" s="2"/>
      <c r="XBT131" s="2"/>
      <c r="XBU131" s="2"/>
      <c r="XBV131" s="2"/>
      <c r="XBW131" s="2"/>
      <c r="XBX131" s="2"/>
      <c r="XBY131" s="2"/>
      <c r="XBZ131" s="2"/>
      <c r="XCA131" s="2"/>
      <c r="XCB131" s="2"/>
      <c r="XCC131" s="2"/>
      <c r="XCD131" s="2"/>
      <c r="XCE131" s="2"/>
      <c r="XCF131" s="2"/>
      <c r="XCG131" s="2"/>
      <c r="XCH131" s="2"/>
      <c r="XCI131" s="2"/>
      <c r="XCJ131" s="2"/>
      <c r="XCK131" s="2"/>
      <c r="XCL131" s="2"/>
      <c r="XCM131" s="2"/>
      <c r="XCN131" s="2"/>
      <c r="XCO131" s="2"/>
      <c r="XCP131" s="2"/>
      <c r="XCQ131" s="2"/>
      <c r="XCR131" s="2"/>
      <c r="XCS131" s="2"/>
      <c r="XCT131" s="2"/>
      <c r="XCU131" s="2"/>
      <c r="XCV131" s="2"/>
      <c r="XCW131" s="2"/>
      <c r="XCX131" s="2"/>
      <c r="XCY131" s="2"/>
      <c r="XCZ131" s="2"/>
      <c r="XDA131" s="2"/>
      <c r="XDB131" s="2"/>
      <c r="XDC131" s="2"/>
      <c r="XDD131" s="2"/>
      <c r="XDE131" s="2"/>
      <c r="XDF131" s="2"/>
      <c r="XDG131" s="2"/>
      <c r="XDH131" s="2"/>
      <c r="XDI131" s="2"/>
      <c r="XDJ131" s="2"/>
      <c r="XDK131" s="2"/>
      <c r="XDL131" s="2"/>
      <c r="XDM131" s="2"/>
      <c r="XDN131" s="2"/>
      <c r="XDO131" s="2"/>
      <c r="XDP131" s="2"/>
      <c r="XDQ131" s="2"/>
      <c r="XDR131" s="2"/>
      <c r="XDS131" s="2"/>
      <c r="XDT131" s="2"/>
      <c r="XDU131" s="2"/>
      <c r="XDV131" s="2"/>
      <c r="XDW131" s="2"/>
      <c r="XDX131" s="2"/>
      <c r="XDY131" s="2"/>
      <c r="XDZ131" s="2"/>
      <c r="XEA131" s="2"/>
      <c r="XEB131" s="2"/>
      <c r="XEC131" s="2"/>
      <c r="XED131" s="2"/>
      <c r="XEE131" s="2"/>
      <c r="XEF131" s="2"/>
      <c r="XEG131" s="2"/>
      <c r="XEH131" s="2"/>
      <c r="XEI131" s="2"/>
      <c r="XEJ131" s="2"/>
      <c r="XEK131" s="2"/>
      <c r="XEL131" s="2"/>
      <c r="XEM131" s="2"/>
      <c r="XEN131" s="2"/>
      <c r="XEO131" s="2"/>
      <c r="XEP131" s="2"/>
      <c r="XEQ131" s="2"/>
      <c r="XER131" s="2"/>
      <c r="XES131" s="2"/>
      <c r="XET131" s="2"/>
      <c r="XEU131" s="2"/>
      <c r="XEV131" s="2"/>
      <c r="XEW131" s="2"/>
      <c r="XEX131" s="2"/>
      <c r="XEY131" s="2"/>
      <c r="XEZ131" s="2"/>
      <c r="XFA131" s="2"/>
      <c r="XFB131" s="2"/>
      <c r="XFC131" s="2"/>
      <c r="XFD131" s="2"/>
    </row>
    <row r="132" spans="1:16384" s="16" customFormat="1" ht="15.75" customHeight="1">
      <c r="A132" s="2"/>
      <c r="B132" s="124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77"/>
      <c r="AC132" s="77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3">
        <f t="shared" si="1"/>
        <v>0</v>
      </c>
    </row>
    <row r="133" spans="1:16384" s="16" customFormat="1" ht="15.75" customHeight="1">
      <c r="A133" s="17"/>
      <c r="B133" s="2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77"/>
      <c r="AC133" s="77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3">
        <f t="shared" si="1"/>
        <v>0</v>
      </c>
    </row>
    <row r="134" spans="1:16384" s="16" customFormat="1" ht="15.75" customHeight="1">
      <c r="A134" s="17"/>
      <c r="B134" s="2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77"/>
      <c r="AC134" s="77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3">
        <f t="shared" si="1"/>
        <v>0</v>
      </c>
    </row>
    <row r="135" spans="1:16384" s="16" customFormat="1" ht="15.75" customHeight="1">
      <c r="A135" s="2"/>
      <c r="B135" s="2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77"/>
      <c r="AC135" s="77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3">
        <f t="shared" si="1"/>
        <v>0</v>
      </c>
    </row>
    <row r="136" spans="1:16384" s="16" customFormat="1" ht="15.75" customHeight="1">
      <c r="A136" s="2"/>
      <c r="B136" s="2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77"/>
      <c r="AC136" s="77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3">
        <f t="shared" si="1"/>
        <v>0</v>
      </c>
    </row>
    <row r="137" spans="1:16384" s="16" customFormat="1" ht="15.75" customHeight="1">
      <c r="A137" s="17"/>
      <c r="B137" s="133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77"/>
      <c r="AC137" s="77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3">
        <f t="shared" si="1"/>
        <v>0</v>
      </c>
    </row>
    <row r="138" spans="1:16384" s="16" customFormat="1" ht="15.75" customHeight="1">
      <c r="A138" s="17"/>
      <c r="B138" s="2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77"/>
      <c r="AC138" s="77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3">
        <f t="shared" si="1"/>
        <v>0</v>
      </c>
    </row>
    <row r="139" spans="1:16384" s="16" customFormat="1" ht="15.75" customHeight="1">
      <c r="A139" s="17"/>
      <c r="B139" s="2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77"/>
      <c r="AC139" s="77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3">
        <f t="shared" si="1"/>
        <v>0</v>
      </c>
    </row>
    <row r="140" spans="1:16384" s="16" customFormat="1" ht="15.75" customHeight="1">
      <c r="A140" s="17"/>
      <c r="B140" s="2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12"/>
      <c r="P140" s="12"/>
      <c r="Q140" s="12"/>
      <c r="R140" s="12"/>
      <c r="S140" s="12"/>
      <c r="T140" s="12"/>
      <c r="U140" s="20"/>
      <c r="V140" s="20"/>
      <c r="W140" s="20"/>
      <c r="X140" s="20"/>
      <c r="Y140" s="20"/>
      <c r="Z140" s="20"/>
      <c r="AA140" s="20"/>
      <c r="AB140" s="77"/>
      <c r="AC140" s="77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3">
        <f t="shared" si="1"/>
        <v>0</v>
      </c>
    </row>
    <row r="141" spans="1:16384" s="16" customFormat="1" ht="15.75" customHeight="1">
      <c r="A141" s="2"/>
      <c r="B141" s="2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77"/>
      <c r="AC141" s="77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3">
        <f t="shared" si="1"/>
        <v>0</v>
      </c>
    </row>
    <row r="142" spans="1:16384" s="16" customFormat="1" ht="15.75" customHeight="1">
      <c r="A142" s="17"/>
      <c r="B142" s="2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77"/>
      <c r="AC142" s="77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3">
        <f t="shared" si="1"/>
        <v>0</v>
      </c>
    </row>
    <row r="143" spans="1:16384" s="16" customFormat="1" ht="15.75" customHeight="1">
      <c r="A143" s="17"/>
      <c r="B143" s="2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77"/>
      <c r="AC143" s="77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3">
        <f t="shared" si="1"/>
        <v>0</v>
      </c>
    </row>
    <row r="144" spans="1:16384" s="16" customFormat="1" ht="15.75" customHeight="1">
      <c r="A144" s="2"/>
      <c r="B144" s="2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77"/>
      <c r="AC144" s="77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3">
        <f t="shared" si="1"/>
        <v>0</v>
      </c>
    </row>
    <row r="145" spans="1:43" s="16" customFormat="1" ht="15.75" customHeight="1">
      <c r="A145" s="2"/>
      <c r="B145" s="2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77"/>
      <c r="AC145" s="77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3">
        <f t="shared" ref="AQ145" si="2">SUM(C145:AP145)</f>
        <v>0</v>
      </c>
    </row>
    <row r="146" spans="1:43" s="16" customFormat="1" ht="15.75" customHeight="1">
      <c r="A146" s="2"/>
      <c r="B146" s="2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77"/>
      <c r="AC146" s="77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3">
        <f t="shared" si="1"/>
        <v>0</v>
      </c>
    </row>
    <row r="147" spans="1:43" s="16" customFormat="1" ht="15.75" customHeight="1">
      <c r="A147" s="17"/>
      <c r="B147" s="2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77"/>
      <c r="AC147" s="77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3">
        <f t="shared" si="1"/>
        <v>0</v>
      </c>
    </row>
    <row r="148" spans="1:43" s="16" customFormat="1" ht="15.75" customHeight="1">
      <c r="A148" s="2"/>
      <c r="B148" s="2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77"/>
      <c r="AC148" s="77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3">
        <f t="shared" si="1"/>
        <v>0</v>
      </c>
    </row>
    <row r="149" spans="1:43" s="16" customFormat="1" ht="15.75" customHeight="1">
      <c r="A149" s="2"/>
      <c r="B149" s="2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77"/>
      <c r="AC149" s="77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3">
        <f t="shared" si="1"/>
        <v>0</v>
      </c>
    </row>
    <row r="150" spans="1:43" s="16" customFormat="1" ht="15.75" customHeight="1">
      <c r="A150" s="17"/>
      <c r="B150" s="2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77"/>
      <c r="AC150" s="77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3">
        <f t="shared" si="1"/>
        <v>0</v>
      </c>
    </row>
    <row r="151" spans="1:43" s="16" customFormat="1" ht="15.75" customHeight="1">
      <c r="A151" s="17"/>
      <c r="B151" s="2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77"/>
      <c r="AC151" s="77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3">
        <f t="shared" si="1"/>
        <v>0</v>
      </c>
    </row>
    <row r="152" spans="1:43" s="16" customFormat="1" ht="15.75" customHeight="1">
      <c r="A152" s="2"/>
      <c r="B152" s="2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77"/>
      <c r="AC152" s="77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3">
        <f t="shared" si="1"/>
        <v>0</v>
      </c>
    </row>
    <row r="153" spans="1:43" s="16" customFormat="1" ht="15.75" customHeight="1">
      <c r="A153" s="17"/>
      <c r="B153" s="2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77"/>
      <c r="AC153" s="77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3">
        <f t="shared" si="1"/>
        <v>0</v>
      </c>
    </row>
    <row r="154" spans="1:43" s="16" customFormat="1" ht="15.75" customHeight="1">
      <c r="A154" s="17"/>
      <c r="B154" s="2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77"/>
      <c r="AC154" s="77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3">
        <f t="shared" si="1"/>
        <v>0</v>
      </c>
    </row>
    <row r="155" spans="1:43" s="16" customFormat="1" ht="15.75" customHeight="1">
      <c r="A155" s="17"/>
      <c r="B155" s="2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77"/>
      <c r="AC155" s="77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3">
        <f t="shared" si="1"/>
        <v>0</v>
      </c>
    </row>
    <row r="156" spans="1:43" s="16" customFormat="1" ht="15.75" customHeight="1">
      <c r="A156" s="17"/>
      <c r="B156" s="2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77"/>
      <c r="AC156" s="77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3">
        <f t="shared" si="1"/>
        <v>0</v>
      </c>
    </row>
    <row r="157" spans="1:43" s="16" customFormat="1" ht="15.75" customHeight="1">
      <c r="A157" s="17"/>
      <c r="B157" s="2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77"/>
      <c r="AC157" s="77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3">
        <f t="shared" si="1"/>
        <v>0</v>
      </c>
    </row>
    <row r="158" spans="1:43" s="16" customFormat="1" ht="15.75" customHeight="1">
      <c r="A158" s="2"/>
      <c r="B158" s="2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77"/>
      <c r="AC158" s="77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3">
        <f t="shared" si="1"/>
        <v>0</v>
      </c>
    </row>
    <row r="159" spans="1:43" s="16" customFormat="1" ht="15.75" customHeight="1">
      <c r="A159" s="2"/>
      <c r="B159" s="2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77"/>
      <c r="AC159" s="77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3">
        <f t="shared" si="1"/>
        <v>0</v>
      </c>
    </row>
    <row r="160" spans="1:43" s="16" customFormat="1" ht="15.75" customHeight="1">
      <c r="A160" s="17"/>
      <c r="B160" s="2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77"/>
      <c r="AC160" s="77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3">
        <f t="shared" si="1"/>
        <v>0</v>
      </c>
    </row>
    <row r="161" spans="1:43" s="16" customFormat="1" ht="15.75" customHeight="1">
      <c r="A161" s="17"/>
      <c r="B161" s="2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77"/>
      <c r="AC161" s="77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3">
        <f t="shared" si="1"/>
        <v>0</v>
      </c>
    </row>
    <row r="162" spans="1:43" s="16" customFormat="1" ht="15.75" customHeight="1">
      <c r="A162" s="17"/>
      <c r="B162" s="2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77"/>
      <c r="AC162" s="77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3">
        <f t="shared" si="1"/>
        <v>0</v>
      </c>
    </row>
    <row r="163" spans="1:43" s="16" customFormat="1" ht="15.75" customHeight="1">
      <c r="A163" s="17"/>
      <c r="B163" s="2"/>
      <c r="C163" s="20"/>
      <c r="D163" s="20"/>
      <c r="E163" s="20"/>
      <c r="F163" s="150"/>
      <c r="G163" s="150"/>
      <c r="H163" s="150"/>
      <c r="I163" s="150"/>
      <c r="J163" s="150"/>
      <c r="K163" s="20"/>
      <c r="L163" s="20"/>
      <c r="M163" s="20"/>
      <c r="N163" s="20"/>
      <c r="U163" s="20"/>
      <c r="V163" s="20"/>
      <c r="W163" s="20"/>
      <c r="X163" s="20"/>
      <c r="Y163" s="20"/>
      <c r="Z163" s="20"/>
      <c r="AA163" s="20"/>
      <c r="AB163" s="77"/>
      <c r="AC163" s="77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3">
        <f t="shared" si="1"/>
        <v>0</v>
      </c>
    </row>
    <row r="164" spans="1:43" s="16" customFormat="1" ht="15.75" customHeight="1">
      <c r="A164" s="17"/>
      <c r="B164" s="18"/>
      <c r="C164" s="100">
        <f>SUM(C4:C163)</f>
        <v>185109.22</v>
      </c>
      <c r="D164" s="100">
        <f t="shared" ref="D164:AQ164" si="3">SUM(D4:D163)</f>
        <v>1560</v>
      </c>
      <c r="E164" s="100">
        <f t="shared" si="3"/>
        <v>0</v>
      </c>
      <c r="F164" s="100">
        <f t="shared" si="3"/>
        <v>9930.99</v>
      </c>
      <c r="G164" s="100">
        <f t="shared" si="3"/>
        <v>13976.85</v>
      </c>
      <c r="H164" s="100">
        <f t="shared" si="3"/>
        <v>0</v>
      </c>
      <c r="I164" s="100">
        <f t="shared" si="3"/>
        <v>7390.03</v>
      </c>
      <c r="J164" s="100">
        <f t="shared" si="3"/>
        <v>0</v>
      </c>
      <c r="K164" s="100">
        <f t="shared" si="3"/>
        <v>1410.22</v>
      </c>
      <c r="L164" s="100">
        <f t="shared" si="3"/>
        <v>0</v>
      </c>
      <c r="M164" s="100">
        <f t="shared" si="3"/>
        <v>2070</v>
      </c>
      <c r="N164" s="100">
        <f t="shared" si="3"/>
        <v>0</v>
      </c>
      <c r="O164" s="100">
        <f t="shared" si="3"/>
        <v>0</v>
      </c>
      <c r="P164" s="100">
        <f t="shared" si="3"/>
        <v>0</v>
      </c>
      <c r="Q164" s="100">
        <f t="shared" si="3"/>
        <v>0</v>
      </c>
      <c r="R164" s="100">
        <f t="shared" si="3"/>
        <v>0</v>
      </c>
      <c r="S164" s="100">
        <f t="shared" si="3"/>
        <v>0</v>
      </c>
      <c r="T164" s="100">
        <f t="shared" si="3"/>
        <v>62</v>
      </c>
      <c r="U164" s="100">
        <f t="shared" si="3"/>
        <v>0</v>
      </c>
      <c r="V164" s="100">
        <f t="shared" si="3"/>
        <v>0</v>
      </c>
      <c r="W164" s="100">
        <f t="shared" si="3"/>
        <v>6.6</v>
      </c>
      <c r="X164" s="100">
        <f t="shared" si="3"/>
        <v>0</v>
      </c>
      <c r="Y164" s="100">
        <f t="shared" si="3"/>
        <v>23.95</v>
      </c>
      <c r="Z164" s="100">
        <f t="shared" si="3"/>
        <v>8</v>
      </c>
      <c r="AA164" s="100">
        <f t="shared" si="3"/>
        <v>0</v>
      </c>
      <c r="AB164" s="100">
        <f t="shared" si="3"/>
        <v>1156.4000000000001</v>
      </c>
      <c r="AC164" s="100">
        <f t="shared" si="3"/>
        <v>1604</v>
      </c>
      <c r="AD164" s="100">
        <f t="shared" si="3"/>
        <v>0</v>
      </c>
      <c r="AE164" s="100">
        <f t="shared" si="3"/>
        <v>0</v>
      </c>
      <c r="AF164" s="100">
        <f t="shared" si="3"/>
        <v>51167.78</v>
      </c>
      <c r="AG164" s="100">
        <f t="shared" si="3"/>
        <v>0</v>
      </c>
      <c r="AH164" s="100">
        <f t="shared" si="3"/>
        <v>0</v>
      </c>
      <c r="AI164" s="100">
        <f t="shared" si="3"/>
        <v>100660.56000000003</v>
      </c>
      <c r="AJ164" s="100">
        <f t="shared" si="3"/>
        <v>111.87</v>
      </c>
      <c r="AK164" s="100">
        <f t="shared" si="3"/>
        <v>0</v>
      </c>
      <c r="AL164" s="100">
        <f t="shared" si="3"/>
        <v>0</v>
      </c>
      <c r="AM164" s="100">
        <f t="shared" si="3"/>
        <v>0</v>
      </c>
      <c r="AN164" s="100">
        <f t="shared" si="3"/>
        <v>0</v>
      </c>
      <c r="AO164" s="100">
        <f t="shared" si="3"/>
        <v>0</v>
      </c>
      <c r="AP164" s="100">
        <f t="shared" si="3"/>
        <v>0</v>
      </c>
      <c r="AQ164" s="100">
        <f t="shared" si="3"/>
        <v>376248.47000000015</v>
      </c>
    </row>
    <row r="165" spans="1:43" s="16" customFormat="1" ht="15.75" customHeight="1">
      <c r="A165" s="17"/>
      <c r="B165" s="18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U165" s="20"/>
      <c r="V165" s="20"/>
      <c r="W165" s="20"/>
      <c r="X165" s="20"/>
      <c r="Y165" s="20"/>
      <c r="Z165" s="20"/>
      <c r="AA165" s="20"/>
      <c r="AB165" s="77"/>
      <c r="AC165" s="77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</row>
    <row r="166" spans="1:43" s="16" customFormat="1" ht="15.75" customHeight="1">
      <c r="A166" s="17"/>
      <c r="B166" s="18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U166" s="20"/>
      <c r="V166" s="20"/>
      <c r="W166" s="20"/>
      <c r="X166" s="20"/>
      <c r="Y166" s="20"/>
      <c r="Z166" s="20"/>
      <c r="AA166" s="20"/>
      <c r="AB166" s="77"/>
      <c r="AC166" s="77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</row>
    <row r="167" spans="1:43" s="16" customFormat="1" ht="15.75" customHeight="1">
      <c r="A167" s="17"/>
      <c r="B167" s="18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U167" s="20"/>
      <c r="V167" s="20"/>
      <c r="W167" s="20"/>
      <c r="X167" s="20"/>
      <c r="Y167" s="20"/>
      <c r="Z167" s="20"/>
      <c r="AA167" s="20"/>
      <c r="AB167" s="77"/>
      <c r="AC167" s="77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</row>
    <row r="168" spans="1:43" s="16" customFormat="1" ht="15.75" customHeight="1">
      <c r="A168" s="17"/>
      <c r="B168" s="18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U168" s="20"/>
      <c r="V168" s="20"/>
      <c r="W168" s="20"/>
      <c r="X168" s="20"/>
      <c r="Y168" s="20"/>
      <c r="Z168" s="20"/>
      <c r="AA168" s="20"/>
      <c r="AB168" s="77"/>
      <c r="AC168" s="77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</row>
    <row r="169" spans="1:43" s="16" customFormat="1" ht="15.75" customHeight="1">
      <c r="A169" s="17"/>
      <c r="B169" s="18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U169" s="20"/>
      <c r="V169" s="20"/>
      <c r="W169" s="20"/>
      <c r="X169" s="20"/>
      <c r="Y169" s="20"/>
      <c r="Z169" s="20"/>
      <c r="AA169" s="20"/>
      <c r="AB169" s="77"/>
      <c r="AC169" s="77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</row>
    <row r="170" spans="1:43" s="16" customFormat="1" ht="15.75" customHeight="1">
      <c r="A170" s="17"/>
      <c r="B170" s="18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U170" s="20"/>
      <c r="V170" s="20"/>
      <c r="W170" s="20"/>
      <c r="X170" s="20"/>
      <c r="Y170" s="20"/>
      <c r="Z170" s="20"/>
      <c r="AA170" s="20"/>
      <c r="AB170" s="77"/>
      <c r="AC170" s="77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</row>
    <row r="171" spans="1:43" s="16" customFormat="1" ht="15.75" customHeight="1">
      <c r="A171" s="2"/>
      <c r="B171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</row>
    <row r="172" spans="1:43" s="16" customFormat="1" ht="15.75" customHeight="1">
      <c r="A172" s="2"/>
      <c r="B172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</row>
    <row r="173" spans="1:43" s="16" customFormat="1" ht="15.75" customHeight="1">
      <c r="A173" s="2"/>
      <c r="B173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</row>
    <row r="174" spans="1:43" s="16" customFormat="1" ht="15.75" customHeight="1">
      <c r="A174" s="2"/>
      <c r="B174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</row>
    <row r="175" spans="1:43" s="16" customFormat="1" ht="15.75" customHeight="1">
      <c r="A175" s="2"/>
      <c r="B175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</row>
    <row r="176" spans="1:43" s="16" customFormat="1" ht="15.75" customHeight="1">
      <c r="A176" s="2"/>
      <c r="B176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</row>
    <row r="177" spans="1:42" s="16" customFormat="1" ht="15.75" customHeight="1">
      <c r="A177" s="2"/>
      <c r="B177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</row>
    <row r="178" spans="1:42" s="16" customFormat="1" ht="15.75" customHeight="1">
      <c r="A178" s="2"/>
      <c r="B178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</row>
    <row r="179" spans="1:42" s="16" customFormat="1" ht="15.75" customHeight="1">
      <c r="A179" s="2"/>
      <c r="B179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</row>
    <row r="180" spans="1:42" s="16" customFormat="1" ht="15.75" customHeight="1">
      <c r="A180" s="2"/>
      <c r="B18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</row>
    <row r="181" spans="1:42" s="16" customFormat="1" ht="15.75" customHeight="1">
      <c r="A181" s="2"/>
      <c r="B181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</row>
    <row r="182" spans="1:42" s="16" customFormat="1" ht="15.75" customHeight="1">
      <c r="A182" s="2"/>
      <c r="B182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</row>
    <row r="183" spans="1:42" s="16" customFormat="1" ht="15.75" customHeight="1">
      <c r="A183" s="2"/>
      <c r="B183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</row>
    <row r="184" spans="1:42" s="16" customFormat="1" ht="15.75" customHeight="1">
      <c r="A184" s="2"/>
      <c r="B184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</row>
    <row r="185" spans="1:42" s="16" customFormat="1" ht="15.75" customHeight="1">
      <c r="A185" s="2"/>
      <c r="B185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</row>
    <row r="186" spans="1:42" s="16" customFormat="1" ht="15.75" customHeight="1">
      <c r="A186" s="2"/>
      <c r="B186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</row>
    <row r="187" spans="1:42" s="16" customFormat="1" ht="15.75" customHeight="1">
      <c r="A187" s="2"/>
      <c r="B187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</row>
    <row r="188" spans="1:42" s="16" customFormat="1" ht="15.75" customHeight="1">
      <c r="A188" s="2"/>
      <c r="B188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</row>
    <row r="189" spans="1:42" s="16" customFormat="1" ht="15.75" customHeight="1">
      <c r="A189" s="2"/>
      <c r="B189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</row>
    <row r="190" spans="1:42" s="16" customFormat="1" ht="15.75" customHeight="1">
      <c r="A190" s="2"/>
      <c r="B19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/>
    </row>
    <row r="191" spans="1:42" s="16" customFormat="1" ht="15.75" customHeight="1">
      <c r="A191" s="2"/>
      <c r="B191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</row>
    <row r="192" spans="1:42" s="16" customFormat="1" ht="15.75" customHeight="1">
      <c r="A192" s="2"/>
      <c r="B192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</row>
    <row r="193" spans="1:42" s="16" customFormat="1" ht="15.75" customHeight="1">
      <c r="A193" s="2"/>
      <c r="B193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</row>
    <row r="194" spans="1:42" s="16" customFormat="1" ht="15.75" customHeight="1">
      <c r="A194" s="2"/>
      <c r="B194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</row>
    <row r="195" spans="1:42" s="16" customFormat="1" ht="15.75" customHeight="1">
      <c r="A195" s="2"/>
      <c r="B195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</row>
    <row r="196" spans="1:42" s="16" customFormat="1" ht="15.75" customHeight="1">
      <c r="A196" s="2"/>
      <c r="B196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</row>
    <row r="197" spans="1:42" s="16" customFormat="1" ht="15.75" customHeight="1">
      <c r="A197" s="2"/>
      <c r="B197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</row>
    <row r="198" spans="1:42" s="16" customFormat="1" ht="15.75" customHeight="1">
      <c r="A198" s="2"/>
      <c r="B198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</row>
    <row r="199" spans="1:42" s="16" customFormat="1" ht="15.75" customHeight="1">
      <c r="A199" s="2"/>
      <c r="B199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</row>
    <row r="200" spans="1:42" s="16" customFormat="1" ht="15.75" customHeight="1">
      <c r="A200" s="2"/>
      <c r="B20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</row>
    <row r="201" spans="1:42" s="16" customFormat="1" ht="15.75" customHeight="1">
      <c r="A201" s="2"/>
      <c r="B201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</row>
    <row r="202" spans="1:42" s="16" customFormat="1" ht="15.75" customHeight="1">
      <c r="A202" s="2"/>
      <c r="B202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</row>
    <row r="203" spans="1:42" s="16" customFormat="1" ht="15.75" customHeight="1">
      <c r="A203" s="2"/>
      <c r="B203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</row>
    <row r="204" spans="1:42" s="16" customFormat="1" ht="15.75" customHeight="1">
      <c r="A204" s="2"/>
      <c r="B204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</row>
    <row r="205" spans="1:42" s="16" customFormat="1" ht="15.75" customHeight="1">
      <c r="A205" s="2"/>
      <c r="B205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</row>
    <row r="206" spans="1:42" s="16" customFormat="1" ht="15.75" customHeight="1">
      <c r="A206" s="2"/>
      <c r="B206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</row>
    <row r="207" spans="1:42" s="16" customFormat="1" ht="15.75" customHeight="1">
      <c r="A207" s="2"/>
      <c r="B207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  <c r="AO207" s="20"/>
      <c r="AP207" s="20"/>
    </row>
    <row r="208" spans="1:42" s="16" customFormat="1" ht="15.75" customHeight="1">
      <c r="A208" s="2"/>
      <c r="B208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20"/>
      <c r="AO208" s="20"/>
      <c r="AP208" s="20"/>
    </row>
    <row r="209" spans="1:42"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  <c r="AN209" s="20"/>
      <c r="AO209" s="20"/>
      <c r="AP209" s="20"/>
    </row>
    <row r="210" spans="1:42"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  <c r="AN210" s="20"/>
      <c r="AO210" s="20"/>
      <c r="AP210" s="20"/>
    </row>
    <row r="211" spans="1:42"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  <c r="AO211" s="20"/>
      <c r="AP211" s="20"/>
    </row>
    <row r="212" spans="1:42"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  <c r="AN212" s="20"/>
      <c r="AO212" s="20"/>
      <c r="AP212" s="20"/>
    </row>
    <row r="213" spans="1:42"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</row>
    <row r="214" spans="1:42"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20"/>
      <c r="AO214" s="20"/>
      <c r="AP214" s="20"/>
    </row>
    <row r="215" spans="1:42" s="16" customFormat="1">
      <c r="A215" s="2"/>
      <c r="B215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  <c r="AO215" s="20"/>
      <c r="AP215" s="20"/>
    </row>
    <row r="216" spans="1:42" s="16" customFormat="1">
      <c r="A216" s="2"/>
      <c r="B216" s="2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  <c r="AO216" s="20"/>
      <c r="AP216" s="20"/>
    </row>
    <row r="217" spans="1:42" s="16" customFormat="1">
      <c r="A217" s="2"/>
      <c r="B217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</row>
    <row r="218" spans="1:42" s="16" customFormat="1">
      <c r="A218" s="2"/>
      <c r="B218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</row>
    <row r="219" spans="1:42" s="16" customFormat="1">
      <c r="A219" s="2"/>
      <c r="B219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  <c r="AO219" s="20"/>
      <c r="AP219" s="20"/>
    </row>
    <row r="220" spans="1:42" s="16" customFormat="1">
      <c r="A220" s="2"/>
      <c r="B2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</row>
    <row r="221" spans="1:42" s="16" customFormat="1">
      <c r="A221" s="2"/>
      <c r="B221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</row>
    <row r="222" spans="1:42" s="16" customFormat="1">
      <c r="A222" s="2"/>
      <c r="B222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</row>
    <row r="223" spans="1:42" s="16" customFormat="1">
      <c r="A223" s="2"/>
      <c r="B223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</row>
    <row r="224" spans="1:42" s="16" customFormat="1">
      <c r="A224" s="2"/>
      <c r="B224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</row>
    <row r="225" spans="1:42" s="16" customFormat="1">
      <c r="A225" s="2"/>
      <c r="B225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  <c r="AO225" s="20"/>
      <c r="AP225" s="20"/>
    </row>
    <row r="226" spans="1:42" s="16" customFormat="1">
      <c r="A226" s="2"/>
      <c r="B226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  <c r="AO226" s="20"/>
      <c r="AP226" s="20"/>
    </row>
    <row r="227" spans="1:42" s="16" customFormat="1">
      <c r="A227" s="2"/>
      <c r="B227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</row>
    <row r="228" spans="1:42" s="16" customFormat="1">
      <c r="A228" s="2"/>
      <c r="B228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</row>
    <row r="229" spans="1:42" s="16" customFormat="1">
      <c r="A229" s="2"/>
      <c r="B229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</row>
    <row r="230" spans="1:42" s="16" customFormat="1">
      <c r="A230" s="2"/>
      <c r="B23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</row>
    <row r="231" spans="1:42" s="16" customFormat="1">
      <c r="A231" s="2"/>
      <c r="B231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</row>
    <row r="232" spans="1:42" s="16" customFormat="1">
      <c r="A232" s="2"/>
      <c r="B232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  <c r="AN232" s="20"/>
      <c r="AO232" s="20"/>
      <c r="AP232" s="20"/>
    </row>
    <row r="233" spans="1:42" s="16" customFormat="1">
      <c r="A233" s="2"/>
      <c r="B233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  <c r="AN233" s="20"/>
      <c r="AO233" s="20"/>
      <c r="AP233" s="20"/>
    </row>
    <row r="234" spans="1:42" s="16" customFormat="1">
      <c r="A234" s="2"/>
      <c r="B234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  <c r="AN234" s="20"/>
      <c r="AO234" s="20"/>
      <c r="AP234" s="20"/>
    </row>
    <row r="235" spans="1:42"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  <c r="AO235" s="20"/>
      <c r="AP235" s="20"/>
    </row>
    <row r="236" spans="1:42" s="16" customFormat="1">
      <c r="A236" s="2"/>
      <c r="B236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  <c r="AO236" s="20"/>
      <c r="AP236" s="20"/>
    </row>
    <row r="237" spans="1:42" s="16" customFormat="1">
      <c r="A237" s="2"/>
      <c r="B237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  <c r="AN237" s="20"/>
      <c r="AO237" s="20"/>
      <c r="AP237" s="20"/>
    </row>
    <row r="238" spans="1:42"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  <c r="AN238" s="20"/>
      <c r="AO238" s="20"/>
      <c r="AP238" s="20"/>
    </row>
    <row r="239" spans="1:42" s="16" customFormat="1">
      <c r="A239" s="2"/>
      <c r="B239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  <c r="AN239" s="20"/>
      <c r="AO239" s="20"/>
      <c r="AP239" s="20"/>
    </row>
    <row r="240" spans="1:42" s="16" customFormat="1">
      <c r="A240" s="2"/>
      <c r="B24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  <c r="AO240" s="20"/>
      <c r="AP240" s="20"/>
    </row>
    <row r="241" spans="1:42" s="16" customFormat="1">
      <c r="A241" s="2"/>
      <c r="B241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  <c r="AO241" s="20"/>
      <c r="AP241" s="20"/>
    </row>
    <row r="242" spans="1:42" s="16" customFormat="1">
      <c r="A242" s="2"/>
      <c r="B242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  <c r="AN242" s="20"/>
      <c r="AO242" s="20"/>
      <c r="AP242" s="20"/>
    </row>
    <row r="243" spans="1:42"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</row>
    <row r="244" spans="1:42"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</row>
    <row r="245" spans="1:42"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  <c r="AO245" s="20"/>
      <c r="AP245" s="20"/>
    </row>
    <row r="246" spans="1:42"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  <c r="AO246" s="20"/>
      <c r="AP246" s="20"/>
    </row>
    <row r="247" spans="1:42"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</row>
    <row r="248" spans="1:42"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  <c r="AO248" s="20"/>
      <c r="AP248" s="20"/>
    </row>
    <row r="249" spans="1:42"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  <c r="AO249" s="20"/>
      <c r="AP249" s="20"/>
    </row>
    <row r="250" spans="1:42"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</row>
    <row r="251" spans="1:42" s="16" customFormat="1">
      <c r="A251" s="2"/>
      <c r="B251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</row>
    <row r="252" spans="1:42" s="16" customFormat="1">
      <c r="A252" s="2"/>
      <c r="B252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</row>
    <row r="253" spans="1:42"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  <c r="AO253" s="20"/>
      <c r="AP253" s="20"/>
    </row>
    <row r="254" spans="1:42"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  <c r="AO254" s="20"/>
      <c r="AP254" s="20"/>
    </row>
    <row r="255" spans="1:42"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  <c r="AO255" s="20"/>
      <c r="AP255" s="20"/>
    </row>
    <row r="256" spans="1:42"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</row>
    <row r="257" spans="1:42">
      <c r="B257" s="13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  <c r="AO257" s="20"/>
      <c r="AP257" s="20"/>
    </row>
    <row r="258" spans="1:42">
      <c r="B258" s="2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  <c r="AO258" s="20"/>
      <c r="AP258" s="20"/>
    </row>
    <row r="259" spans="1:42">
      <c r="B259" s="2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  <c r="AO259" s="20"/>
      <c r="AP259" s="20"/>
    </row>
    <row r="260" spans="1:42">
      <c r="B260" s="2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</row>
    <row r="261" spans="1:42">
      <c r="B261" s="2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  <c r="AO261" s="20"/>
      <c r="AP261" s="20"/>
    </row>
    <row r="262" spans="1:42">
      <c r="B262" s="2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  <c r="AO262" s="20"/>
      <c r="AP262" s="20"/>
    </row>
    <row r="263" spans="1:42">
      <c r="B263" s="2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  <c r="AO263" s="20"/>
      <c r="AP263" s="20"/>
    </row>
    <row r="264" spans="1:42"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</row>
    <row r="265" spans="1:42" s="16" customFormat="1">
      <c r="A265" s="2"/>
      <c r="B265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  <c r="AO265" s="20"/>
      <c r="AP265" s="20"/>
    </row>
    <row r="266" spans="1:42" s="16" customFormat="1">
      <c r="A266" s="2"/>
      <c r="B266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</row>
    <row r="267" spans="1:42" s="16" customFormat="1">
      <c r="A267" s="2"/>
      <c r="B267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</row>
    <row r="268" spans="1:42"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</row>
    <row r="269" spans="1:42"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</row>
    <row r="270" spans="1:42" s="16" customFormat="1">
      <c r="A270" s="2"/>
      <c r="B270" s="13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</row>
    <row r="271" spans="1:42" s="16" customFormat="1">
      <c r="A271" s="2"/>
      <c r="B271" s="2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</row>
    <row r="272" spans="1:42" s="16" customFormat="1">
      <c r="A272" s="2"/>
      <c r="B272" s="2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</row>
    <row r="273" spans="1:42" s="16" customFormat="1">
      <c r="A273" s="2"/>
      <c r="B273" s="2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</row>
    <row r="274" spans="1:42" s="16" customFormat="1">
      <c r="A274" s="2"/>
      <c r="B274" s="2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</row>
    <row r="275" spans="1:42" s="16" customFormat="1">
      <c r="A275" s="2"/>
      <c r="B275" s="2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</row>
    <row r="276" spans="1:42" s="16" customFormat="1">
      <c r="A276" s="2"/>
      <c r="B276" s="2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</row>
    <row r="277" spans="1:42"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</row>
    <row r="278" spans="1:42" s="16" customFormat="1">
      <c r="A278" s="2"/>
      <c r="B278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</row>
    <row r="279" spans="1:42" s="16" customFormat="1">
      <c r="A279" s="2"/>
      <c r="B279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</row>
    <row r="280" spans="1:42" s="16" customFormat="1">
      <c r="A280" s="2"/>
      <c r="B28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</row>
    <row r="281" spans="1:42">
      <c r="B281" s="13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</row>
    <row r="282" spans="1:42">
      <c r="B282" s="2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</row>
    <row r="283" spans="1:42">
      <c r="B283" s="2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</row>
    <row r="284" spans="1:42">
      <c r="B284" s="2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  <c r="AO284" s="20"/>
      <c r="AP284" s="20"/>
    </row>
    <row r="285" spans="1:42">
      <c r="B285" s="2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</row>
    <row r="286" spans="1:42">
      <c r="B286" s="2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</row>
    <row r="287" spans="1:42">
      <c r="B287" s="2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  <c r="AO287" s="20"/>
      <c r="AP287" s="20"/>
    </row>
    <row r="288" spans="1:42"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  <c r="AO288" s="20"/>
      <c r="AP288" s="20"/>
    </row>
    <row r="289" spans="1:42"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</row>
    <row r="290" spans="1:42" ht="18.75">
      <c r="A290" s="264"/>
      <c r="B290" s="264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</row>
    <row r="291" spans="1:42"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</row>
    <row r="292" spans="1:42"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</row>
    <row r="293" spans="1:42"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</row>
    <row r="294" spans="1:42"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</row>
    <row r="295" spans="1:42"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</row>
    <row r="296" spans="1:42"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</row>
    <row r="297" spans="1:42"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</row>
    <row r="298" spans="1:42"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</row>
    <row r="299" spans="1:42"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</row>
    <row r="300" spans="1:42"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</row>
    <row r="301" spans="1:42"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</row>
    <row r="302" spans="1:42"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</row>
    <row r="303" spans="1:42"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</row>
    <row r="304" spans="1:42" ht="18.75">
      <c r="A304" s="264"/>
      <c r="B304" s="264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</row>
    <row r="305" spans="3:44"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</row>
    <row r="306" spans="3:44"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</row>
    <row r="307" spans="3:44"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</row>
    <row r="308" spans="3:44"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12"/>
      <c r="AR308" s="12"/>
    </row>
    <row r="309" spans="3:44"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  <c r="AO309" s="20"/>
      <c r="AP309" s="20"/>
      <c r="AQ309" s="12"/>
      <c r="AR309" s="12"/>
    </row>
    <row r="310" spans="3:44"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12"/>
      <c r="AR310" s="12"/>
    </row>
    <row r="311" spans="3:44"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</row>
    <row r="312" spans="3:44"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  <c r="AO312" s="20"/>
      <c r="AP312" s="20"/>
    </row>
    <row r="313" spans="3:44"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  <c r="AO313" s="20"/>
      <c r="AP313" s="20"/>
    </row>
    <row r="314" spans="3:44"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</row>
    <row r="315" spans="3:44"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</row>
    <row r="316" spans="3:44"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</row>
    <row r="317" spans="3:44"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</row>
    <row r="318" spans="3:44"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</row>
    <row r="319" spans="3:44"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</row>
    <row r="320" spans="3:44"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</row>
    <row r="321" spans="3:42"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</row>
    <row r="322" spans="3:42"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  <c r="AO322" s="20"/>
      <c r="AP322" s="20"/>
    </row>
    <row r="323" spans="3:42"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</row>
    <row r="324" spans="3:42"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</row>
    <row r="325" spans="3:42"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</row>
    <row r="326" spans="3:42"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</row>
    <row r="327" spans="3:42"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</row>
    <row r="328" spans="3:42"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</row>
    <row r="329" spans="3:42"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  <c r="AO329" s="20"/>
      <c r="AP329" s="20"/>
    </row>
    <row r="330" spans="3:42"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</row>
    <row r="331" spans="3:42"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</row>
    <row r="332" spans="3:42"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</row>
    <row r="333" spans="3:42"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</row>
    <row r="334" spans="3:42"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  <c r="AO334" s="20"/>
      <c r="AP334" s="20"/>
    </row>
    <row r="335" spans="3:42"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  <c r="AN335" s="20"/>
      <c r="AO335" s="20"/>
      <c r="AP335" s="20"/>
    </row>
    <row r="336" spans="3:42"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  <c r="AO336" s="20"/>
      <c r="AP336" s="20"/>
    </row>
    <row r="337" spans="3:42"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  <c r="AO337" s="20"/>
      <c r="AP337" s="20"/>
    </row>
    <row r="338" spans="3:42"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  <c r="AN338" s="20"/>
      <c r="AO338" s="20"/>
      <c r="AP338" s="20"/>
    </row>
    <row r="339" spans="3:42"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  <c r="AO339" s="20"/>
      <c r="AP339" s="20"/>
    </row>
    <row r="340" spans="3:42"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  <c r="AO340" s="20"/>
      <c r="AP340" s="20"/>
    </row>
    <row r="341" spans="3:42"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  <c r="AO341" s="20"/>
      <c r="AP341" s="20"/>
    </row>
    <row r="342" spans="3:42"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  <c r="AO342" s="20"/>
      <c r="AP342" s="20"/>
    </row>
    <row r="343" spans="3:42"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  <c r="AO343" s="20"/>
      <c r="AP343" s="20"/>
    </row>
    <row r="344" spans="3:42"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  <c r="AO344" s="20"/>
      <c r="AP344" s="20"/>
    </row>
    <row r="345" spans="3:42"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</row>
    <row r="346" spans="3:42"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  <c r="AO346" s="20"/>
      <c r="AP346" s="20"/>
    </row>
    <row r="347" spans="3:42"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</row>
    <row r="348" spans="3:42"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  <c r="AO348" s="20"/>
      <c r="AP348" s="20"/>
    </row>
    <row r="349" spans="3:42"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</row>
    <row r="350" spans="3:42"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</row>
    <row r="351" spans="3:42"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  <c r="AN351" s="20"/>
      <c r="AO351" s="20"/>
      <c r="AP351" s="20"/>
    </row>
    <row r="352" spans="3:42"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</row>
    <row r="353" spans="3:42"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</row>
    <row r="354" spans="3:42"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</row>
    <row r="355" spans="3:42"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</row>
    <row r="356" spans="3:42"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</row>
    <row r="357" spans="3:42"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</row>
    <row r="358" spans="3:42"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  <c r="AO358" s="20"/>
      <c r="AP358" s="20"/>
    </row>
    <row r="359" spans="3:42"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</row>
    <row r="360" spans="3:42"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  <c r="AO360" s="20"/>
      <c r="AP360" s="20"/>
    </row>
    <row r="361" spans="3:42"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</row>
    <row r="362" spans="3:42"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</row>
    <row r="363" spans="3:42"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  <c r="AO363" s="20"/>
      <c r="AP363" s="20"/>
    </row>
    <row r="364" spans="3:42"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  <c r="AO364" s="20"/>
      <c r="AP364" s="20"/>
    </row>
    <row r="365" spans="3:42"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</row>
    <row r="366" spans="3:42"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</row>
    <row r="367" spans="3:42"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  <c r="AO367" s="20"/>
      <c r="AP367" s="20"/>
    </row>
    <row r="368" spans="3:42"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</row>
    <row r="369" spans="3:42"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</row>
    <row r="370" spans="3:42"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</row>
    <row r="371" spans="3:42"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</row>
    <row r="372" spans="3:42"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</row>
    <row r="373" spans="3:42"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</row>
    <row r="374" spans="3:42"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</row>
    <row r="375" spans="3:42"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</row>
    <row r="376" spans="3:42"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  <c r="AO376" s="20"/>
      <c r="AP376" s="20"/>
    </row>
    <row r="377" spans="3:42"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</row>
    <row r="378" spans="3:42"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</row>
    <row r="379" spans="3:42"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</row>
    <row r="380" spans="3:42"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</row>
    <row r="381" spans="3:42"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</row>
    <row r="382" spans="3:42"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</row>
    <row r="383" spans="3:42"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  <c r="AO383" s="20"/>
      <c r="AP383" s="20"/>
    </row>
    <row r="384" spans="3:42"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</row>
    <row r="385" spans="3:42"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</row>
    <row r="386" spans="3:42"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</row>
    <row r="387" spans="3:42"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</row>
    <row r="388" spans="3:42"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</row>
    <row r="389" spans="3:42"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</row>
    <row r="390" spans="3:42"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</row>
    <row r="391" spans="3:42"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</row>
    <row r="392" spans="3:42"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</row>
    <row r="393" spans="3:42"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  <c r="AN393" s="20"/>
      <c r="AO393" s="20"/>
      <c r="AP393" s="20"/>
    </row>
    <row r="394" spans="3:42"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  <c r="AN394" s="20"/>
      <c r="AO394" s="20"/>
      <c r="AP394" s="20"/>
    </row>
    <row r="395" spans="3:42"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  <c r="AN395" s="20"/>
      <c r="AO395" s="20"/>
      <c r="AP395" s="20"/>
    </row>
    <row r="396" spans="3:42"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  <c r="AO396" s="20"/>
      <c r="AP396" s="20"/>
    </row>
    <row r="397" spans="3:42"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  <c r="AO397" s="20"/>
      <c r="AP397" s="20"/>
    </row>
    <row r="398" spans="3:42"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  <c r="AN398" s="20"/>
      <c r="AO398" s="20"/>
      <c r="AP398" s="20"/>
    </row>
    <row r="399" spans="3:42"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  <c r="AO399" s="20"/>
      <c r="AP399" s="20"/>
    </row>
    <row r="400" spans="3:42"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  <c r="AN400" s="20"/>
      <c r="AO400" s="20"/>
      <c r="AP400" s="20"/>
    </row>
    <row r="401" spans="3:42"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  <c r="AN401" s="20"/>
      <c r="AO401" s="20"/>
      <c r="AP401" s="20"/>
    </row>
    <row r="402" spans="3:42"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  <c r="AN402" s="20"/>
      <c r="AO402" s="20"/>
      <c r="AP402" s="20"/>
    </row>
    <row r="403" spans="3:42"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  <c r="AO403" s="20"/>
      <c r="AP403" s="20"/>
    </row>
    <row r="404" spans="3:42"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  <c r="AO404" s="20"/>
      <c r="AP404" s="20"/>
    </row>
    <row r="405" spans="3:42"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  <c r="AN405" s="20"/>
      <c r="AO405" s="20"/>
      <c r="AP405" s="20"/>
    </row>
    <row r="406" spans="3:42"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  <c r="AN406" s="20"/>
      <c r="AO406" s="20"/>
      <c r="AP406" s="20"/>
    </row>
    <row r="407" spans="3:42"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  <c r="AN407" s="20"/>
      <c r="AO407" s="20"/>
      <c r="AP407" s="20"/>
    </row>
    <row r="408" spans="3:42"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  <c r="AN408" s="20"/>
      <c r="AO408" s="20"/>
      <c r="AP408" s="20"/>
    </row>
    <row r="409" spans="3:42"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  <c r="AO409" s="20"/>
      <c r="AP409" s="20"/>
    </row>
    <row r="410" spans="3:42"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  <c r="AO410" s="20"/>
      <c r="AP410" s="20"/>
    </row>
    <row r="411" spans="3:42">
      <c r="C411" s="20"/>
      <c r="D411" s="20"/>
      <c r="E411" s="20"/>
      <c r="K411" s="20"/>
      <c r="L411" s="20"/>
      <c r="M411" s="20"/>
      <c r="N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  <c r="AO411" s="20"/>
      <c r="AP411" s="20"/>
    </row>
  </sheetData>
  <mergeCells count="7">
    <mergeCell ref="A290:B290"/>
    <mergeCell ref="A304:B304"/>
    <mergeCell ref="A2:B2"/>
    <mergeCell ref="O1:P1"/>
    <mergeCell ref="Q1:R1"/>
    <mergeCell ref="G1:H1"/>
    <mergeCell ref="I1:J1"/>
  </mergeCells>
  <pageMargins left="0.32" right="0.21" top="0.36" bottom="0.33" header="0.3" footer="0.3"/>
  <pageSetup paperSize="9" orientation="landscape" horizontalDpi="200" verticalDpi="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7% fiestas </vt:lpstr>
      <vt:lpstr>EJECUTADO</vt:lpstr>
      <vt:lpstr>0101</vt:lpstr>
      <vt:lpstr>0102</vt:lpstr>
      <vt:lpstr>0201</vt:lpstr>
      <vt:lpstr>0202</vt:lpstr>
      <vt:lpstr>EJECUTADO!Títulos_a_imprimir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2021-07-12T21:38:47Z</dcterms:modified>
</cp:coreProperties>
</file>