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tabRatio="847" activeTab="3"/>
  </bookViews>
  <sheets>
    <sheet name="Proy.com.mob.maq.y eq.inf.2021" sheetId="34" r:id="rId1"/>
    <sheet name="Mto prev camiones . 2021" sheetId="29" r:id="rId2"/>
    <sheet name="EJECUTADO" sheetId="24" r:id="rId3"/>
    <sheet name="0302" sheetId="27" r:id="rId4"/>
    <sheet name="0501" sheetId="40" r:id="rId5"/>
  </sheets>
  <definedNames>
    <definedName name="_xlnm.Print_Titles" localSheetId="2">EJECUTADO!$1:$5</definedName>
  </definedNames>
  <calcPr calcId="124519"/>
  <fileRecoveryPr autoRecover="0"/>
</workbook>
</file>

<file path=xl/calcChain.xml><?xml version="1.0" encoding="utf-8"?>
<calcChain xmlns="http://schemas.openxmlformats.org/spreadsheetml/2006/main">
  <c r="H37" i="27"/>
  <c r="H38" s="1"/>
  <c r="E4" i="34"/>
  <c r="D34" l="1"/>
  <c r="D35" s="1"/>
  <c r="F5" i="40"/>
  <c r="F3" i="29" l="1"/>
  <c r="E66" i="40"/>
  <c r="D66"/>
  <c r="C66"/>
  <c r="F66" s="1"/>
  <c r="J45" i="27"/>
  <c r="E45"/>
  <c r="D45"/>
  <c r="C45"/>
  <c r="K45" l="1"/>
  <c r="F42" i="29"/>
  <c r="E42"/>
  <c r="D42"/>
  <c r="C42"/>
  <c r="F41" i="34"/>
  <c r="E41"/>
  <c r="G41" l="1"/>
  <c r="G42" i="29"/>
  <c r="K7" i="27" l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E65" i="40" l="1"/>
  <c r="D65"/>
  <c r="C65"/>
  <c r="G44" i="27"/>
  <c r="F41" i="29"/>
  <c r="F40" i="34"/>
  <c r="F65" i="40" l="1"/>
  <c r="E64" l="1"/>
  <c r="F64" s="1"/>
  <c r="D64"/>
  <c r="J43" i="27"/>
  <c r="I43"/>
  <c r="F40" i="29"/>
  <c r="E40"/>
  <c r="E39" i="34"/>
  <c r="C39"/>
  <c r="K43" i="27" l="1"/>
  <c r="G39" i="34"/>
  <c r="I37" i="27"/>
  <c r="J42" l="1"/>
  <c r="G42"/>
  <c r="E39" i="29"/>
  <c r="F38" i="34"/>
  <c r="C38"/>
  <c r="G38" l="1"/>
  <c r="C37" i="27"/>
  <c r="C38" s="1"/>
  <c r="E37"/>
  <c r="E38" s="1"/>
  <c r="J41" l="1"/>
  <c r="G41"/>
  <c r="F38" i="29"/>
  <c r="E38"/>
  <c r="E37" i="34"/>
  <c r="E63" i="40"/>
  <c r="D63"/>
  <c r="J40" i="27"/>
  <c r="G40"/>
  <c r="F40"/>
  <c r="F37" i="29"/>
  <c r="E37"/>
  <c r="C37"/>
  <c r="E36" i="34"/>
  <c r="K41" i="27" l="1"/>
  <c r="G38" i="29"/>
  <c r="K40" i="27"/>
  <c r="G37" i="29"/>
  <c r="D37" i="27"/>
  <c r="D38" s="1"/>
  <c r="J39"/>
  <c r="G39"/>
  <c r="F36" i="29"/>
  <c r="E36"/>
  <c r="G36" l="1"/>
  <c r="F60" i="4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5" i="29" l="1"/>
  <c r="E35"/>
  <c r="J37" i="27" l="1"/>
  <c r="G37" l="1"/>
  <c r="G38" s="1"/>
  <c r="C63" i="40"/>
  <c r="F63" l="1"/>
  <c r="E41" i="29" l="1"/>
  <c r="G40" l="1"/>
  <c r="Z7" i="24"/>
  <c r="I7"/>
  <c r="L7" s="1"/>
  <c r="O7" s="1"/>
  <c r="R7" s="1"/>
  <c r="U7" s="1"/>
  <c r="X7" s="1"/>
  <c r="C38" i="29" l="1"/>
  <c r="C61" i="40" l="1"/>
  <c r="C36" i="29"/>
  <c r="G26" l="1"/>
  <c r="G25"/>
  <c r="G24"/>
  <c r="G30"/>
  <c r="G29"/>
  <c r="G28"/>
  <c r="G27"/>
  <c r="G23"/>
  <c r="G22"/>
  <c r="G21"/>
  <c r="I19" i="24" l="1"/>
  <c r="L19" s="1"/>
  <c r="O19" s="1"/>
  <c r="R19" s="1"/>
  <c r="U19" s="1"/>
  <c r="Z19" l="1"/>
  <c r="X19"/>
  <c r="I9" l="1"/>
  <c r="L9" s="1"/>
  <c r="O9" s="1"/>
  <c r="R9" s="1"/>
  <c r="U9" s="1"/>
  <c r="X9" l="1"/>
  <c r="F24" l="1"/>
  <c r="I22"/>
  <c r="L22" s="1"/>
  <c r="O22" s="1"/>
  <c r="R22" s="1"/>
  <c r="U22" s="1"/>
  <c r="I21"/>
  <c r="L21" s="1"/>
  <c r="O21" s="1"/>
  <c r="R21" s="1"/>
  <c r="U21" s="1"/>
  <c r="X21" s="1"/>
  <c r="X22" l="1"/>
  <c r="G31" i="29" l="1"/>
  <c r="C32"/>
  <c r="C34" s="1"/>
  <c r="W24" i="24" l="1"/>
  <c r="V24"/>
  <c r="G31" i="34" l="1"/>
  <c r="G30"/>
  <c r="G29"/>
  <c r="G28"/>
  <c r="G27"/>
  <c r="E61" i="40" l="1"/>
  <c r="D61"/>
  <c r="Y21" i="24" l="1"/>
  <c r="Z21" s="1"/>
  <c r="Y22"/>
  <c r="Z22" s="1"/>
  <c r="F61" i="40"/>
  <c r="I18" i="24" l="1"/>
  <c r="L18" s="1"/>
  <c r="O18" s="1"/>
  <c r="R18" s="1"/>
  <c r="U18" s="1"/>
  <c r="I17"/>
  <c r="L17" s="1"/>
  <c r="O17" s="1"/>
  <c r="R17" s="1"/>
  <c r="U17" s="1"/>
  <c r="I16"/>
  <c r="L16" s="1"/>
  <c r="O16" s="1"/>
  <c r="R16" s="1"/>
  <c r="U16" s="1"/>
  <c r="I15"/>
  <c r="L15" s="1"/>
  <c r="O15" s="1"/>
  <c r="R15" s="1"/>
  <c r="U15" s="1"/>
  <c r="I14"/>
  <c r="L14" s="1"/>
  <c r="O14" s="1"/>
  <c r="R14" s="1"/>
  <c r="U14" s="1"/>
  <c r="I13"/>
  <c r="L13" s="1"/>
  <c r="O13" s="1"/>
  <c r="R13" s="1"/>
  <c r="U13" s="1"/>
  <c r="I12"/>
  <c r="L12" s="1"/>
  <c r="O12" s="1"/>
  <c r="R12" s="1"/>
  <c r="U12" s="1"/>
  <c r="I11"/>
  <c r="L11" s="1"/>
  <c r="O11" s="1"/>
  <c r="R11" s="1"/>
  <c r="U11" s="1"/>
  <c r="T24"/>
  <c r="S24"/>
  <c r="Q24"/>
  <c r="P24"/>
  <c r="Z11" l="1"/>
  <c r="X11"/>
  <c r="Z13"/>
  <c r="X13"/>
  <c r="Z16"/>
  <c r="X16"/>
  <c r="Z12"/>
  <c r="X12"/>
  <c r="Z18"/>
  <c r="X18"/>
  <c r="Z15"/>
  <c r="X15"/>
  <c r="Z14"/>
  <c r="X14"/>
  <c r="Z17"/>
  <c r="X17"/>
  <c r="G20" i="29" l="1"/>
  <c r="G19"/>
  <c r="G17"/>
  <c r="G16"/>
  <c r="G33" i="34"/>
  <c r="G32"/>
  <c r="G26"/>
  <c r="F34"/>
  <c r="F35" s="1"/>
  <c r="E34"/>
  <c r="E35" s="1"/>
  <c r="C34"/>
  <c r="C35" s="1"/>
  <c r="F37" i="27"/>
  <c r="Y6" i="24"/>
  <c r="K37" i="27" l="1"/>
  <c r="F38"/>
  <c r="Y8" i="24"/>
  <c r="Y9"/>
  <c r="Z9" s="1"/>
  <c r="I8"/>
  <c r="L8" s="1"/>
  <c r="O8" s="1"/>
  <c r="R8" s="1"/>
  <c r="U8" s="1"/>
  <c r="Z8" l="1"/>
  <c r="X8"/>
  <c r="G7" i="34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18" i="29"/>
  <c r="F32"/>
  <c r="F34" s="1"/>
  <c r="E32"/>
  <c r="E34" s="1"/>
  <c r="G34" i="34" l="1"/>
  <c r="G15" i="29"/>
  <c r="G14"/>
  <c r="G12"/>
  <c r="G11"/>
  <c r="G10"/>
  <c r="G8"/>
  <c r="D32"/>
  <c r="D34" s="1"/>
  <c r="F4" i="34" l="1"/>
  <c r="G9" i="29"/>
  <c r="G13"/>
  <c r="G32" l="1"/>
  <c r="G34" s="1"/>
  <c r="N24" i="24" l="1"/>
  <c r="M24"/>
  <c r="K24"/>
  <c r="J24"/>
  <c r="G24"/>
  <c r="I6"/>
  <c r="L6" s="1"/>
  <c r="O6" s="1"/>
  <c r="R6" s="1"/>
  <c r="U6" s="1"/>
  <c r="H24"/>
  <c r="Z6" l="1"/>
  <c r="X6"/>
  <c r="I24"/>
  <c r="L24" s="1"/>
  <c r="O24" s="1"/>
  <c r="R24" l="1"/>
  <c r="U24" s="1"/>
  <c r="X24" s="1"/>
  <c r="Y24" l="1"/>
  <c r="Z24" s="1"/>
</calcChain>
</file>

<file path=xl/comments1.xml><?xml version="1.0" encoding="utf-8"?>
<comments xmlns="http://schemas.openxmlformats.org/spreadsheetml/2006/main">
  <authors>
    <author>Autor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ESCRITORIOS,SILLAS,ESTANTES,MESAS DE DIBUJO, MODULOS PARA COMPUTADORAS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COMPUTADORAS, CPU,UPS,REGULADOR DE VOLTAJE, IMPRESORA, SERVIDORES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MOBILIARIO Y EQ. DE OFICINA, HERRAMIENTAS,REPUESTOS, Y ACCESORIOS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T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Es la contrapartida que se tenia del proyecto PATI, se quita para ajustar la compra de los dos camiones recolectores del proyecto PFGL</t>
        </r>
      </text>
    </comment>
  </commentList>
</comments>
</file>

<file path=xl/sharedStrings.xml><?xml version="1.0" encoding="utf-8"?>
<sst xmlns="http://schemas.openxmlformats.org/spreadsheetml/2006/main" count="188" uniqueCount="128">
  <si>
    <t>ESTRUCTURA PRESUPUESTARIA</t>
  </si>
  <si>
    <t>(6) Objeto Específico</t>
  </si>
  <si>
    <t>(7) DENOMINACIÓN</t>
  </si>
  <si>
    <t>(8) MONTO</t>
  </si>
  <si>
    <t>(1) Area de Gestión</t>
  </si>
  <si>
    <t>(3) Linea de Trabajo</t>
  </si>
  <si>
    <t>01</t>
  </si>
  <si>
    <t>02</t>
  </si>
  <si>
    <t>(9) TOTAL GASTOS</t>
  </si>
  <si>
    <t>EJECUTADO</t>
  </si>
  <si>
    <t>Aumento</t>
  </si>
  <si>
    <t xml:space="preserve">Disminuyo </t>
  </si>
  <si>
    <t>REFORMA 1</t>
  </si>
  <si>
    <t>REFORMA 2</t>
  </si>
  <si>
    <t>REFORMA 3</t>
  </si>
  <si>
    <t>Saldo</t>
  </si>
  <si>
    <t>SALDOS</t>
  </si>
  <si>
    <t xml:space="preserve">ENERO </t>
  </si>
  <si>
    <t>FONDO 75% - 0302</t>
  </si>
  <si>
    <t>54302</t>
  </si>
  <si>
    <t>61101</t>
  </si>
  <si>
    <t>Monto aprobado de carpeta</t>
  </si>
  <si>
    <t xml:space="preserve"> EJECUCION PRESUPUESTARIA DEL 75%</t>
  </si>
  <si>
    <t>03</t>
  </si>
  <si>
    <t>SALDO</t>
  </si>
  <si>
    <t>TOTAL</t>
  </si>
  <si>
    <t>MONTO CARPETA</t>
  </si>
  <si>
    <t>61104</t>
  </si>
  <si>
    <t>Total</t>
  </si>
  <si>
    <t>REFORMA 4</t>
  </si>
  <si>
    <t>REFORMA 5</t>
  </si>
  <si>
    <t>FONDO 75% - 0501</t>
  </si>
  <si>
    <t>AMORTIZACION DEL PRESTAMO</t>
  </si>
  <si>
    <t>Intereses</t>
  </si>
  <si>
    <t>Capital</t>
  </si>
  <si>
    <t>(2) Unidad Presupuestaria</t>
  </si>
  <si>
    <t>0302</t>
  </si>
  <si>
    <t>gastado</t>
  </si>
  <si>
    <t>REFORMA 6</t>
  </si>
  <si>
    <t>Honorarios</t>
  </si>
  <si>
    <t>Vehiculos de Transporte</t>
  </si>
  <si>
    <t>05</t>
  </si>
  <si>
    <t>De Empresas Privadas Financieras</t>
  </si>
  <si>
    <t>ALCALDIA MUNICIPAL DE TONACATEPEQUE</t>
  </si>
  <si>
    <t>total</t>
  </si>
  <si>
    <t xml:space="preserve">CTA.75% </t>
  </si>
  <si>
    <t>gastado en mayo</t>
  </si>
  <si>
    <t>COMISION ISDEM</t>
  </si>
  <si>
    <t>COSTOS</t>
  </si>
  <si>
    <t>gastado en junio</t>
  </si>
  <si>
    <t>gastado en julio</t>
  </si>
  <si>
    <t>GASTADO EN AGOSTO</t>
  </si>
  <si>
    <t>GASTADO EN SEPTIEMBRE</t>
  </si>
  <si>
    <t>Materiales electricos</t>
  </si>
  <si>
    <t>Obras de Infraestructura Diversas</t>
  </si>
  <si>
    <t>gastado en octubre</t>
  </si>
  <si>
    <t>gastado en noviembre</t>
  </si>
  <si>
    <t>Gastado en diciembre</t>
  </si>
  <si>
    <t>gastado en diciembre</t>
  </si>
  <si>
    <t>61108</t>
  </si>
  <si>
    <t>61110</t>
  </si>
  <si>
    <t>GASTADO EN JUNIO</t>
  </si>
  <si>
    <t>GASTADO EN JULIO</t>
  </si>
  <si>
    <t>Gastado en octubre</t>
  </si>
  <si>
    <t>Gastado en noviembre</t>
  </si>
  <si>
    <t>alumbrado publico</t>
  </si>
  <si>
    <t>55603</t>
  </si>
  <si>
    <t>28/01/21</t>
  </si>
  <si>
    <t>Pago de fact. 17411483 NC 502407502 Del sur mes de enero</t>
  </si>
  <si>
    <t>Pago de fact. 118304489 NIC 20297818 CAESS por alumbrado public del mes de enero</t>
  </si>
  <si>
    <t>01/02/21</t>
  </si>
  <si>
    <t>Pago de fact. 2710 MIDES por 753.95 toneladas depositadas durante el 01 al 15 de enero</t>
  </si>
  <si>
    <t>PROYECTO: Compra de Mobiliario, Maquinaria y Equipo Informatico 2021</t>
  </si>
  <si>
    <t>CTA. 540-01049-7</t>
  </si>
  <si>
    <t>Mantenimiento Preventivo reparacion y combustible de la Flotas de  Camiones 2021</t>
  </si>
  <si>
    <t>10/02/21</t>
  </si>
  <si>
    <t>Pago de fact. 011417 B &amp; D Servicios Tecnico mes de enero</t>
  </si>
  <si>
    <t>mides</t>
  </si>
  <si>
    <t>Pago de fact. 2784 Mides por 657.42 Toneladas depositadas desde el 16 al 31 de enero</t>
  </si>
  <si>
    <t>01/03/21</t>
  </si>
  <si>
    <t>Pago de fact. 2861 Mides por 659.0070 toneladas depositadas desde el 01 al 15 de ferbero</t>
  </si>
  <si>
    <t>02/03/21</t>
  </si>
  <si>
    <t>Pago de fact. 17879619 Delsur NC 502407502 alumbrado publico febrero</t>
  </si>
  <si>
    <t>04/03/21</t>
  </si>
  <si>
    <t>Pago de fact. 118968674 Caess NIC 20297818 alumbrado publico del mes de febrero</t>
  </si>
  <si>
    <t>09/03/21</t>
  </si>
  <si>
    <t>Pago de fact. 2922 Mides por 533.6975 toneladas depositadas desde el 16 al 28 de febrero</t>
  </si>
  <si>
    <t>16/03/21</t>
  </si>
  <si>
    <t>PAGO DE FACT. 024 Investments Society,S.A compra de 2 UPS para tesoreria</t>
  </si>
  <si>
    <t>08/04/21</t>
  </si>
  <si>
    <t>Pago de fact. 2992 Mides por 367.7948 toneladas depositadas desde el 01 al 15 de marzo</t>
  </si>
  <si>
    <t>21/04/21</t>
  </si>
  <si>
    <t>Pago de fact. 24240 Dataprint por compra de una computadora para tesoreria</t>
  </si>
  <si>
    <t>Pago de fact. 048 MIDES por 655.46 toneladas depositadas desde el 16 al 31 de marzo</t>
  </si>
  <si>
    <t>23/04/21</t>
  </si>
  <si>
    <t>Pago a Microregion cerro de aguazapa cuota del mes de febrero</t>
  </si>
  <si>
    <t>26/04/21</t>
  </si>
  <si>
    <t>Pago d efact. 0115 Mides por 530.1595 toneladas depositadas durante el 01 al 15 de abril</t>
  </si>
  <si>
    <t>Aprobacion del presupuesto acta 02, acuerdo 01 del 12/01/21</t>
  </si>
  <si>
    <t xml:space="preserve">Pago recibo 3294586 de Primer banco de los trabajadores cuota del mes de enero </t>
  </si>
  <si>
    <t xml:space="preserve">Pago recibo 3317464 de Primer banco de los trabajadores cuota del mes de febrero </t>
  </si>
  <si>
    <t>Pago d efact. 66475 Multi inversiones cuota del mes de febrero</t>
  </si>
  <si>
    <t>Pago d efact. 65111 Multi inversiones cuota del mes de enero</t>
  </si>
  <si>
    <t>Pago de recibo 170927 Isdem cuota por ser garante del mes de enero</t>
  </si>
  <si>
    <t>Pago de fact. 59463 Caja de credito metroplitana cuota del mes de enero</t>
  </si>
  <si>
    <t>Pago de fact. 48483 Caja de credito de san vicente cuota de enero</t>
  </si>
  <si>
    <t>Pago de fact. 97080 Caja de credito de santiago nonualco mes de enero</t>
  </si>
  <si>
    <t>Pago de fact. 45838 Caja de credito de ahuachapan cuota de enero</t>
  </si>
  <si>
    <t>Pago de fact. 171205 Isdem cuota por ser garante mes de febrero</t>
  </si>
  <si>
    <t>Pago de fact. 54556 Caja de credito de san vicente mes de febrero</t>
  </si>
  <si>
    <t>Pago de fact. 2083 Caja de credito de santiago nonualco cuota de febrero</t>
  </si>
  <si>
    <t>Pago de fact. 64833 Caja de credito metropolitana mes de febrero</t>
  </si>
  <si>
    <t>Pago de fact. 49641 Caja de credito de ahuchapan cuota de febrero</t>
  </si>
  <si>
    <t>13/05/21</t>
  </si>
  <si>
    <t>Pago de fact. 0171 MIDES por 1,116.9996 toneladas depositadas durante el 16 al 30 de abril</t>
  </si>
  <si>
    <t>Pago a Microregion cerro de aguazapa cuota del mes de enero</t>
  </si>
  <si>
    <t>26/05/21</t>
  </si>
  <si>
    <t xml:space="preserve">Pago de fact. 0240 MIDES por 651.8403 toneladas depositadas desde el 01 al 15 de mayo </t>
  </si>
  <si>
    <t>01/06/21</t>
  </si>
  <si>
    <t>Pago de fact. 34384, Estacion de serviciio Texaco Guazapa por compra de 25 gal. De diesel para eq. 13</t>
  </si>
  <si>
    <t>16/06/21</t>
  </si>
  <si>
    <t>Pago de fact. 34941 Estacionamiento de servicio Texaco por la cmpra de 5 gal de Diesel para Eq. 13</t>
  </si>
  <si>
    <t>computadora del ref</t>
  </si>
  <si>
    <t>bateria camara y tripoy del Ref</t>
  </si>
  <si>
    <t>compra de escritorio</t>
  </si>
  <si>
    <t>30/06/21</t>
  </si>
  <si>
    <t>Pago d efact. 19469427 Delsur NC 502407502 alumbrado electrico del mes de junio</t>
  </si>
  <si>
    <t>Pago de fact. 0299 Mides por 802.8503 toneladas depositas del 16 al 31 de mayo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</si>
</sst>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40A]* #,##0.00_);_([$$-440A]* \(#,##0.00\);_([$$-440A]* &quot;-&quot;??_);_(@_)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rebuchet MS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color indexed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C00000"/>
      <name val="Arial"/>
      <family val="2"/>
    </font>
    <font>
      <sz val="11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gray125">
        <bgColor theme="4" tint="0.39997558519241921"/>
      </patternFill>
    </fill>
    <fill>
      <patternFill patternType="solid">
        <fgColor theme="4" tint="0.39997558519241921"/>
        <bgColor indexed="64"/>
      </patternFill>
    </fill>
    <fill>
      <patternFill patternType="gray125">
        <fgColor indexed="22"/>
        <bgColor theme="4" tint="0.39997558519241921"/>
      </patternFill>
    </fill>
    <fill>
      <patternFill patternType="gray125">
        <fgColor indexed="22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gray125">
        <fgColor indexed="22"/>
        <bgColor theme="1" tint="0.49998474074526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 applyFont="0" applyFill="0" applyBorder="0" applyAlignment="0" applyProtection="0"/>
  </cellStyleXfs>
  <cellXfs count="133">
    <xf numFmtId="0" fontId="0" fillId="0" borderId="0" xfId="0"/>
    <xf numFmtId="44" fontId="0" fillId="0" borderId="0" xfId="0" applyNumberFormat="1"/>
    <xf numFmtId="49" fontId="0" fillId="0" borderId="0" xfId="0" applyNumberFormat="1"/>
    <xf numFmtId="44" fontId="0" fillId="0" borderId="0" xfId="0" applyNumberFormat="1" applyFont="1"/>
    <xf numFmtId="0" fontId="0" fillId="0" borderId="0" xfId="0" applyFont="1"/>
    <xf numFmtId="44" fontId="1" fillId="0" borderId="0" xfId="1" applyFont="1"/>
    <xf numFmtId="0" fontId="5" fillId="0" borderId="0" xfId="0" applyFont="1"/>
    <xf numFmtId="44" fontId="0" fillId="0" borderId="0" xfId="1" applyFont="1"/>
    <xf numFmtId="0" fontId="1" fillId="0" borderId="0" xfId="0" applyFont="1"/>
    <xf numFmtId="0" fontId="6" fillId="0" borderId="0" xfId="0" applyFont="1"/>
    <xf numFmtId="44" fontId="3" fillId="0" borderId="0" xfId="1" applyFont="1"/>
    <xf numFmtId="44" fontId="5" fillId="2" borderId="0" xfId="1" applyFont="1" applyFill="1"/>
    <xf numFmtId="0" fontId="8" fillId="6" borderId="5" xfId="3" applyFont="1" applyFill="1" applyBorder="1" applyAlignment="1">
      <alignment horizontal="center" vertical="center" textRotation="90" wrapText="1"/>
    </xf>
    <xf numFmtId="0" fontId="8" fillId="5" borderId="6" xfId="3" applyFont="1" applyFill="1" applyBorder="1" applyAlignment="1">
      <alignment horizontal="center" vertical="center" textRotation="90" wrapText="1"/>
    </xf>
    <xf numFmtId="0" fontId="9" fillId="3" borderId="8" xfId="3" applyFont="1" applyFill="1" applyBorder="1" applyAlignment="1">
      <alignment horizontal="center"/>
    </xf>
    <xf numFmtId="49" fontId="9" fillId="0" borderId="1" xfId="3" applyNumberFormat="1" applyFont="1" applyFill="1" applyBorder="1" applyAlignment="1">
      <alignment horizontal="center"/>
    </xf>
    <xf numFmtId="0" fontId="9" fillId="0" borderId="9" xfId="3" applyFont="1" applyBorder="1" applyAlignment="1">
      <alignment horizontal="center"/>
    </xf>
    <xf numFmtId="0" fontId="9" fillId="0" borderId="10" xfId="3" applyFont="1" applyBorder="1"/>
    <xf numFmtId="49" fontId="9" fillId="3" borderId="11" xfId="3" applyNumberFormat="1" applyFont="1" applyFill="1" applyBorder="1" applyAlignment="1">
      <alignment horizontal="center"/>
    </xf>
    <xf numFmtId="0" fontId="9" fillId="3" borderId="12" xfId="3" applyFont="1" applyFill="1" applyBorder="1" applyAlignment="1">
      <alignment horizontal="left"/>
    </xf>
    <xf numFmtId="0" fontId="11" fillId="7" borderId="13" xfId="3" applyFont="1" applyFill="1" applyBorder="1"/>
    <xf numFmtId="49" fontId="12" fillId="7" borderId="14" xfId="3" applyNumberFormat="1" applyFont="1" applyFill="1" applyBorder="1" applyAlignment="1">
      <alignment horizontal="center"/>
    </xf>
    <xf numFmtId="49" fontId="12" fillId="7" borderId="15" xfId="3" applyNumberFormat="1" applyFont="1" applyFill="1" applyBorder="1" applyAlignment="1">
      <alignment horizontal="center"/>
    </xf>
    <xf numFmtId="0" fontId="13" fillId="7" borderId="16" xfId="3" applyFont="1" applyFill="1" applyBorder="1" applyAlignment="1">
      <alignment horizontal="center"/>
    </xf>
    <xf numFmtId="49" fontId="0" fillId="8" borderId="0" xfId="0" applyNumberFormat="1" applyFill="1"/>
    <xf numFmtId="0" fontId="0" fillId="8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4" fontId="9" fillId="3" borderId="19" xfId="4" applyNumberFormat="1" applyFont="1" applyFill="1" applyBorder="1" applyAlignment="1">
      <alignment horizontal="right"/>
    </xf>
    <xf numFmtId="44" fontId="9" fillId="0" borderId="19" xfId="4" applyNumberFormat="1" applyFont="1" applyFill="1" applyBorder="1" applyAlignment="1">
      <alignment horizontal="right"/>
    </xf>
    <xf numFmtId="44" fontId="13" fillId="7" borderId="16" xfId="3" applyNumberFormat="1" applyFont="1" applyFill="1" applyBorder="1" applyAlignment="1">
      <alignment horizontal="center"/>
    </xf>
    <xf numFmtId="44" fontId="9" fillId="0" borderId="1" xfId="1" applyFont="1" applyBorder="1"/>
    <xf numFmtId="44" fontId="9" fillId="3" borderId="1" xfId="1" applyFont="1" applyFill="1" applyBorder="1" applyAlignment="1">
      <alignment horizontal="right"/>
    </xf>
    <xf numFmtId="44" fontId="9" fillId="0" borderId="1" xfId="1" applyFont="1" applyFill="1" applyBorder="1" applyAlignment="1">
      <alignment horizontal="right"/>
    </xf>
    <xf numFmtId="44" fontId="10" fillId="9" borderId="1" xfId="1" applyFont="1" applyFill="1" applyBorder="1"/>
    <xf numFmtId="44" fontId="10" fillId="9" borderId="1" xfId="1" applyFont="1" applyFill="1" applyBorder="1" applyAlignment="1">
      <alignment horizontal="right"/>
    </xf>
    <xf numFmtId="44" fontId="10" fillId="9" borderId="1" xfId="3" applyNumberFormat="1" applyFont="1" applyFill="1" applyBorder="1"/>
    <xf numFmtId="0" fontId="14" fillId="0" borderId="0" xfId="0" applyFont="1"/>
    <xf numFmtId="44" fontId="8" fillId="10" borderId="17" xfId="1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17" fillId="0" borderId="0" xfId="0" applyFont="1"/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/>
    <xf numFmtId="49" fontId="0" fillId="0" borderId="0" xfId="0" applyNumberFormat="1" applyAlignment="1">
      <alignment horizontal="center" vertical="justify"/>
    </xf>
    <xf numFmtId="49" fontId="2" fillId="0" borderId="2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14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justify"/>
    </xf>
    <xf numFmtId="49" fontId="0" fillId="0" borderId="0" xfId="0" applyNumberFormat="1" applyAlignment="1">
      <alignment horizontal="left"/>
    </xf>
    <xf numFmtId="44" fontId="0" fillId="2" borderId="0" xfId="0" applyNumberFormat="1" applyFill="1"/>
    <xf numFmtId="0" fontId="5" fillId="0" borderId="0" xfId="0" applyFont="1" applyAlignment="1">
      <alignment horizontal="center"/>
    </xf>
    <xf numFmtId="44" fontId="1" fillId="11" borderId="0" xfId="0" applyNumberFormat="1" applyFont="1" applyFill="1"/>
    <xf numFmtId="44" fontId="5" fillId="11" borderId="0" xfId="0" applyNumberFormat="1" applyFont="1" applyFill="1"/>
    <xf numFmtId="0" fontId="9" fillId="0" borderId="11" xfId="3" applyFont="1" applyBorder="1" applyAlignment="1">
      <alignment horizontal="center"/>
    </xf>
    <xf numFmtId="0" fontId="9" fillId="0" borderId="21" xfId="3" applyFont="1" applyBorder="1"/>
    <xf numFmtId="44" fontId="3" fillId="0" borderId="0" xfId="1" applyFont="1" applyAlignment="1">
      <alignment horizontal="center"/>
    </xf>
    <xf numFmtId="44" fontId="20" fillId="0" borderId="0" xfId="1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Fill="1" applyBorder="1" applyAlignment="1">
      <alignment horizontal="left" wrapText="1"/>
    </xf>
    <xf numFmtId="0" fontId="2" fillId="0" borderId="0" xfId="0" applyFont="1" applyAlignment="1">
      <alignment horizontal="center"/>
    </xf>
    <xf numFmtId="44" fontId="10" fillId="9" borderId="14" xfId="1" applyFont="1" applyFill="1" applyBorder="1" applyAlignment="1">
      <alignment horizontal="right"/>
    </xf>
    <xf numFmtId="44" fontId="10" fillId="9" borderId="14" xfId="3" applyNumberFormat="1" applyFont="1" applyFill="1" applyBorder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4" fontId="21" fillId="0" borderId="0" xfId="1" applyFont="1" applyAlignment="1">
      <alignment horizontal="center"/>
    </xf>
    <xf numFmtId="44" fontId="22" fillId="3" borderId="1" xfId="1" applyFont="1" applyFill="1" applyBorder="1" applyAlignment="1">
      <alignment horizontal="right"/>
    </xf>
    <xf numFmtId="44" fontId="23" fillId="0" borderId="0" xfId="1" applyFont="1" applyAlignment="1">
      <alignment horizontal="center"/>
    </xf>
    <xf numFmtId="0" fontId="24" fillId="0" borderId="0" xfId="0" applyFont="1"/>
    <xf numFmtId="44" fontId="22" fillId="0" borderId="1" xfId="1" applyFont="1" applyBorder="1"/>
    <xf numFmtId="0" fontId="2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12" borderId="1" xfId="0" applyFill="1" applyBorder="1" applyAlignment="1">
      <alignment horizontal="center"/>
    </xf>
    <xf numFmtId="0" fontId="0" fillId="12" borderId="22" xfId="0" applyFill="1" applyBorder="1" applyAlignment="1">
      <alignment horizontal="center"/>
    </xf>
    <xf numFmtId="164" fontId="3" fillId="0" borderId="0" xfId="1" applyNumberFormat="1" applyFont="1"/>
    <xf numFmtId="44" fontId="5" fillId="8" borderId="0" xfId="1" applyFont="1" applyFill="1"/>
    <xf numFmtId="0" fontId="26" fillId="0" borderId="0" xfId="0" applyFont="1"/>
    <xf numFmtId="44" fontId="28" fillId="0" borderId="0" xfId="1" applyFont="1" applyAlignment="1">
      <alignment horizontal="center"/>
    </xf>
    <xf numFmtId="44" fontId="28" fillId="0" borderId="0" xfId="1" applyFont="1"/>
    <xf numFmtId="44" fontId="29" fillId="0" borderId="1" xfId="1" applyFont="1" applyBorder="1"/>
    <xf numFmtId="44" fontId="0" fillId="0" borderId="0" xfId="1" applyFont="1" applyAlignment="1">
      <alignment wrapText="1"/>
    </xf>
    <xf numFmtId="49" fontId="2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9" fontId="5" fillId="0" borderId="0" xfId="0" applyNumberFormat="1" applyFont="1" applyAlignment="1">
      <alignment horizontal="center"/>
    </xf>
    <xf numFmtId="44" fontId="0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44" fontId="0" fillId="0" borderId="0" xfId="1" applyFont="1" applyAlignment="1">
      <alignment horizontal="left" vertical="justify"/>
    </xf>
    <xf numFmtId="0" fontId="2" fillId="0" borderId="0" xfId="0" applyFont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4" fontId="0" fillId="0" borderId="0" xfId="1" applyFont="1" applyAlignment="1">
      <alignment horizontal="center" vertical="justify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49" fontId="30" fillId="0" borderId="0" xfId="0" applyNumberFormat="1" applyFont="1"/>
    <xf numFmtId="0" fontId="30" fillId="0" borderId="0" xfId="0" applyFont="1" applyAlignment="1">
      <alignment horizontal="left"/>
    </xf>
    <xf numFmtId="0" fontId="30" fillId="0" borderId="0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Fill="1" applyBorder="1" applyAlignment="1">
      <alignment horizontal="center" wrapText="1"/>
    </xf>
    <xf numFmtId="49" fontId="4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44" fontId="8" fillId="10" borderId="2" xfId="1" applyFont="1" applyFill="1" applyBorder="1" applyAlignment="1" applyProtection="1">
      <alignment horizontal="center" vertical="center" wrapText="1"/>
      <protection locked="0" hidden="1"/>
    </xf>
    <xf numFmtId="44" fontId="8" fillId="10" borderId="3" xfId="1" applyFont="1" applyFill="1" applyBorder="1" applyAlignment="1" applyProtection="1">
      <alignment horizontal="center" vertical="center" wrapText="1"/>
      <protection locked="0" hidden="1"/>
    </xf>
    <xf numFmtId="44" fontId="8" fillId="10" borderId="18" xfId="1" applyFont="1" applyFill="1" applyBorder="1" applyAlignment="1" applyProtection="1">
      <alignment horizontal="center" vertical="center" wrapText="1"/>
      <protection locked="0" hidden="1"/>
    </xf>
    <xf numFmtId="0" fontId="8" fillId="6" borderId="4" xfId="3" applyFont="1" applyFill="1" applyBorder="1" applyAlignment="1" applyProtection="1">
      <alignment horizontal="center" vertical="center" wrapText="1"/>
      <protection locked="0" hidden="1"/>
    </xf>
    <xf numFmtId="0" fontId="8" fillId="6" borderId="7" xfId="3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4" borderId="2" xfId="3" applyFont="1" applyFill="1" applyBorder="1" applyAlignment="1">
      <alignment horizontal="center" wrapText="1"/>
    </xf>
    <xf numFmtId="0" fontId="9" fillId="5" borderId="3" xfId="3" applyFont="1" applyFill="1" applyBorder="1" applyAlignment="1">
      <alignment horizontal="center" wrapText="1"/>
    </xf>
    <xf numFmtId="0" fontId="8" fillId="6" borderId="4" xfId="3" applyFont="1" applyFill="1" applyBorder="1" applyAlignment="1">
      <alignment horizontal="center" vertical="center" textRotation="90" wrapText="1"/>
    </xf>
    <xf numFmtId="0" fontId="8" fillId="6" borderId="7" xfId="3" applyFont="1" applyFill="1" applyBorder="1" applyAlignment="1">
      <alignment horizontal="center" vertical="center" textRotation="90" wrapText="1"/>
    </xf>
    <xf numFmtId="0" fontId="8" fillId="6" borderId="4" xfId="3" applyFont="1" applyFill="1" applyBorder="1" applyAlignment="1">
      <alignment horizontal="center" vertical="center" wrapText="1"/>
    </xf>
    <xf numFmtId="0" fontId="8" fillId="6" borderId="7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7">
    <cellStyle name="Euro" xfId="6"/>
    <cellStyle name="Millares 2" xfId="5"/>
    <cellStyle name="Moneda" xfId="1" builtinId="4"/>
    <cellStyle name="Moneda 2" xfId="2"/>
    <cellStyle name="Moneda 3" xf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zoomScale="95" zoomScaleNormal="95" workbookViewId="0">
      <pane ySplit="6" topLeftCell="A7" activePane="bottomLeft" state="frozen"/>
      <selection pane="bottomLeft" activeCell="B16" sqref="B16"/>
    </sheetView>
  </sheetViews>
  <sheetFormatPr baseColWidth="10" defaultRowHeight="15"/>
  <cols>
    <col min="1" max="1" width="11" style="2" customWidth="1"/>
    <col min="2" max="2" width="66.85546875" customWidth="1"/>
    <col min="3" max="4" width="13.42578125" customWidth="1"/>
    <col min="5" max="5" width="13.28515625" customWidth="1"/>
    <col min="6" max="6" width="12.28515625" style="4" customWidth="1"/>
    <col min="7" max="7" width="12.7109375" customWidth="1"/>
  </cols>
  <sheetData>
    <row r="1" spans="1:8" ht="18.75">
      <c r="A1" s="42" t="s">
        <v>72</v>
      </c>
    </row>
    <row r="2" spans="1:8" ht="21">
      <c r="A2" s="41" t="s">
        <v>73</v>
      </c>
      <c r="B2" s="53"/>
      <c r="C2" s="53"/>
      <c r="D2" s="111"/>
      <c r="E2" s="53"/>
      <c r="F2" s="44" t="s">
        <v>36</v>
      </c>
    </row>
    <row r="3" spans="1:8" ht="21">
      <c r="A3" s="41"/>
      <c r="B3" s="53"/>
      <c r="C3" s="53"/>
      <c r="D3" s="111"/>
      <c r="E3" s="53"/>
      <c r="F3" t="s">
        <v>24</v>
      </c>
    </row>
    <row r="4" spans="1:8" ht="21">
      <c r="A4" s="41"/>
      <c r="B4" s="113">
        <v>0.75</v>
      </c>
      <c r="C4" s="54" t="s">
        <v>26</v>
      </c>
      <c r="D4" s="54"/>
      <c r="E4" s="54">
        <f>C5+D5+E5+F5</f>
        <v>30000</v>
      </c>
      <c r="F4" s="62">
        <f>E4-G34</f>
        <v>26703</v>
      </c>
    </row>
    <row r="5" spans="1:8" ht="21">
      <c r="A5" s="53"/>
      <c r="B5" s="53"/>
      <c r="C5" s="66">
        <v>7000</v>
      </c>
      <c r="D5" s="66">
        <v>20</v>
      </c>
      <c r="E5" s="66">
        <v>15000</v>
      </c>
      <c r="F5" s="10">
        <v>7980</v>
      </c>
    </row>
    <row r="6" spans="1:8" ht="21">
      <c r="A6" s="53"/>
      <c r="B6" s="53"/>
      <c r="C6" s="52" t="s">
        <v>20</v>
      </c>
      <c r="D6" s="52" t="s">
        <v>66</v>
      </c>
      <c r="E6" s="52" t="s">
        <v>27</v>
      </c>
      <c r="F6" s="52" t="s">
        <v>60</v>
      </c>
      <c r="G6" s="93" t="s">
        <v>44</v>
      </c>
    </row>
    <row r="7" spans="1:8" ht="16.5" customHeight="1">
      <c r="A7" s="108" t="s">
        <v>87</v>
      </c>
      <c r="B7" s="109" t="s">
        <v>88</v>
      </c>
      <c r="C7" s="55"/>
      <c r="D7" s="55"/>
      <c r="E7" s="104">
        <v>154</v>
      </c>
      <c r="G7" s="5">
        <f t="shared" ref="G7:G33" si="0">SUM(C7:F7)</f>
        <v>154</v>
      </c>
    </row>
    <row r="8" spans="1:8" ht="15" customHeight="1">
      <c r="A8" s="108" t="s">
        <v>91</v>
      </c>
      <c r="B8" s="109" t="s">
        <v>92</v>
      </c>
      <c r="C8" s="49"/>
      <c r="D8" s="49"/>
      <c r="E8" s="49">
        <v>1008</v>
      </c>
      <c r="F8" s="50"/>
      <c r="G8" s="5">
        <f t="shared" si="0"/>
        <v>1008</v>
      </c>
      <c r="H8" s="7"/>
    </row>
    <row r="9" spans="1:8">
      <c r="A9" s="108"/>
      <c r="B9" s="115" t="s">
        <v>122</v>
      </c>
      <c r="C9" s="49"/>
      <c r="D9" s="49"/>
      <c r="E9" s="49">
        <v>1200</v>
      </c>
      <c r="F9" s="50"/>
      <c r="G9" s="5">
        <f t="shared" si="0"/>
        <v>1200</v>
      </c>
      <c r="H9" s="7"/>
    </row>
    <row r="10" spans="1:8">
      <c r="A10" s="108"/>
      <c r="B10" s="115" t="s">
        <v>123</v>
      </c>
      <c r="C10" s="49"/>
      <c r="D10" s="49"/>
      <c r="E10" s="50"/>
      <c r="F10" s="50">
        <v>735</v>
      </c>
      <c r="G10" s="5">
        <f t="shared" si="0"/>
        <v>735</v>
      </c>
      <c r="H10" s="7"/>
    </row>
    <row r="11" spans="1:8">
      <c r="A11" s="108"/>
      <c r="B11" s="116" t="s">
        <v>124</v>
      </c>
      <c r="C11" s="50">
        <v>200</v>
      </c>
      <c r="D11" s="50"/>
      <c r="E11" s="1"/>
      <c r="F11" s="50"/>
      <c r="G11" s="5">
        <f t="shared" si="0"/>
        <v>200</v>
      </c>
      <c r="H11" s="7"/>
    </row>
    <row r="12" spans="1:8" ht="18" customHeight="1">
      <c r="A12" s="108"/>
      <c r="B12" s="110"/>
      <c r="C12" s="1"/>
      <c r="D12" s="1"/>
      <c r="E12" s="1"/>
      <c r="F12" s="50"/>
      <c r="G12" s="5">
        <f t="shared" si="0"/>
        <v>0</v>
      </c>
      <c r="H12" s="7"/>
    </row>
    <row r="13" spans="1:8">
      <c r="A13" s="108"/>
      <c r="B13" s="110"/>
      <c r="C13" s="1"/>
      <c r="D13" s="1"/>
      <c r="E13" s="1"/>
      <c r="F13" s="50"/>
      <c r="G13" s="5">
        <f t="shared" si="0"/>
        <v>0</v>
      </c>
      <c r="H13" s="7"/>
    </row>
    <row r="14" spans="1:8">
      <c r="A14" s="108"/>
      <c r="B14" s="110"/>
      <c r="C14" s="7"/>
      <c r="D14" s="7"/>
      <c r="E14" s="1"/>
      <c r="F14" s="7"/>
      <c r="G14" s="5">
        <f t="shared" si="0"/>
        <v>0</v>
      </c>
      <c r="H14" s="7"/>
    </row>
    <row r="15" spans="1:8">
      <c r="B15" s="48"/>
      <c r="C15" s="7"/>
      <c r="D15" s="7"/>
      <c r="E15" s="1"/>
      <c r="F15" s="7"/>
      <c r="G15" s="5">
        <f t="shared" si="0"/>
        <v>0</v>
      </c>
      <c r="H15" s="7"/>
    </row>
    <row r="16" spans="1:8">
      <c r="B16" s="48"/>
      <c r="C16" s="7"/>
      <c r="D16" s="7"/>
      <c r="E16" s="1"/>
      <c r="F16" s="7"/>
      <c r="G16" s="5">
        <f t="shared" si="0"/>
        <v>0</v>
      </c>
      <c r="H16" s="7"/>
    </row>
    <row r="17" spans="2:8" ht="15.75" customHeight="1">
      <c r="B17" s="48"/>
      <c r="C17" s="7"/>
      <c r="D17" s="7"/>
      <c r="E17" s="1"/>
      <c r="F17" s="7"/>
      <c r="G17" s="5">
        <f t="shared" si="0"/>
        <v>0</v>
      </c>
      <c r="H17" s="7"/>
    </row>
    <row r="18" spans="2:8" ht="18" customHeight="1">
      <c r="B18" s="48"/>
      <c r="C18" s="7"/>
      <c r="D18" s="7"/>
      <c r="E18" s="7"/>
      <c r="F18" s="7"/>
      <c r="G18" s="5">
        <f t="shared" si="0"/>
        <v>0</v>
      </c>
      <c r="H18" s="7"/>
    </row>
    <row r="19" spans="2:8">
      <c r="B19" s="48"/>
      <c r="C19" s="7"/>
      <c r="D19" s="7"/>
      <c r="F19" s="7"/>
      <c r="G19" s="5">
        <f t="shared" si="0"/>
        <v>0</v>
      </c>
      <c r="H19" s="7"/>
    </row>
    <row r="20" spans="2:8" ht="16.5" customHeight="1">
      <c r="B20" s="48"/>
      <c r="C20" s="7"/>
      <c r="D20" s="7"/>
      <c r="E20" s="1"/>
      <c r="F20" s="7"/>
      <c r="G20" s="5">
        <f t="shared" si="0"/>
        <v>0</v>
      </c>
      <c r="H20" s="7"/>
    </row>
    <row r="21" spans="2:8" ht="15.75" customHeight="1">
      <c r="B21" s="48"/>
      <c r="C21" s="7"/>
      <c r="D21" s="7"/>
      <c r="E21" s="7"/>
      <c r="F21" s="7"/>
      <c r="G21" s="5">
        <f t="shared" si="0"/>
        <v>0</v>
      </c>
      <c r="H21" s="7"/>
    </row>
    <row r="22" spans="2:8">
      <c r="B22" s="48"/>
      <c r="C22" s="7"/>
      <c r="D22" s="7"/>
      <c r="E22" s="7"/>
      <c r="F22" s="7"/>
      <c r="G22" s="5">
        <f t="shared" si="0"/>
        <v>0</v>
      </c>
      <c r="H22" s="7"/>
    </row>
    <row r="23" spans="2:8">
      <c r="B23" s="48"/>
      <c r="C23" s="7"/>
      <c r="D23" s="7"/>
      <c r="E23" s="7"/>
      <c r="F23" s="7"/>
      <c r="G23" s="5">
        <f t="shared" si="0"/>
        <v>0</v>
      </c>
      <c r="H23" s="7"/>
    </row>
    <row r="24" spans="2:8">
      <c r="B24" s="48"/>
      <c r="C24" s="7"/>
      <c r="D24" s="7"/>
      <c r="E24" s="7"/>
      <c r="F24" s="7"/>
      <c r="G24" s="5">
        <f t="shared" si="0"/>
        <v>0</v>
      </c>
      <c r="H24" s="7"/>
    </row>
    <row r="25" spans="2:8">
      <c r="B25" s="48"/>
      <c r="C25" s="7"/>
      <c r="D25" s="7"/>
      <c r="E25" s="7"/>
      <c r="F25" s="7"/>
      <c r="G25" s="5">
        <f t="shared" si="0"/>
        <v>0</v>
      </c>
      <c r="H25" s="7"/>
    </row>
    <row r="26" spans="2:8">
      <c r="B26" s="48"/>
      <c r="C26" s="7"/>
      <c r="D26" s="7"/>
      <c r="E26" s="7"/>
      <c r="F26" s="7"/>
      <c r="G26" s="5">
        <f t="shared" si="0"/>
        <v>0</v>
      </c>
      <c r="H26" s="7"/>
    </row>
    <row r="27" spans="2:8">
      <c r="B27" s="48"/>
      <c r="C27" s="7"/>
      <c r="D27" s="7"/>
      <c r="E27" s="7"/>
      <c r="F27" s="7"/>
      <c r="G27" s="5">
        <f t="shared" si="0"/>
        <v>0</v>
      </c>
      <c r="H27" s="7"/>
    </row>
    <row r="28" spans="2:8">
      <c r="B28" s="48"/>
      <c r="C28" s="7"/>
      <c r="D28" s="7"/>
      <c r="E28" s="7"/>
      <c r="F28" s="7"/>
      <c r="G28" s="5">
        <f t="shared" si="0"/>
        <v>0</v>
      </c>
      <c r="H28" s="7"/>
    </row>
    <row r="29" spans="2:8">
      <c r="B29" s="48"/>
      <c r="C29" s="7"/>
      <c r="D29" s="7"/>
      <c r="E29" s="7"/>
      <c r="F29" s="7"/>
      <c r="G29" s="5">
        <f t="shared" si="0"/>
        <v>0</v>
      </c>
      <c r="H29" s="7"/>
    </row>
    <row r="30" spans="2:8">
      <c r="B30" s="48"/>
      <c r="C30" s="7"/>
      <c r="D30" s="7"/>
      <c r="E30" s="7"/>
      <c r="F30" s="7"/>
      <c r="G30" s="5">
        <f t="shared" si="0"/>
        <v>0</v>
      </c>
      <c r="H30" s="7"/>
    </row>
    <row r="31" spans="2:8">
      <c r="B31" s="48"/>
      <c r="C31" s="7"/>
      <c r="D31" s="7"/>
      <c r="E31" s="7"/>
      <c r="F31" s="7"/>
      <c r="G31" s="5">
        <f t="shared" si="0"/>
        <v>0</v>
      </c>
      <c r="H31" s="7"/>
    </row>
    <row r="32" spans="2:8">
      <c r="C32" s="7"/>
      <c r="D32" s="7"/>
      <c r="E32" s="7"/>
      <c r="F32" s="7"/>
      <c r="G32" s="5">
        <f t="shared" si="0"/>
        <v>0</v>
      </c>
      <c r="H32" s="7"/>
    </row>
    <row r="33" spans="2:8">
      <c r="F33" s="7"/>
      <c r="G33" s="5">
        <f t="shared" si="0"/>
        <v>0</v>
      </c>
      <c r="H33" s="7"/>
    </row>
    <row r="34" spans="2:8" ht="18.75">
      <c r="B34" s="83" t="s">
        <v>37</v>
      </c>
      <c r="C34" s="60">
        <f>SUM(C7:C33)</f>
        <v>200</v>
      </c>
      <c r="D34" s="60">
        <f>SUM(D7:D33)</f>
        <v>0</v>
      </c>
      <c r="E34" s="60">
        <f t="shared" ref="E34:G34" si="1">SUM(E7:E33)</f>
        <v>2362</v>
      </c>
      <c r="F34" s="60">
        <f t="shared" si="1"/>
        <v>735</v>
      </c>
      <c r="G34" s="60">
        <f t="shared" si="1"/>
        <v>3297</v>
      </c>
      <c r="H34" s="7"/>
    </row>
    <row r="35" spans="2:8" ht="17.25" customHeight="1">
      <c r="B35" s="83" t="s">
        <v>15</v>
      </c>
      <c r="C35" s="1">
        <f>C5-C34</f>
        <v>6800</v>
      </c>
      <c r="D35" s="1">
        <f>D5-D34</f>
        <v>20</v>
      </c>
      <c r="E35" s="1">
        <f>E5-E34</f>
        <v>12638</v>
      </c>
      <c r="F35" s="1">
        <f>F5-F34</f>
        <v>7245</v>
      </c>
      <c r="G35" s="7"/>
      <c r="H35" s="7"/>
    </row>
    <row r="36" spans="2:8" hidden="1">
      <c r="B36" s="94" t="s">
        <v>62</v>
      </c>
      <c r="E36" s="1">
        <f>E13+E14+E15+E16</f>
        <v>0</v>
      </c>
      <c r="F36" s="7"/>
      <c r="G36" s="7"/>
      <c r="H36" s="7"/>
    </row>
    <row r="37" spans="2:8" hidden="1">
      <c r="B37" s="94" t="s">
        <v>51</v>
      </c>
      <c r="E37" s="1">
        <f>E17</f>
        <v>0</v>
      </c>
      <c r="F37" s="7"/>
    </row>
    <row r="38" spans="2:8" hidden="1">
      <c r="B38" s="94" t="s">
        <v>52</v>
      </c>
      <c r="C38" s="1">
        <f>C19</f>
        <v>0</v>
      </c>
      <c r="D38" s="1"/>
      <c r="F38" s="7">
        <f>F18</f>
        <v>0</v>
      </c>
      <c r="G38" s="1">
        <f>SUM(C38:F38)</f>
        <v>0</v>
      </c>
    </row>
    <row r="39" spans="2:8" hidden="1">
      <c r="B39" s="94" t="s">
        <v>63</v>
      </c>
      <c r="C39" s="1">
        <f>C20</f>
        <v>0</v>
      </c>
      <c r="D39" s="1"/>
      <c r="E39" s="1">
        <f>E21</f>
        <v>0</v>
      </c>
      <c r="F39" s="7"/>
      <c r="G39" s="1">
        <f>SUM(C39:F39)</f>
        <v>0</v>
      </c>
    </row>
    <row r="40" spans="2:8" hidden="1">
      <c r="B40" s="94" t="s">
        <v>64</v>
      </c>
      <c r="F40" s="7">
        <f>F22</f>
        <v>0</v>
      </c>
    </row>
    <row r="41" spans="2:8">
      <c r="B41" s="94"/>
      <c r="C41" s="1"/>
      <c r="D41" s="1"/>
      <c r="E41" s="1" t="e">
        <f>E23+#REF!</f>
        <v>#REF!</v>
      </c>
      <c r="F41" s="7" t="e">
        <f>#REF!+F24</f>
        <v>#REF!</v>
      </c>
      <c r="G41" s="1" t="e">
        <f>SUM(C41:F41)</f>
        <v>#REF!</v>
      </c>
    </row>
    <row r="42" spans="2:8">
      <c r="F42" s="7"/>
    </row>
    <row r="43" spans="2:8">
      <c r="F43" s="7"/>
    </row>
    <row r="44" spans="2:8">
      <c r="F44" s="7"/>
    </row>
    <row r="45" spans="2:8">
      <c r="F45" s="7"/>
    </row>
  </sheetData>
  <pageMargins left="0.31496062992125984" right="0.19685039370078741" top="0.35433070866141736" bottom="0.31496062992125984" header="0.31496062992125984" footer="0.31496062992125984"/>
  <pageSetup scale="85" orientation="landscape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49"/>
  <sheetViews>
    <sheetView workbookViewId="0">
      <pane ySplit="7" topLeftCell="A8" activePane="bottomLeft" state="frozen"/>
      <selection pane="bottomLeft" activeCell="D9" sqref="D9"/>
    </sheetView>
  </sheetViews>
  <sheetFormatPr baseColWidth="10" defaultRowHeight="15"/>
  <cols>
    <col min="1" max="1" width="11.28515625" style="2" customWidth="1"/>
    <col min="2" max="2" width="99.5703125" customWidth="1"/>
    <col min="3" max="3" width="13.42578125" customWidth="1"/>
    <col min="4" max="4" width="14.5703125" customWidth="1"/>
    <col min="5" max="6" width="13.7109375" customWidth="1"/>
    <col min="7" max="7" width="14.7109375" customWidth="1"/>
  </cols>
  <sheetData>
    <row r="1" spans="1:8" ht="18.75">
      <c r="A1" s="42" t="s">
        <v>74</v>
      </c>
    </row>
    <row r="2" spans="1:8" ht="21">
      <c r="A2" s="41" t="s">
        <v>45</v>
      </c>
      <c r="B2" s="45"/>
      <c r="C2" s="47"/>
      <c r="D2" s="44" t="s">
        <v>36</v>
      </c>
    </row>
    <row r="3" spans="1:8" ht="21">
      <c r="A3" s="41"/>
      <c r="B3" s="45"/>
      <c r="C3" s="74"/>
      <c r="D3" s="6" t="s">
        <v>21</v>
      </c>
      <c r="E3" s="43"/>
      <c r="F3" s="5">
        <f>C6+D6+E6+F6</f>
        <v>75000</v>
      </c>
    </row>
    <row r="4" spans="1:8" ht="21">
      <c r="A4" s="41"/>
      <c r="B4" s="99" t="s">
        <v>48</v>
      </c>
      <c r="C4" s="78"/>
      <c r="D4" s="76"/>
      <c r="E4" s="43"/>
      <c r="F4" s="5"/>
    </row>
    <row r="5" spans="1:8" ht="21">
      <c r="A5" s="41"/>
      <c r="B5" s="75"/>
      <c r="C5" s="78"/>
      <c r="D5" s="76"/>
      <c r="E5" s="8"/>
      <c r="F5" s="5"/>
    </row>
    <row r="6" spans="1:8" ht="21" customHeight="1">
      <c r="A6" s="118"/>
      <c r="B6" s="118"/>
      <c r="C6" s="89">
        <v>4000</v>
      </c>
      <c r="D6" s="89">
        <v>10000</v>
      </c>
      <c r="E6" s="90">
        <v>15000</v>
      </c>
      <c r="F6" s="90">
        <v>46000</v>
      </c>
    </row>
    <row r="7" spans="1:8" ht="21">
      <c r="A7" s="45"/>
      <c r="B7" s="69"/>
      <c r="C7" s="52">
        <v>54109</v>
      </c>
      <c r="D7" s="52">
        <v>54110</v>
      </c>
      <c r="E7" s="52" t="s">
        <v>19</v>
      </c>
      <c r="F7" s="52" t="s">
        <v>59</v>
      </c>
      <c r="G7" s="100" t="s">
        <v>28</v>
      </c>
    </row>
    <row r="8" spans="1:8" ht="16.5" customHeight="1">
      <c r="A8" s="2" t="s">
        <v>118</v>
      </c>
      <c r="B8" s="27" t="s">
        <v>119</v>
      </c>
      <c r="C8" s="27"/>
      <c r="D8" s="92">
        <v>73</v>
      </c>
      <c r="E8" s="7"/>
      <c r="F8" s="7"/>
      <c r="G8" s="5">
        <f>SUM(C8:F8)</f>
        <v>73</v>
      </c>
      <c r="H8" s="7"/>
    </row>
    <row r="9" spans="1:8">
      <c r="A9" s="2" t="s">
        <v>120</v>
      </c>
      <c r="B9" s="27" t="s">
        <v>121</v>
      </c>
      <c r="C9" s="27"/>
      <c r="D9" s="27">
        <v>15.15</v>
      </c>
      <c r="E9" s="7"/>
      <c r="F9" s="7"/>
      <c r="G9" s="5">
        <f t="shared" ref="G9:G20" si="0">SUM(C9:F9)</f>
        <v>15.15</v>
      </c>
      <c r="H9" s="7"/>
    </row>
    <row r="10" spans="1:8" ht="15" customHeight="1">
      <c r="B10" s="27"/>
      <c r="C10" s="27"/>
      <c r="D10" s="7"/>
      <c r="E10" s="7"/>
      <c r="F10" s="7"/>
      <c r="G10" s="5">
        <f t="shared" si="0"/>
        <v>0</v>
      </c>
      <c r="H10" s="7"/>
    </row>
    <row r="11" spans="1:8">
      <c r="B11" s="27"/>
      <c r="C11" s="49"/>
      <c r="D11" s="7"/>
      <c r="E11" s="7"/>
      <c r="F11" s="7"/>
      <c r="G11" s="5">
        <f t="shared" si="0"/>
        <v>0</v>
      </c>
      <c r="H11" s="7"/>
    </row>
    <row r="12" spans="1:8">
      <c r="B12" s="48"/>
      <c r="C12" s="7"/>
      <c r="D12" s="7"/>
      <c r="E12" s="7"/>
      <c r="F12" s="7"/>
      <c r="G12" s="5">
        <f t="shared" si="0"/>
        <v>0</v>
      </c>
      <c r="H12" s="7"/>
    </row>
    <row r="13" spans="1:8" ht="15.75" customHeight="1">
      <c r="B13" s="48"/>
      <c r="D13" s="7"/>
      <c r="E13" s="7"/>
      <c r="F13" s="7"/>
      <c r="G13" s="5">
        <f t="shared" si="0"/>
        <v>0</v>
      </c>
      <c r="H13" s="7"/>
    </row>
    <row r="14" spans="1:8" ht="18" customHeight="1">
      <c r="B14" s="70"/>
      <c r="D14" s="1"/>
      <c r="E14" s="7"/>
      <c r="F14" s="7"/>
      <c r="G14" s="5">
        <f t="shared" si="0"/>
        <v>0</v>
      </c>
      <c r="H14" s="7"/>
    </row>
    <row r="15" spans="1:8">
      <c r="B15" s="48"/>
      <c r="E15" s="7"/>
      <c r="F15" s="7"/>
      <c r="G15" s="5">
        <f t="shared" si="0"/>
        <v>0</v>
      </c>
      <c r="H15" s="7"/>
    </row>
    <row r="16" spans="1:8">
      <c r="B16" s="48"/>
      <c r="C16" s="7"/>
      <c r="D16" s="7"/>
      <c r="E16" s="7"/>
      <c r="F16" s="7"/>
      <c r="G16" s="5">
        <f t="shared" si="0"/>
        <v>0</v>
      </c>
    </row>
    <row r="17" spans="2:7">
      <c r="B17" s="48"/>
      <c r="C17" s="7"/>
      <c r="D17" s="7"/>
      <c r="E17" s="7"/>
      <c r="F17" s="7"/>
      <c r="G17" s="5">
        <f t="shared" si="0"/>
        <v>0</v>
      </c>
    </row>
    <row r="18" spans="2:7">
      <c r="B18" s="48"/>
      <c r="C18" s="7"/>
      <c r="D18" s="7"/>
      <c r="E18" s="7"/>
      <c r="F18" s="7"/>
      <c r="G18" s="5">
        <f t="shared" si="0"/>
        <v>0</v>
      </c>
    </row>
    <row r="19" spans="2:7">
      <c r="B19" s="48"/>
      <c r="C19" s="7"/>
      <c r="D19" s="7"/>
      <c r="E19" s="7"/>
      <c r="F19" s="7"/>
      <c r="G19" s="5">
        <f t="shared" si="0"/>
        <v>0</v>
      </c>
    </row>
    <row r="20" spans="2:7" ht="15.75" customHeight="1">
      <c r="B20" s="48"/>
      <c r="C20" s="7"/>
      <c r="D20" s="7"/>
      <c r="E20" s="7"/>
      <c r="F20" s="7"/>
      <c r="G20" s="5">
        <f t="shared" si="0"/>
        <v>0</v>
      </c>
    </row>
    <row r="21" spans="2:7">
      <c r="B21" s="48"/>
      <c r="C21" s="7"/>
      <c r="D21" s="7"/>
      <c r="E21" s="7"/>
      <c r="F21" s="7"/>
      <c r="G21" s="5">
        <f t="shared" ref="G21:G31" si="1">SUM(C21:F21)</f>
        <v>0</v>
      </c>
    </row>
    <row r="22" spans="2:7" hidden="1">
      <c r="B22" s="48"/>
      <c r="C22" s="7"/>
      <c r="D22" s="7"/>
      <c r="E22" s="7"/>
      <c r="F22" s="7"/>
      <c r="G22" s="5">
        <f t="shared" si="1"/>
        <v>0</v>
      </c>
    </row>
    <row r="23" spans="2:7" hidden="1">
      <c r="B23" s="48"/>
      <c r="C23" s="7"/>
      <c r="D23" s="7"/>
      <c r="E23" s="7"/>
      <c r="F23" s="7"/>
      <c r="G23" s="5">
        <f t="shared" si="1"/>
        <v>0</v>
      </c>
    </row>
    <row r="24" spans="2:7" hidden="1">
      <c r="B24" s="48"/>
      <c r="C24" s="7"/>
      <c r="D24" s="7"/>
      <c r="E24" s="7"/>
      <c r="F24" s="7"/>
      <c r="G24" s="5">
        <f t="shared" si="1"/>
        <v>0</v>
      </c>
    </row>
    <row r="25" spans="2:7" hidden="1">
      <c r="B25" s="48"/>
      <c r="C25" s="7"/>
      <c r="D25" s="7"/>
      <c r="E25" s="7"/>
      <c r="F25" s="7"/>
      <c r="G25" s="5">
        <f t="shared" si="1"/>
        <v>0</v>
      </c>
    </row>
    <row r="26" spans="2:7" hidden="1">
      <c r="B26" s="48"/>
      <c r="C26" s="7"/>
      <c r="D26" s="7"/>
      <c r="E26" s="7"/>
      <c r="F26" s="7"/>
      <c r="G26" s="5">
        <f t="shared" si="1"/>
        <v>0</v>
      </c>
    </row>
    <row r="27" spans="2:7" hidden="1">
      <c r="B27" s="48"/>
      <c r="C27" s="7"/>
      <c r="D27" s="7"/>
      <c r="E27" s="7"/>
      <c r="F27" s="7"/>
      <c r="G27" s="5">
        <f t="shared" si="1"/>
        <v>0</v>
      </c>
    </row>
    <row r="28" spans="2:7" hidden="1">
      <c r="B28" s="48"/>
      <c r="C28" s="7"/>
      <c r="D28" s="7"/>
      <c r="E28" s="7"/>
      <c r="F28" s="7"/>
      <c r="G28" s="5">
        <f t="shared" si="1"/>
        <v>0</v>
      </c>
    </row>
    <row r="29" spans="2:7" hidden="1">
      <c r="B29" s="48"/>
      <c r="C29" s="7"/>
      <c r="D29" s="7"/>
      <c r="E29" s="7"/>
      <c r="F29" s="7"/>
      <c r="G29" s="5">
        <f t="shared" si="1"/>
        <v>0</v>
      </c>
    </row>
    <row r="30" spans="2:7" hidden="1">
      <c r="B30" s="48"/>
      <c r="C30" s="7"/>
      <c r="D30" s="7"/>
      <c r="E30" s="7"/>
      <c r="F30" s="7"/>
      <c r="G30" s="5">
        <f t="shared" si="1"/>
        <v>0</v>
      </c>
    </row>
    <row r="31" spans="2:7">
      <c r="E31" s="7"/>
      <c r="F31" s="7"/>
      <c r="G31" s="5">
        <f t="shared" si="1"/>
        <v>0</v>
      </c>
    </row>
    <row r="32" spans="2:7" ht="15.75">
      <c r="C32" s="11">
        <f>SUM(C8:C31)</f>
        <v>0</v>
      </c>
      <c r="D32" s="11">
        <f>SUM(D8:D31)</f>
        <v>88.15</v>
      </c>
      <c r="E32" s="11">
        <f>SUM(E8:E31)</f>
        <v>0</v>
      </c>
      <c r="F32" s="11">
        <f>SUM(F8:F31)</f>
        <v>0</v>
      </c>
      <c r="G32" s="11">
        <f>SUM(G8:G31)</f>
        <v>88.15</v>
      </c>
    </row>
    <row r="33" spans="2:7">
      <c r="E33" s="7"/>
      <c r="F33" s="7"/>
    </row>
    <row r="34" spans="2:7" ht="15.75">
      <c r="B34" s="68" t="s">
        <v>24</v>
      </c>
      <c r="C34" s="1">
        <f>C6-C32</f>
        <v>4000</v>
      </c>
      <c r="D34" s="1">
        <f>D6-D32</f>
        <v>9911.85</v>
      </c>
      <c r="E34" s="1">
        <f>E6-E32</f>
        <v>15000</v>
      </c>
      <c r="F34" s="1">
        <f>F6-F32</f>
        <v>46000</v>
      </c>
      <c r="G34" s="63">
        <f>F3-G32</f>
        <v>74911.850000000006</v>
      </c>
    </row>
    <row r="35" spans="2:7" hidden="1">
      <c r="B35" s="94" t="s">
        <v>46</v>
      </c>
      <c r="E35" s="7" t="e">
        <f>#REF!+#REF!+#REF!</f>
        <v>#REF!</v>
      </c>
      <c r="F35" s="7" t="e">
        <f>#REF!+#REF!+#REF!+#REF!+#REF!+#REF!+#REF!+#REF!+#REF!+#REF!+#REF!+#REF!+#REF!+#REF!</f>
        <v>#REF!</v>
      </c>
    </row>
    <row r="36" spans="2:7" hidden="1">
      <c r="B36" s="94" t="s">
        <v>49</v>
      </c>
      <c r="C36" s="1" t="e">
        <f>#REF!</f>
        <v>#REF!</v>
      </c>
      <c r="E36" s="7" t="e">
        <f>#REF!</f>
        <v>#REF!</v>
      </c>
      <c r="F36" s="7" t="e">
        <f>#REF!+#REF!+#REF!+#REF!+#REF!</f>
        <v>#REF!</v>
      </c>
      <c r="G36" s="1" t="e">
        <f>SUM(E36:F36)</f>
        <v>#REF!</v>
      </c>
    </row>
    <row r="37" spans="2:7" hidden="1">
      <c r="B37" s="94" t="s">
        <v>50</v>
      </c>
      <c r="C37" s="1" t="e">
        <f>#REF!</f>
        <v>#REF!</v>
      </c>
      <c r="E37" s="7" t="e">
        <f>#REF!</f>
        <v>#REF!</v>
      </c>
      <c r="F37" s="7" t="e">
        <f>#REF!+#REF!+#REF!+#REF!</f>
        <v>#REF!</v>
      </c>
      <c r="G37" s="1" t="e">
        <f>SUM(C37:F37)</f>
        <v>#REF!</v>
      </c>
    </row>
    <row r="38" spans="2:7" hidden="1">
      <c r="B38" s="94" t="s">
        <v>51</v>
      </c>
      <c r="C38" s="1" t="e">
        <f>#REF!</f>
        <v>#REF!</v>
      </c>
      <c r="E38" s="7" t="e">
        <f>#REF!+#REF!+#REF!</f>
        <v>#REF!</v>
      </c>
      <c r="F38" s="7" t="e">
        <f>#REF!+#REF!+#REF!</f>
        <v>#REF!</v>
      </c>
      <c r="G38" s="1" t="e">
        <f>SUM(E38:F38)</f>
        <v>#REF!</v>
      </c>
    </row>
    <row r="39" spans="2:7" hidden="1">
      <c r="B39" s="94" t="s">
        <v>52</v>
      </c>
      <c r="E39" s="7" t="e">
        <f>#REF!</f>
        <v>#REF!</v>
      </c>
      <c r="F39" s="7"/>
    </row>
    <row r="40" spans="2:7" hidden="1">
      <c r="B40" s="94" t="s">
        <v>55</v>
      </c>
      <c r="C40" s="1"/>
      <c r="E40" s="7" t="e">
        <f>#REF!+#REF!</f>
        <v>#REF!</v>
      </c>
      <c r="F40" s="7" t="e">
        <f>#REF!</f>
        <v>#REF!</v>
      </c>
      <c r="G40" s="1" t="e">
        <f>SUM(C40:F40)</f>
        <v>#REF!</v>
      </c>
    </row>
    <row r="41" spans="2:7" hidden="1">
      <c r="B41" s="94" t="s">
        <v>56</v>
      </c>
      <c r="E41" s="7">
        <f>E19</f>
        <v>0</v>
      </c>
      <c r="F41" s="7" t="e">
        <f>#REF!+#REF!</f>
        <v>#REF!</v>
      </c>
    </row>
    <row r="42" spans="2:7" hidden="1">
      <c r="B42" s="94" t="s">
        <v>57</v>
      </c>
      <c r="C42" s="1">
        <f>C19</f>
        <v>0</v>
      </c>
      <c r="D42" s="1">
        <f>D18</f>
        <v>0</v>
      </c>
      <c r="E42" s="7">
        <f>E20+E21</f>
        <v>0</v>
      </c>
      <c r="F42" s="7" t="e">
        <f>#REF!+F16+F17</f>
        <v>#REF!</v>
      </c>
      <c r="G42" s="1" t="e">
        <f>SUM(C42:F42)</f>
        <v>#REF!</v>
      </c>
    </row>
    <row r="43" spans="2:7">
      <c r="E43" s="7"/>
      <c r="F43" s="7"/>
    </row>
    <row r="44" spans="2:7">
      <c r="E44" s="7"/>
      <c r="F44" s="7"/>
    </row>
    <row r="45" spans="2:7">
      <c r="E45" s="7"/>
      <c r="F45" s="7"/>
    </row>
    <row r="46" spans="2:7">
      <c r="E46" s="7"/>
      <c r="F46" s="7"/>
    </row>
    <row r="47" spans="2:7">
      <c r="E47" s="7"/>
      <c r="F47" s="7"/>
    </row>
    <row r="48" spans="2:7">
      <c r="E48" s="7"/>
      <c r="F48" s="7"/>
    </row>
    <row r="49" spans="5:6">
      <c r="E49" s="7"/>
      <c r="F49" s="7"/>
    </row>
    <row r="50" spans="5:6">
      <c r="E50" s="7"/>
      <c r="F50" s="7"/>
    </row>
    <row r="51" spans="5:6">
      <c r="E51" s="7"/>
      <c r="F51" s="7"/>
    </row>
    <row r="52" spans="5:6">
      <c r="E52" s="7"/>
      <c r="F52" s="7"/>
    </row>
    <row r="53" spans="5:6">
      <c r="E53" s="7"/>
      <c r="F53" s="7"/>
    </row>
    <row r="54" spans="5:6">
      <c r="E54" s="7"/>
      <c r="F54" s="7"/>
    </row>
    <row r="55" spans="5:6">
      <c r="E55" s="7"/>
      <c r="F55" s="7"/>
    </row>
    <row r="56" spans="5:6">
      <c r="E56" s="7"/>
      <c r="F56" s="7"/>
    </row>
    <row r="57" spans="5:6">
      <c r="E57" s="7"/>
      <c r="F57" s="7"/>
    </row>
    <row r="58" spans="5:6">
      <c r="E58" s="7"/>
      <c r="F58" s="7"/>
    </row>
    <row r="59" spans="5:6">
      <c r="E59" s="7"/>
      <c r="F59" s="7"/>
    </row>
    <row r="60" spans="5:6">
      <c r="E60" s="7"/>
      <c r="F60" s="7"/>
    </row>
    <row r="61" spans="5:6">
      <c r="E61" s="7"/>
      <c r="F61" s="7"/>
    </row>
    <row r="62" spans="5:6">
      <c r="E62" s="7"/>
      <c r="F62" s="7"/>
    </row>
    <row r="63" spans="5:6">
      <c r="E63" s="7"/>
      <c r="F63" s="7"/>
    </row>
    <row r="64" spans="5:6">
      <c r="E64" s="7"/>
      <c r="F64" s="7"/>
    </row>
    <row r="65" spans="2:6">
      <c r="E65" s="7"/>
      <c r="F65" s="7"/>
    </row>
    <row r="66" spans="2:6">
      <c r="E66" s="7"/>
      <c r="F66" s="7"/>
    </row>
    <row r="67" spans="2:6">
      <c r="E67" s="7"/>
      <c r="F67" s="7"/>
    </row>
    <row r="68" spans="2:6">
      <c r="E68" s="7"/>
      <c r="F68" s="7"/>
    </row>
    <row r="69" spans="2:6">
      <c r="E69" s="7"/>
      <c r="F69" s="7"/>
    </row>
    <row r="70" spans="2:6">
      <c r="B70" s="2"/>
      <c r="C70" s="2"/>
      <c r="D70" s="2"/>
      <c r="E70" s="5"/>
      <c r="F70" s="5"/>
    </row>
    <row r="71" spans="2:6">
      <c r="B71" s="2"/>
      <c r="C71" s="2"/>
      <c r="D71" s="2"/>
      <c r="E71" s="7"/>
      <c r="F71" s="7"/>
    </row>
    <row r="72" spans="2:6">
      <c r="B72" s="2"/>
      <c r="C72" s="2"/>
      <c r="D72" s="2"/>
      <c r="E72" s="7"/>
      <c r="F72" s="7"/>
    </row>
    <row r="73" spans="2:6">
      <c r="B73" s="2"/>
      <c r="C73" s="2"/>
      <c r="D73" s="2"/>
      <c r="E73" s="7"/>
      <c r="F73" s="7"/>
    </row>
    <row r="74" spans="2:6">
      <c r="B74" s="2"/>
      <c r="C74" s="2"/>
      <c r="D74" s="2"/>
      <c r="E74" s="7"/>
      <c r="F74" s="7"/>
    </row>
    <row r="75" spans="2:6">
      <c r="B75" s="2"/>
      <c r="C75" s="2"/>
      <c r="D75" s="2"/>
      <c r="E75" s="7"/>
      <c r="F75" s="7"/>
    </row>
    <row r="76" spans="2:6">
      <c r="B76" s="2"/>
      <c r="C76" s="2"/>
      <c r="D76" s="2"/>
      <c r="E76" s="7"/>
      <c r="F76" s="7"/>
    </row>
    <row r="77" spans="2:6">
      <c r="B77" s="2"/>
      <c r="C77" s="2"/>
      <c r="D77" s="2"/>
      <c r="E77" s="7"/>
      <c r="F77" s="7"/>
    </row>
    <row r="78" spans="2:6">
      <c r="B78" s="2"/>
      <c r="C78" s="2"/>
      <c r="D78" s="2"/>
      <c r="E78" s="7"/>
      <c r="F78" s="7"/>
    </row>
    <row r="79" spans="2:6">
      <c r="B79" s="2"/>
      <c r="C79" s="2"/>
      <c r="D79" s="2"/>
      <c r="E79" s="7"/>
      <c r="F79" s="7"/>
    </row>
    <row r="80" spans="2:6">
      <c r="B80" s="2"/>
      <c r="C80" s="2"/>
      <c r="D80" s="2"/>
      <c r="E80" s="7"/>
      <c r="F80" s="7"/>
    </row>
    <row r="81" spans="2:6">
      <c r="B81" s="2"/>
      <c r="C81" s="2"/>
      <c r="D81" s="2"/>
      <c r="E81" s="7"/>
      <c r="F81" s="7"/>
    </row>
    <row r="82" spans="2:6">
      <c r="B82" s="2"/>
      <c r="C82" s="2"/>
      <c r="D82" s="2"/>
      <c r="E82" s="7"/>
      <c r="F82" s="7"/>
    </row>
    <row r="83" spans="2:6">
      <c r="B83" s="2"/>
      <c r="C83" s="2"/>
      <c r="D83" s="2"/>
      <c r="E83" s="7"/>
      <c r="F83" s="7"/>
    </row>
    <row r="84" spans="2:6">
      <c r="B84" s="2"/>
      <c r="C84" s="2"/>
      <c r="D84" s="2"/>
      <c r="E84" s="7"/>
      <c r="F84" s="7"/>
    </row>
    <row r="85" spans="2:6">
      <c r="B85" s="2"/>
      <c r="C85" s="2"/>
      <c r="D85" s="2"/>
      <c r="E85" s="7"/>
      <c r="F85" s="7"/>
    </row>
    <row r="86" spans="2:6">
      <c r="E86" s="7"/>
      <c r="F86" s="7"/>
    </row>
    <row r="91" spans="2:6" ht="15.75" customHeight="1"/>
    <row r="93" spans="2:6" ht="15.75" customHeight="1"/>
    <row r="94" spans="2:6" ht="15.75" customHeight="1"/>
    <row r="95" spans="2:6" ht="15.75" customHeight="1"/>
    <row r="96" spans="2:6" ht="15.75" customHeight="1"/>
    <row r="97" ht="15.75" customHeight="1"/>
    <row r="98" ht="15.75" customHeight="1"/>
    <row r="170" spans="6:6">
      <c r="F170" s="3"/>
    </row>
    <row r="179" spans="1:13">
      <c r="B179" s="2"/>
      <c r="C179" s="2"/>
      <c r="D179" s="2"/>
    </row>
    <row r="180" spans="1:13">
      <c r="B180" s="2"/>
      <c r="C180" s="2"/>
      <c r="D180" s="2"/>
    </row>
    <row r="181" spans="1:13">
      <c r="B181" s="2"/>
      <c r="C181" s="2"/>
      <c r="D181" s="2"/>
    </row>
    <row r="182" spans="1:13">
      <c r="B182" s="2"/>
      <c r="C182" s="2"/>
      <c r="D182" s="2"/>
    </row>
    <row r="183" spans="1:13" s="9" customFormat="1">
      <c r="A183" s="2"/>
      <c r="B183" s="2"/>
      <c r="C183" s="2"/>
      <c r="D183" s="2"/>
      <c r="E183"/>
      <c r="F183"/>
      <c r="G183"/>
      <c r="H183"/>
      <c r="I183"/>
      <c r="J183"/>
      <c r="K183"/>
      <c r="L183"/>
      <c r="M183"/>
    </row>
    <row r="184" spans="1:13" s="9" customFormat="1">
      <c r="A184" s="2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s="9" customFormat="1">
      <c r="A185" s="2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s="9" customFormat="1">
      <c r="A186" s="2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s="9" customFormat="1">
      <c r="A187" s="2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s="9" customFormat="1">
      <c r="A188" s="2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s="9" customFormat="1">
      <c r="A189" s="2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s="9" customFormat="1">
      <c r="A190" s="2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s="9" customFormat="1">
      <c r="A191" s="2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s="9" customFormat="1">
      <c r="A192" s="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s="9" customFormat="1">
      <c r="A193" s="2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s="9" customFormat="1">
      <c r="A194" s="2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s="9" customFormat="1">
      <c r="A195" s="2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s="9" customFormat="1">
      <c r="A196" s="2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s="9" customFormat="1">
      <c r="A197" s="2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s="9" customFormat="1">
      <c r="A198" s="2"/>
      <c r="B198"/>
      <c r="C198"/>
      <c r="D198"/>
      <c r="E198"/>
      <c r="F198"/>
      <c r="G198"/>
      <c r="H198"/>
      <c r="I198"/>
      <c r="J198"/>
      <c r="K198"/>
      <c r="L198"/>
      <c r="M198"/>
    </row>
    <row r="231" spans="6:6">
      <c r="F231" s="7"/>
    </row>
    <row r="242" spans="1:4" s="25" customFormat="1">
      <c r="A242" s="24"/>
    </row>
    <row r="243" spans="1:4" s="25" customFormat="1">
      <c r="A243" s="24"/>
    </row>
    <row r="244" spans="1:4" s="25" customFormat="1">
      <c r="A244" s="24"/>
      <c r="B244" s="24"/>
      <c r="C244" s="24"/>
      <c r="D244" s="24"/>
    </row>
    <row r="245" spans="1:4" s="25" customFormat="1">
      <c r="A245" s="24"/>
      <c r="B245" s="24"/>
      <c r="C245" s="24"/>
      <c r="D245" s="24"/>
    </row>
    <row r="246" spans="1:4" s="25" customFormat="1">
      <c r="A246" s="24"/>
      <c r="B246" s="24"/>
      <c r="C246" s="24"/>
      <c r="D246" s="24"/>
    </row>
    <row r="247" spans="1:4" s="25" customFormat="1">
      <c r="A247" s="24"/>
      <c r="B247" s="24"/>
      <c r="C247" s="24"/>
      <c r="D247" s="24"/>
    </row>
    <row r="248" spans="1:4" s="25" customFormat="1">
      <c r="A248" s="24"/>
      <c r="B248" s="24"/>
      <c r="C248" s="24"/>
      <c r="D248" s="24"/>
    </row>
    <row r="249" spans="1:4" s="25" customFormat="1">
      <c r="A249" s="24"/>
      <c r="B249" s="24"/>
      <c r="C249" s="24"/>
      <c r="D249" s="24"/>
    </row>
    <row r="250" spans="1:4" s="25" customFormat="1">
      <c r="A250" s="24"/>
      <c r="B250" s="24"/>
      <c r="C250" s="24"/>
      <c r="D250" s="24"/>
    </row>
    <row r="251" spans="1:4" s="25" customFormat="1">
      <c r="A251" s="24"/>
      <c r="B251" s="24"/>
      <c r="C251" s="24"/>
      <c r="D251" s="24"/>
    </row>
    <row r="252" spans="1:4" s="25" customFormat="1">
      <c r="A252" s="24"/>
      <c r="B252" s="24"/>
      <c r="C252" s="24"/>
      <c r="D252" s="24"/>
    </row>
    <row r="253" spans="1:4" s="25" customFormat="1">
      <c r="A253" s="24"/>
      <c r="B253" s="24"/>
      <c r="C253" s="24"/>
      <c r="D253" s="24"/>
    </row>
    <row r="254" spans="1:4">
      <c r="B254" s="24"/>
      <c r="C254" s="24"/>
      <c r="D254" s="24"/>
    </row>
    <row r="255" spans="1:4">
      <c r="B255" s="24"/>
      <c r="C255" s="24"/>
      <c r="D255" s="24"/>
    </row>
    <row r="256" spans="1:4">
      <c r="B256" s="24"/>
      <c r="C256" s="24"/>
      <c r="D256" s="24"/>
    </row>
    <row r="257" spans="2:4">
      <c r="B257" s="24"/>
      <c r="C257" s="24"/>
      <c r="D257" s="24"/>
    </row>
    <row r="258" spans="2:4">
      <c r="B258" s="24"/>
      <c r="C258" s="24"/>
      <c r="D258" s="24"/>
    </row>
    <row r="259" spans="2:4">
      <c r="B259" s="24"/>
      <c r="C259" s="24"/>
      <c r="D259" s="24"/>
    </row>
    <row r="260" spans="2:4">
      <c r="B260" s="24"/>
      <c r="C260" s="24"/>
      <c r="D260" s="24"/>
    </row>
    <row r="261" spans="2:4">
      <c r="B261" s="24"/>
      <c r="C261" s="24"/>
      <c r="D261" s="24"/>
    </row>
    <row r="275" spans="2:6">
      <c r="F275" s="7"/>
    </row>
    <row r="285" spans="2:6">
      <c r="B285" s="8"/>
      <c r="C285" s="8"/>
      <c r="D285" s="8"/>
    </row>
    <row r="286" spans="2:6">
      <c r="B286" s="2"/>
      <c r="C286" s="2"/>
      <c r="D286" s="2"/>
    </row>
    <row r="287" spans="2:6">
      <c r="B287" s="2"/>
      <c r="C287" s="2"/>
      <c r="D287" s="2"/>
    </row>
    <row r="288" spans="2:6">
      <c r="B288" s="2"/>
      <c r="C288" s="2"/>
      <c r="D288" s="2"/>
    </row>
    <row r="289" spans="2:6">
      <c r="B289" s="2"/>
      <c r="C289" s="2"/>
      <c r="D289" s="2"/>
    </row>
    <row r="290" spans="2:6">
      <c r="B290" s="2"/>
      <c r="C290" s="2"/>
      <c r="D290" s="2"/>
    </row>
    <row r="291" spans="2:6">
      <c r="B291" s="2"/>
      <c r="C291" s="2"/>
      <c r="D291" s="2"/>
    </row>
    <row r="292" spans="2:6">
      <c r="B292" s="2"/>
      <c r="C292" s="2"/>
      <c r="D292" s="2"/>
    </row>
    <row r="293" spans="2:6">
      <c r="B293" s="2"/>
      <c r="C293" s="2"/>
      <c r="D293" s="2"/>
    </row>
    <row r="294" spans="2:6">
      <c r="B294" s="2"/>
      <c r="C294" s="2"/>
      <c r="D294" s="2"/>
    </row>
    <row r="296" spans="2:6">
      <c r="F296" s="7"/>
    </row>
    <row r="304" spans="2:6">
      <c r="B304" s="8"/>
      <c r="C304" s="8"/>
      <c r="D304" s="8"/>
    </row>
    <row r="305" spans="2:6">
      <c r="B305" s="2"/>
      <c r="C305" s="2"/>
      <c r="D305" s="2"/>
    </row>
    <row r="306" spans="2:6">
      <c r="B306" s="2"/>
      <c r="C306" s="2"/>
      <c r="D306" s="2"/>
    </row>
    <row r="307" spans="2:6">
      <c r="B307" s="2"/>
      <c r="C307" s="2"/>
      <c r="D307" s="2"/>
    </row>
    <row r="308" spans="2:6">
      <c r="B308" s="2"/>
      <c r="C308" s="2"/>
      <c r="D308" s="2"/>
    </row>
    <row r="309" spans="2:6">
      <c r="B309" s="2"/>
      <c r="C309" s="2"/>
      <c r="D309" s="2"/>
    </row>
    <row r="310" spans="2:6">
      <c r="B310" s="2"/>
      <c r="C310" s="2"/>
      <c r="D310" s="2"/>
    </row>
    <row r="311" spans="2:6">
      <c r="B311" s="2"/>
      <c r="C311" s="2"/>
      <c r="D311" s="2"/>
    </row>
    <row r="312" spans="2:6">
      <c r="B312" s="2"/>
      <c r="C312" s="2"/>
      <c r="D312" s="2"/>
    </row>
    <row r="313" spans="2:6">
      <c r="B313" s="2"/>
      <c r="C313" s="2"/>
      <c r="D313" s="2"/>
    </row>
    <row r="315" spans="2:6">
      <c r="F315" s="7"/>
    </row>
    <row r="341" spans="2:4">
      <c r="B341" s="8"/>
      <c r="C341" s="8"/>
      <c r="D341" s="8"/>
    </row>
    <row r="342" spans="2:4">
      <c r="B342" s="2"/>
      <c r="C342" s="2"/>
      <c r="D342" s="2"/>
    </row>
    <row r="343" spans="2:4">
      <c r="B343" s="2"/>
      <c r="C343" s="2"/>
      <c r="D343" s="2"/>
    </row>
    <row r="344" spans="2:4">
      <c r="B344" s="2"/>
      <c r="C344" s="2"/>
      <c r="D344" s="2"/>
    </row>
    <row r="345" spans="2:4">
      <c r="B345" s="2"/>
      <c r="C345" s="2"/>
      <c r="D345" s="2"/>
    </row>
    <row r="346" spans="2:4">
      <c r="B346" s="2"/>
      <c r="C346" s="2"/>
      <c r="D346" s="2"/>
    </row>
    <row r="347" spans="2:4">
      <c r="B347" s="2"/>
      <c r="C347" s="2"/>
      <c r="D347" s="2"/>
    </row>
    <row r="348" spans="2:4">
      <c r="B348" s="2"/>
      <c r="C348" s="2"/>
      <c r="D348" s="2"/>
    </row>
    <row r="349" spans="2:4">
      <c r="B349" s="2"/>
      <c r="C349" s="2"/>
      <c r="D349" s="2"/>
    </row>
    <row r="350" spans="2:4">
      <c r="B350" s="2"/>
      <c r="C350" s="2"/>
      <c r="D350" s="2"/>
    </row>
    <row r="353" spans="1:5" ht="18.75">
      <c r="A353" s="117"/>
      <c r="B353" s="117"/>
      <c r="C353" s="46"/>
      <c r="D353" s="46"/>
    </row>
    <row r="357" spans="1:5">
      <c r="B357" s="26"/>
      <c r="C357" s="26"/>
      <c r="D357" s="26"/>
    </row>
    <row r="362" spans="1:5">
      <c r="E362" s="7"/>
    </row>
    <row r="363" spans="1:5">
      <c r="E363" s="7"/>
    </row>
    <row r="364" spans="1:5">
      <c r="E364" s="7"/>
    </row>
    <row r="366" spans="1:5">
      <c r="B366" s="26"/>
      <c r="C366" s="26"/>
      <c r="D366" s="26"/>
    </row>
    <row r="367" spans="1:5">
      <c r="B367" s="27"/>
      <c r="C367" s="27"/>
      <c r="D367" s="27"/>
    </row>
    <row r="370" spans="1:13" ht="18.75">
      <c r="A370" s="117"/>
      <c r="B370" s="117"/>
      <c r="C370" s="46"/>
      <c r="D370" s="46"/>
    </row>
    <row r="371" spans="1:13">
      <c r="B371" s="27"/>
      <c r="C371" s="27"/>
      <c r="D371" s="27"/>
    </row>
    <row r="373" spans="1:13">
      <c r="B373" s="27"/>
      <c r="C373" s="27"/>
      <c r="D373" s="27"/>
    </row>
    <row r="374" spans="1:13">
      <c r="E374" s="7"/>
      <c r="F374" s="7"/>
    </row>
    <row r="375" spans="1:13">
      <c r="E375" s="7"/>
      <c r="F375" s="7"/>
    </row>
    <row r="376" spans="1:13">
      <c r="E376" s="7"/>
      <c r="F376" s="7"/>
    </row>
    <row r="377" spans="1:13">
      <c r="B377" s="26"/>
      <c r="C377" s="26"/>
      <c r="D377" s="26"/>
      <c r="E377" s="7"/>
      <c r="F377" s="7"/>
    </row>
    <row r="378" spans="1:13">
      <c r="E378" s="7"/>
      <c r="F378" s="7"/>
    </row>
    <row r="379" spans="1:13">
      <c r="E379" s="7"/>
      <c r="F379" s="7"/>
    </row>
    <row r="380" spans="1:13">
      <c r="E380" s="7"/>
      <c r="F380" s="7"/>
    </row>
    <row r="381" spans="1:13">
      <c r="E381" s="7"/>
      <c r="F381" s="7"/>
    </row>
    <row r="382" spans="1:13">
      <c r="E382" s="7"/>
      <c r="F382" s="7"/>
    </row>
    <row r="383" spans="1:13">
      <c r="E383" s="7"/>
      <c r="F383" s="7"/>
      <c r="G383" s="7"/>
      <c r="H383" s="7"/>
      <c r="I383" s="7"/>
      <c r="J383" s="7"/>
      <c r="K383" s="7"/>
      <c r="L383" s="7"/>
      <c r="M383" s="7"/>
    </row>
    <row r="384" spans="1:13">
      <c r="E384" s="7"/>
      <c r="F384" s="7"/>
    </row>
    <row r="385" spans="2:6">
      <c r="E385" s="7"/>
      <c r="F385" s="7"/>
    </row>
    <row r="386" spans="2:6">
      <c r="E386" s="7"/>
      <c r="F386" s="7"/>
    </row>
    <row r="387" spans="2:6">
      <c r="E387" s="7"/>
      <c r="F387" s="7"/>
    </row>
    <row r="388" spans="2:6">
      <c r="B388" s="26"/>
      <c r="C388" s="26"/>
      <c r="D388" s="26"/>
      <c r="E388" s="7"/>
      <c r="F388" s="7"/>
    </row>
    <row r="389" spans="2:6">
      <c r="E389" s="7"/>
      <c r="F389" s="7"/>
    </row>
    <row r="390" spans="2:6">
      <c r="E390" s="7"/>
      <c r="F390" s="7"/>
    </row>
    <row r="391" spans="2:6">
      <c r="E391" s="7"/>
      <c r="F391" s="7"/>
    </row>
    <row r="392" spans="2:6">
      <c r="E392" s="7"/>
      <c r="F392" s="7"/>
    </row>
    <row r="393" spans="2:6">
      <c r="E393" s="7"/>
      <c r="F393" s="7"/>
    </row>
    <row r="394" spans="2:6">
      <c r="E394" s="7"/>
      <c r="F394" s="7"/>
    </row>
    <row r="395" spans="2:6">
      <c r="B395" s="27"/>
      <c r="C395" s="27"/>
      <c r="D395" s="27"/>
      <c r="E395" s="7"/>
      <c r="F395" s="7"/>
    </row>
    <row r="396" spans="2:6">
      <c r="E396" s="7"/>
      <c r="F396" s="7"/>
    </row>
    <row r="397" spans="2:6">
      <c r="E397" s="7"/>
      <c r="F397" s="7"/>
    </row>
    <row r="398" spans="2:6">
      <c r="E398" s="7"/>
      <c r="F398" s="7"/>
    </row>
    <row r="399" spans="2:6">
      <c r="E399" s="7"/>
      <c r="F399" s="7"/>
    </row>
    <row r="400" spans="2:6">
      <c r="E400" s="7"/>
      <c r="F400" s="7"/>
    </row>
    <row r="401" spans="5:6">
      <c r="E401" s="7"/>
      <c r="F401" s="7"/>
    </row>
    <row r="402" spans="5:6">
      <c r="E402" s="7"/>
      <c r="F402" s="7"/>
    </row>
    <row r="403" spans="5:6">
      <c r="E403" s="7"/>
      <c r="F403" s="7"/>
    </row>
    <row r="404" spans="5:6">
      <c r="E404" s="7"/>
      <c r="F404" s="7"/>
    </row>
    <row r="405" spans="5:6">
      <c r="E405" s="7"/>
      <c r="F405" s="7"/>
    </row>
    <row r="406" spans="5:6">
      <c r="E406" s="7"/>
      <c r="F406" s="7"/>
    </row>
    <row r="407" spans="5:6">
      <c r="E407" s="7"/>
      <c r="F407" s="7"/>
    </row>
    <row r="408" spans="5:6">
      <c r="E408" s="7"/>
      <c r="F408" s="7"/>
    </row>
    <row r="409" spans="5:6">
      <c r="E409" s="7"/>
      <c r="F409" s="7"/>
    </row>
    <row r="410" spans="5:6">
      <c r="E410" s="7"/>
      <c r="F410" s="7"/>
    </row>
    <row r="411" spans="5:6">
      <c r="E411" s="7"/>
      <c r="F411" s="7"/>
    </row>
    <row r="412" spans="5:6">
      <c r="E412" s="7"/>
      <c r="F412" s="7"/>
    </row>
    <row r="413" spans="5:6">
      <c r="E413" s="7"/>
      <c r="F413" s="7"/>
    </row>
    <row r="414" spans="5:6">
      <c r="E414" s="7"/>
      <c r="F414" s="7"/>
    </row>
    <row r="415" spans="5:6">
      <c r="E415" s="7"/>
      <c r="F415" s="7"/>
    </row>
    <row r="416" spans="5:6">
      <c r="E416" s="7"/>
      <c r="F416" s="7"/>
    </row>
    <row r="417" spans="5:6">
      <c r="E417" s="7"/>
      <c r="F417" s="7"/>
    </row>
    <row r="418" spans="5:6">
      <c r="E418" s="7"/>
      <c r="F418" s="7"/>
    </row>
    <row r="419" spans="5:6">
      <c r="E419" s="7"/>
      <c r="F419" s="7"/>
    </row>
    <row r="420" spans="5:6">
      <c r="E420" s="7"/>
      <c r="F420" s="7"/>
    </row>
    <row r="421" spans="5:6">
      <c r="E421" s="7"/>
      <c r="F421" s="7"/>
    </row>
    <row r="422" spans="5:6">
      <c r="E422" s="7"/>
      <c r="F422" s="7"/>
    </row>
    <row r="423" spans="5:6">
      <c r="E423" s="7"/>
      <c r="F423" s="7"/>
    </row>
    <row r="424" spans="5:6">
      <c r="E424" s="7"/>
      <c r="F424" s="7"/>
    </row>
    <row r="425" spans="5:6">
      <c r="E425" s="7"/>
      <c r="F425" s="7"/>
    </row>
    <row r="426" spans="5:6">
      <c r="E426" s="7"/>
      <c r="F426" s="7"/>
    </row>
    <row r="427" spans="5:6">
      <c r="E427" s="7"/>
      <c r="F427" s="7"/>
    </row>
    <row r="428" spans="5:6">
      <c r="E428" s="7"/>
      <c r="F428" s="7"/>
    </row>
    <row r="429" spans="5:6">
      <c r="E429" s="7"/>
      <c r="F429" s="7"/>
    </row>
    <row r="430" spans="5:6">
      <c r="E430" s="7"/>
      <c r="F430" s="7"/>
    </row>
    <row r="431" spans="5:6">
      <c r="E431" s="7"/>
      <c r="F431" s="7"/>
    </row>
    <row r="432" spans="5:6">
      <c r="E432" s="7"/>
      <c r="F432" s="7"/>
    </row>
    <row r="433" spans="5:6">
      <c r="E433" s="7"/>
      <c r="F433" s="7"/>
    </row>
    <row r="434" spans="5:6">
      <c r="E434" s="7"/>
      <c r="F434" s="7"/>
    </row>
    <row r="435" spans="5:6">
      <c r="E435" s="7"/>
      <c r="F435" s="7"/>
    </row>
    <row r="436" spans="5:6">
      <c r="E436" s="7"/>
      <c r="F436" s="7"/>
    </row>
    <row r="437" spans="5:6">
      <c r="E437" s="7"/>
      <c r="F437" s="7"/>
    </row>
    <row r="438" spans="5:6">
      <c r="E438" s="7"/>
      <c r="F438" s="7"/>
    </row>
    <row r="439" spans="5:6">
      <c r="E439" s="7"/>
      <c r="F439" s="7"/>
    </row>
    <row r="440" spans="5:6">
      <c r="E440" s="7"/>
      <c r="F440" s="7"/>
    </row>
    <row r="441" spans="5:6">
      <c r="E441" s="7"/>
      <c r="F441" s="7"/>
    </row>
    <row r="442" spans="5:6">
      <c r="E442" s="7"/>
      <c r="F442" s="7"/>
    </row>
    <row r="443" spans="5:6">
      <c r="E443" s="7"/>
      <c r="F443" s="7"/>
    </row>
    <row r="444" spans="5:6">
      <c r="E444" s="7"/>
      <c r="F444" s="7"/>
    </row>
    <row r="445" spans="5:6">
      <c r="E445" s="7"/>
      <c r="F445" s="7"/>
    </row>
    <row r="446" spans="5:6">
      <c r="E446" s="7"/>
      <c r="F446" s="7"/>
    </row>
    <row r="447" spans="5:6">
      <c r="E447" s="7"/>
      <c r="F447" s="7"/>
    </row>
    <row r="448" spans="5:6">
      <c r="E448" s="7"/>
      <c r="F448" s="7"/>
    </row>
    <row r="449" spans="5:6">
      <c r="E449" s="7"/>
      <c r="F449" s="7"/>
    </row>
    <row r="450" spans="5:6">
      <c r="E450" s="7"/>
      <c r="F450" s="7"/>
    </row>
    <row r="451" spans="5:6">
      <c r="E451" s="7"/>
      <c r="F451" s="7"/>
    </row>
    <row r="452" spans="5:6">
      <c r="E452" s="7"/>
      <c r="F452" s="7"/>
    </row>
    <row r="453" spans="5:6">
      <c r="E453" s="7"/>
      <c r="F453" s="7"/>
    </row>
    <row r="454" spans="5:6">
      <c r="E454" s="7"/>
      <c r="F454" s="7"/>
    </row>
    <row r="455" spans="5:6">
      <c r="E455" s="7"/>
      <c r="F455" s="7"/>
    </row>
    <row r="456" spans="5:6">
      <c r="E456" s="7"/>
      <c r="F456" s="7"/>
    </row>
    <row r="457" spans="5:6">
      <c r="E457" s="7"/>
      <c r="F457" s="7"/>
    </row>
    <row r="458" spans="5:6">
      <c r="E458" s="7"/>
      <c r="F458" s="7"/>
    </row>
    <row r="459" spans="5:6">
      <c r="E459" s="7"/>
      <c r="F459" s="7"/>
    </row>
    <row r="460" spans="5:6">
      <c r="E460" s="7"/>
      <c r="F460" s="7"/>
    </row>
    <row r="461" spans="5:6">
      <c r="E461" s="7"/>
      <c r="F461" s="7"/>
    </row>
    <row r="462" spans="5:6">
      <c r="E462" s="7"/>
      <c r="F462" s="7"/>
    </row>
    <row r="463" spans="5:6">
      <c r="E463" s="7"/>
      <c r="F463" s="7"/>
    </row>
    <row r="464" spans="5:6">
      <c r="E464" s="7"/>
      <c r="F464" s="7"/>
    </row>
    <row r="465" spans="5:6">
      <c r="E465" s="7"/>
      <c r="F465" s="7"/>
    </row>
    <row r="466" spans="5:6">
      <c r="E466" s="7"/>
      <c r="F466" s="7"/>
    </row>
    <row r="467" spans="5:6">
      <c r="E467" s="7"/>
      <c r="F467" s="7"/>
    </row>
    <row r="468" spans="5:6">
      <c r="E468" s="7"/>
      <c r="F468" s="7"/>
    </row>
    <row r="469" spans="5:6">
      <c r="E469" s="7"/>
      <c r="F469" s="7"/>
    </row>
    <row r="470" spans="5:6">
      <c r="E470" s="7"/>
      <c r="F470" s="7"/>
    </row>
    <row r="471" spans="5:6">
      <c r="E471" s="7"/>
      <c r="F471" s="7"/>
    </row>
    <row r="472" spans="5:6">
      <c r="E472" s="7"/>
      <c r="F472" s="7"/>
    </row>
    <row r="473" spans="5:6">
      <c r="E473" s="7"/>
      <c r="F473" s="7"/>
    </row>
    <row r="474" spans="5:6">
      <c r="E474" s="7"/>
      <c r="F474" s="7"/>
    </row>
    <row r="475" spans="5:6">
      <c r="E475" s="7"/>
      <c r="F475" s="7"/>
    </row>
    <row r="476" spans="5:6">
      <c r="E476" s="7"/>
      <c r="F476" s="7"/>
    </row>
    <row r="477" spans="5:6">
      <c r="E477" s="7"/>
      <c r="F477" s="7"/>
    </row>
    <row r="478" spans="5:6">
      <c r="E478" s="7"/>
      <c r="F478" s="7"/>
    </row>
    <row r="479" spans="5:6">
      <c r="E479" s="7"/>
      <c r="F479" s="7"/>
    </row>
    <row r="480" spans="5:6">
      <c r="E480" s="7"/>
      <c r="F480" s="7"/>
    </row>
    <row r="481" spans="5:6">
      <c r="E481" s="7"/>
      <c r="F481" s="7"/>
    </row>
    <row r="482" spans="5:6">
      <c r="E482" s="7"/>
      <c r="F482" s="7"/>
    </row>
    <row r="483" spans="5:6">
      <c r="E483" s="7"/>
      <c r="F483" s="7"/>
    </row>
    <row r="484" spans="5:6">
      <c r="E484" s="7"/>
      <c r="F484" s="7"/>
    </row>
    <row r="485" spans="5:6">
      <c r="E485" s="7"/>
      <c r="F485" s="7"/>
    </row>
    <row r="486" spans="5:6">
      <c r="E486" s="7"/>
      <c r="F486" s="7"/>
    </row>
    <row r="487" spans="5:6">
      <c r="E487" s="7"/>
      <c r="F487" s="7"/>
    </row>
    <row r="488" spans="5:6">
      <c r="E488" s="7"/>
      <c r="F488" s="7"/>
    </row>
    <row r="489" spans="5:6">
      <c r="E489" s="7"/>
      <c r="F489" s="7"/>
    </row>
    <row r="490" spans="5:6">
      <c r="E490" s="7"/>
      <c r="F490" s="7"/>
    </row>
    <row r="491" spans="5:6">
      <c r="E491" s="7"/>
      <c r="F491" s="7"/>
    </row>
    <row r="492" spans="5:6">
      <c r="E492" s="7"/>
      <c r="F492" s="7"/>
    </row>
    <row r="493" spans="5:6">
      <c r="E493" s="7"/>
      <c r="F493" s="7"/>
    </row>
    <row r="494" spans="5:6">
      <c r="E494" s="7"/>
      <c r="F494" s="7"/>
    </row>
    <row r="495" spans="5:6">
      <c r="E495" s="7"/>
      <c r="F495" s="7"/>
    </row>
    <row r="496" spans="5:6">
      <c r="E496" s="7"/>
      <c r="F496" s="7"/>
    </row>
    <row r="497" spans="5:6">
      <c r="E497" s="7"/>
      <c r="F497" s="7"/>
    </row>
    <row r="498" spans="5:6">
      <c r="E498" s="7"/>
      <c r="F498" s="7"/>
    </row>
    <row r="499" spans="5:6">
      <c r="E499" s="7"/>
      <c r="F499" s="7"/>
    </row>
    <row r="500" spans="5:6">
      <c r="E500" s="7"/>
      <c r="F500" s="7"/>
    </row>
    <row r="501" spans="5:6">
      <c r="E501" s="7"/>
      <c r="F501" s="7"/>
    </row>
    <row r="502" spans="5:6">
      <c r="E502" s="7"/>
      <c r="F502" s="7"/>
    </row>
    <row r="503" spans="5:6">
      <c r="E503" s="7"/>
      <c r="F503" s="7"/>
    </row>
    <row r="504" spans="5:6">
      <c r="E504" s="7"/>
      <c r="F504" s="7"/>
    </row>
    <row r="505" spans="5:6">
      <c r="E505" s="7"/>
      <c r="F505" s="7"/>
    </row>
    <row r="506" spans="5:6">
      <c r="E506" s="7"/>
      <c r="F506" s="7"/>
    </row>
    <row r="507" spans="5:6">
      <c r="E507" s="7"/>
      <c r="F507" s="7"/>
    </row>
    <row r="508" spans="5:6">
      <c r="E508" s="7"/>
      <c r="F508" s="7"/>
    </row>
    <row r="509" spans="5:6">
      <c r="E509" s="7"/>
      <c r="F509" s="7"/>
    </row>
    <row r="510" spans="5:6">
      <c r="E510" s="7"/>
      <c r="F510" s="7"/>
    </row>
    <row r="511" spans="5:6">
      <c r="E511" s="7"/>
      <c r="F511" s="7"/>
    </row>
    <row r="512" spans="5:6">
      <c r="E512" s="7"/>
      <c r="F512" s="7"/>
    </row>
    <row r="513" spans="5:6">
      <c r="E513" s="7"/>
      <c r="F513" s="7"/>
    </row>
    <row r="514" spans="5:6">
      <c r="E514" s="7"/>
      <c r="F514" s="7"/>
    </row>
    <row r="515" spans="5:6">
      <c r="E515" s="7"/>
      <c r="F515" s="7"/>
    </row>
    <row r="516" spans="5:6">
      <c r="E516" s="7"/>
      <c r="F516" s="7"/>
    </row>
    <row r="517" spans="5:6">
      <c r="E517" s="7"/>
      <c r="F517" s="7"/>
    </row>
    <row r="518" spans="5:6">
      <c r="E518" s="7"/>
      <c r="F518" s="7"/>
    </row>
    <row r="519" spans="5:6">
      <c r="E519" s="7"/>
      <c r="F519" s="7"/>
    </row>
    <row r="520" spans="5:6">
      <c r="E520" s="7"/>
      <c r="F520" s="7"/>
    </row>
    <row r="521" spans="5:6">
      <c r="E521" s="7"/>
      <c r="F521" s="7"/>
    </row>
    <row r="522" spans="5:6">
      <c r="E522" s="7"/>
      <c r="F522" s="7"/>
    </row>
    <row r="523" spans="5:6">
      <c r="E523" s="7"/>
      <c r="F523" s="7"/>
    </row>
    <row r="524" spans="5:6">
      <c r="E524" s="7"/>
      <c r="F524" s="7"/>
    </row>
    <row r="525" spans="5:6">
      <c r="E525" s="7"/>
      <c r="F525" s="7"/>
    </row>
    <row r="526" spans="5:6">
      <c r="E526" s="7"/>
      <c r="F526" s="7"/>
    </row>
    <row r="527" spans="5:6">
      <c r="E527" s="7"/>
      <c r="F527" s="7"/>
    </row>
    <row r="528" spans="5:6">
      <c r="E528" s="7"/>
      <c r="F528" s="7"/>
    </row>
    <row r="529" spans="5:6">
      <c r="E529" s="7"/>
      <c r="F529" s="7"/>
    </row>
    <row r="530" spans="5:6">
      <c r="E530" s="7"/>
      <c r="F530" s="7"/>
    </row>
    <row r="531" spans="5:6">
      <c r="E531" s="7"/>
      <c r="F531" s="7"/>
    </row>
    <row r="532" spans="5:6">
      <c r="E532" s="7"/>
      <c r="F532" s="7"/>
    </row>
    <row r="533" spans="5:6">
      <c r="E533" s="7"/>
      <c r="F533" s="7"/>
    </row>
    <row r="534" spans="5:6">
      <c r="E534" s="7"/>
      <c r="F534" s="7"/>
    </row>
    <row r="535" spans="5:6">
      <c r="E535" s="7"/>
      <c r="F535" s="7"/>
    </row>
    <row r="536" spans="5:6">
      <c r="E536" s="7"/>
      <c r="F536" s="7"/>
    </row>
    <row r="537" spans="5:6">
      <c r="E537" s="7"/>
      <c r="F537" s="7"/>
    </row>
    <row r="538" spans="5:6">
      <c r="E538" s="7"/>
      <c r="F538" s="7"/>
    </row>
    <row r="539" spans="5:6">
      <c r="E539" s="7"/>
      <c r="F539" s="7"/>
    </row>
    <row r="540" spans="5:6">
      <c r="E540" s="7"/>
      <c r="F540" s="7"/>
    </row>
    <row r="541" spans="5:6">
      <c r="E541" s="7"/>
      <c r="F541" s="7"/>
    </row>
    <row r="542" spans="5:6">
      <c r="E542" s="7"/>
      <c r="F542" s="7"/>
    </row>
    <row r="543" spans="5:6">
      <c r="E543" s="7"/>
      <c r="F543" s="7"/>
    </row>
    <row r="544" spans="5:6">
      <c r="E544" s="7"/>
      <c r="F544" s="7"/>
    </row>
    <row r="545" spans="5:6">
      <c r="E545" s="7"/>
      <c r="F545" s="7"/>
    </row>
    <row r="546" spans="5:6">
      <c r="E546" s="7"/>
      <c r="F546" s="7"/>
    </row>
    <row r="547" spans="5:6">
      <c r="E547" s="7"/>
      <c r="F547" s="7"/>
    </row>
    <row r="548" spans="5:6">
      <c r="E548" s="7"/>
      <c r="F548" s="7"/>
    </row>
    <row r="549" spans="5:6">
      <c r="E549" s="7"/>
      <c r="F549" s="7"/>
    </row>
  </sheetData>
  <mergeCells count="3">
    <mergeCell ref="A353:B353"/>
    <mergeCell ref="A370:B370"/>
    <mergeCell ref="A6:B6"/>
  </mergeCells>
  <pageMargins left="0.31496062992125984" right="0.19685039370078741" top="0.35433070866141736" bottom="0.31496062992125984" header="0.31496062992125984" footer="0.31496062992125984"/>
  <pageSetup scale="70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Z24"/>
  <sheetViews>
    <sheetView workbookViewId="0">
      <pane xSplit="6" ySplit="5" topLeftCell="G6" activePane="bottomRight" state="frozen"/>
      <selection pane="topRight" activeCell="G1" sqref="G1"/>
      <selection pane="bottomLeft" activeCell="A7" sqref="A7"/>
      <selection pane="bottomRight" activeCell="AB20" sqref="AB20"/>
    </sheetView>
  </sheetViews>
  <sheetFormatPr baseColWidth="10" defaultRowHeight="15"/>
  <cols>
    <col min="1" max="1" width="3.5703125" customWidth="1"/>
    <col min="2" max="3" width="6.5703125" customWidth="1"/>
    <col min="4" max="4" width="8.28515625" customWidth="1"/>
    <col min="5" max="5" width="47.140625" customWidth="1"/>
    <col min="6" max="6" width="18.42578125" bestFit="1" customWidth="1"/>
    <col min="7" max="8" width="14.140625" hidden="1" customWidth="1"/>
    <col min="9" max="9" width="17.42578125" hidden="1" customWidth="1"/>
    <col min="10" max="10" width="16" hidden="1" customWidth="1"/>
    <col min="11" max="11" width="15.42578125" hidden="1" customWidth="1"/>
    <col min="12" max="12" width="17.42578125" hidden="1" customWidth="1"/>
    <col min="13" max="13" width="14.7109375" hidden="1" customWidth="1"/>
    <col min="14" max="14" width="15" hidden="1" customWidth="1"/>
    <col min="15" max="15" width="17.42578125" hidden="1" customWidth="1"/>
    <col min="16" max="16" width="14.7109375" hidden="1" customWidth="1"/>
    <col min="17" max="17" width="15" hidden="1" customWidth="1"/>
    <col min="18" max="18" width="17.42578125" hidden="1" customWidth="1"/>
    <col min="19" max="19" width="14.7109375" hidden="1" customWidth="1"/>
    <col min="20" max="20" width="15" hidden="1" customWidth="1"/>
    <col min="21" max="21" width="17.42578125" hidden="1" customWidth="1"/>
    <col min="22" max="22" width="14.7109375" hidden="1" customWidth="1"/>
    <col min="23" max="23" width="15" hidden="1" customWidth="1"/>
    <col min="24" max="24" width="17.42578125" hidden="1" customWidth="1"/>
    <col min="25" max="26" width="17.42578125" bestFit="1" customWidth="1"/>
  </cols>
  <sheetData>
    <row r="1" spans="1:26" ht="26.25">
      <c r="A1" s="124" t="s">
        <v>43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26" ht="23.25">
      <c r="A2" s="125" t="s">
        <v>22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26" ht="16.5" thickBot="1">
      <c r="A3" s="37"/>
      <c r="B3" s="37"/>
      <c r="C3" s="37"/>
      <c r="D3" s="37"/>
      <c r="E3" s="95"/>
      <c r="F3" s="61"/>
      <c r="G3" s="81"/>
      <c r="H3" s="37"/>
      <c r="I3" s="37"/>
      <c r="J3" s="79"/>
      <c r="K3" s="37"/>
      <c r="L3" s="37"/>
      <c r="M3" s="79"/>
      <c r="N3" s="37"/>
      <c r="O3" s="37"/>
      <c r="P3" s="79"/>
      <c r="Q3" s="37"/>
      <c r="R3" s="37"/>
      <c r="S3" s="79"/>
      <c r="T3" s="37"/>
      <c r="U3" s="37"/>
      <c r="V3" s="79"/>
      <c r="W3" s="37"/>
      <c r="X3" s="37"/>
      <c r="Y3" s="37"/>
      <c r="Z3" s="37"/>
    </row>
    <row r="4" spans="1:26" ht="18.75" thickBot="1">
      <c r="A4" s="126" t="s">
        <v>0</v>
      </c>
      <c r="B4" s="127"/>
      <c r="C4" s="127"/>
      <c r="D4" s="128" t="s">
        <v>1</v>
      </c>
      <c r="E4" s="130" t="s">
        <v>2</v>
      </c>
      <c r="F4" s="122" t="s">
        <v>3</v>
      </c>
      <c r="G4" s="119" t="s">
        <v>12</v>
      </c>
      <c r="H4" s="120"/>
      <c r="I4" s="121"/>
      <c r="J4" s="119" t="s">
        <v>13</v>
      </c>
      <c r="K4" s="120"/>
      <c r="L4" s="121"/>
      <c r="M4" s="119" t="s">
        <v>14</v>
      </c>
      <c r="N4" s="120"/>
      <c r="O4" s="121"/>
      <c r="P4" s="119" t="s">
        <v>29</v>
      </c>
      <c r="Q4" s="120"/>
      <c r="R4" s="121"/>
      <c r="S4" s="119" t="s">
        <v>30</v>
      </c>
      <c r="T4" s="120"/>
      <c r="U4" s="121"/>
      <c r="V4" s="119" t="s">
        <v>38</v>
      </c>
      <c r="W4" s="120"/>
      <c r="X4" s="121"/>
      <c r="Y4" s="122" t="s">
        <v>9</v>
      </c>
      <c r="Z4" s="122" t="s">
        <v>16</v>
      </c>
    </row>
    <row r="5" spans="1:26" ht="83.25" customHeight="1" thickBot="1">
      <c r="A5" s="12" t="s">
        <v>4</v>
      </c>
      <c r="B5" s="13" t="s">
        <v>35</v>
      </c>
      <c r="C5" s="13" t="s">
        <v>5</v>
      </c>
      <c r="D5" s="129"/>
      <c r="E5" s="131"/>
      <c r="F5" s="123"/>
      <c r="G5" s="38" t="s">
        <v>10</v>
      </c>
      <c r="H5" s="38" t="s">
        <v>11</v>
      </c>
      <c r="I5" s="38" t="s">
        <v>15</v>
      </c>
      <c r="J5" s="38" t="s">
        <v>10</v>
      </c>
      <c r="K5" s="38" t="s">
        <v>11</v>
      </c>
      <c r="L5" s="38" t="s">
        <v>15</v>
      </c>
      <c r="M5" s="38" t="s">
        <v>10</v>
      </c>
      <c r="N5" s="38" t="s">
        <v>11</v>
      </c>
      <c r="O5" s="38" t="s">
        <v>15</v>
      </c>
      <c r="P5" s="38" t="s">
        <v>10</v>
      </c>
      <c r="Q5" s="38" t="s">
        <v>11</v>
      </c>
      <c r="R5" s="38" t="s">
        <v>15</v>
      </c>
      <c r="S5" s="38" t="s">
        <v>10</v>
      </c>
      <c r="T5" s="38" t="s">
        <v>11</v>
      </c>
      <c r="U5" s="38" t="s">
        <v>15</v>
      </c>
      <c r="V5" s="38" t="s">
        <v>10</v>
      </c>
      <c r="W5" s="38" t="s">
        <v>11</v>
      </c>
      <c r="X5" s="38" t="s">
        <v>15</v>
      </c>
      <c r="Y5" s="123"/>
      <c r="Z5" s="123"/>
    </row>
    <row r="6" spans="1:26" ht="15" customHeight="1">
      <c r="A6" s="14">
        <v>3</v>
      </c>
      <c r="B6" s="15" t="s">
        <v>23</v>
      </c>
      <c r="C6" s="15" t="s">
        <v>7</v>
      </c>
      <c r="D6" s="16">
        <v>54109</v>
      </c>
      <c r="E6" s="17" t="s">
        <v>39</v>
      </c>
      <c r="F6" s="28">
        <v>23927.279999999999</v>
      </c>
      <c r="G6" s="31"/>
      <c r="H6" s="91"/>
      <c r="I6" s="31">
        <f t="shared" ref="I6:I24" si="0">F6+G6-H6</f>
        <v>23927.279999999999</v>
      </c>
      <c r="J6" s="31"/>
      <c r="K6" s="80"/>
      <c r="L6" s="32">
        <f t="shared" ref="L6:L24" si="1">I6+J6-K6</f>
        <v>23927.279999999999</v>
      </c>
      <c r="M6" s="32"/>
      <c r="N6" s="32"/>
      <c r="O6" s="32">
        <f t="shared" ref="O6:O24" si="2">L6+M6-N6</f>
        <v>23927.279999999999</v>
      </c>
      <c r="P6" s="32"/>
      <c r="Q6" s="32"/>
      <c r="R6" s="32">
        <f t="shared" ref="R6:R24" si="3">O6+P6-Q6</f>
        <v>23927.279999999999</v>
      </c>
      <c r="S6" s="32"/>
      <c r="T6" s="32"/>
      <c r="U6" s="32">
        <f t="shared" ref="U6:U24" si="4">R6+S6-T6</f>
        <v>23927.279999999999</v>
      </c>
      <c r="V6" s="32"/>
      <c r="W6" s="32"/>
      <c r="X6" s="32">
        <f t="shared" ref="X6:X9" si="5">U6+V6-W6</f>
        <v>23927.279999999999</v>
      </c>
      <c r="Y6" s="31">
        <f>'0302'!D37</f>
        <v>0</v>
      </c>
      <c r="Z6" s="36">
        <f t="shared" ref="Z6:Z22" si="6">U6-Y6</f>
        <v>23927.279999999999</v>
      </c>
    </row>
    <row r="7" spans="1:26" ht="15" customHeight="1">
      <c r="A7" s="14">
        <v>3</v>
      </c>
      <c r="B7" s="15" t="s">
        <v>23</v>
      </c>
      <c r="C7" s="15" t="s">
        <v>7</v>
      </c>
      <c r="D7" s="16">
        <v>54119</v>
      </c>
      <c r="E7" s="17" t="s">
        <v>53</v>
      </c>
      <c r="F7" s="28">
        <v>4000</v>
      </c>
      <c r="G7" s="31"/>
      <c r="H7" s="91"/>
      <c r="I7" s="31">
        <f t="shared" si="0"/>
        <v>4000</v>
      </c>
      <c r="J7" s="31"/>
      <c r="K7" s="80"/>
      <c r="L7" s="32">
        <f t="shared" si="1"/>
        <v>4000</v>
      </c>
      <c r="M7" s="32"/>
      <c r="N7" s="32"/>
      <c r="O7" s="32">
        <f t="shared" si="2"/>
        <v>4000</v>
      </c>
      <c r="P7" s="32"/>
      <c r="Q7" s="32"/>
      <c r="R7" s="32">
        <f t="shared" si="3"/>
        <v>4000</v>
      </c>
      <c r="S7" s="32"/>
      <c r="T7" s="32"/>
      <c r="U7" s="32">
        <f t="shared" si="4"/>
        <v>4000</v>
      </c>
      <c r="V7" s="32"/>
      <c r="W7" s="32"/>
      <c r="X7" s="32">
        <f t="shared" si="5"/>
        <v>4000</v>
      </c>
      <c r="Y7" s="31"/>
      <c r="Z7" s="36">
        <f>F7-Y7</f>
        <v>4000</v>
      </c>
    </row>
    <row r="8" spans="1:26" ht="15" customHeight="1">
      <c r="A8" s="14">
        <v>3</v>
      </c>
      <c r="B8" s="15" t="s">
        <v>23</v>
      </c>
      <c r="C8" s="15" t="s">
        <v>7</v>
      </c>
      <c r="D8" s="16">
        <v>61105</v>
      </c>
      <c r="E8" s="17" t="s">
        <v>40</v>
      </c>
      <c r="F8" s="28">
        <v>43200</v>
      </c>
      <c r="G8" s="31"/>
      <c r="H8" s="91"/>
      <c r="I8" s="31">
        <f t="shared" si="0"/>
        <v>43200</v>
      </c>
      <c r="J8" s="31"/>
      <c r="K8" s="80"/>
      <c r="L8" s="32">
        <f t="shared" si="1"/>
        <v>43200</v>
      </c>
      <c r="M8" s="32"/>
      <c r="N8" s="77"/>
      <c r="O8" s="32">
        <f t="shared" si="2"/>
        <v>43200</v>
      </c>
      <c r="P8" s="32"/>
      <c r="Q8" s="77"/>
      <c r="R8" s="32">
        <f t="shared" si="3"/>
        <v>43200</v>
      </c>
      <c r="S8" s="32"/>
      <c r="T8" s="32"/>
      <c r="U8" s="32">
        <f t="shared" si="4"/>
        <v>43200</v>
      </c>
      <c r="V8" s="32"/>
      <c r="W8" s="77"/>
      <c r="X8" s="32">
        <f t="shared" si="5"/>
        <v>43200</v>
      </c>
      <c r="Y8" s="31">
        <f>'0302'!F37</f>
        <v>0</v>
      </c>
      <c r="Z8" s="36">
        <f t="shared" si="6"/>
        <v>43200</v>
      </c>
    </row>
    <row r="9" spans="1:26" ht="15" customHeight="1">
      <c r="A9" s="14">
        <v>3</v>
      </c>
      <c r="B9" s="15" t="s">
        <v>23</v>
      </c>
      <c r="C9" s="15" t="s">
        <v>7</v>
      </c>
      <c r="D9" s="64">
        <v>61699</v>
      </c>
      <c r="E9" s="65" t="s">
        <v>54</v>
      </c>
      <c r="F9" s="28">
        <v>12000</v>
      </c>
      <c r="G9" s="91"/>
      <c r="H9" s="91"/>
      <c r="I9" s="31">
        <f t="shared" si="0"/>
        <v>12000</v>
      </c>
      <c r="J9" s="31"/>
      <c r="K9" s="80"/>
      <c r="L9" s="32">
        <f t="shared" si="1"/>
        <v>12000</v>
      </c>
      <c r="M9" s="32"/>
      <c r="N9" s="77"/>
      <c r="O9" s="32">
        <f t="shared" si="2"/>
        <v>12000</v>
      </c>
      <c r="P9" s="32"/>
      <c r="Q9" s="77"/>
      <c r="R9" s="32">
        <f t="shared" si="3"/>
        <v>12000</v>
      </c>
      <c r="S9" s="32"/>
      <c r="T9" s="32"/>
      <c r="U9" s="32">
        <f t="shared" si="4"/>
        <v>12000</v>
      </c>
      <c r="V9" s="32"/>
      <c r="W9" s="77"/>
      <c r="X9" s="32">
        <f t="shared" si="5"/>
        <v>12000</v>
      </c>
      <c r="Y9" s="31">
        <f>'0302'!F37</f>
        <v>0</v>
      </c>
      <c r="Z9" s="36">
        <f t="shared" si="6"/>
        <v>12000</v>
      </c>
    </row>
    <row r="10" spans="1:26" ht="15" customHeight="1">
      <c r="A10" s="14"/>
      <c r="B10" s="15"/>
      <c r="C10" s="15"/>
      <c r="D10" s="64"/>
      <c r="E10" s="65"/>
      <c r="F10" s="28"/>
      <c r="G10" s="31"/>
      <c r="H10" s="31"/>
      <c r="I10" s="31"/>
      <c r="J10" s="31"/>
      <c r="K10" s="31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1"/>
      <c r="Z10" s="36"/>
    </row>
    <row r="11" spans="1:26" ht="15" customHeight="1">
      <c r="A11" s="14"/>
      <c r="B11" s="15"/>
      <c r="C11" s="15"/>
      <c r="D11" s="64"/>
      <c r="E11" s="65"/>
      <c r="F11" s="28"/>
      <c r="G11" s="91"/>
      <c r="H11" s="31"/>
      <c r="I11" s="31">
        <f t="shared" si="0"/>
        <v>0</v>
      </c>
      <c r="J11" s="80"/>
      <c r="K11" s="31"/>
      <c r="L11" s="32">
        <f t="shared" si="1"/>
        <v>0</v>
      </c>
      <c r="M11" s="32"/>
      <c r="N11" s="32"/>
      <c r="O11" s="32">
        <f t="shared" si="2"/>
        <v>0</v>
      </c>
      <c r="P11" s="32"/>
      <c r="Q11" s="32"/>
      <c r="R11" s="32">
        <f t="shared" si="3"/>
        <v>0</v>
      </c>
      <c r="S11" s="32"/>
      <c r="T11" s="32"/>
      <c r="U11" s="32">
        <f t="shared" si="4"/>
        <v>0</v>
      </c>
      <c r="V11" s="32"/>
      <c r="W11" s="32"/>
      <c r="X11" s="32">
        <f t="shared" ref="X11:X24" si="7">U11+V11-W11</f>
        <v>0</v>
      </c>
      <c r="Y11" s="31"/>
      <c r="Z11" s="36">
        <f t="shared" si="6"/>
        <v>0</v>
      </c>
    </row>
    <row r="12" spans="1:26" ht="15" customHeight="1">
      <c r="A12" s="14"/>
      <c r="B12" s="15"/>
      <c r="C12" s="15"/>
      <c r="D12" s="64"/>
      <c r="E12" s="65"/>
      <c r="F12" s="28"/>
      <c r="G12" s="31"/>
      <c r="H12" s="31"/>
      <c r="I12" s="31">
        <f t="shared" si="0"/>
        <v>0</v>
      </c>
      <c r="J12" s="80"/>
      <c r="K12" s="80"/>
      <c r="L12" s="32">
        <f t="shared" si="1"/>
        <v>0</v>
      </c>
      <c r="M12" s="32"/>
      <c r="N12" s="32"/>
      <c r="O12" s="32">
        <f t="shared" si="2"/>
        <v>0</v>
      </c>
      <c r="P12" s="32"/>
      <c r="Q12" s="32"/>
      <c r="R12" s="32">
        <f t="shared" si="3"/>
        <v>0</v>
      </c>
      <c r="S12" s="32"/>
      <c r="T12" s="32"/>
      <c r="U12" s="32">
        <f t="shared" si="4"/>
        <v>0</v>
      </c>
      <c r="V12" s="32"/>
      <c r="W12" s="32"/>
      <c r="X12" s="32">
        <f t="shared" si="7"/>
        <v>0</v>
      </c>
      <c r="Y12" s="31"/>
      <c r="Z12" s="36">
        <f t="shared" si="6"/>
        <v>0</v>
      </c>
    </row>
    <row r="13" spans="1:26" ht="15" hidden="1" customHeight="1">
      <c r="A13" s="14"/>
      <c r="B13" s="15"/>
      <c r="C13" s="15"/>
      <c r="D13" s="64"/>
      <c r="E13" s="65"/>
      <c r="F13" s="28"/>
      <c r="G13" s="31"/>
      <c r="H13" s="31"/>
      <c r="I13" s="31">
        <f t="shared" si="0"/>
        <v>0</v>
      </c>
      <c r="J13" s="31"/>
      <c r="K13" s="31"/>
      <c r="L13" s="32">
        <f t="shared" si="1"/>
        <v>0</v>
      </c>
      <c r="M13" s="32"/>
      <c r="N13" s="32"/>
      <c r="O13" s="32">
        <f t="shared" si="2"/>
        <v>0</v>
      </c>
      <c r="P13" s="32"/>
      <c r="Q13" s="32"/>
      <c r="R13" s="32">
        <f t="shared" si="3"/>
        <v>0</v>
      </c>
      <c r="S13" s="32"/>
      <c r="T13" s="32"/>
      <c r="U13" s="32">
        <f t="shared" si="4"/>
        <v>0</v>
      </c>
      <c r="V13" s="32"/>
      <c r="W13" s="32"/>
      <c r="X13" s="32">
        <f t="shared" si="7"/>
        <v>0</v>
      </c>
      <c r="Y13" s="31"/>
      <c r="Z13" s="36">
        <f t="shared" si="6"/>
        <v>0</v>
      </c>
    </row>
    <row r="14" spans="1:26" ht="15" customHeight="1">
      <c r="A14" s="14"/>
      <c r="B14" s="15"/>
      <c r="C14" s="15"/>
      <c r="D14" s="64"/>
      <c r="E14" s="65"/>
      <c r="F14" s="28"/>
      <c r="G14" s="91"/>
      <c r="H14" s="31"/>
      <c r="I14" s="31">
        <f t="shared" si="0"/>
        <v>0</v>
      </c>
      <c r="J14" s="31"/>
      <c r="K14" s="31"/>
      <c r="L14" s="32">
        <f t="shared" si="1"/>
        <v>0</v>
      </c>
      <c r="M14" s="32"/>
      <c r="N14" s="32"/>
      <c r="O14" s="32">
        <f t="shared" si="2"/>
        <v>0</v>
      </c>
      <c r="P14" s="32"/>
      <c r="Q14" s="32"/>
      <c r="R14" s="32">
        <f t="shared" si="3"/>
        <v>0</v>
      </c>
      <c r="S14" s="32"/>
      <c r="T14" s="32"/>
      <c r="U14" s="32">
        <f t="shared" si="4"/>
        <v>0</v>
      </c>
      <c r="V14" s="32"/>
      <c r="W14" s="32"/>
      <c r="X14" s="32">
        <f t="shared" si="7"/>
        <v>0</v>
      </c>
      <c r="Y14" s="31"/>
      <c r="Z14" s="36">
        <f t="shared" si="6"/>
        <v>0</v>
      </c>
    </row>
    <row r="15" spans="1:26" ht="15" customHeight="1">
      <c r="A15" s="14"/>
      <c r="B15" s="15"/>
      <c r="C15" s="15"/>
      <c r="D15" s="64"/>
      <c r="E15" s="65"/>
      <c r="F15" s="28"/>
      <c r="G15" s="31"/>
      <c r="H15" s="91"/>
      <c r="I15" s="31">
        <f t="shared" si="0"/>
        <v>0</v>
      </c>
      <c r="J15" s="31"/>
      <c r="K15" s="31"/>
      <c r="L15" s="32">
        <f t="shared" si="1"/>
        <v>0</v>
      </c>
      <c r="M15" s="32"/>
      <c r="N15" s="32"/>
      <c r="O15" s="32">
        <f t="shared" si="2"/>
        <v>0</v>
      </c>
      <c r="P15" s="32"/>
      <c r="Q15" s="32"/>
      <c r="R15" s="32">
        <f t="shared" si="3"/>
        <v>0</v>
      </c>
      <c r="S15" s="32"/>
      <c r="T15" s="32"/>
      <c r="U15" s="32">
        <f t="shared" si="4"/>
        <v>0</v>
      </c>
      <c r="V15" s="32"/>
      <c r="W15" s="32"/>
      <c r="X15" s="32">
        <f t="shared" si="7"/>
        <v>0</v>
      </c>
      <c r="Y15" s="31"/>
      <c r="Z15" s="36">
        <f t="shared" si="6"/>
        <v>0</v>
      </c>
    </row>
    <row r="16" spans="1:26" ht="15" customHeight="1">
      <c r="A16" s="14"/>
      <c r="B16" s="15"/>
      <c r="C16" s="15"/>
      <c r="D16" s="64"/>
      <c r="E16" s="65"/>
      <c r="F16" s="28"/>
      <c r="G16" s="91"/>
      <c r="H16" s="31"/>
      <c r="I16" s="31">
        <f t="shared" si="0"/>
        <v>0</v>
      </c>
      <c r="J16" s="31"/>
      <c r="K16" s="80"/>
      <c r="L16" s="32">
        <f t="shared" si="1"/>
        <v>0</v>
      </c>
      <c r="M16" s="32"/>
      <c r="N16" s="32"/>
      <c r="O16" s="32">
        <f t="shared" si="2"/>
        <v>0</v>
      </c>
      <c r="P16" s="32"/>
      <c r="Q16" s="32"/>
      <c r="R16" s="32">
        <f t="shared" si="3"/>
        <v>0</v>
      </c>
      <c r="S16" s="32"/>
      <c r="T16" s="32"/>
      <c r="U16" s="32">
        <f t="shared" si="4"/>
        <v>0</v>
      </c>
      <c r="V16" s="32"/>
      <c r="W16" s="32"/>
      <c r="X16" s="32">
        <f t="shared" si="7"/>
        <v>0</v>
      </c>
      <c r="Y16" s="31"/>
      <c r="Z16" s="36">
        <f t="shared" si="6"/>
        <v>0</v>
      </c>
    </row>
    <row r="17" spans="1:26" ht="15" customHeight="1">
      <c r="A17" s="14"/>
      <c r="B17" s="15"/>
      <c r="C17" s="15"/>
      <c r="D17" s="64"/>
      <c r="E17" s="65"/>
      <c r="F17" s="28"/>
      <c r="G17" s="31"/>
      <c r="H17" s="31"/>
      <c r="I17" s="31">
        <f t="shared" si="0"/>
        <v>0</v>
      </c>
      <c r="J17" s="31"/>
      <c r="K17" s="80"/>
      <c r="L17" s="32">
        <f t="shared" si="1"/>
        <v>0</v>
      </c>
      <c r="M17" s="32"/>
      <c r="N17" s="32"/>
      <c r="O17" s="32">
        <f t="shared" si="2"/>
        <v>0</v>
      </c>
      <c r="P17" s="32"/>
      <c r="Q17" s="32"/>
      <c r="R17" s="32">
        <f t="shared" si="3"/>
        <v>0</v>
      </c>
      <c r="S17" s="32"/>
      <c r="T17" s="32"/>
      <c r="U17" s="32">
        <f t="shared" si="4"/>
        <v>0</v>
      </c>
      <c r="V17" s="32"/>
      <c r="W17" s="32"/>
      <c r="X17" s="32">
        <f t="shared" si="7"/>
        <v>0</v>
      </c>
      <c r="Y17" s="31"/>
      <c r="Z17" s="36">
        <f t="shared" si="6"/>
        <v>0</v>
      </c>
    </row>
    <row r="18" spans="1:26" ht="15" customHeight="1">
      <c r="A18" s="14"/>
      <c r="B18" s="15"/>
      <c r="C18" s="15"/>
      <c r="D18" s="64"/>
      <c r="E18" s="65"/>
      <c r="F18" s="28"/>
      <c r="G18" s="31"/>
      <c r="H18" s="31"/>
      <c r="I18" s="31">
        <f t="shared" si="0"/>
        <v>0</v>
      </c>
      <c r="J18" s="31"/>
      <c r="K18" s="31"/>
      <c r="L18" s="32">
        <f t="shared" si="1"/>
        <v>0</v>
      </c>
      <c r="M18" s="32"/>
      <c r="N18" s="32"/>
      <c r="O18" s="32">
        <f t="shared" si="2"/>
        <v>0</v>
      </c>
      <c r="P18" s="32"/>
      <c r="Q18" s="32"/>
      <c r="R18" s="32">
        <f t="shared" si="3"/>
        <v>0</v>
      </c>
      <c r="S18" s="32"/>
      <c r="T18" s="32"/>
      <c r="U18" s="32">
        <f t="shared" si="4"/>
        <v>0</v>
      </c>
      <c r="V18" s="32"/>
      <c r="W18" s="32"/>
      <c r="X18" s="32">
        <f t="shared" si="7"/>
        <v>0</v>
      </c>
      <c r="Y18" s="31"/>
      <c r="Z18" s="36">
        <f t="shared" si="6"/>
        <v>0</v>
      </c>
    </row>
    <row r="19" spans="1:26" ht="15" customHeight="1">
      <c r="A19" s="14"/>
      <c r="B19" s="15"/>
      <c r="C19" s="15"/>
      <c r="D19" s="64"/>
      <c r="E19" s="65"/>
      <c r="F19" s="28"/>
      <c r="G19" s="31"/>
      <c r="H19" s="31"/>
      <c r="I19" s="31">
        <f t="shared" si="0"/>
        <v>0</v>
      </c>
      <c r="J19" s="31"/>
      <c r="K19" s="31"/>
      <c r="L19" s="32">
        <f t="shared" si="1"/>
        <v>0</v>
      </c>
      <c r="M19" s="32"/>
      <c r="N19" s="32"/>
      <c r="O19" s="32">
        <f t="shared" si="2"/>
        <v>0</v>
      </c>
      <c r="P19" s="32"/>
      <c r="Q19" s="32"/>
      <c r="R19" s="32">
        <f t="shared" si="3"/>
        <v>0</v>
      </c>
      <c r="S19" s="32"/>
      <c r="T19" s="32"/>
      <c r="U19" s="32">
        <f t="shared" si="4"/>
        <v>0</v>
      </c>
      <c r="V19" s="32"/>
      <c r="W19" s="32"/>
      <c r="X19" s="32">
        <f t="shared" si="7"/>
        <v>0</v>
      </c>
      <c r="Y19" s="31"/>
      <c r="Z19" s="36">
        <f t="shared" si="6"/>
        <v>0</v>
      </c>
    </row>
    <row r="20" spans="1:26" ht="15" customHeight="1">
      <c r="A20" s="14"/>
      <c r="B20" s="15"/>
      <c r="C20" s="15"/>
      <c r="D20" s="64"/>
      <c r="E20" s="65"/>
      <c r="F20" s="28"/>
      <c r="G20" s="31"/>
      <c r="H20" s="31"/>
      <c r="I20" s="31"/>
      <c r="J20" s="31"/>
      <c r="K20" s="31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6"/>
    </row>
    <row r="21" spans="1:26" ht="15" customHeight="1">
      <c r="A21" s="14">
        <v>5</v>
      </c>
      <c r="B21" s="15" t="s">
        <v>41</v>
      </c>
      <c r="C21" s="15" t="s">
        <v>6</v>
      </c>
      <c r="D21" s="64">
        <v>55308</v>
      </c>
      <c r="E21" s="65" t="s">
        <v>42</v>
      </c>
      <c r="F21" s="28">
        <v>525444.22</v>
      </c>
      <c r="G21" s="31"/>
      <c r="H21" s="31"/>
      <c r="I21" s="31">
        <f t="shared" si="0"/>
        <v>525444.22</v>
      </c>
      <c r="J21" s="31"/>
      <c r="K21" s="31"/>
      <c r="L21" s="32">
        <f t="shared" si="1"/>
        <v>525444.22</v>
      </c>
      <c r="M21" s="32"/>
      <c r="N21" s="32"/>
      <c r="O21" s="32">
        <f t="shared" si="2"/>
        <v>525444.22</v>
      </c>
      <c r="P21" s="32"/>
      <c r="Q21" s="32"/>
      <c r="R21" s="32">
        <f t="shared" si="3"/>
        <v>525444.22</v>
      </c>
      <c r="S21" s="32"/>
      <c r="T21" s="32"/>
      <c r="U21" s="32">
        <f t="shared" si="4"/>
        <v>525444.22</v>
      </c>
      <c r="V21" s="32"/>
      <c r="W21" s="32"/>
      <c r="X21" s="32">
        <f t="shared" si="7"/>
        <v>525444.22</v>
      </c>
      <c r="Y21" s="31">
        <f>'0501'!D61</f>
        <v>57410.430000000015</v>
      </c>
      <c r="Z21" s="36">
        <f t="shared" si="6"/>
        <v>468033.79</v>
      </c>
    </row>
    <row r="22" spans="1:26" ht="15" customHeight="1">
      <c r="A22" s="14">
        <v>5</v>
      </c>
      <c r="B22" s="15" t="s">
        <v>41</v>
      </c>
      <c r="C22" s="15" t="s">
        <v>6</v>
      </c>
      <c r="D22" s="64">
        <v>71308</v>
      </c>
      <c r="E22" s="65" t="s">
        <v>42</v>
      </c>
      <c r="F22" s="28">
        <v>198903.38</v>
      </c>
      <c r="G22" s="31"/>
      <c r="H22" s="31"/>
      <c r="I22" s="31">
        <f t="shared" si="0"/>
        <v>198903.38</v>
      </c>
      <c r="J22" s="31"/>
      <c r="K22" s="31"/>
      <c r="L22" s="32">
        <f t="shared" si="1"/>
        <v>198903.38</v>
      </c>
      <c r="M22" s="32"/>
      <c r="N22" s="32"/>
      <c r="O22" s="32">
        <f t="shared" si="2"/>
        <v>198903.38</v>
      </c>
      <c r="P22" s="32"/>
      <c r="Q22" s="32"/>
      <c r="R22" s="32">
        <f t="shared" si="3"/>
        <v>198903.38</v>
      </c>
      <c r="S22" s="32"/>
      <c r="T22" s="32"/>
      <c r="U22" s="32">
        <f t="shared" si="4"/>
        <v>198903.38</v>
      </c>
      <c r="V22" s="32"/>
      <c r="W22" s="32"/>
      <c r="X22" s="32">
        <f t="shared" si="7"/>
        <v>198903.38</v>
      </c>
      <c r="Y22" s="31">
        <f>'0501'!E61</f>
        <v>37888.409999999996</v>
      </c>
      <c r="Z22" s="36">
        <f t="shared" si="6"/>
        <v>161014.97</v>
      </c>
    </row>
    <row r="23" spans="1:26" ht="15" customHeight="1">
      <c r="A23" s="14"/>
      <c r="B23" s="15"/>
      <c r="C23" s="15"/>
      <c r="D23" s="18"/>
      <c r="E23" s="19"/>
      <c r="F23" s="29"/>
      <c r="G23" s="31"/>
      <c r="H23" s="31"/>
      <c r="I23" s="31"/>
      <c r="J23" s="31"/>
      <c r="K23" s="31"/>
      <c r="L23" s="32"/>
      <c r="M23" s="33"/>
      <c r="N23" s="33"/>
      <c r="O23" s="32"/>
      <c r="P23" s="33"/>
      <c r="Q23" s="33"/>
      <c r="R23" s="32"/>
      <c r="S23" s="33"/>
      <c r="T23" s="33"/>
      <c r="U23" s="32"/>
      <c r="V23" s="33"/>
      <c r="W23" s="33"/>
      <c r="X23" s="32"/>
      <c r="Y23" s="31"/>
      <c r="Z23" s="36"/>
    </row>
    <row r="24" spans="1:26" ht="30" customHeight="1" thickBot="1">
      <c r="A24" s="20"/>
      <c r="B24" s="21"/>
      <c r="C24" s="21"/>
      <c r="D24" s="22"/>
      <c r="E24" s="23" t="s">
        <v>8</v>
      </c>
      <c r="F24" s="30">
        <f>+SUM(F6:F23)</f>
        <v>807474.88</v>
      </c>
      <c r="G24" s="34">
        <f>SUM(G6:G23)</f>
        <v>0</v>
      </c>
      <c r="H24" s="34">
        <f>SUM(H6:H23)</f>
        <v>0</v>
      </c>
      <c r="I24" s="34">
        <f t="shared" si="0"/>
        <v>807474.88</v>
      </c>
      <c r="J24" s="34">
        <f>SUM(J6:J23)</f>
        <v>0</v>
      </c>
      <c r="K24" s="34">
        <f>SUM(K6:K23)</f>
        <v>0</v>
      </c>
      <c r="L24" s="35">
        <f t="shared" si="1"/>
        <v>807474.88</v>
      </c>
      <c r="M24" s="34">
        <f>SUM(M6:M23)</f>
        <v>0</v>
      </c>
      <c r="N24" s="34">
        <f>SUM(N6:N23)</f>
        <v>0</v>
      </c>
      <c r="O24" s="35">
        <f t="shared" si="2"/>
        <v>807474.88</v>
      </c>
      <c r="P24" s="34">
        <f>SUM(P6:P23)</f>
        <v>0</v>
      </c>
      <c r="Q24" s="34">
        <f>SUM(Q6:Q23)</f>
        <v>0</v>
      </c>
      <c r="R24" s="35">
        <f t="shared" si="3"/>
        <v>807474.88</v>
      </c>
      <c r="S24" s="34">
        <f>SUM(S6:S23)</f>
        <v>0</v>
      </c>
      <c r="T24" s="34">
        <f>SUM(T6:T23)</f>
        <v>0</v>
      </c>
      <c r="U24" s="35">
        <f t="shared" si="4"/>
        <v>807474.88</v>
      </c>
      <c r="V24" s="34">
        <f>SUM(V6:V23)</f>
        <v>0</v>
      </c>
      <c r="W24" s="34">
        <f>SUM(W6:W23)</f>
        <v>0</v>
      </c>
      <c r="X24" s="35">
        <f t="shared" si="7"/>
        <v>807474.88</v>
      </c>
      <c r="Y24" s="72">
        <f>SUM(Y6:Y23)</f>
        <v>95298.840000000011</v>
      </c>
      <c r="Z24" s="73">
        <f t="shared" ref="Z24" si="8">O24-Y24</f>
        <v>712176.04</v>
      </c>
    </row>
  </sheetData>
  <protectedRanges>
    <protectedRange sqref="S6:T23 V6:W23 M6:N23 P6:Q23 F6:F24 L6:L24 O6:O24 R6:R24 U6:U24 X6:X24" name="Rango1"/>
  </protectedRanges>
  <mergeCells count="14">
    <mergeCell ref="M4:O4"/>
    <mergeCell ref="Y4:Y5"/>
    <mergeCell ref="Z4:Z5"/>
    <mergeCell ref="A1:Z1"/>
    <mergeCell ref="A2:Z2"/>
    <mergeCell ref="A4:C4"/>
    <mergeCell ref="D4:D5"/>
    <mergeCell ref="E4:E5"/>
    <mergeCell ref="F4:F5"/>
    <mergeCell ref="G4:I4"/>
    <mergeCell ref="J4:L4"/>
    <mergeCell ref="P4:R4"/>
    <mergeCell ref="S4:U4"/>
    <mergeCell ref="V4:X4"/>
  </mergeCells>
  <pageMargins left="0.19685039370078741" right="0.15748031496062992" top="0.47244094488188981" bottom="0.39370078740157483" header="0.31496062992125984" footer="0.31496062992125984"/>
  <pageSetup scale="75" orientation="portrait" r:id="rId1"/>
  <headerFooter differentOddEven="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K45"/>
  <sheetViews>
    <sheetView tabSelected="1" workbookViewId="0">
      <pane xSplit="2" ySplit="4" topLeftCell="F5" activePane="bottomRight" state="frozen"/>
      <selection pane="topRight" activeCell="E1" sqref="E1"/>
      <selection pane="bottomLeft" activeCell="A4" sqref="A4"/>
      <selection pane="bottomRight" activeCell="J17" sqref="J17"/>
    </sheetView>
  </sheetViews>
  <sheetFormatPr baseColWidth="10" defaultRowHeight="15"/>
  <cols>
    <col min="1" max="1" width="9.85546875" style="2" customWidth="1"/>
    <col min="2" max="2" width="93.5703125" customWidth="1"/>
    <col min="3" max="3" width="12.28515625" customWidth="1"/>
    <col min="4" max="4" width="12.42578125" customWidth="1"/>
    <col min="5" max="5" width="11.7109375" customWidth="1"/>
    <col min="6" max="6" width="12.140625" customWidth="1"/>
    <col min="7" max="8" width="16.28515625" customWidth="1"/>
    <col min="9" max="9" width="12" customWidth="1"/>
    <col min="10" max="10" width="14" customWidth="1"/>
    <col min="11" max="11" width="12.7109375" customWidth="1"/>
  </cols>
  <sheetData>
    <row r="2" spans="1:11" ht="21">
      <c r="A2" s="132" t="s">
        <v>18</v>
      </c>
      <c r="B2" s="132"/>
      <c r="C2" s="66"/>
      <c r="D2" s="67"/>
      <c r="E2" s="67"/>
      <c r="F2" s="67"/>
      <c r="G2" t="s">
        <v>65</v>
      </c>
      <c r="H2" s="112" t="s">
        <v>77</v>
      </c>
    </row>
    <row r="3" spans="1:11" ht="21">
      <c r="A3" s="114"/>
      <c r="B3" s="114"/>
      <c r="C3" s="66"/>
      <c r="D3" s="67"/>
      <c r="E3" s="67"/>
      <c r="F3" s="67"/>
      <c r="G3" s="7">
        <v>129000</v>
      </c>
      <c r="H3" s="54">
        <v>268122.43</v>
      </c>
    </row>
    <row r="4" spans="1:11" ht="21">
      <c r="A4" s="40"/>
      <c r="B4" s="103"/>
      <c r="C4" s="106">
        <v>54107</v>
      </c>
      <c r="D4" s="57">
        <v>54111</v>
      </c>
      <c r="E4" s="105">
        <v>54112</v>
      </c>
      <c r="F4" s="57">
        <v>54119</v>
      </c>
      <c r="G4" s="39">
        <v>54205</v>
      </c>
      <c r="H4" s="39">
        <v>54602</v>
      </c>
      <c r="I4" s="39">
        <v>55603</v>
      </c>
      <c r="J4" s="102">
        <v>56303</v>
      </c>
      <c r="K4" s="8" t="s">
        <v>25</v>
      </c>
    </row>
    <row r="5" spans="1:11" ht="21">
      <c r="B5" s="71" t="s">
        <v>17</v>
      </c>
      <c r="C5" s="106"/>
      <c r="D5" s="39"/>
      <c r="E5" s="39"/>
      <c r="F5" s="39"/>
    </row>
    <row r="6" spans="1:11">
      <c r="A6" s="2" t="s">
        <v>67</v>
      </c>
      <c r="B6" s="2" t="s">
        <v>69</v>
      </c>
      <c r="C6" s="2"/>
      <c r="D6" s="10"/>
      <c r="E6" s="10"/>
      <c r="F6" s="10"/>
      <c r="G6" s="10">
        <v>15272.05</v>
      </c>
      <c r="H6" s="10"/>
      <c r="I6" s="10"/>
      <c r="K6" s="7">
        <f>SUM(C6:J6)</f>
        <v>15272.05</v>
      </c>
    </row>
    <row r="7" spans="1:11" ht="15.75" customHeight="1">
      <c r="A7" s="2" t="s">
        <v>67</v>
      </c>
      <c r="B7" s="59" t="s">
        <v>68</v>
      </c>
      <c r="C7" s="59"/>
      <c r="D7" s="51"/>
      <c r="E7" s="51"/>
      <c r="F7" s="101"/>
      <c r="G7" s="7">
        <v>3315.2</v>
      </c>
      <c r="H7" s="7"/>
      <c r="I7" s="7"/>
      <c r="J7" s="7"/>
      <c r="K7" s="7">
        <f t="shared" ref="K7:K36" si="0">SUM(C7:J7)</f>
        <v>3315.2</v>
      </c>
    </row>
    <row r="8" spans="1:11">
      <c r="A8" s="2" t="s">
        <v>75</v>
      </c>
      <c r="B8" s="56" t="s">
        <v>76</v>
      </c>
      <c r="C8" s="59"/>
      <c r="D8" s="2"/>
      <c r="E8" s="2"/>
      <c r="F8" s="101"/>
      <c r="G8" s="7">
        <v>788.1</v>
      </c>
      <c r="H8" s="7"/>
      <c r="K8" s="7">
        <f t="shared" si="0"/>
        <v>788.1</v>
      </c>
    </row>
    <row r="9" spans="1:11">
      <c r="A9" s="2" t="s">
        <v>70</v>
      </c>
      <c r="B9" s="27" t="s">
        <v>71</v>
      </c>
      <c r="C9" s="58"/>
      <c r="D9" s="51"/>
      <c r="E9" s="51"/>
      <c r="F9" s="51"/>
      <c r="G9" s="7"/>
      <c r="H9" s="7">
        <v>15335.34</v>
      </c>
      <c r="I9" s="7"/>
      <c r="K9" s="7">
        <f t="shared" si="0"/>
        <v>15335.34</v>
      </c>
    </row>
    <row r="10" spans="1:11">
      <c r="A10" s="2" t="s">
        <v>75</v>
      </c>
      <c r="B10" s="58" t="s">
        <v>78</v>
      </c>
      <c r="C10" s="58"/>
      <c r="D10" s="2"/>
      <c r="E10" s="2"/>
      <c r="F10" s="2"/>
      <c r="G10" s="7"/>
      <c r="H10" s="7">
        <v>13371.92</v>
      </c>
      <c r="I10" s="7"/>
      <c r="J10" s="1"/>
      <c r="K10" s="7">
        <f t="shared" si="0"/>
        <v>13371.92</v>
      </c>
    </row>
    <row r="11" spans="1:11">
      <c r="A11" s="2" t="s">
        <v>79</v>
      </c>
      <c r="B11" s="58" t="s">
        <v>80</v>
      </c>
      <c r="C11" s="58"/>
      <c r="D11" s="2"/>
      <c r="E11" s="2"/>
      <c r="F11" s="2"/>
      <c r="H11" s="7">
        <v>13404.2</v>
      </c>
      <c r="J11" s="7"/>
      <c r="K11" s="7">
        <f t="shared" si="0"/>
        <v>13404.2</v>
      </c>
    </row>
    <row r="12" spans="1:11">
      <c r="A12" s="2" t="s">
        <v>81</v>
      </c>
      <c r="B12" s="58" t="s">
        <v>82</v>
      </c>
      <c r="C12" s="58"/>
      <c r="G12" s="7">
        <v>1599.92</v>
      </c>
      <c r="J12" s="7"/>
      <c r="K12" s="7">
        <f t="shared" si="0"/>
        <v>1599.92</v>
      </c>
    </row>
    <row r="13" spans="1:11">
      <c r="A13" s="2" t="s">
        <v>83</v>
      </c>
      <c r="B13" s="58" t="s">
        <v>84</v>
      </c>
      <c r="C13" s="58"/>
      <c r="G13" s="1">
        <v>15301.51</v>
      </c>
      <c r="H13" s="1"/>
      <c r="I13" s="1"/>
      <c r="J13" s="7"/>
      <c r="K13" s="7">
        <f t="shared" si="0"/>
        <v>15301.51</v>
      </c>
    </row>
    <row r="14" spans="1:11">
      <c r="A14" s="2" t="s">
        <v>85</v>
      </c>
      <c r="B14" s="58" t="s">
        <v>86</v>
      </c>
      <c r="C14" s="58"/>
      <c r="G14" s="7"/>
      <c r="H14" s="7">
        <v>10855.4</v>
      </c>
      <c r="J14" s="7"/>
      <c r="K14" s="7">
        <f t="shared" si="0"/>
        <v>10855.4</v>
      </c>
    </row>
    <row r="15" spans="1:11">
      <c r="A15" s="2" t="s">
        <v>89</v>
      </c>
      <c r="B15" s="58" t="s">
        <v>90</v>
      </c>
      <c r="C15" s="58"/>
      <c r="G15" s="7"/>
      <c r="H15" s="7">
        <v>7887.74</v>
      </c>
      <c r="J15" s="7"/>
      <c r="K15" s="7">
        <f t="shared" si="0"/>
        <v>7887.74</v>
      </c>
    </row>
    <row r="16" spans="1:11">
      <c r="A16" s="2" t="s">
        <v>91</v>
      </c>
      <c r="B16" s="58" t="s">
        <v>93</v>
      </c>
      <c r="C16" s="58"/>
      <c r="G16" s="7"/>
      <c r="H16" s="7">
        <v>13332.06</v>
      </c>
      <c r="J16" s="7"/>
      <c r="K16" s="7">
        <f t="shared" si="0"/>
        <v>13332.06</v>
      </c>
    </row>
    <row r="17" spans="1:11">
      <c r="A17" s="2" t="s">
        <v>94</v>
      </c>
      <c r="B17" s="58" t="s">
        <v>115</v>
      </c>
      <c r="C17" s="58"/>
      <c r="G17" s="7"/>
      <c r="H17" s="7"/>
      <c r="J17" s="7">
        <v>543.25</v>
      </c>
      <c r="K17" s="7">
        <f t="shared" si="0"/>
        <v>543.25</v>
      </c>
    </row>
    <row r="18" spans="1:11">
      <c r="A18" s="2" t="s">
        <v>94</v>
      </c>
      <c r="B18" s="58" t="s">
        <v>95</v>
      </c>
      <c r="C18" s="58"/>
      <c r="G18" s="7"/>
      <c r="H18" s="7"/>
      <c r="I18" s="7"/>
      <c r="J18" s="7">
        <v>543.25</v>
      </c>
      <c r="K18" s="7">
        <f t="shared" si="0"/>
        <v>543.25</v>
      </c>
    </row>
    <row r="19" spans="1:11">
      <c r="A19" s="2" t="s">
        <v>96</v>
      </c>
      <c r="B19" s="58" t="s">
        <v>97</v>
      </c>
      <c r="C19" s="58"/>
      <c r="G19" s="7"/>
      <c r="H19" s="7">
        <v>10783.44</v>
      </c>
      <c r="I19" s="7"/>
      <c r="J19" s="7"/>
      <c r="K19" s="7">
        <f t="shared" si="0"/>
        <v>10783.44</v>
      </c>
    </row>
    <row r="20" spans="1:11">
      <c r="A20" s="2" t="s">
        <v>113</v>
      </c>
      <c r="B20" s="58" t="s">
        <v>114</v>
      </c>
      <c r="C20" s="58"/>
      <c r="G20" s="7"/>
      <c r="H20" s="7">
        <v>22719.77</v>
      </c>
      <c r="I20" s="7"/>
      <c r="J20" s="7"/>
      <c r="K20" s="7">
        <f t="shared" si="0"/>
        <v>22719.77</v>
      </c>
    </row>
    <row r="21" spans="1:11" ht="18" customHeight="1">
      <c r="A21" s="2" t="s">
        <v>116</v>
      </c>
      <c r="B21" s="58" t="s">
        <v>117</v>
      </c>
      <c r="C21" s="58"/>
      <c r="D21" s="7"/>
      <c r="E21" s="7"/>
      <c r="F21" s="7"/>
      <c r="G21" s="7"/>
      <c r="H21" s="7">
        <v>13258.43</v>
      </c>
      <c r="I21" s="7"/>
      <c r="J21" s="7"/>
      <c r="K21" s="7">
        <f t="shared" si="0"/>
        <v>13258.43</v>
      </c>
    </row>
    <row r="22" spans="1:11">
      <c r="A22" s="2" t="s">
        <v>125</v>
      </c>
      <c r="B22" s="58" t="s">
        <v>126</v>
      </c>
      <c r="C22" s="58"/>
      <c r="G22" s="7">
        <v>1794.69</v>
      </c>
      <c r="H22" s="7"/>
      <c r="I22" s="7"/>
      <c r="J22" s="7"/>
      <c r="K22" s="7">
        <f t="shared" si="0"/>
        <v>1794.69</v>
      </c>
    </row>
    <row r="23" spans="1:11">
      <c r="A23" s="2" t="s">
        <v>125</v>
      </c>
      <c r="B23" s="107" t="s">
        <v>127</v>
      </c>
      <c r="C23" s="58"/>
      <c r="G23" s="7"/>
      <c r="H23" s="7">
        <v>16329.97</v>
      </c>
      <c r="I23" s="7"/>
      <c r="J23" s="7"/>
      <c r="K23" s="7">
        <f t="shared" si="0"/>
        <v>16329.97</v>
      </c>
    </row>
    <row r="24" spans="1:11">
      <c r="B24" s="58"/>
      <c r="C24" s="58"/>
      <c r="G24" s="7"/>
      <c r="H24" s="7"/>
      <c r="I24" s="7"/>
      <c r="J24" s="7"/>
      <c r="K24" s="7">
        <f t="shared" si="0"/>
        <v>0</v>
      </c>
    </row>
    <row r="25" spans="1:11">
      <c r="B25" s="58"/>
      <c r="C25" s="58"/>
      <c r="G25" s="7"/>
      <c r="H25" s="7"/>
      <c r="I25" s="7"/>
      <c r="J25" s="7"/>
      <c r="K25" s="7">
        <f t="shared" si="0"/>
        <v>0</v>
      </c>
    </row>
    <row r="26" spans="1:11">
      <c r="B26" s="58"/>
      <c r="C26" s="58"/>
      <c r="G26" s="7"/>
      <c r="H26" s="7"/>
      <c r="I26" s="7"/>
      <c r="J26" s="7"/>
      <c r="K26" s="7">
        <f t="shared" si="0"/>
        <v>0</v>
      </c>
    </row>
    <row r="27" spans="1:11">
      <c r="B27" s="58"/>
      <c r="C27" s="58"/>
      <c r="G27" s="7"/>
      <c r="H27" s="7"/>
      <c r="I27" s="7"/>
      <c r="K27" s="7">
        <f t="shared" si="0"/>
        <v>0</v>
      </c>
    </row>
    <row r="28" spans="1:11">
      <c r="B28" s="58"/>
      <c r="C28" s="58"/>
      <c r="G28" s="7"/>
      <c r="H28" s="7"/>
      <c r="I28" s="7"/>
      <c r="J28" s="7"/>
      <c r="K28" s="7">
        <f t="shared" si="0"/>
        <v>0</v>
      </c>
    </row>
    <row r="29" spans="1:11">
      <c r="B29" s="58"/>
      <c r="C29" s="58"/>
      <c r="G29" s="7"/>
      <c r="H29" s="7"/>
      <c r="I29" s="7"/>
      <c r="J29" s="7"/>
      <c r="K29" s="7">
        <f t="shared" si="0"/>
        <v>0</v>
      </c>
    </row>
    <row r="30" spans="1:11">
      <c r="B30" s="2"/>
      <c r="C30" s="58"/>
      <c r="G30" s="7"/>
      <c r="H30" s="7"/>
      <c r="I30" s="7"/>
      <c r="K30" s="7">
        <f t="shared" si="0"/>
        <v>0</v>
      </c>
    </row>
    <row r="31" spans="1:11">
      <c r="B31" s="2"/>
      <c r="C31" s="58"/>
      <c r="G31" s="7"/>
      <c r="H31" s="7"/>
      <c r="I31" s="7"/>
      <c r="K31" s="7">
        <f t="shared" si="0"/>
        <v>0</v>
      </c>
    </row>
    <row r="32" spans="1:11">
      <c r="B32" s="58"/>
      <c r="C32" s="58"/>
      <c r="G32" s="7"/>
      <c r="H32" s="7"/>
      <c r="I32" s="7"/>
      <c r="K32" s="7">
        <f t="shared" si="0"/>
        <v>0</v>
      </c>
    </row>
    <row r="33" spans="2:11">
      <c r="B33" s="58"/>
      <c r="C33" s="58"/>
      <c r="G33" s="7"/>
      <c r="H33" s="7"/>
      <c r="I33" s="7"/>
      <c r="K33" s="7">
        <f t="shared" si="0"/>
        <v>0</v>
      </c>
    </row>
    <row r="34" spans="2:11">
      <c r="B34" s="58"/>
      <c r="C34" s="58"/>
      <c r="K34" s="7">
        <f t="shared" si="0"/>
        <v>0</v>
      </c>
    </row>
    <row r="35" spans="2:11">
      <c r="B35" s="58"/>
      <c r="C35" s="58"/>
      <c r="K35" s="7">
        <f t="shared" si="0"/>
        <v>0</v>
      </c>
    </row>
    <row r="36" spans="2:11">
      <c r="K36" s="7">
        <f t="shared" si="0"/>
        <v>0</v>
      </c>
    </row>
    <row r="37" spans="2:11" ht="15.75">
      <c r="B37" s="94"/>
      <c r="C37" s="11">
        <f t="shared" ref="C37:J37" si="1">SUM(C5:C36)</f>
        <v>0</v>
      </c>
      <c r="D37" s="11">
        <f t="shared" si="1"/>
        <v>0</v>
      </c>
      <c r="E37" s="11">
        <f t="shared" si="1"/>
        <v>0</v>
      </c>
      <c r="F37" s="11">
        <f t="shared" si="1"/>
        <v>0</v>
      </c>
      <c r="G37" s="11">
        <f t="shared" si="1"/>
        <v>38071.47</v>
      </c>
      <c r="H37" s="11">
        <f t="shared" si="1"/>
        <v>137278.27000000002</v>
      </c>
      <c r="I37" s="11">
        <f t="shared" si="1"/>
        <v>0</v>
      </c>
      <c r="J37" s="11">
        <f t="shared" si="1"/>
        <v>1086.5</v>
      </c>
      <c r="K37" s="1">
        <f t="shared" ref="K37" si="2">SUM(D37:J37)</f>
        <v>176436.24000000002</v>
      </c>
    </row>
    <row r="38" spans="2:11" ht="15.75">
      <c r="B38" s="94" t="s">
        <v>24</v>
      </c>
      <c r="C38" s="11">
        <f>C2-C37</f>
        <v>0</v>
      </c>
      <c r="D38" s="11">
        <f>D2-D37</f>
        <v>0</v>
      </c>
      <c r="E38" s="11">
        <f>E2-E37</f>
        <v>0</v>
      </c>
      <c r="F38" s="11">
        <f>F2-F37</f>
        <v>0</v>
      </c>
      <c r="G38" s="11">
        <f>G3-G37</f>
        <v>90928.53</v>
      </c>
      <c r="H38" s="11">
        <f>H3-H37</f>
        <v>130844.15999999997</v>
      </c>
      <c r="I38" s="11">
        <v>0</v>
      </c>
      <c r="J38" s="11">
        <v>0</v>
      </c>
      <c r="K38" s="1"/>
    </row>
    <row r="39" spans="2:11" hidden="1">
      <c r="B39" s="94" t="s">
        <v>61</v>
      </c>
      <c r="C39" s="94"/>
      <c r="G39" s="1">
        <f>G18+G19</f>
        <v>0</v>
      </c>
      <c r="H39" s="1"/>
      <c r="I39" s="1"/>
      <c r="J39" s="1">
        <f>J17</f>
        <v>543.25</v>
      </c>
    </row>
    <row r="40" spans="2:11" hidden="1">
      <c r="B40" s="94" t="s">
        <v>62</v>
      </c>
      <c r="C40" s="94"/>
      <c r="F40" s="1">
        <f>F21</f>
        <v>0</v>
      </c>
      <c r="G40" s="1" t="e">
        <f>#REF!</f>
        <v>#REF!</v>
      </c>
      <c r="H40" s="1"/>
      <c r="I40" s="1"/>
      <c r="J40" s="1" t="e">
        <f>J20+#REF!+J22+J23+J24+J25+J26+#REF!+#REF!+#REF!+#REF!+#REF!+#REF!</f>
        <v>#REF!</v>
      </c>
      <c r="K40" s="1" t="e">
        <f>SUM(F40:J40)</f>
        <v>#REF!</v>
      </c>
    </row>
    <row r="41" spans="2:11" hidden="1">
      <c r="B41" s="94" t="s">
        <v>51</v>
      </c>
      <c r="C41" s="94"/>
      <c r="G41" s="1" t="e">
        <f>#REF!+#REF!</f>
        <v>#REF!</v>
      </c>
      <c r="H41" s="1"/>
      <c r="I41" s="1"/>
      <c r="J41" s="1" t="e">
        <f>#REF!</f>
        <v>#REF!</v>
      </c>
      <c r="K41" s="1" t="e">
        <f>SUM(G41:J41)</f>
        <v>#REF!</v>
      </c>
    </row>
    <row r="42" spans="2:11" hidden="1">
      <c r="B42" s="94" t="s">
        <v>52</v>
      </c>
      <c r="G42" s="1" t="e">
        <f>#REF!</f>
        <v>#REF!</v>
      </c>
      <c r="H42" s="1"/>
      <c r="I42" s="1"/>
      <c r="J42" s="1" t="e">
        <f>#REF!+#REF!</f>
        <v>#REF!</v>
      </c>
    </row>
    <row r="43" spans="2:11" hidden="1">
      <c r="B43" s="94" t="s">
        <v>63</v>
      </c>
      <c r="I43" s="1" t="e">
        <f>#REF!</f>
        <v>#REF!</v>
      </c>
      <c r="J43" s="1" t="e">
        <f>#REF!</f>
        <v>#REF!</v>
      </c>
      <c r="K43" s="1" t="e">
        <f>SUM(I43:J43)</f>
        <v>#REF!</v>
      </c>
    </row>
    <row r="44" spans="2:11" hidden="1">
      <c r="B44" s="94" t="s">
        <v>64</v>
      </c>
      <c r="G44" s="1" t="e">
        <f>#REF!+#REF!</f>
        <v>#REF!</v>
      </c>
      <c r="H44" s="1"/>
    </row>
    <row r="45" spans="2:11" hidden="1">
      <c r="B45" s="94" t="s">
        <v>58</v>
      </c>
      <c r="C45" s="1" t="e">
        <f>#REF!+#REF!+#REF!</f>
        <v>#REF!</v>
      </c>
      <c r="D45" s="1" t="e">
        <f>#REF!+#REF!</f>
        <v>#REF!</v>
      </c>
      <c r="E45" s="1" t="e">
        <f>#REF!</f>
        <v>#REF!</v>
      </c>
      <c r="J45" s="1" t="e">
        <f>#REF!</f>
        <v>#REF!</v>
      </c>
      <c r="K45" s="1" t="e">
        <f>SUM(C45:J45)</f>
        <v>#REF!</v>
      </c>
    </row>
  </sheetData>
  <mergeCells count="1">
    <mergeCell ref="A2:B2"/>
  </mergeCells>
  <pageMargins left="0.31496062992125984" right="0.19685039370078741" top="0.35433070866141736" bottom="0.31496062992125984" header="0.31496062992125984" footer="0.31496062992125984"/>
  <pageSetup scale="60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66"/>
  <sheetViews>
    <sheetView zoomScale="85" zoomScaleNormal="85" workbookViewId="0">
      <pane xSplit="2" ySplit="4" topLeftCell="C5" activePane="bottomRight" state="frozen"/>
      <selection pane="topRight" activeCell="E1" sqref="E1"/>
      <selection pane="bottomLeft" activeCell="A4" sqref="A4"/>
      <selection pane="bottomRight" activeCell="D19" sqref="D19"/>
    </sheetView>
  </sheetViews>
  <sheetFormatPr baseColWidth="10" defaultRowHeight="15"/>
  <cols>
    <col min="1" max="1" width="10.28515625" style="2" customWidth="1"/>
    <col min="2" max="2" width="82.28515625" customWidth="1"/>
    <col min="3" max="3" width="15.7109375" customWidth="1"/>
    <col min="4" max="5" width="16.5703125" customWidth="1"/>
    <col min="6" max="6" width="15.7109375" customWidth="1"/>
    <col min="7" max="7" width="11.5703125" bestFit="1" customWidth="1"/>
  </cols>
  <sheetData>
    <row r="2" spans="1:8">
      <c r="B2" s="88" t="s">
        <v>98</v>
      </c>
      <c r="C2" s="88" t="s">
        <v>47</v>
      </c>
      <c r="D2" s="84" t="s">
        <v>33</v>
      </c>
      <c r="E2" s="85" t="s">
        <v>34</v>
      </c>
    </row>
    <row r="3" spans="1:8" ht="21">
      <c r="A3" s="132" t="s">
        <v>31</v>
      </c>
      <c r="B3" s="132"/>
      <c r="C3" s="97"/>
      <c r="D3" s="67"/>
      <c r="E3" s="67"/>
    </row>
    <row r="4" spans="1:8" ht="21">
      <c r="A4" s="82"/>
      <c r="B4" s="82" t="s">
        <v>32</v>
      </c>
      <c r="C4" s="97">
        <v>55302</v>
      </c>
      <c r="D4" s="82">
        <v>55308</v>
      </c>
      <c r="E4" s="82">
        <v>71308</v>
      </c>
      <c r="F4" s="82" t="s">
        <v>25</v>
      </c>
      <c r="G4" s="82"/>
    </row>
    <row r="5" spans="1:8" ht="15.75" customHeight="1">
      <c r="A5" s="2" t="s">
        <v>96</v>
      </c>
      <c r="B5" s="56" t="s">
        <v>99</v>
      </c>
      <c r="C5" s="97"/>
      <c r="D5" s="7">
        <v>7665.79</v>
      </c>
      <c r="E5" s="7">
        <v>3700.18</v>
      </c>
      <c r="F5" s="86">
        <f>SUM(C5:E5)</f>
        <v>11365.97</v>
      </c>
    </row>
    <row r="6" spans="1:8">
      <c r="A6" s="2" t="s">
        <v>96</v>
      </c>
      <c r="B6" s="56" t="s">
        <v>100</v>
      </c>
      <c r="C6" s="7"/>
      <c r="D6" s="7">
        <v>7638.86</v>
      </c>
      <c r="E6" s="7">
        <v>3727.11</v>
      </c>
      <c r="F6" s="86">
        <f>SUM(C6:E6)</f>
        <v>11365.97</v>
      </c>
      <c r="G6" s="10"/>
    </row>
    <row r="7" spans="1:8" ht="16.5" customHeight="1">
      <c r="A7" s="2" t="s">
        <v>96</v>
      </c>
      <c r="B7" s="58" t="s">
        <v>101</v>
      </c>
      <c r="C7" s="98"/>
      <c r="D7" s="101">
        <v>6040.25</v>
      </c>
      <c r="E7" s="101">
        <v>5826.25</v>
      </c>
      <c r="F7" s="86">
        <f t="shared" ref="F7:F60" si="0">SUM(C7:E7)</f>
        <v>11866.5</v>
      </c>
      <c r="G7" s="10"/>
      <c r="H7" s="7"/>
    </row>
    <row r="8" spans="1:8">
      <c r="A8" s="2" t="s">
        <v>96</v>
      </c>
      <c r="B8" s="58" t="s">
        <v>102</v>
      </c>
      <c r="C8" s="96"/>
      <c r="D8" s="7">
        <v>6287.87</v>
      </c>
      <c r="E8" s="7">
        <v>5578.63</v>
      </c>
      <c r="F8" s="86">
        <f t="shared" si="0"/>
        <v>11866.5</v>
      </c>
      <c r="G8" s="10"/>
    </row>
    <row r="9" spans="1:8">
      <c r="A9" s="2" t="s">
        <v>96</v>
      </c>
      <c r="B9" s="27" t="s">
        <v>103</v>
      </c>
      <c r="C9" s="7">
        <v>208.33</v>
      </c>
      <c r="D9" s="7"/>
      <c r="E9" s="7"/>
      <c r="F9" s="86">
        <f t="shared" si="0"/>
        <v>208.33</v>
      </c>
      <c r="G9" s="7"/>
      <c r="H9" s="7"/>
    </row>
    <row r="10" spans="1:8">
      <c r="A10" s="2" t="s">
        <v>96</v>
      </c>
      <c r="B10" s="2" t="s">
        <v>104</v>
      </c>
      <c r="C10" s="7"/>
      <c r="D10" s="7">
        <v>3822.89</v>
      </c>
      <c r="E10" s="7">
        <v>1860.09</v>
      </c>
      <c r="F10" s="86">
        <f t="shared" si="0"/>
        <v>5682.98</v>
      </c>
      <c r="G10" s="7"/>
      <c r="H10" s="7"/>
    </row>
    <row r="11" spans="1:8" ht="17.25" customHeight="1">
      <c r="A11" s="2" t="s">
        <v>96</v>
      </c>
      <c r="B11" s="58" t="s">
        <v>105</v>
      </c>
      <c r="C11" s="98"/>
      <c r="D11" s="101">
        <v>7305.75</v>
      </c>
      <c r="E11" s="101">
        <v>4060.22</v>
      </c>
      <c r="F11" s="86">
        <f t="shared" si="0"/>
        <v>11365.97</v>
      </c>
      <c r="G11" s="10"/>
    </row>
    <row r="12" spans="1:8" ht="18.75" customHeight="1">
      <c r="A12" s="2" t="s">
        <v>96</v>
      </c>
      <c r="B12" s="58" t="s">
        <v>106</v>
      </c>
      <c r="C12" s="98"/>
      <c r="D12" s="7">
        <v>2624.22</v>
      </c>
      <c r="E12" s="7">
        <v>2271.7800000000002</v>
      </c>
      <c r="F12" s="86">
        <f t="shared" si="0"/>
        <v>4896</v>
      </c>
      <c r="G12" s="10"/>
    </row>
    <row r="13" spans="1:8">
      <c r="A13" s="2" t="s">
        <v>96</v>
      </c>
      <c r="B13" s="58" t="s">
        <v>107</v>
      </c>
      <c r="C13" s="98"/>
      <c r="D13" s="7">
        <v>1279.08</v>
      </c>
      <c r="E13" s="7">
        <v>1192.92</v>
      </c>
      <c r="F13" s="86">
        <f t="shared" si="0"/>
        <v>2472</v>
      </c>
      <c r="G13" s="10"/>
    </row>
    <row r="14" spans="1:8">
      <c r="A14" s="2" t="s">
        <v>96</v>
      </c>
      <c r="B14" s="58" t="s">
        <v>108</v>
      </c>
      <c r="C14" s="98">
        <v>208.33</v>
      </c>
      <c r="D14" s="7"/>
      <c r="E14" s="7"/>
      <c r="F14" s="86">
        <f t="shared" si="0"/>
        <v>208.33</v>
      </c>
      <c r="G14" s="10"/>
    </row>
    <row r="15" spans="1:8">
      <c r="A15" s="2" t="s">
        <v>96</v>
      </c>
      <c r="B15" s="58" t="s">
        <v>109</v>
      </c>
      <c r="C15" s="98"/>
      <c r="D15" s="7">
        <v>7272.33</v>
      </c>
      <c r="E15" s="7">
        <v>4093.64</v>
      </c>
      <c r="F15" s="86">
        <f t="shared" si="0"/>
        <v>11365.97</v>
      </c>
      <c r="G15" s="10"/>
    </row>
    <row r="16" spans="1:8">
      <c r="A16" s="2" t="s">
        <v>96</v>
      </c>
      <c r="B16" s="58" t="s">
        <v>110</v>
      </c>
      <c r="C16" s="98"/>
      <c r="D16" s="7">
        <v>2437.3000000000002</v>
      </c>
      <c r="E16" s="7">
        <v>2458.6999999999998</v>
      </c>
      <c r="F16" s="86">
        <f t="shared" si="0"/>
        <v>4896</v>
      </c>
      <c r="G16" s="10"/>
    </row>
    <row r="17" spans="1:7">
      <c r="A17" s="2" t="s">
        <v>96</v>
      </c>
      <c r="B17" s="2" t="s">
        <v>111</v>
      </c>
      <c r="C17" s="7"/>
      <c r="D17" s="7">
        <v>3807.87</v>
      </c>
      <c r="E17" s="7">
        <v>1875.11</v>
      </c>
      <c r="F17" s="86">
        <f t="shared" si="0"/>
        <v>5682.98</v>
      </c>
      <c r="G17" s="10"/>
    </row>
    <row r="18" spans="1:7" ht="15.75" customHeight="1">
      <c r="A18" s="2" t="s">
        <v>96</v>
      </c>
      <c r="B18" s="58" t="s">
        <v>112</v>
      </c>
      <c r="C18" s="98"/>
      <c r="D18" s="7">
        <v>1228.22</v>
      </c>
      <c r="E18" s="7">
        <v>1243.78</v>
      </c>
      <c r="F18" s="86">
        <f t="shared" si="0"/>
        <v>2472</v>
      </c>
      <c r="G18" s="10"/>
    </row>
    <row r="19" spans="1:7">
      <c r="B19" s="58"/>
      <c r="C19" s="98"/>
      <c r="D19" s="7"/>
      <c r="E19" s="7"/>
      <c r="F19" s="86">
        <f t="shared" si="0"/>
        <v>0</v>
      </c>
      <c r="G19" s="10"/>
    </row>
    <row r="20" spans="1:7">
      <c r="B20" s="58"/>
      <c r="C20" s="98"/>
      <c r="D20" s="7"/>
      <c r="E20" s="7"/>
      <c r="F20" s="86">
        <f t="shared" si="0"/>
        <v>0</v>
      </c>
      <c r="G20" s="10"/>
    </row>
    <row r="21" spans="1:7">
      <c r="B21" s="58"/>
      <c r="C21" s="98"/>
      <c r="D21" s="7"/>
      <c r="E21" s="7"/>
      <c r="F21" s="86">
        <f t="shared" si="0"/>
        <v>0</v>
      </c>
      <c r="G21" s="10"/>
    </row>
    <row r="22" spans="1:7">
      <c r="B22" s="58"/>
      <c r="C22" s="98"/>
      <c r="D22" s="7"/>
      <c r="E22" s="7"/>
      <c r="F22" s="86">
        <f t="shared" si="0"/>
        <v>0</v>
      </c>
      <c r="G22" s="10"/>
    </row>
    <row r="23" spans="1:7">
      <c r="B23" s="58"/>
      <c r="C23" s="98"/>
      <c r="D23" s="7"/>
      <c r="E23" s="7"/>
      <c r="F23" s="86">
        <f t="shared" si="0"/>
        <v>0</v>
      </c>
      <c r="G23" s="10"/>
    </row>
    <row r="24" spans="1:7">
      <c r="B24" s="58"/>
      <c r="C24" s="98"/>
      <c r="D24" s="7"/>
      <c r="E24" s="7"/>
      <c r="F24" s="86">
        <f t="shared" si="0"/>
        <v>0</v>
      </c>
      <c r="G24" s="10"/>
    </row>
    <row r="25" spans="1:7">
      <c r="B25" s="58"/>
      <c r="C25" s="98"/>
      <c r="D25" s="7"/>
      <c r="E25" s="7"/>
      <c r="F25" s="86">
        <f t="shared" si="0"/>
        <v>0</v>
      </c>
      <c r="G25" s="10"/>
    </row>
    <row r="26" spans="1:7">
      <c r="B26" s="58"/>
      <c r="C26" s="98"/>
      <c r="D26" s="7"/>
      <c r="E26" s="7"/>
      <c r="F26" s="86">
        <f t="shared" si="0"/>
        <v>0</v>
      </c>
      <c r="G26" s="10"/>
    </row>
    <row r="27" spans="1:7">
      <c r="B27" s="58"/>
      <c r="C27" s="98"/>
      <c r="D27" s="7"/>
      <c r="E27" s="7"/>
      <c r="F27" s="86">
        <f t="shared" si="0"/>
        <v>0</v>
      </c>
      <c r="G27" s="10"/>
    </row>
    <row r="28" spans="1:7">
      <c r="B28" s="58"/>
      <c r="C28" s="98"/>
      <c r="D28" s="7"/>
      <c r="E28" s="7"/>
      <c r="F28" s="86">
        <f t="shared" si="0"/>
        <v>0</v>
      </c>
      <c r="G28" s="10"/>
    </row>
    <row r="29" spans="1:7" hidden="1">
      <c r="B29" s="58"/>
      <c r="C29" s="98"/>
      <c r="D29" s="7"/>
      <c r="E29" s="7"/>
      <c r="F29" s="86">
        <f t="shared" si="0"/>
        <v>0</v>
      </c>
      <c r="G29" s="10"/>
    </row>
    <row r="30" spans="1:7" hidden="1">
      <c r="B30" s="58"/>
      <c r="C30" s="98"/>
      <c r="D30" s="7"/>
      <c r="E30" s="7"/>
      <c r="F30" s="86">
        <f t="shared" si="0"/>
        <v>0</v>
      </c>
      <c r="G30" s="10"/>
    </row>
    <row r="31" spans="1:7" hidden="1">
      <c r="B31" s="58"/>
      <c r="C31" s="98"/>
      <c r="D31" s="7"/>
      <c r="E31" s="7"/>
      <c r="F31" s="86">
        <f t="shared" si="0"/>
        <v>0</v>
      </c>
      <c r="G31" s="10"/>
    </row>
    <row r="32" spans="1:7" hidden="1">
      <c r="B32" s="58"/>
      <c r="C32" s="98"/>
      <c r="D32" s="7"/>
      <c r="E32" s="7"/>
      <c r="F32" s="86">
        <f t="shared" si="0"/>
        <v>0</v>
      </c>
      <c r="G32" s="10"/>
    </row>
    <row r="33" spans="2:7" hidden="1">
      <c r="B33" s="58"/>
      <c r="C33" s="98"/>
      <c r="D33" s="7"/>
      <c r="E33" s="7"/>
      <c r="F33" s="86">
        <f t="shared" si="0"/>
        <v>0</v>
      </c>
      <c r="G33" s="10"/>
    </row>
    <row r="34" spans="2:7" hidden="1">
      <c r="B34" s="58"/>
      <c r="C34" s="98"/>
      <c r="D34" s="7"/>
      <c r="E34" s="7"/>
      <c r="F34" s="86">
        <f t="shared" si="0"/>
        <v>0</v>
      </c>
      <c r="G34" s="10"/>
    </row>
    <row r="35" spans="2:7" hidden="1">
      <c r="B35" s="58"/>
      <c r="C35" s="98"/>
      <c r="D35" s="7"/>
      <c r="E35" s="7"/>
      <c r="F35" s="86">
        <f t="shared" si="0"/>
        <v>0</v>
      </c>
      <c r="G35" s="10"/>
    </row>
    <row r="36" spans="2:7">
      <c r="B36" s="58"/>
      <c r="C36" s="98"/>
      <c r="D36" s="7"/>
      <c r="E36" s="7"/>
      <c r="F36" s="86">
        <f t="shared" si="0"/>
        <v>0</v>
      </c>
      <c r="G36" s="10"/>
    </row>
    <row r="37" spans="2:7">
      <c r="B37" s="58"/>
      <c r="C37" s="98"/>
      <c r="D37" s="7"/>
      <c r="E37" s="7"/>
      <c r="F37" s="86">
        <f t="shared" si="0"/>
        <v>0</v>
      </c>
      <c r="G37" s="10"/>
    </row>
    <row r="38" spans="2:7">
      <c r="B38" s="58"/>
      <c r="C38" s="98"/>
      <c r="D38" s="7"/>
      <c r="E38" s="7"/>
      <c r="F38" s="86">
        <f t="shared" si="0"/>
        <v>0</v>
      </c>
      <c r="G38" s="10"/>
    </row>
    <row r="39" spans="2:7">
      <c r="B39" s="58"/>
      <c r="C39" s="98"/>
      <c r="D39" s="7"/>
      <c r="E39" s="7"/>
      <c r="F39" s="86">
        <f t="shared" si="0"/>
        <v>0</v>
      </c>
      <c r="G39" s="10"/>
    </row>
    <row r="40" spans="2:7">
      <c r="B40" s="58"/>
      <c r="C40" s="98"/>
      <c r="D40" s="7"/>
      <c r="E40" s="7"/>
      <c r="F40" s="86">
        <f t="shared" si="0"/>
        <v>0</v>
      </c>
      <c r="G40" s="10"/>
    </row>
    <row r="41" spans="2:7" hidden="1">
      <c r="B41" s="58"/>
      <c r="C41" s="98"/>
      <c r="D41" s="7"/>
      <c r="E41" s="7"/>
      <c r="F41" s="86">
        <f t="shared" si="0"/>
        <v>0</v>
      </c>
      <c r="G41" s="10"/>
    </row>
    <row r="42" spans="2:7" hidden="1">
      <c r="B42" s="58"/>
      <c r="C42" s="98"/>
      <c r="D42" s="7"/>
      <c r="E42" s="7"/>
      <c r="F42" s="86">
        <f t="shared" si="0"/>
        <v>0</v>
      </c>
      <c r="G42" s="10"/>
    </row>
    <row r="43" spans="2:7" hidden="1">
      <c r="B43" s="58"/>
      <c r="C43" s="98"/>
      <c r="D43" s="7"/>
      <c r="E43" s="7"/>
      <c r="F43" s="86">
        <f t="shared" si="0"/>
        <v>0</v>
      </c>
      <c r="G43" s="10"/>
    </row>
    <row r="44" spans="2:7" hidden="1">
      <c r="B44" s="58"/>
      <c r="C44" s="98"/>
      <c r="D44" s="7"/>
      <c r="E44" s="7"/>
      <c r="F44" s="86">
        <f t="shared" si="0"/>
        <v>0</v>
      </c>
      <c r="G44" s="10"/>
    </row>
    <row r="45" spans="2:7" hidden="1">
      <c r="B45" s="58"/>
      <c r="C45" s="98"/>
      <c r="D45" s="7"/>
      <c r="E45" s="7"/>
      <c r="F45" s="86">
        <f t="shared" si="0"/>
        <v>0</v>
      </c>
      <c r="G45" s="10"/>
    </row>
    <row r="46" spans="2:7" hidden="1">
      <c r="B46" s="58"/>
      <c r="C46" s="98"/>
      <c r="D46" s="7"/>
      <c r="E46" s="7"/>
      <c r="F46" s="86">
        <f t="shared" si="0"/>
        <v>0</v>
      </c>
      <c r="G46" s="10"/>
    </row>
    <row r="47" spans="2:7" hidden="1">
      <c r="B47" s="58"/>
      <c r="C47" s="98"/>
      <c r="D47" s="7"/>
      <c r="E47" s="7"/>
      <c r="F47" s="86">
        <f t="shared" si="0"/>
        <v>0</v>
      </c>
      <c r="G47" s="10"/>
    </row>
    <row r="48" spans="2:7" hidden="1">
      <c r="B48" s="58"/>
      <c r="C48" s="98"/>
      <c r="D48" s="7"/>
      <c r="E48" s="7"/>
      <c r="F48" s="86">
        <f t="shared" si="0"/>
        <v>0</v>
      </c>
      <c r="G48" s="10"/>
    </row>
    <row r="49" spans="2:7" hidden="1">
      <c r="B49" s="58"/>
      <c r="C49" s="98"/>
      <c r="D49" s="7"/>
      <c r="E49" s="7"/>
      <c r="F49" s="86">
        <f t="shared" si="0"/>
        <v>0</v>
      </c>
      <c r="G49" s="10"/>
    </row>
    <row r="50" spans="2:7" hidden="1">
      <c r="B50" s="58"/>
      <c r="C50" s="98"/>
      <c r="D50" s="7"/>
      <c r="E50" s="7"/>
      <c r="F50" s="86">
        <f t="shared" si="0"/>
        <v>0</v>
      </c>
      <c r="G50" s="10"/>
    </row>
    <row r="51" spans="2:7" hidden="1">
      <c r="B51" s="58"/>
      <c r="C51" s="98"/>
      <c r="D51" s="7"/>
      <c r="E51" s="7"/>
      <c r="F51" s="86">
        <f t="shared" si="0"/>
        <v>0</v>
      </c>
      <c r="G51" s="10"/>
    </row>
    <row r="52" spans="2:7" hidden="1">
      <c r="B52" s="58"/>
      <c r="C52" s="98"/>
      <c r="D52" s="7"/>
      <c r="E52" s="7"/>
      <c r="F52" s="86">
        <f t="shared" si="0"/>
        <v>0</v>
      </c>
      <c r="G52" s="10"/>
    </row>
    <row r="53" spans="2:7" hidden="1">
      <c r="B53" s="58"/>
      <c r="C53" s="98"/>
      <c r="D53" s="7"/>
      <c r="E53" s="7"/>
      <c r="F53" s="86">
        <f t="shared" si="0"/>
        <v>0</v>
      </c>
      <c r="G53" s="10"/>
    </row>
    <row r="54" spans="2:7" hidden="1">
      <c r="B54" s="58"/>
      <c r="C54" s="98"/>
      <c r="D54" s="7"/>
      <c r="E54" s="7"/>
      <c r="F54" s="86">
        <f t="shared" si="0"/>
        <v>0</v>
      </c>
      <c r="G54" s="10"/>
    </row>
    <row r="55" spans="2:7" hidden="1">
      <c r="B55" s="58"/>
      <c r="C55" s="98"/>
      <c r="D55" s="7"/>
      <c r="E55" s="7"/>
      <c r="F55" s="86">
        <f t="shared" si="0"/>
        <v>0</v>
      </c>
      <c r="G55" s="10"/>
    </row>
    <row r="56" spans="2:7" hidden="1">
      <c r="B56" s="58"/>
      <c r="C56" s="98"/>
      <c r="D56" s="7"/>
      <c r="E56" s="7"/>
      <c r="F56" s="86">
        <f t="shared" si="0"/>
        <v>0</v>
      </c>
      <c r="G56" s="10"/>
    </row>
    <row r="57" spans="2:7">
      <c r="B57" s="58"/>
      <c r="C57" s="98"/>
      <c r="D57" s="7"/>
      <c r="E57" s="7"/>
      <c r="F57" s="86">
        <f t="shared" si="0"/>
        <v>0</v>
      </c>
      <c r="G57" s="10"/>
    </row>
    <row r="58" spans="2:7">
      <c r="B58" s="58"/>
      <c r="C58" s="98"/>
      <c r="D58" s="7"/>
      <c r="E58" s="7"/>
      <c r="F58" s="86">
        <f t="shared" si="0"/>
        <v>0</v>
      </c>
      <c r="G58" s="10"/>
    </row>
    <row r="59" spans="2:7">
      <c r="B59" s="58"/>
      <c r="C59" s="98"/>
      <c r="D59" s="7"/>
      <c r="E59" s="7"/>
      <c r="F59" s="86">
        <f t="shared" si="0"/>
        <v>0</v>
      </c>
      <c r="G59" s="10"/>
    </row>
    <row r="60" spans="2:7">
      <c r="C60" s="7"/>
      <c r="D60" s="7"/>
      <c r="E60" s="7"/>
      <c r="F60" s="86">
        <f t="shared" si="0"/>
        <v>0</v>
      </c>
      <c r="G60" s="10"/>
    </row>
    <row r="61" spans="2:7" ht="15.75">
      <c r="C61" s="11">
        <f t="shared" ref="C61:F61" si="1">SUM(C5:C60)</f>
        <v>416.66</v>
      </c>
      <c r="D61" s="11">
        <f t="shared" si="1"/>
        <v>57410.430000000015</v>
      </c>
      <c r="E61" s="11">
        <f t="shared" si="1"/>
        <v>37888.409999999996</v>
      </c>
      <c r="F61" s="11">
        <f t="shared" si="1"/>
        <v>95715.5</v>
      </c>
      <c r="G61" s="87"/>
    </row>
    <row r="62" spans="2:7" ht="18.75">
      <c r="B62" s="83" t="s">
        <v>24</v>
      </c>
      <c r="C62" s="83"/>
      <c r="D62" s="1"/>
      <c r="E62" s="1"/>
    </row>
    <row r="63" spans="2:7" hidden="1">
      <c r="B63" s="94" t="s">
        <v>62</v>
      </c>
      <c r="C63" s="1">
        <f>C32+C36+C40+C44</f>
        <v>0</v>
      </c>
      <c r="D63" s="1">
        <f>D18+D19+D20+D21</f>
        <v>1228.22</v>
      </c>
      <c r="E63" s="1">
        <f>E18+E19+E20+E21</f>
        <v>1243.78</v>
      </c>
      <c r="F63" s="1">
        <f>SUM(C63:E63)</f>
        <v>2472</v>
      </c>
    </row>
    <row r="64" spans="2:7" hidden="1">
      <c r="B64" s="94" t="s">
        <v>63</v>
      </c>
      <c r="D64" s="1">
        <f>D22+D23+D24</f>
        <v>0</v>
      </c>
      <c r="E64" s="1">
        <f>E22+E23+E24</f>
        <v>0</v>
      </c>
      <c r="F64" s="1">
        <f>SUM(D64:E64)</f>
        <v>0</v>
      </c>
    </row>
    <row r="65" spans="2:6" hidden="1">
      <c r="B65" s="94" t="s">
        <v>64</v>
      </c>
      <c r="C65" s="1">
        <f>C25</f>
        <v>0</v>
      </c>
      <c r="D65" s="1">
        <f>D26+D27+D28+D29+D30+D31+D32</f>
        <v>0</v>
      </c>
      <c r="E65" s="1">
        <f>E26+E27+E28+E29+E30+E31+E32</f>
        <v>0</v>
      </c>
      <c r="F65" s="1">
        <f>SUM(C65:E65)</f>
        <v>0</v>
      </c>
    </row>
    <row r="66" spans="2:6">
      <c r="B66" s="94" t="s">
        <v>58</v>
      </c>
      <c r="C66" s="1">
        <f>C33</f>
        <v>0</v>
      </c>
      <c r="D66" s="1">
        <f>D34+D35+D36+D37+D38+D39+D40</f>
        <v>0</v>
      </c>
      <c r="E66" s="1">
        <f>E34+E35+E36+E37+E38+E39+E40</f>
        <v>0</v>
      </c>
      <c r="F66" s="1">
        <f>SUM(C66:E66)</f>
        <v>0</v>
      </c>
    </row>
  </sheetData>
  <mergeCells count="1">
    <mergeCell ref="A3:B3"/>
  </mergeCells>
  <pageMargins left="0.31496062992125984" right="0.19685039370078741" top="0.35433070866141736" bottom="0.31496062992125984" header="0.31496062992125984" footer="0.31496062992125984"/>
  <pageSetup scale="8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Proy.com.mob.maq.y eq.inf.2021</vt:lpstr>
      <vt:lpstr>Mto prev camiones . 2021</vt:lpstr>
      <vt:lpstr>EJECUTADO</vt:lpstr>
      <vt:lpstr>0302</vt:lpstr>
      <vt:lpstr>0501</vt:lpstr>
      <vt:lpstr>EJECUTADO!Títulos_a_imprimir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2021-07-06T23:55:33Z</dcterms:modified>
</cp:coreProperties>
</file>