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2"/>
  </bookViews>
  <sheets>
    <sheet name="Pre.Fun FODES" sheetId="9" r:id="rId1"/>
    <sheet name="0101" sheetId="6" r:id="rId2"/>
    <sheet name="0102" sheetId="7" r:id="rId3"/>
    <sheet name="0201" sheetId="8" r:id="rId4"/>
    <sheet name="0202" sheetId="1" r:id="rId5"/>
  </sheets>
  <definedNames>
    <definedName name="_xlnm._FilterDatabase" localSheetId="1" hidden="1">'0101'!$A$4:$J$18</definedName>
    <definedName name="_xlnm.Print_Titles" localSheetId="0">'Pre.Fun FODES'!$1:$5</definedName>
  </definedNames>
  <calcPr calcId="124519"/>
</workbook>
</file>

<file path=xl/calcChain.xml><?xml version="1.0" encoding="utf-8"?>
<calcChain xmlns="http://schemas.openxmlformats.org/spreadsheetml/2006/main">
  <c r="U62" i="9"/>
  <c r="U61"/>
  <c r="U54"/>
  <c r="U50"/>
  <c r="U40"/>
  <c r="U34"/>
  <c r="U27"/>
  <c r="U24"/>
  <c r="U22"/>
  <c r="U19"/>
  <c r="U18"/>
  <c r="U17"/>
  <c r="U12"/>
  <c r="U10"/>
  <c r="U9"/>
  <c r="U7"/>
  <c r="T61" l="1"/>
  <c r="T54"/>
  <c r="T34"/>
  <c r="T19"/>
  <c r="T18"/>
  <c r="T24" s="1"/>
  <c r="T17"/>
  <c r="T9"/>
  <c r="T7"/>
  <c r="AB57"/>
  <c r="AB32"/>
  <c r="S54"/>
  <c r="S34"/>
  <c r="S22"/>
  <c r="S19"/>
  <c r="S18"/>
  <c r="S17"/>
  <c r="S7"/>
  <c r="R54"/>
  <c r="R60" s="1"/>
  <c r="R44"/>
  <c r="R34"/>
  <c r="R22"/>
  <c r="R18"/>
  <c r="R17"/>
  <c r="R10"/>
  <c r="R9"/>
  <c r="S24" l="1"/>
  <c r="R7"/>
  <c r="O7" i="1"/>
  <c r="O6"/>
  <c r="O5"/>
  <c r="O4"/>
  <c r="Q59" i="9"/>
  <c r="Q54"/>
  <c r="Q34"/>
  <c r="Q19"/>
  <c r="Q18"/>
  <c r="Q17"/>
  <c r="Q24" s="1"/>
  <c r="I57"/>
  <c r="L57"/>
  <c r="AB45"/>
  <c r="I45"/>
  <c r="L45" s="1"/>
  <c r="I32"/>
  <c r="L32" s="1"/>
  <c r="AA49"/>
  <c r="AA48"/>
  <c r="AA61" s="1"/>
  <c r="AA38"/>
  <c r="AA47" s="1"/>
  <c r="AA35"/>
  <c r="AA34"/>
  <c r="AA31"/>
  <c r="AA25"/>
  <c r="AA22"/>
  <c r="AA11"/>
  <c r="AA8"/>
  <c r="AA6"/>
  <c r="Z47"/>
  <c r="Z34"/>
  <c r="Z33"/>
  <c r="Z22"/>
  <c r="Z20"/>
  <c r="Z19"/>
  <c r="Z18"/>
  <c r="Z17"/>
  <c r="Z11"/>
  <c r="Z7"/>
  <c r="Q61" l="1"/>
  <c r="Z37"/>
  <c r="AA24"/>
  <c r="AA37"/>
  <c r="Z24"/>
  <c r="Y37"/>
  <c r="Y19"/>
  <c r="Y18"/>
  <c r="Y17"/>
  <c r="Y11"/>
  <c r="Y10"/>
  <c r="Y9"/>
  <c r="Y7"/>
  <c r="AA62" l="1"/>
  <c r="Z62"/>
  <c r="Y24"/>
  <c r="X58"/>
  <c r="X53"/>
  <c r="X46"/>
  <c r="X41"/>
  <c r="X47" s="1"/>
  <c r="X34"/>
  <c r="X33"/>
  <c r="X30"/>
  <c r="X11"/>
  <c r="X10"/>
  <c r="X9"/>
  <c r="X22"/>
  <c r="X20"/>
  <c r="X19"/>
  <c r="X18"/>
  <c r="X17"/>
  <c r="X7"/>
  <c r="W60"/>
  <c r="W51"/>
  <c r="W50"/>
  <c r="W41"/>
  <c r="W40"/>
  <c r="W34"/>
  <c r="W30"/>
  <c r="W27"/>
  <c r="W19"/>
  <c r="W17"/>
  <c r="W12"/>
  <c r="W11"/>
  <c r="W7"/>
  <c r="X24" l="1"/>
  <c r="W47"/>
  <c r="W61"/>
  <c r="X61"/>
  <c r="X37"/>
  <c r="W37"/>
  <c r="W24"/>
  <c r="V60"/>
  <c r="V59"/>
  <c r="V56"/>
  <c r="V54"/>
  <c r="V53"/>
  <c r="V51"/>
  <c r="V46"/>
  <c r="V19"/>
  <c r="V18"/>
  <c r="V17"/>
  <c r="V16"/>
  <c r="V11"/>
  <c r="V10"/>
  <c r="V9"/>
  <c r="V7"/>
  <c r="O49" i="1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X62" i="9" l="1"/>
  <c r="W62"/>
  <c r="V24"/>
  <c r="O101" i="1"/>
  <c r="O100"/>
  <c r="O99"/>
  <c r="O98"/>
  <c r="O97"/>
  <c r="O96"/>
  <c r="O95"/>
  <c r="O94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T101" i="6" l="1"/>
  <c r="T100"/>
  <c r="T99"/>
  <c r="T47" i="9"/>
  <c r="O13" i="1"/>
  <c r="S55" i="9"/>
  <c r="S61" s="1"/>
  <c r="S44"/>
  <c r="S47" s="1"/>
  <c r="U43"/>
  <c r="U47" s="1"/>
  <c r="R40"/>
  <c r="R47" s="1"/>
  <c r="T37"/>
  <c r="T62" s="1"/>
  <c r="R37"/>
  <c r="Q37"/>
  <c r="U37"/>
  <c r="S30"/>
  <c r="T94" i="6"/>
  <c r="T95"/>
  <c r="T96"/>
  <c r="T97"/>
  <c r="T98"/>
  <c r="R19" i="9"/>
  <c r="R24" s="1"/>
  <c r="S37" l="1"/>
  <c r="S62" s="1"/>
  <c r="P53"/>
  <c r="N102" i="1"/>
  <c r="P60" i="9" s="1"/>
  <c r="M102" i="1"/>
  <c r="P59" i="9" s="1"/>
  <c r="K102" i="1"/>
  <c r="P56" i="9" s="1"/>
  <c r="I102" i="1"/>
  <c r="H102"/>
  <c r="E102"/>
  <c r="P50" i="9" s="1"/>
  <c r="P54" l="1"/>
  <c r="Q62"/>
  <c r="I78" i="8"/>
  <c r="P46" i="9" s="1"/>
  <c r="I499" i="6"/>
  <c r="P12" i="9" s="1"/>
  <c r="R499" i="6"/>
  <c r="P21" i="9" s="1"/>
  <c r="I56"/>
  <c r="L56" s="1"/>
  <c r="AB56" s="1"/>
  <c r="I27"/>
  <c r="L27" s="1"/>
  <c r="AB59"/>
  <c r="AB21" l="1"/>
  <c r="I54"/>
  <c r="L54" s="1"/>
  <c r="AB54" s="1"/>
  <c r="I53"/>
  <c r="L53" s="1"/>
  <c r="AB53" s="1"/>
  <c r="I50"/>
  <c r="L50" s="1"/>
  <c r="AB50" s="1"/>
  <c r="I40"/>
  <c r="L40" s="1"/>
  <c r="I43"/>
  <c r="L43" s="1"/>
  <c r="I21"/>
  <c r="L21" s="1"/>
  <c r="I12"/>
  <c r="L12" s="1"/>
  <c r="AB12" s="1"/>
  <c r="M129" i="7" l="1"/>
  <c r="M130"/>
  <c r="M128" l="1"/>
  <c r="M127"/>
  <c r="M126"/>
  <c r="M125"/>
  <c r="M112" l="1"/>
  <c r="M113"/>
  <c r="M114"/>
  <c r="M115"/>
  <c r="M116"/>
  <c r="M117"/>
  <c r="M118"/>
  <c r="M119"/>
  <c r="M120"/>
  <c r="M121"/>
  <c r="M122"/>
  <c r="M123"/>
  <c r="M124"/>
  <c r="M131"/>
  <c r="M104"/>
  <c r="M105"/>
  <c r="M106"/>
  <c r="M107"/>
  <c r="M108"/>
  <c r="M109"/>
  <c r="V62" i="9" l="1"/>
  <c r="Y62" l="1"/>
  <c r="R62" l="1"/>
  <c r="T308" i="6" l="1"/>
  <c r="T191" l="1"/>
  <c r="I51" i="9" l="1"/>
  <c r="L51" s="1"/>
  <c r="T402" i="6"/>
  <c r="T401"/>
  <c r="T400"/>
  <c r="M4" i="7"/>
  <c r="J77" i="8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I28" i="9" l="1"/>
  <c r="L28" s="1"/>
  <c r="L499" i="6" l="1"/>
  <c r="P15" i="9" s="1"/>
  <c r="T490" i="6"/>
  <c r="T491"/>
  <c r="T492"/>
  <c r="T493"/>
  <c r="T494"/>
  <c r="T495"/>
  <c r="T483" l="1"/>
  <c r="T484"/>
  <c r="T485"/>
  <c r="T486"/>
  <c r="T487"/>
  <c r="T488"/>
  <c r="J499"/>
  <c r="P13" i="9" s="1"/>
  <c r="M62" i="7"/>
  <c r="M33"/>
  <c r="T142" i="6"/>
  <c r="I41" i="9" l="1"/>
  <c r="L41" s="1"/>
  <c r="T445" i="6" l="1"/>
  <c r="T444"/>
  <c r="T443"/>
  <c r="T442"/>
  <c r="T441"/>
  <c r="T440"/>
  <c r="M37" i="7"/>
  <c r="T498" i="6"/>
  <c r="T497"/>
  <c r="T496"/>
  <c r="T489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6"/>
  <c r="T5"/>
  <c r="T7"/>
  <c r="O24" i="1"/>
  <c r="O23"/>
  <c r="O22"/>
  <c r="O21"/>
  <c r="O20"/>
  <c r="O19"/>
  <c r="O18"/>
  <c r="O17"/>
  <c r="O16"/>
  <c r="O15"/>
  <c r="O14"/>
  <c r="O12"/>
  <c r="O11"/>
  <c r="O10"/>
  <c r="O9"/>
  <c r="O8"/>
  <c r="M133" i="7"/>
  <c r="M132"/>
  <c r="M111"/>
  <c r="M110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6"/>
  <c r="M35"/>
  <c r="M34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G499" i="6"/>
  <c r="P10" i="9" s="1"/>
  <c r="K499" i="6"/>
  <c r="P14" i="9" s="1"/>
  <c r="M499" i="6"/>
  <c r="P16" i="9" s="1"/>
  <c r="N499" i="6"/>
  <c r="P17" i="9" s="1"/>
  <c r="O499" i="6"/>
  <c r="P18" i="9" s="1"/>
  <c r="P499" i="6"/>
  <c r="P19" i="9" s="1"/>
  <c r="Q499" i="6"/>
  <c r="P20" i="9" s="1"/>
  <c r="S499" i="6"/>
  <c r="P22" i="9" s="1"/>
  <c r="D499" i="6"/>
  <c r="P7" i="9" s="1"/>
  <c r="AB7" s="1"/>
  <c r="E499" i="6"/>
  <c r="P8" i="9" s="1"/>
  <c r="F499" i="6"/>
  <c r="P9" i="9" s="1"/>
  <c r="H499" i="6"/>
  <c r="P11" i="9" s="1"/>
  <c r="C499" i="6"/>
  <c r="P6" i="9" s="1"/>
  <c r="M134" i="7" l="1"/>
  <c r="T499" i="6"/>
  <c r="J62" i="9"/>
  <c r="K62"/>
  <c r="G62"/>
  <c r="H62"/>
  <c r="I8"/>
  <c r="L8" s="1"/>
  <c r="I11"/>
  <c r="L11" s="1"/>
  <c r="I13"/>
  <c r="L13" s="1"/>
  <c r="I14"/>
  <c r="L14" s="1"/>
  <c r="I15"/>
  <c r="L15" s="1"/>
  <c r="I17"/>
  <c r="L17" s="1"/>
  <c r="I19"/>
  <c r="L19" s="1"/>
  <c r="I20"/>
  <c r="L20" s="1"/>
  <c r="I22"/>
  <c r="L22" s="1"/>
  <c r="I23"/>
  <c r="L23" s="1"/>
  <c r="AB23" s="1"/>
  <c r="I24"/>
  <c r="L24" s="1"/>
  <c r="I26"/>
  <c r="L26" s="1"/>
  <c r="I29"/>
  <c r="L29" s="1"/>
  <c r="I30"/>
  <c r="L30" s="1"/>
  <c r="I31"/>
  <c r="L31" s="1"/>
  <c r="I33"/>
  <c r="L33" s="1"/>
  <c r="I34"/>
  <c r="L34" s="1"/>
  <c r="I35"/>
  <c r="L35" s="1"/>
  <c r="I36"/>
  <c r="L36" s="1"/>
  <c r="I37"/>
  <c r="L37" s="1"/>
  <c r="I39"/>
  <c r="L39" s="1"/>
  <c r="I42"/>
  <c r="L42" s="1"/>
  <c r="I44"/>
  <c r="L44" s="1"/>
  <c r="I47"/>
  <c r="L47" s="1"/>
  <c r="I49"/>
  <c r="L49" s="1"/>
  <c r="I52"/>
  <c r="L52" s="1"/>
  <c r="I55"/>
  <c r="L55" s="1"/>
  <c r="I58"/>
  <c r="L58" s="1"/>
  <c r="I60"/>
  <c r="L60" s="1"/>
  <c r="AB60" s="1"/>
  <c r="C102" i="1" l="1"/>
  <c r="D102"/>
  <c r="F102"/>
  <c r="G102"/>
  <c r="J102"/>
  <c r="P55" i="9" s="1"/>
  <c r="L102" i="1"/>
  <c r="G78" i="8"/>
  <c r="P43" i="9" s="1"/>
  <c r="AB43" s="1"/>
  <c r="H78" i="8"/>
  <c r="P44" i="9" s="1"/>
  <c r="D78" i="8"/>
  <c r="E78"/>
  <c r="P41" i="9" s="1"/>
  <c r="F78" i="8"/>
  <c r="P42" i="9" s="1"/>
  <c r="C78" i="8"/>
  <c r="P38" i="9" s="1"/>
  <c r="E134" i="7"/>
  <c r="P28" i="9" s="1"/>
  <c r="AB28" s="1"/>
  <c r="F134" i="7"/>
  <c r="G134"/>
  <c r="H134"/>
  <c r="I134"/>
  <c r="P33" i="9" s="1"/>
  <c r="J134" i="7"/>
  <c r="K134"/>
  <c r="L134"/>
  <c r="C134"/>
  <c r="P25" i="9" s="1"/>
  <c r="D134" i="7"/>
  <c r="P27" i="9" s="1"/>
  <c r="AB14"/>
  <c r="AB15"/>
  <c r="AB20"/>
  <c r="AB22"/>
  <c r="AB8"/>
  <c r="AB11"/>
  <c r="P48" l="1"/>
  <c r="O102" i="1"/>
  <c r="P52" i="9"/>
  <c r="AB52" s="1"/>
  <c r="P49"/>
  <c r="AB49" s="1"/>
  <c r="P29"/>
  <c r="AB29" s="1"/>
  <c r="P31"/>
  <c r="AB31" s="1"/>
  <c r="P35"/>
  <c r="AB35" s="1"/>
  <c r="P58"/>
  <c r="AB58" s="1"/>
  <c r="P51"/>
  <c r="AB51" s="1"/>
  <c r="AB44"/>
  <c r="P30"/>
  <c r="AB30" s="1"/>
  <c r="P34"/>
  <c r="AB34" s="1"/>
  <c r="P36"/>
  <c r="AB36" s="1"/>
  <c r="P40"/>
  <c r="AB40" s="1"/>
  <c r="AB26"/>
  <c r="AB27"/>
  <c r="AB42"/>
  <c r="P39"/>
  <c r="AB39" s="1"/>
  <c r="AB41"/>
  <c r="J78" i="8"/>
  <c r="AB33" i="9"/>
  <c r="AB55"/>
  <c r="I48"/>
  <c r="L48" s="1"/>
  <c r="I46"/>
  <c r="L46" s="1"/>
  <c r="I38"/>
  <c r="L38" s="1"/>
  <c r="AB38" s="1"/>
  <c r="I25"/>
  <c r="L25" s="1"/>
  <c r="AB25" s="1"/>
  <c r="I18"/>
  <c r="L18" s="1"/>
  <c r="AB18" s="1"/>
  <c r="I16"/>
  <c r="L16" s="1"/>
  <c r="AB16" s="1"/>
  <c r="I10"/>
  <c r="L10" s="1"/>
  <c r="AB10" s="1"/>
  <c r="I9"/>
  <c r="L9" s="1"/>
  <c r="I6"/>
  <c r="L6" s="1"/>
  <c r="AB6" s="1"/>
  <c r="AB46" l="1"/>
  <c r="AB48"/>
  <c r="I62"/>
  <c r="F62"/>
  <c r="AB17"/>
  <c r="AB9" l="1"/>
  <c r="AB13"/>
  <c r="AB19"/>
  <c r="L62"/>
  <c r="P62" l="1"/>
  <c r="AB62" s="1"/>
</calcChain>
</file>

<file path=xl/sharedStrings.xml><?xml version="1.0" encoding="utf-8"?>
<sst xmlns="http://schemas.openxmlformats.org/spreadsheetml/2006/main" count="809" uniqueCount="420">
  <si>
    <t>Aguinaldos</t>
  </si>
  <si>
    <t>Por Remuneraciones Permanentes</t>
  </si>
  <si>
    <t>Honorarios</t>
  </si>
  <si>
    <t>Productos de Papel y Cartón</t>
  </si>
  <si>
    <t>Materiales de Oficina</t>
  </si>
  <si>
    <t xml:space="preserve">Bienes de Uso y Consumo Diversos </t>
  </si>
  <si>
    <t>Servicios de Energia Electrica</t>
  </si>
  <si>
    <t>Servicios de Agua</t>
  </si>
  <si>
    <t>Servicios de Telecomunicaciones</t>
  </si>
  <si>
    <t>Mtto. Y Rep. De Bienes Muebles</t>
  </si>
  <si>
    <t>Arrendamiento de Bienes Muebles</t>
  </si>
  <si>
    <t>Cuentas por pagar de años anteriores gasto corriente</t>
  </si>
  <si>
    <t>Especies Municipales Diversas</t>
  </si>
  <si>
    <t>Pasajes al Interior</t>
  </si>
  <si>
    <t>(9) TOTAL GASTOS</t>
  </si>
  <si>
    <t>FONDO 25% - 0202</t>
  </si>
  <si>
    <t>FONDO 25% - 0201</t>
  </si>
  <si>
    <t>FONDO 25% - 0102</t>
  </si>
  <si>
    <t>FONDO 25% - 0101</t>
  </si>
  <si>
    <t>ALCALDIA MUNICIPAL DE TONACATEPEQUE</t>
  </si>
  <si>
    <t>(7) DENOMINACIÓN</t>
  </si>
  <si>
    <t>(8) MONTO</t>
  </si>
  <si>
    <t>(1) Area de Gestión</t>
  </si>
  <si>
    <t>(2) Unidd Presupuestaria</t>
  </si>
  <si>
    <t>(3) Linea de Trabajo</t>
  </si>
  <si>
    <t>01</t>
  </si>
  <si>
    <t>02</t>
  </si>
  <si>
    <t>TOTALES</t>
  </si>
  <si>
    <t>EJECUTADO</t>
  </si>
  <si>
    <t>SALDO</t>
  </si>
  <si>
    <t>Aumento</t>
  </si>
  <si>
    <t xml:space="preserve">Disminuyo </t>
  </si>
  <si>
    <t>Saldo</t>
  </si>
  <si>
    <t xml:space="preserve">ENERO </t>
  </si>
  <si>
    <t>Productos Textiles y Vestuario</t>
  </si>
  <si>
    <t>Mtto y Rep. De Bienes Muebles</t>
  </si>
  <si>
    <t>Comisiones y Gastos Bancarios</t>
  </si>
  <si>
    <t>Transferencias Corrientes al Sector Publico</t>
  </si>
  <si>
    <t>Mtto. Y Reparacion de Bienes Muebles</t>
  </si>
  <si>
    <t>Mtto.y Rep. De Bienes Muebles</t>
  </si>
  <si>
    <t>TOTAL</t>
  </si>
  <si>
    <t>REFORMA 1</t>
  </si>
  <si>
    <t>REFORMA 2</t>
  </si>
  <si>
    <t>EJECUCION PRESUPUESTARIA DEL 25%</t>
  </si>
  <si>
    <t>REFORMA3</t>
  </si>
  <si>
    <t>Energia Electric</t>
  </si>
  <si>
    <t>agua</t>
  </si>
  <si>
    <t>tel</t>
  </si>
  <si>
    <t>AFP</t>
  </si>
  <si>
    <t>ISSS E INPEP, ISPFA</t>
  </si>
  <si>
    <t>FEBRERO</t>
  </si>
  <si>
    <t>MES DE MARZO</t>
  </si>
  <si>
    <t>MES DE ABRIL</t>
  </si>
  <si>
    <t>MES DE MAYO</t>
  </si>
  <si>
    <t>MES DE JUNIO</t>
  </si>
  <si>
    <t>MES DE JULIO</t>
  </si>
  <si>
    <t>MES DE AGOSTO</t>
  </si>
  <si>
    <t>MES SEPTIEMBRE</t>
  </si>
  <si>
    <t>OCTUBRE</t>
  </si>
  <si>
    <t>NOVIEMBRE</t>
  </si>
  <si>
    <t>DICIEMBRE</t>
  </si>
  <si>
    <t>Prestaciones Sociales Al Personal</t>
  </si>
  <si>
    <t>Transporte, fletes y almacenamientos</t>
  </si>
  <si>
    <t>Prestaciones sociales al Personal</t>
  </si>
  <si>
    <t>Productos Quimicos</t>
  </si>
  <si>
    <t>Llantas y Neumaticos</t>
  </si>
  <si>
    <t>Combustibles y Lubricantes</t>
  </si>
  <si>
    <t>Mtto.y Rep.de Vehiculos</t>
  </si>
  <si>
    <t>Herramientas y Repuestos Principales</t>
  </si>
  <si>
    <t xml:space="preserve">Herramientas Repuestos y Accesorios </t>
  </si>
  <si>
    <t>sueldo</t>
  </si>
  <si>
    <t>bono</t>
  </si>
  <si>
    <t>aguinaldo perm.</t>
  </si>
  <si>
    <t>aguinaldo contrato</t>
  </si>
  <si>
    <t>aguinaldo</t>
  </si>
  <si>
    <t>Sueldos Eventuales</t>
  </si>
  <si>
    <t>14/01/21</t>
  </si>
  <si>
    <t>Pago d efact. 9341358 Anda cta 08998427 Cementerio Viejo mes de enero</t>
  </si>
  <si>
    <t>Pago de fact. 9341359 Anda Cta 08998435 Cementerio Nuevo mes de enero</t>
  </si>
  <si>
    <t>Pago de fact. 9344255 Anda Cta 01767156 1ra cale pte mes de enero</t>
  </si>
  <si>
    <t>Pago de fact. 9349097 Anda Cta 06050212 av.mistancingo dist. Italia mes de enero</t>
  </si>
  <si>
    <t>Pago de fact. 9349096 Anda Cta 06896002 Mercado Distrito Italia mes de enero</t>
  </si>
  <si>
    <t>Pago de fact. 9349103 Anda Cta 06956532 parq. Los niños mes de enero</t>
  </si>
  <si>
    <t>Pago de fact. 9344230 Anda Cta 01767334 rastro mes de enero</t>
  </si>
  <si>
    <t>Pago de fact. 9344256 Anda Cta 01767396 1cal. Pte. Mes de enero</t>
  </si>
  <si>
    <t>Pago de fact. 9344257 Anda Cta 01767407 2da av. Sur y 1ra call. Pte mes de diciembre</t>
  </si>
  <si>
    <t>Pago de fact. 9344242 Anda Cta 01767671 mercado mes de enero</t>
  </si>
  <si>
    <t>Pago d efact. 9344235 Anda Cta 04785266 5 av. Sur y clle el golgota mes de enero</t>
  </si>
  <si>
    <t>Pago d efact. 9344237 Anda Cta 04785297 4ta calle pte y 2da av. Nte mes de enero</t>
  </si>
  <si>
    <t>Pago de fact. 9344259 Anda Cta 9344259 2av. Nte mes de enero</t>
  </si>
  <si>
    <t>Pago de fact. 9344258 Anda Cta 05070031 Calle nicolas aguilar y 2av. Sur mes de enero</t>
  </si>
  <si>
    <t>Pago de fact. 9344238 Anda Cta 07053752 6av.nte y 2da c. pte mes de enero</t>
  </si>
  <si>
    <t>Pago de fact. 9349105 Anda Cta 07947107 casa de la juventud mes de enero</t>
  </si>
  <si>
    <t>Pago de fact. 9344236 Anda Cta 09043997 polideportivo mes de neero</t>
  </si>
  <si>
    <t>Pago de fact. 9344245 Anda Cta 09103355 Final calle al cementerio cancha de futbol mes enero</t>
  </si>
  <si>
    <t>21/01/21</t>
  </si>
  <si>
    <t>Pago de planilla del Bono de enero a los empleados ley Cam y Contrato</t>
  </si>
  <si>
    <t>Pago de fact. 118304488 Caess NIC 20297818 energia del mes de enero</t>
  </si>
  <si>
    <t>Pago de fact. 1388 INTELFON por servicios de radios portatiles del mes de deciembre</t>
  </si>
  <si>
    <t>25/01/21</t>
  </si>
  <si>
    <t>Pago de planilla de salario de los concejales 1ra quincena de enero</t>
  </si>
  <si>
    <t>27/01/21</t>
  </si>
  <si>
    <t>Pago de planilla de salario de los concejales 2da quincena de enero</t>
  </si>
  <si>
    <t>28/01/21</t>
  </si>
  <si>
    <t>Pago de fact. 17446018 Del Sur NIC 516948601 Energia mes de enero</t>
  </si>
  <si>
    <t>Pago de fact. 17435348 Del sur NC 506692201 energia mes de enero</t>
  </si>
  <si>
    <t>Bines de Uso y Consumo Diversos</t>
  </si>
  <si>
    <t>Bienes de Uso y Consumo Diverso</t>
  </si>
  <si>
    <t>Bienes de Uso y Consumo Diversos</t>
  </si>
  <si>
    <t>10/02/21</t>
  </si>
  <si>
    <t>Pago de pasajes a Jose Esmerino Anzora mes de enero</t>
  </si>
  <si>
    <t>Pago de pasajes a Willian Alfredo Villegas pasajes del mes de enero</t>
  </si>
  <si>
    <t>Pago de pasajes a Maria Elba Romero mes de enero</t>
  </si>
  <si>
    <t>Pago de pasajes a Oscar Mauricio Areval mes de enero</t>
  </si>
  <si>
    <t>Pago de pasajes a Jose Guillermo Martinez mes de enero</t>
  </si>
  <si>
    <t>Pago de pasajes  a Juan Raul Henriquez Alvarado mes de enero</t>
  </si>
  <si>
    <t>Pago de pasajes a Gabriel Eligio Perez mes de enero</t>
  </si>
  <si>
    <t>Pago de Pasajes a Rosa Melida Martinez mes de enero</t>
  </si>
  <si>
    <t>12/02/21</t>
  </si>
  <si>
    <t>Pago de fact. 104825 Anda Cta 08998435 cementerio nuevo mes de febrero</t>
  </si>
  <si>
    <t>Pago de fact. 104824 Anda Cta 08998427 cementerio viejo mes de febrero</t>
  </si>
  <si>
    <t>Pago d efact. 9588885 Anda Cta 07408793 parque cimas de san bartolo mes de enero</t>
  </si>
  <si>
    <t>Pago de fact. 9622795 Anda Cta 09103405 complejo altavista mes de febrero</t>
  </si>
  <si>
    <t>16/02/21</t>
  </si>
  <si>
    <t>Pago de fact. 107696 Anda Cta 01767334 Rastro municipal mes de febrero</t>
  </si>
  <si>
    <t>Pago de fact. 107722 Anda Cta 01767396 1ra calle pte oficnas mes de febrero</t>
  </si>
  <si>
    <t>Pago de fact. 107723 Anda Cta 01767407 2da Av. Sur y 1ra calle pte oficnas mes de febrero</t>
  </si>
  <si>
    <t>Pago de fact. 107708 Anda Cta 01767671 mercado municipal mes de febrero</t>
  </si>
  <si>
    <t>Pago de fact. 107701 Anda Cta 04785266 5Av. Sur y calle el golgota mes de febrero</t>
  </si>
  <si>
    <t>Pago de fact. 107703 Anda Cta 04785297 4ta calle pte y 2da av. Nte mes de febrero</t>
  </si>
  <si>
    <t>Pago de fact. 107725 Anda Cta 04785301 parque municipal mes de febrero</t>
  </si>
  <si>
    <t>Pago de fact. 107724 Anda Cta 05070031 calle nicolar aguilar y 2da av sur mes de febrero</t>
  </si>
  <si>
    <t>Pago de fact. 107704 Anda Cta 07053752 6ta av. Nte y 2da calle pte mes de febrero</t>
  </si>
  <si>
    <t>Pago de fact. 112571 Anda Cta 07947107 casa de la juventud mes de febrero</t>
  </si>
  <si>
    <t>Pago de fact. 107702 Anda Cta 09043997  polideportivo mes de febrero</t>
  </si>
  <si>
    <t>Pago de fact. 107711 Anda Cta 09103355 cancha de futlbol cementerio mes de febrero</t>
  </si>
  <si>
    <t>Pago de fact. 107721 Anda Cta 01767156 1ra calle pte tonca mes de febrero</t>
  </si>
  <si>
    <t>Pago de fact. 112563 Anda Cta 06050212 av.mistancingo disrtito Italia mes de febrero</t>
  </si>
  <si>
    <t>Pago de fact. 112562 Anda Cta 06896002 Mercado Distrito Italia mes de febrero</t>
  </si>
  <si>
    <t>Pago de fact. 112569 Anda Cta 06956532 parque os niños Distrito Italia mes de febrero</t>
  </si>
  <si>
    <t>17/02/21</t>
  </si>
  <si>
    <t>Pago de fact. 118968669 Caess Nic 20297818 energia mes de febrero</t>
  </si>
  <si>
    <t>Pago de pasajes a Francisco Campos Elias mes de enero</t>
  </si>
  <si>
    <t>Pago de pasajes a Jose Francisco Martinez mes de enero</t>
  </si>
  <si>
    <t>Pago de pasajes a Reyna Isabel Navarro mes de enero</t>
  </si>
  <si>
    <t>Pago de pasajes a Evelin Xiomara Reyes mes de enero</t>
  </si>
  <si>
    <t>19/02/21</t>
  </si>
  <si>
    <t>Pago de fact. 0733 M M Servicios de rectificados para eq. 26</t>
  </si>
  <si>
    <t>Pago de fact. 8292 Grupo Escobar Duarte Emanuel compra de 5.880 galones combustible</t>
  </si>
  <si>
    <t>Pago de fact. 8822 Grupo Escobar Duarte Emanuel compra de 25 galones combustible</t>
  </si>
  <si>
    <t>25/02/21</t>
  </si>
  <si>
    <t>Pago de fact. 0143935963 Claro ID10-80008 MES DE ENERO</t>
  </si>
  <si>
    <t>Pago d efact. 1539 Intelfon cuota del ems de enero</t>
  </si>
  <si>
    <t>23/02/21</t>
  </si>
  <si>
    <t>Pago de fact. 0143935964 Claro ID12-45001 Cuota del mes de enero</t>
  </si>
  <si>
    <t>Pago de fact. 0143844418 Claro tel 23258200 cuota del mes de enero</t>
  </si>
  <si>
    <t>Pago de fact. 0143844419 Claro TEL 2322 1801 cuota del mes de enero</t>
  </si>
  <si>
    <t>04/03/21</t>
  </si>
  <si>
    <t>Pago de planilla de salario de los concejales de la 1ra quincena de febrero</t>
  </si>
  <si>
    <t>Pago de planilla de salario de los concejales de la 2da quincena de febrero</t>
  </si>
  <si>
    <t>Pago de fact. 0047 JL Security por arrendamiento de 5 impresoras mes de noviembre 2020</t>
  </si>
  <si>
    <t>Pago de fact. 0059 JL Security por arrendamiento de 5 impresoras mes de diciembre 2020</t>
  </si>
  <si>
    <t>Pago de fact. 10865 Grupo Escobar Duarte Emanuel compra de 24.004 galones combustible</t>
  </si>
  <si>
    <t>09/03/21</t>
  </si>
  <si>
    <t>Pago de pasajes a Pablo Ismael Mejia del mes de enero</t>
  </si>
  <si>
    <t>Pago de pasajes a Pablo Ismael Mejia del mes de febrero</t>
  </si>
  <si>
    <t>Pago de pasajes a Oscar Mauricio Arevalo del mes de febrero</t>
  </si>
  <si>
    <t>Pago de pasajes a Gabriel Eligio Perez del mes de febrero</t>
  </si>
  <si>
    <t>10/03/21</t>
  </si>
  <si>
    <t>Pago de pasajes a Maria Elba Romero mes de febrero</t>
  </si>
  <si>
    <t>Pago de Pasajes a Rosa Melida Martinez mes de febrero</t>
  </si>
  <si>
    <t>Pago de Pasajes a Jose Esmerino Anzora mes de febrero</t>
  </si>
  <si>
    <t>Pago de pasajes a Juan Raul Henriquez mes de febrero</t>
  </si>
  <si>
    <t>11/03/21</t>
  </si>
  <si>
    <t>Pago de pasajes a Jose Guillermo Martinez del mes de febrero</t>
  </si>
  <si>
    <t>Pago de fact. 444026 Anda parq. Cimas de san bartolo mes de febrero</t>
  </si>
  <si>
    <t>Pago de fact. 492828 Anda compl. altavista mes de febrero</t>
  </si>
  <si>
    <t>Pago de planilla de sueldo de los concejales de la 1ra quincena de marzo</t>
  </si>
  <si>
    <t>16/03/21</t>
  </si>
  <si>
    <t>Pago de fact. 1047 Papelera Salvadoreña RZ,S.A compra de 20 resmas de pepel Kimberly de Ref</t>
  </si>
  <si>
    <t>Pago d efact. 1006300 Anda Cta 08998435 cementerio nuevo mes de marzo</t>
  </si>
  <si>
    <t>Pago d efact. 1006299 Anda Cta 08998427 cementerio viejo mes de marzo</t>
  </si>
  <si>
    <t>19/03/21</t>
  </si>
  <si>
    <t>Pago a Francisco Campos por pasajes del mes de febrero</t>
  </si>
  <si>
    <t>Pago a Evelin Xiomara Reyes pasajes del mes de febrero</t>
  </si>
  <si>
    <t>Pago a Reyna Isabel Navaro pasajes del mes de febrero</t>
  </si>
  <si>
    <t>Pago de pasajes a Jose Francisco Martinez mes de febrero</t>
  </si>
  <si>
    <t>Pago de fact. 1009171 Anda Cta 01767334 Rastro municipal mes de marzo</t>
  </si>
  <si>
    <t>Pago de fact. 1009197 Anda Cta 01767396 1ra calle pte oficnas mes de marzo</t>
  </si>
  <si>
    <t>Pago de fact. 1009198 Anda Cta 01767407 2da Av. Sur y 1ra calle pte oficnas mes de marzo</t>
  </si>
  <si>
    <t>Pago de fact. 1009183 Anda Cta 01767671 mercado municipal mes de marzo</t>
  </si>
  <si>
    <t>Pago de fact. 1009176 Anda Cta 04785266 5Av. Sur y calle el golgota mes de marzo</t>
  </si>
  <si>
    <t>Pago de fact. 1009178 Anda Cta 04785297 4ta calle pte y 2da av. Nte mes de marzo</t>
  </si>
  <si>
    <t>Pago de fact. 100920 Anda Cta 04785301 parque municipal mes de marzo</t>
  </si>
  <si>
    <t>Pago de fact. 1009199 Anda Cta 05070031 calle nicolar aguilar y 2da av sur mes de marzo</t>
  </si>
  <si>
    <t>Pago de fact. 1009179 Anda Cta 07053752 6ta av. Nte y 2da calle pte mes de marzo</t>
  </si>
  <si>
    <t>Pago de fact. 1014046 Anda Cta 07947107 casa de la juventud mes de marzo</t>
  </si>
  <si>
    <t>Pago de fact. 1009177 Anda Cta 09043997  polideportivo mes de marzo</t>
  </si>
  <si>
    <t>Pago de fact. 1009186 Anda Cta 09103355 cancha de futlbol cementerio mes de marzo</t>
  </si>
  <si>
    <t>Pago de fact. 1009196 Anda Cta 01767156 1ra calle pte tonca mes de marzo</t>
  </si>
  <si>
    <t>Pago de fact. 1014038 Anda Cta 06050212 av.mistancingo disrtito Italia mes de marzo</t>
  </si>
  <si>
    <t>Pago de fact. 1014037 Anda Cta 06896002 Mercado Distrito Italia mes de marzo</t>
  </si>
  <si>
    <t>Pago de fact. 1014044 Anda Cta 06956532 parque os niños Distrito Italia mes de marzo</t>
  </si>
  <si>
    <t>Pago de fact. 11647 Grupo Escobar Duarte Emanuel compra de 25 galones combustible</t>
  </si>
  <si>
    <t>24/03/21</t>
  </si>
  <si>
    <t>Pago de fact. 18268321 Del sur NC 506692201 Oficina distrito altavaista mes de marzo</t>
  </si>
  <si>
    <t>Pago de fact. 18268405 Del sur NC 516948601 Calle flor de fuego mes de marzo</t>
  </si>
  <si>
    <t>Pago d efact. 12460 Grupo Escobar Duarte Emanuel por compra de 25 galones de diesel  eq. 26</t>
  </si>
  <si>
    <t>25/03/21</t>
  </si>
  <si>
    <t>Pago de fact. 119749434 Caess NIC 20297818, energia elñectrica del mes de marzo</t>
  </si>
  <si>
    <t>30/03/21</t>
  </si>
  <si>
    <t>Pago de pasajes a Rosa Melida Martinez del mes de marzo</t>
  </si>
  <si>
    <t>Pago de pasajes a Jose Esmerino Anzora del mes de marzo</t>
  </si>
  <si>
    <t>Pago de pasajes a Maria Elba Romero mes de marzo</t>
  </si>
  <si>
    <t>Pago de pasajes a Jose Francisco Martinez mes de marzo</t>
  </si>
  <si>
    <t>Pago de pasajes a Francisco Campos Elias mes de marzo</t>
  </si>
  <si>
    <t>Pago de pasajes a Reyna Isabel Navarro del mes de marzo</t>
  </si>
  <si>
    <t>Pago de pasajes a Evelin Xiomara Reyes mes de marzo</t>
  </si>
  <si>
    <t>Pago de fact. 14356 Grupo Escobar Duarte Emanuel por compra de 45 galones de diesel eq. 26</t>
  </si>
  <si>
    <t>Pago de planilla de impep de marialina enero</t>
  </si>
  <si>
    <t>Pago de planilla de impep de marialina febrero</t>
  </si>
  <si>
    <t>Pago de planilla de de afp confia de los concejales del mes de enero</t>
  </si>
  <si>
    <t>Pago de planilla de de afp crecer de los concejales del mes de enero</t>
  </si>
  <si>
    <t>Pago de planilla de de afp confia de los concejales del mes de febrero</t>
  </si>
  <si>
    <t>Pago de planilla de de afp crecer de los concejales del mes de febrero</t>
  </si>
  <si>
    <t>Pago de planilla de ISSS de los concejales del mes de enero</t>
  </si>
  <si>
    <t>Pago de planilla de ISSS de los concejales del mes de febrero</t>
  </si>
  <si>
    <t>08/04/21</t>
  </si>
  <si>
    <t>Pago de fact. 1687 Intelfon por servicios de 8 radios portatiles mes de febrero</t>
  </si>
  <si>
    <t>Pago de fact. 614 Escucha panama por servicio de 34 lineas de telefonia movil mes de febrero</t>
  </si>
  <si>
    <t>Pago de fact. 0144493307 claro ID10-80008 mes de febrero</t>
  </si>
  <si>
    <t>Pago de fact. 0144493308 claro ID12-45001 mes de febrero</t>
  </si>
  <si>
    <t>Pago de fact. 0144399553 claro tel 2322-181 mes de febrero</t>
  </si>
  <si>
    <t>Pago de fact. 0144399552 claro tel 2325-8200 mes de febrero</t>
  </si>
  <si>
    <t>Pago de fact. 1347047 Anda Cta 09103405 complejo altavista mes de marzo</t>
  </si>
  <si>
    <t>Pago de fact. 1310746  Anda Cta 07408793 parque recreativo cimas de san bartolo mes de marzo</t>
  </si>
  <si>
    <t>12/04/21</t>
  </si>
  <si>
    <t>Pago de planilla de salario de los concejales 2da quincena de marzo</t>
  </si>
  <si>
    <t>20/04/21</t>
  </si>
  <si>
    <t>Pago de fact. 0144955677 Claro tel. 2322-1801 mes de marzo</t>
  </si>
  <si>
    <t>Pago de fact. 0144955676 Claro tel. 2325-8200 mes de marzo</t>
  </si>
  <si>
    <t>Pago de fact. 0145051725 Claro tel. ID10-80008 mes de marzo</t>
  </si>
  <si>
    <t>Pago de fact. 0145051726 Claro tel. ID12-45001 mes de marzo</t>
  </si>
  <si>
    <t>Pago de fact. 1814319 Anda Cta 01767156 1ra  calle pte mes de abril</t>
  </si>
  <si>
    <t>Pago de fact. 1819161 Anda Cta 0605212 avenida mistancingo distrito italia mes de abril</t>
  </si>
  <si>
    <t>Pago de fact. 1819160 Anda Cta 0689602 mercado Distrito italia mes de abril</t>
  </si>
  <si>
    <t>Pago de fact. 1819167 Anda Cta 06956532 parque los niños Distrito italia mes de abril</t>
  </si>
  <si>
    <t>Pago de fact. 1814294 Anda Cta 01767334 Rastro municipal mes de abril</t>
  </si>
  <si>
    <t>Pago de fact. 1814320 Anda Cta 01767396 1ra calle pte oficnas mes de abril</t>
  </si>
  <si>
    <t>Pago de fact. 1814321 Anda Cta 01767407 2da Av. Sur y 1ra calle pte oficnas mes de abril</t>
  </si>
  <si>
    <t>Pago de fact. 1814306 Anda Cta 01767671 mercado municipal mes de abril</t>
  </si>
  <si>
    <t>21/04/21</t>
  </si>
  <si>
    <t>Pago de fact. 1814299 Anda Cta 04785266 5Av. Sur y calle el golgota mes de abril</t>
  </si>
  <si>
    <t>Pago de fact. 1814301 Anda Cta 04785297 4ta calle pte y 2da av. Nte mes de abril</t>
  </si>
  <si>
    <t>Pago de fact. 1814323 Anda Cta 04785301 parque municipal mes de abril</t>
  </si>
  <si>
    <t>Pago de fact. 1814322 Anda Cta 05070031 calle nicolar aguilar y 2da av sur mes de abril</t>
  </si>
  <si>
    <t>Pago de fact. 1814302 Anda Cta 07053752 6ta av. Nte y 2da calle pte mes de Abril</t>
  </si>
  <si>
    <t>Pago de fact. 1819169 Anda Cta 07947107 casa de la juventud mes de abril</t>
  </si>
  <si>
    <t>Pago de fact. 1814300 Anda Cta 09043997  polideportivo mes de abril</t>
  </si>
  <si>
    <t>Pago de fact. 1814309 Anda Cta 09103355 cancha de futlbol cementerio mes de abril</t>
  </si>
  <si>
    <t>Pago de fact. 120196847 Caess Nic 20297818 varias direcciones energia mes de abril</t>
  </si>
  <si>
    <t>Pago de fact. 1811423 Anda Cta 08998435 cementerio nuevo mes de abril</t>
  </si>
  <si>
    <t>Pago de fact. 1811422 Anda Cta 08998427 cementerio viejo mes de abril</t>
  </si>
  <si>
    <t>Pago a Juan Raul Henriquez pasajes del mes de marzo</t>
  </si>
  <si>
    <t>Pago a Jose Guillermo Martinez por pasajes del mes de marzo</t>
  </si>
  <si>
    <t>Pago a Oscar Mauricio Arevalo pasajes del mes de marzo</t>
  </si>
  <si>
    <t>Pago de pasajes a Gabriel Eligio Perez mes de marzo</t>
  </si>
  <si>
    <t>22/04/21</t>
  </si>
  <si>
    <t>Pago de fact. 16945 Grupo Escobar Duarte Emanuel por compra de 50 galones de diesel para eq. 26</t>
  </si>
  <si>
    <t>Pago de fact. 18678987 Del Sur oficina altavista mes de abril</t>
  </si>
  <si>
    <t>Pago de fact. 18679141 Del Sur calle flor de fuego mes de abril</t>
  </si>
  <si>
    <t>Pago de fact. 18679160 Del Sur calle flor de fuego mes de abril</t>
  </si>
  <si>
    <t>26/04/21</t>
  </si>
  <si>
    <t>Pago de planilla de salarios de los concejales de la 1ra quincena de abril</t>
  </si>
  <si>
    <t>Pago de planilla de salarios de los concejales de la 2da quincena de abril</t>
  </si>
  <si>
    <t>27/04/21</t>
  </si>
  <si>
    <t>Pago de fact. 1847 Intelfon por servicios te 8 radios portatiles durante el mes de marzo</t>
  </si>
  <si>
    <t xml:space="preserve">Pago de fact. 739 Escucha panama por prestar los servicios durante el mes de marzo </t>
  </si>
  <si>
    <t>28/04/21</t>
  </si>
  <si>
    <t>Pago de fact. 0100 JL Security Technologias por arrendamiento de 1 impresora Rec. D emora mes de marzo</t>
  </si>
  <si>
    <t>Pago de fact. 0101 JL Security Technologias por arrendamiento de 1 impresora Rec. Humanos mes de marzo</t>
  </si>
  <si>
    <t>Pago de fact. 0102 JL Security Technologias por arrendamiento de 1 impresora Gerencia altavaista mes de marzo</t>
  </si>
  <si>
    <t>Pago de fact. 0103 JL Security Technologias por arrendamiento de 1 impresora Proyectos mes de marzo</t>
  </si>
  <si>
    <t>Pago de fact. 0104 JL Security Technologias por arrendamiento de 1 impresora UACI mes de marzo</t>
  </si>
  <si>
    <t>Pago de fact. 0105 JL Security Technologias por arrendamiento de 1 impresora Rec. De mora alt.vista mes de marzo</t>
  </si>
  <si>
    <t>Pago de fact. 0106 JL Security Technologias por arrendamiento de 1 impresora Tesoreria mes de marzo</t>
  </si>
  <si>
    <t>06/05/21</t>
  </si>
  <si>
    <t>Pago de fact. 2120376  Anda Cta 07408793 parque recreativo cimas de san bartolo mes de abril</t>
  </si>
  <si>
    <t>Pago de fact.  2155406 Anda Cta 09103405 complejo altavista mes de abril</t>
  </si>
  <si>
    <t>Pago de pasajes a Jose Esmerino Anzora mes de abril</t>
  </si>
  <si>
    <t>Pago de pasajes a Maria Elba Romero mes de abril</t>
  </si>
  <si>
    <t>Pago de pasajes a Rosa Melida Martinez mes de abril</t>
  </si>
  <si>
    <t>07/05/21</t>
  </si>
  <si>
    <t>Pago de planilla del seguro social de los concejales del mes de abril</t>
  </si>
  <si>
    <t>17/05/21</t>
  </si>
  <si>
    <t>Pago de fact. 2661192 Anda Cta 01767156 1ra  calle pte mes de mayo</t>
  </si>
  <si>
    <t>Pago de fact. 2666034 Anda Cta 0605212 avenida mistancingo distrito italia mes de mayo</t>
  </si>
  <si>
    <t>Pago de fact. 2666033 Anda Cta 0689602 mercado Distrito italia mes de mayo</t>
  </si>
  <si>
    <t>Pago de fact. 2666040 Anda Cta 06956532 parque los niños Distrito italia mes de mayo</t>
  </si>
  <si>
    <t>Pago de fact. 2661167 Anda Cta 01767334 Rastro municipal mes de mayo</t>
  </si>
  <si>
    <t>Pago de fact. 2661193 Anda Cta 01767396 1ra calle pte oficnas mes de mayo</t>
  </si>
  <si>
    <t>Pago de fact. 2661194 Anda Cta 01767407 2da Av. Sur y 1ra calle pte oficnas mes de mayo</t>
  </si>
  <si>
    <t>Pago de fact. 2661179 Anda Cta 01767671 mercado municipal mes de mayo</t>
  </si>
  <si>
    <t>Pago de fact. 2661172 Anda Cta 04785266 5Av. Sur y calle el golgota mes de mayo</t>
  </si>
  <si>
    <t>Pago de fact. 2661174 Anda Cta 04785297 4ta calle pte y 2da av. Nte mes de mayo</t>
  </si>
  <si>
    <t>Pago de fact. 2661196 Anda Cta 04785301 parque municipal mes de mayo</t>
  </si>
  <si>
    <t>Pago de fact. 2661195 Anda Cta 05070031 calle nicolar aguilar y 2da av sur mes de mayo</t>
  </si>
  <si>
    <t>Pago de fact. 2661175 Anda Cta 07053752 6ta av. Nte y 2da calle pte mes de mayo</t>
  </si>
  <si>
    <t>Pago de fact. 2666042 Anda Cta 07947107 casa de la juventud mes de mayo</t>
  </si>
  <si>
    <t>Pago de fact. 2661173 Anda Cta 09043997  polideportivo mes de mayo</t>
  </si>
  <si>
    <t>Pago de fact. 2661182 Anda Cta 09103355 cancha de futlbol cementerio mes de mayo</t>
  </si>
  <si>
    <t>Pago de fact. 120790964 Caess NIC 20297818 energia del mes de mayo</t>
  </si>
  <si>
    <t>18/05/21</t>
  </si>
  <si>
    <t>Pago de planilla de salario de los concejales de la primera quincena de mayo</t>
  </si>
  <si>
    <t>21/05/21</t>
  </si>
  <si>
    <t>Pago de pasajes a Oscar Mauricio Areval mes de abril</t>
  </si>
  <si>
    <t>Pago de pasajes a Juan Raul Henriquez mes de ABRIL</t>
  </si>
  <si>
    <t>Pago de pasajes a Jose Guillermo Martinez del mes de Abril</t>
  </si>
  <si>
    <t>Pago de pasajes a Gabriel Eligio Peres del mes de abril</t>
  </si>
  <si>
    <t>Pago de fact. 2658296 Anda Cta 08998435 Cementerio nuevo mes de mayo</t>
  </si>
  <si>
    <t>Pago de fact. 2658295 Anda Cta 08998427 Cementerio viejo mes de mayo</t>
  </si>
  <si>
    <t>25/05/21</t>
  </si>
  <si>
    <t>Pago de fact. 18290736 NC 56692102 Delsur mes de marzo</t>
  </si>
  <si>
    <t>26/05/21</t>
  </si>
  <si>
    <t>Pago de fact. 19083585 Delsur NC 56692201 Oficina distrito altavista mes de mayo</t>
  </si>
  <si>
    <t>Pago de fact. 19083773 Delsur NC 506692102 calle flor de fuego altavista mes de mayo</t>
  </si>
  <si>
    <t>Pago de pasajes a Francisco Campos del mes de abril</t>
  </si>
  <si>
    <t xml:space="preserve">Pago de pasajes a Reyna Isabel Navarro del mes de abril </t>
  </si>
  <si>
    <t>Pago de pasajes a Jose Francisco Martinez del mes de abril</t>
  </si>
  <si>
    <t>Pago de pasajes a Evelin Xiomara Reyes del mes de abril</t>
  </si>
  <si>
    <t>(6) Objeto Específico</t>
  </si>
  <si>
    <t>31/05/21</t>
  </si>
  <si>
    <t>Pago de planilla de salario de los concejales 2da quincena de mayo</t>
  </si>
  <si>
    <t>Pago de fact. 34382 Estacion de Servicio Texaco Guazapa por la compra de 13.356 gal de diesel para eq. 26</t>
  </si>
  <si>
    <t>Pago de fact. 34620 Estacion de Servicio Texaco Guazapa por la compra de 17.079 gal de diesel para eq. 26</t>
  </si>
  <si>
    <t>Pago d efact. 759 Escucha panama por el servicios de telefonos moviles durante el mes de abril</t>
  </si>
  <si>
    <t>04/06/21</t>
  </si>
  <si>
    <t>Pago de fact. 2017 Intelfon por servicios de radios portatiles durante el mes de abril</t>
  </si>
  <si>
    <t>Pago de fact. 0145613088 Claro  ID10-80008 Mes de abril</t>
  </si>
  <si>
    <t>Pago de fact. 0145613089 Claro  ID12-45001 Mes de abril</t>
  </si>
  <si>
    <t>Pago de fact. 0145515433 Claro  2325-8200 Mes de abril</t>
  </si>
  <si>
    <t>Pago de fact. 0145515434 Claro  2322-1801 Mes de abril</t>
  </si>
  <si>
    <t>Pago de pasajes a Jose Esmerino Anzora mes de mayo</t>
  </si>
  <si>
    <t>Pago de pasajes a Maria Elba Romero mes de mayo</t>
  </si>
  <si>
    <t>Pago de pasajes a Rosa Melida Martinez mes de mayo</t>
  </si>
  <si>
    <t>Pago de fact. 2999180 Cta 09103405 Anda complejo altavista mes de mayo</t>
  </si>
  <si>
    <t>Pago de fact. 2960947 Anda Cta 07408793 parque cimas de san bartolo mes de mayo</t>
  </si>
  <si>
    <t>Pago de fact. 19240414 Delsur NC 516948601 Calle flor de fuego mes de mayo</t>
  </si>
  <si>
    <t>09/06/21</t>
  </si>
  <si>
    <t>Pago de planilla de salario de los concejales del 1ra quincena de junio</t>
  </si>
  <si>
    <t>14/06/21</t>
  </si>
  <si>
    <t>Pago de fact. 0140 Jaret Naun Moran por arrendamiento de 1 impresora mes de abril tesoreria</t>
  </si>
  <si>
    <t>Pago de fact. 0136, Jaret Naun Moran por arrendamiento de 1 impresora mes de abril recuperacion de mora</t>
  </si>
  <si>
    <t>Pago de fact. 0138 Jaret Naun Moran por arrendamiento de 1 impresora mes de abril recurso humanos</t>
  </si>
  <si>
    <t>Pago de fact. 0144 Jaret Naun Moran por arrendamiento de 1 impresora mes de abril UDU</t>
  </si>
  <si>
    <t>Pago de fact. 0146 Jaret Naun Moran por arrendamiento de 1 impresora mes de abril UACI</t>
  </si>
  <si>
    <t>Pago de fact. 0148 Jaret Naun Moran por arrendamiento de 1 impresora mes de abril Rec.mora altav.</t>
  </si>
  <si>
    <t>Pago de fact. 0142 Jaret Naun Moran por arrendamiento de 1 impresora mes de abril Gerencia altavista</t>
  </si>
  <si>
    <t>Pago de fact. 3459445 Anda Cta 01767156 1ra  calle pte mes de junio</t>
  </si>
  <si>
    <t>Pago de fact. 3464287 Anda Cta 0605212 avenida mistancingo distrito italia mes de junio</t>
  </si>
  <si>
    <t>Pago de fact. 3464286 Anda Cta 0689602 mercado Distrito italia mes de junio</t>
  </si>
  <si>
    <t>Pago de fact. 3464293 Anda Cta 06956532 parque los niños Distrito italia mes de junio</t>
  </si>
  <si>
    <t>Pago de fact. 3459420 Anda Cta 01767334 Rastro municipal mes de junio</t>
  </si>
  <si>
    <t>Pago de fact. 3459446 Anda Cta 01767396 1ra calle pte oficnas mes de junio</t>
  </si>
  <si>
    <t>Pago de fact. 3459447 Anda Cta 01767407 2da Av. Sur y 1ra calle pte oficnas mes de junio</t>
  </si>
  <si>
    <t>Pago de fact. 3459432 Anda Cta 01767671 mercado municipal mes de junio</t>
  </si>
  <si>
    <t>Pago de fact. 3459425 Anda Cta 04785266 5Av. Sur y calle el golgota mes de junio</t>
  </si>
  <si>
    <t>Pago de fact. 3459427 Anda Cta 04785297 4ta calle pte y 2da av. Nte mes de junio</t>
  </si>
  <si>
    <t>Pago de fact. 3459449 Anda Cta 04785301 parque municipal mes de junio</t>
  </si>
  <si>
    <t>Pago de fact. 3459448 Anda Cta 05070031 calle nicolar aguilar y 2da av sur mes de junio</t>
  </si>
  <si>
    <t>Pago de fact. 3459428 Anda Cta 07053752 6ta av. Nte y 2da calle pte mes de junio</t>
  </si>
  <si>
    <t>Pago de fact. 3464295 Anda Cta 07947107 casa de la juventud mes de junio</t>
  </si>
  <si>
    <t>Pago de fact. 3459426 Anda Cta 09043997  polideportivo mes de junio</t>
  </si>
  <si>
    <t>Pago de fact. 3459435 Anda Cta 09103355 cancha de futlbol cementerio mes de junio</t>
  </si>
  <si>
    <t>16/06/21</t>
  </si>
  <si>
    <t>Pago de planilla del seguro sociual de los concejales mes de mayo</t>
  </si>
  <si>
    <t>Pago de planilla de AFP CRECER de los concejales mes de mayo</t>
  </si>
  <si>
    <t>Pago de planilla de AFP confia de los concejales mes de mayo</t>
  </si>
  <si>
    <t>Pago de fact. 34940 Estacion de Servicio Texaco Guazapa por la compra de 14.521 gal de diesel para eq. 26</t>
  </si>
  <si>
    <t>Pago de fact. 35262 Estacion de Servicio Texaco Guazapa por la compra de 16.548 gal de diesel para eq. 26</t>
  </si>
  <si>
    <t>23/06/21</t>
  </si>
  <si>
    <t>Pago de fact. 35561 Estacion de Servicio Texaco Guazapa por la compra de 13.026 gal de diesel para eq. 26</t>
  </si>
  <si>
    <t>Pago de fact. 35944 Estacion de Servicio Texaco Guazapa por la compra de 15.792 gal de diesel para eq. 26</t>
  </si>
  <si>
    <t>Pago de pasajes a Evelin  Xiomara Reyes mes de mayo</t>
  </si>
  <si>
    <t>Pago de pasajes a Jose Francisco  Martinez mes de mayo</t>
  </si>
  <si>
    <t>Pago de pasajes a Oscar Mauricio Arevalo mes de mayo</t>
  </si>
  <si>
    <t>Pago de pasajes a Pablo Ismael Mejia mes de mayo</t>
  </si>
  <si>
    <t>Pago de pasajes a Jose Guillermo Martinez Guillen mes de mayo</t>
  </si>
  <si>
    <t>Pago de pasajes a Juan Raul Henriquez mes de mayo</t>
  </si>
  <si>
    <t>24/06/21</t>
  </si>
  <si>
    <t>Pago de pasajes a Jose Alexander Lopez mes de mayo</t>
  </si>
  <si>
    <t>Pago de pasajes a Reyna Isabel Navrro mes de mayo</t>
  </si>
  <si>
    <t>Pago de pasajes a Francisco Campos mes de mayo</t>
  </si>
  <si>
    <t>Pago de fact. 879 Escucha panama por prestar los servicios de 34 celulares mes de mayo</t>
  </si>
  <si>
    <t>Pago de fact. 2176 Intelfon por servicios de radios portatiles mes de mayo</t>
  </si>
  <si>
    <t>Pago de fact. 19490862 Delsur energia mes de junio oficina altavista</t>
  </si>
  <si>
    <t>Pago de fact. 19490788 Delsur energia mes de junio calle flor de fuego</t>
  </si>
  <si>
    <t>Pago de fact. 19490819 Delsur energia mes de junio calle flor de fuego</t>
  </si>
  <si>
    <t>Pago de fact. 3456549 Anda Cementerio Nuevo Cta 08998435 mes de junio</t>
  </si>
  <si>
    <t>Pago de fact. 3456548 Anda Cementerio viejo Cta 08998427 mes de junio</t>
  </si>
  <si>
    <t>28/06/21</t>
  </si>
  <si>
    <t>Pago de planilla de bono de los empleados ley cam y contrato del mes de junio</t>
  </si>
  <si>
    <t>Pago de planilla de salario de los concejales 2da quincena de junio</t>
  </si>
  <si>
    <t>Prestaciones Sociales al Personal</t>
  </si>
  <si>
    <t>30/06/21</t>
  </si>
  <si>
    <t>Pago de fact. 0146077167 Claro tel 2322-1801 mes de mayo</t>
  </si>
  <si>
    <t>Pago de fact. 0146077166 Claro tel 2325-8200 mes de mayo</t>
  </si>
  <si>
    <t>Pago de fact. 0146176950 Claro ID10-80008 mes de mayo</t>
  </si>
  <si>
    <t>Pago de fact. 0146176951 Claro ID12-45001 mes de mayo</t>
  </si>
  <si>
    <t>Pago de fact. 121909378 Caess NIC 20297818 Energia electrica del mes de junio</t>
  </si>
  <si>
    <t>05/07/21</t>
  </si>
  <si>
    <t>Pago d efact. 36407 Estacionamiento de servicio texaco guazapa por 9.679 gal de diesel para eq. 26</t>
  </si>
  <si>
    <t>06/07/21</t>
  </si>
  <si>
    <t>Pago de fact. 75384948 Excel compra de repuestos para eq. 1 y 26</t>
  </si>
  <si>
    <t>06/0721</t>
  </si>
  <si>
    <t>Pago d efact. 790120 Super Repuestos compra de repuestos para eq. 26</t>
  </si>
  <si>
    <t>08/07/21</t>
  </si>
  <si>
    <t>Pago de fact. 3872438 Anda cta 09103405 complejo altavista mes de junio</t>
  </si>
  <si>
    <t>Pago de fact. 3838985 Anda cta 07408793 parque cimas de san bartolo mes de junio</t>
  </si>
  <si>
    <t>Pago de pasajes a Pablo Ismael Mejia mes de junio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</si>
</sst>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</numFmts>
  <fonts count="3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1"/>
      <color theme="7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color indexed="10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i/>
      <sz val="12"/>
      <color indexed="10"/>
      <name val="Arial"/>
      <family val="2"/>
    </font>
    <font>
      <sz val="10"/>
      <color indexed="57"/>
      <name val="Trebuchet MS"/>
      <family val="2"/>
    </font>
    <font>
      <b/>
      <sz val="10"/>
      <color indexed="12"/>
      <name val="Trebuchet MS"/>
      <family val="2"/>
    </font>
    <font>
      <b/>
      <sz val="12"/>
      <name val="Arial"/>
      <family val="2"/>
    </font>
    <font>
      <b/>
      <sz val="20"/>
      <name val="Trebuchet MS"/>
      <family val="2"/>
    </font>
    <font>
      <b/>
      <sz val="18"/>
      <name val="Trebuchet MS"/>
      <family val="2"/>
    </font>
    <font>
      <sz val="12"/>
      <color rgb="FFFF0000"/>
      <name val="Arial"/>
      <family val="2"/>
    </font>
    <font>
      <sz val="12"/>
      <color rgb="FFC00000"/>
      <name val="Arial"/>
      <family val="2"/>
    </font>
    <font>
      <sz val="12"/>
      <color rgb="FFC00000"/>
      <name val="Trebuchet MS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indexed="22"/>
        <bgColor theme="5" tint="0.59999389629810485"/>
      </patternFill>
    </fill>
    <fill>
      <patternFill patternType="lightGray">
        <bgColor theme="5" tint="0.59999389629810485"/>
      </patternFill>
    </fill>
    <fill>
      <patternFill patternType="solid">
        <fgColor theme="5" tint="0.59999389629810485"/>
        <bgColor indexed="64"/>
      </patternFill>
    </fill>
    <fill>
      <patternFill patternType="gray125">
        <fgColor indexed="22"/>
        <bgColor theme="5" tint="0.59999389629810485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rgb="FFE6B9B8"/>
      </patternFill>
    </fill>
    <fill>
      <patternFill patternType="gray125">
        <fgColor indexed="22"/>
        <bgColor rgb="FFE6B9B8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40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/>
    <xf numFmtId="164" fontId="6" fillId="0" borderId="0" xfId="0" applyNumberFormat="1" applyFont="1"/>
    <xf numFmtId="0" fontId="0" fillId="0" borderId="0" xfId="0" applyFill="1"/>
    <xf numFmtId="164" fontId="11" fillId="0" borderId="0" xfId="0" applyNumberFormat="1" applyFont="1"/>
    <xf numFmtId="0" fontId="1" fillId="0" borderId="0" xfId="0" applyFont="1" applyAlignment="1">
      <alignment horizontal="center"/>
    </xf>
    <xf numFmtId="164" fontId="12" fillId="3" borderId="0" xfId="0" applyNumberFormat="1" applyFont="1" applyFill="1"/>
    <xf numFmtId="164" fontId="3" fillId="3" borderId="0" xfId="0" applyNumberFormat="1" applyFont="1" applyFill="1"/>
    <xf numFmtId="0" fontId="15" fillId="0" borderId="0" xfId="2" applyFont="1" applyFill="1" applyAlignment="1">
      <alignment horizontal="center"/>
    </xf>
    <xf numFmtId="0" fontId="13" fillId="0" borderId="0" xfId="2" applyFill="1"/>
    <xf numFmtId="0" fontId="13" fillId="0" borderId="0" xfId="2"/>
    <xf numFmtId="0" fontId="8" fillId="2" borderId="10" xfId="2" applyFont="1" applyFill="1" applyBorder="1" applyAlignment="1">
      <alignment horizontal="center"/>
    </xf>
    <xf numFmtId="49" fontId="8" fillId="0" borderId="11" xfId="2" applyNumberFormat="1" applyFont="1" applyFill="1" applyBorder="1" applyAlignment="1">
      <alignment horizontal="center"/>
    </xf>
    <xf numFmtId="0" fontId="8" fillId="0" borderId="0" xfId="2" applyFont="1"/>
    <xf numFmtId="0" fontId="8" fillId="0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3" xfId="2" applyFont="1" applyFill="1" applyBorder="1"/>
    <xf numFmtId="0" fontId="8" fillId="0" borderId="1" xfId="2" applyFont="1" applyBorder="1" applyAlignment="1">
      <alignment horizontal="center"/>
    </xf>
    <xf numFmtId="0" fontId="8" fillId="0" borderId="4" xfId="2" applyFont="1" applyBorder="1"/>
    <xf numFmtId="0" fontId="8" fillId="0" borderId="1" xfId="2" applyFont="1" applyFill="1" applyBorder="1" applyAlignment="1">
      <alignment horizontal="left"/>
    </xf>
    <xf numFmtId="0" fontId="8" fillId="0" borderId="4" xfId="2" applyFont="1" applyFill="1" applyBorder="1"/>
    <xf numFmtId="0" fontId="8" fillId="2" borderId="12" xfId="2" applyFont="1" applyFill="1" applyBorder="1" applyAlignment="1">
      <alignment horizontal="center"/>
    </xf>
    <xf numFmtId="49" fontId="8" fillId="0" borderId="13" xfId="2" applyNumberFormat="1" applyFont="1" applyFill="1" applyBorder="1" applyAlignment="1">
      <alignment horizontal="center"/>
    </xf>
    <xf numFmtId="49" fontId="15" fillId="2" borderId="0" xfId="2" applyNumberFormat="1" applyFont="1" applyFill="1" applyAlignment="1">
      <alignment horizontal="center"/>
    </xf>
    <xf numFmtId="49" fontId="15" fillId="0" borderId="0" xfId="2" applyNumberFormat="1" applyFont="1" applyFill="1" applyAlignment="1">
      <alignment horizontal="center"/>
    </xf>
    <xf numFmtId="49" fontId="19" fillId="0" borderId="0" xfId="2" applyNumberFormat="1" applyFont="1" applyFill="1" applyAlignment="1">
      <alignment horizontal="center"/>
    </xf>
    <xf numFmtId="49" fontId="14" fillId="2" borderId="0" xfId="2" applyNumberFormat="1" applyFont="1" applyFill="1" applyAlignment="1">
      <alignment horizontal="center"/>
    </xf>
    <xf numFmtId="0" fontId="14" fillId="2" borderId="0" xfId="2" applyFont="1" applyFill="1"/>
    <xf numFmtId="44" fontId="13" fillId="2" borderId="0" xfId="3" applyNumberFormat="1" applyFont="1" applyFill="1" applyBorder="1" applyAlignment="1">
      <alignment horizontal="right"/>
    </xf>
    <xf numFmtId="0" fontId="20" fillId="2" borderId="0" xfId="2" applyFont="1" applyFill="1"/>
    <xf numFmtId="0" fontId="15" fillId="2" borderId="0" xfId="2" applyFont="1" applyFill="1" applyAlignment="1">
      <alignment horizontal="center"/>
    </xf>
    <xf numFmtId="0" fontId="19" fillId="0" borderId="0" xfId="2" applyFont="1" applyFill="1" applyAlignment="1">
      <alignment horizontal="center"/>
    </xf>
    <xf numFmtId="0" fontId="14" fillId="2" borderId="0" xfId="2" applyFont="1" applyFill="1" applyAlignment="1">
      <alignment horizontal="center"/>
    </xf>
    <xf numFmtId="0" fontId="3" fillId="3" borderId="0" xfId="0" applyFont="1" applyFill="1"/>
    <xf numFmtId="44" fontId="8" fillId="2" borderId="18" xfId="3" applyNumberFormat="1" applyFont="1" applyFill="1" applyBorder="1" applyAlignment="1">
      <alignment horizontal="right"/>
    </xf>
    <xf numFmtId="44" fontId="8" fillId="2" borderId="19" xfId="3" applyNumberFormat="1" applyFont="1" applyFill="1" applyBorder="1" applyAlignment="1">
      <alignment horizontal="right"/>
    </xf>
    <xf numFmtId="44" fontId="8" fillId="0" borderId="13" xfId="1" applyFont="1" applyBorder="1"/>
    <xf numFmtId="0" fontId="1" fillId="0" borderId="0" xfId="0" applyFont="1" applyAlignment="1">
      <alignment horizontal="center"/>
    </xf>
    <xf numFmtId="44" fontId="8" fillId="0" borderId="13" xfId="1" applyFont="1" applyFill="1" applyBorder="1"/>
    <xf numFmtId="44" fontId="8" fillId="2" borderId="13" xfId="3" applyNumberFormat="1" applyFont="1" applyFill="1" applyBorder="1" applyAlignment="1">
      <alignment horizontal="right"/>
    </xf>
    <xf numFmtId="44" fontId="8" fillId="0" borderId="11" xfId="2" applyNumberFormat="1" applyFont="1" applyBorder="1"/>
    <xf numFmtId="44" fontId="6" fillId="0" borderId="0" xfId="1" applyFont="1"/>
    <xf numFmtId="44" fontId="0" fillId="0" borderId="0" xfId="1" applyFont="1" applyAlignment="1">
      <alignment horizontal="left"/>
    </xf>
    <xf numFmtId="0" fontId="0" fillId="0" borderId="0" xfId="0" applyFill="1" applyAlignment="1">
      <alignment horizontal="left"/>
    </xf>
    <xf numFmtId="44" fontId="0" fillId="0" borderId="0" xfId="0" applyNumberFormat="1"/>
    <xf numFmtId="44" fontId="0" fillId="0" borderId="0" xfId="1" applyNumberFormat="1" applyFont="1"/>
    <xf numFmtId="44" fontId="6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44" fontId="12" fillId="3" borderId="0" xfId="0" applyNumberFormat="1" applyFont="1" applyFill="1"/>
    <xf numFmtId="44" fontId="0" fillId="0" borderId="0" xfId="1" applyFont="1" applyFill="1"/>
    <xf numFmtId="44" fontId="7" fillId="0" borderId="0" xfId="1" applyFont="1"/>
    <xf numFmtId="44" fontId="24" fillId="2" borderId="13" xfId="3" applyNumberFormat="1" applyFont="1" applyFill="1" applyBorder="1" applyAlignment="1">
      <alignment horizontal="right"/>
    </xf>
    <xf numFmtId="0" fontId="17" fillId="0" borderId="7" xfId="2" applyFont="1" applyFill="1" applyBorder="1" applyAlignment="1"/>
    <xf numFmtId="44" fontId="25" fillId="2" borderId="13" xfId="3" applyNumberFormat="1" applyFont="1" applyFill="1" applyBorder="1" applyAlignment="1">
      <alignment horizontal="right"/>
    </xf>
    <xf numFmtId="49" fontId="0" fillId="0" borderId="0" xfId="0" applyNumberFormat="1" applyAlignment="1"/>
    <xf numFmtId="0" fontId="8" fillId="2" borderId="4" xfId="2" applyFont="1" applyFill="1" applyBorder="1" applyAlignment="1">
      <alignment horizontal="left"/>
    </xf>
    <xf numFmtId="0" fontId="26" fillId="0" borderId="7" xfId="2" applyFont="1" applyFill="1" applyBorder="1" applyAlignment="1"/>
    <xf numFmtId="44" fontId="7" fillId="0" borderId="0" xfId="0" applyNumberFormat="1" applyFont="1"/>
    <xf numFmtId="44" fontId="0" fillId="0" borderId="0" xfId="1" applyFont="1" applyAlignment="1">
      <alignment horizontal="center"/>
    </xf>
    <xf numFmtId="44" fontId="5" fillId="0" borderId="0" xfId="1" applyFont="1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7" fillId="4" borderId="0" xfId="1" applyFont="1" applyFill="1" applyBorder="1" applyAlignment="1" applyProtection="1">
      <alignment horizontal="center" vertical="center" wrapText="1"/>
      <protection locked="0" hidden="1"/>
    </xf>
    <xf numFmtId="0" fontId="17" fillId="5" borderId="0" xfId="2" applyFont="1" applyFill="1" applyBorder="1" applyAlignment="1">
      <alignment horizontal="left"/>
    </xf>
    <xf numFmtId="0" fontId="17" fillId="5" borderId="22" xfId="2" applyFont="1" applyFill="1" applyBorder="1" applyAlignment="1">
      <alignment horizontal="left"/>
    </xf>
    <xf numFmtId="44" fontId="17" fillId="4" borderId="17" xfId="1" applyFont="1" applyFill="1" applyBorder="1" applyAlignment="1" applyProtection="1">
      <alignment horizontal="center" vertical="center" wrapText="1"/>
      <protection locked="0" hidden="1"/>
    </xf>
    <xf numFmtId="0" fontId="21" fillId="5" borderId="8" xfId="2" applyFont="1" applyFill="1" applyBorder="1" applyAlignment="1">
      <alignment horizontal="center" vertical="center"/>
    </xf>
    <xf numFmtId="44" fontId="21" fillId="6" borderId="13" xfId="2" applyNumberFormat="1" applyFont="1" applyFill="1" applyBorder="1"/>
    <xf numFmtId="0" fontId="18" fillId="7" borderId="14" xfId="2" applyFont="1" applyFill="1" applyBorder="1"/>
    <xf numFmtId="49" fontId="9" fillId="7" borderId="15" xfId="2" applyNumberFormat="1" applyFont="1" applyFill="1" applyBorder="1" applyAlignment="1">
      <alignment horizontal="center"/>
    </xf>
    <xf numFmtId="49" fontId="9" fillId="7" borderId="16" xfId="2" applyNumberFormat="1" applyFont="1" applyFill="1" applyBorder="1" applyAlignment="1">
      <alignment horizontal="center"/>
    </xf>
    <xf numFmtId="49" fontId="9" fillId="7" borderId="5" xfId="2" applyNumberFormat="1" applyFont="1" applyFill="1" applyBorder="1" applyAlignment="1">
      <alignment horizontal="center"/>
    </xf>
    <xf numFmtId="0" fontId="10" fillId="7" borderId="6" xfId="2" applyFont="1" applyFill="1" applyBorder="1" applyAlignment="1">
      <alignment horizontal="center"/>
    </xf>
    <xf numFmtId="44" fontId="10" fillId="7" borderId="6" xfId="2" applyNumberFormat="1" applyFont="1" applyFill="1" applyBorder="1" applyAlignment="1">
      <alignment horizontal="center"/>
    </xf>
    <xf numFmtId="44" fontId="10" fillId="7" borderId="24" xfId="2" applyNumberFormat="1" applyFont="1" applyFill="1" applyBorder="1" applyAlignment="1">
      <alignment horizontal="center"/>
    </xf>
    <xf numFmtId="44" fontId="10" fillId="7" borderId="13" xfId="2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0" fillId="8" borderId="0" xfId="1" applyFont="1" applyFill="1"/>
    <xf numFmtId="164" fontId="7" fillId="0" borderId="0" xfId="0" applyNumberFormat="1" applyFont="1"/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28" fillId="0" borderId="0" xfId="1" applyFont="1" applyAlignment="1">
      <alignment horizontal="center"/>
    </xf>
    <xf numFmtId="0" fontId="7" fillId="0" borderId="0" xfId="0" applyFont="1"/>
    <xf numFmtId="0" fontId="6" fillId="0" borderId="0" xfId="0" applyFont="1"/>
    <xf numFmtId="44" fontId="6" fillId="0" borderId="0" xfId="1" applyFont="1" applyFill="1"/>
    <xf numFmtId="0" fontId="29" fillId="0" borderId="0" xfId="0" applyFont="1" applyAlignment="1">
      <alignment horizontal="center"/>
    </xf>
    <xf numFmtId="44" fontId="7" fillId="8" borderId="0" xfId="1" applyFont="1" applyFill="1"/>
    <xf numFmtId="0" fontId="30" fillId="5" borderId="8" xfId="2" applyFont="1" applyFill="1" applyBorder="1" applyAlignment="1">
      <alignment horizontal="center" vertical="center"/>
    </xf>
    <xf numFmtId="164" fontId="0" fillId="0" borderId="0" xfId="0" applyNumberFormat="1" applyFont="1"/>
    <xf numFmtId="0" fontId="31" fillId="5" borderId="8" xfId="2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4" fontId="8" fillId="0" borderId="0" xfId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/>
    <xf numFmtId="0" fontId="29" fillId="0" borderId="0" xfId="0" applyFont="1" applyAlignme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44" fontId="8" fillId="0" borderId="0" xfId="2" applyNumberFormat="1" applyFont="1"/>
    <xf numFmtId="44" fontId="21" fillId="0" borderId="13" xfId="1" applyFont="1" applyBorder="1"/>
    <xf numFmtId="44" fontId="8" fillId="0" borderId="4" xfId="1" applyFont="1" applyBorder="1"/>
    <xf numFmtId="0" fontId="8" fillId="2" borderId="25" xfId="2" applyFont="1" applyFill="1" applyBorder="1" applyAlignment="1">
      <alignment horizontal="center"/>
    </xf>
    <xf numFmtId="49" fontId="8" fillId="0" borderId="26" xfId="2" applyNumberFormat="1" applyFont="1" applyFill="1" applyBorder="1" applyAlignment="1">
      <alignment horizontal="center"/>
    </xf>
    <xf numFmtId="49" fontId="8" fillId="0" borderId="27" xfId="2" applyNumberFormat="1" applyFont="1" applyFill="1" applyBorder="1" applyAlignment="1">
      <alignment horizontal="center"/>
    </xf>
    <xf numFmtId="0" fontId="8" fillId="0" borderId="28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left"/>
    </xf>
    <xf numFmtId="44" fontId="8" fillId="2" borderId="24" xfId="3" applyNumberFormat="1" applyFont="1" applyFill="1" applyBorder="1" applyAlignment="1">
      <alignment horizontal="right"/>
    </xf>
    <xf numFmtId="44" fontId="8" fillId="0" borderId="0" xfId="2" applyNumberFormat="1" applyFont="1" applyBorder="1"/>
    <xf numFmtId="44" fontId="2" fillId="0" borderId="0" xfId="1" applyFont="1"/>
    <xf numFmtId="44" fontId="2" fillId="0" borderId="0" xfId="1" applyFont="1" applyAlignment="1">
      <alignment horizontal="center"/>
    </xf>
    <xf numFmtId="0" fontId="0" fillId="0" borderId="0" xfId="0" applyAlignment="1">
      <alignment wrapText="1"/>
    </xf>
    <xf numFmtId="0" fontId="22" fillId="0" borderId="0" xfId="2" applyFont="1" applyFill="1" applyAlignment="1">
      <alignment horizontal="center"/>
    </xf>
    <xf numFmtId="0" fontId="23" fillId="0" borderId="0" xfId="2" applyFont="1" applyFill="1" applyAlignment="1">
      <alignment horizontal="center"/>
    </xf>
    <xf numFmtId="49" fontId="15" fillId="2" borderId="0" xfId="2" applyNumberFormat="1" applyFont="1" applyFill="1" applyBorder="1" applyAlignment="1">
      <alignment horizontal="center"/>
    </xf>
    <xf numFmtId="0" fontId="16" fillId="9" borderId="23" xfId="2" applyFont="1" applyFill="1" applyBorder="1" applyAlignment="1">
      <alignment horizontal="center" vertical="center" wrapText="1"/>
    </xf>
    <xf numFmtId="0" fontId="16" fillId="9" borderId="7" xfId="2" applyFont="1" applyFill="1" applyBorder="1" applyAlignment="1">
      <alignment horizontal="center" vertical="center" wrapText="1"/>
    </xf>
    <xf numFmtId="0" fontId="16" fillId="4" borderId="8" xfId="2" applyFont="1" applyFill="1" applyBorder="1" applyAlignment="1" applyProtection="1">
      <alignment horizontal="center" vertical="center" wrapText="1"/>
      <protection locked="0" hidden="1"/>
    </xf>
    <xf numFmtId="0" fontId="16" fillId="4" borderId="9" xfId="2" applyFont="1" applyFill="1" applyBorder="1" applyAlignment="1" applyProtection="1">
      <alignment horizontal="center" vertical="center" wrapText="1"/>
      <protection locked="0" hidden="1"/>
    </xf>
    <xf numFmtId="0" fontId="16" fillId="4" borderId="8" xfId="2" applyFont="1" applyFill="1" applyBorder="1" applyAlignment="1">
      <alignment horizontal="center" vertical="center" textRotation="90" wrapText="1"/>
    </xf>
    <xf numFmtId="0" fontId="16" fillId="4" borderId="9" xfId="2" applyFont="1" applyFill="1" applyBorder="1" applyAlignment="1">
      <alignment horizontal="center" vertical="center" textRotation="90" wrapText="1"/>
    </xf>
    <xf numFmtId="0" fontId="16" fillId="5" borderId="23" xfId="2" applyFont="1" applyFill="1" applyBorder="1" applyAlignment="1">
      <alignment horizontal="center" vertical="center" textRotation="90" wrapText="1"/>
    </xf>
    <xf numFmtId="0" fontId="16" fillId="5" borderId="7" xfId="2" applyFont="1" applyFill="1" applyBorder="1" applyAlignment="1">
      <alignment horizontal="center" vertical="center" textRotation="90" wrapText="1"/>
    </xf>
    <xf numFmtId="0" fontId="34" fillId="5" borderId="8" xfId="2" applyFont="1" applyFill="1" applyBorder="1" applyAlignment="1">
      <alignment horizontal="center" vertical="center" textRotation="90" wrapText="1"/>
    </xf>
    <xf numFmtId="0" fontId="34" fillId="5" borderId="9" xfId="2" applyFont="1" applyFill="1" applyBorder="1" applyAlignment="1">
      <alignment horizontal="center" vertical="center" textRotation="90" wrapText="1"/>
    </xf>
    <xf numFmtId="0" fontId="16" fillId="10" borderId="8" xfId="2" applyFont="1" applyFill="1" applyBorder="1" applyAlignment="1">
      <alignment horizontal="center" vertical="center" textRotation="90" wrapText="1"/>
    </xf>
    <xf numFmtId="0" fontId="16" fillId="10" borderId="9" xfId="2" applyFont="1" applyFill="1" applyBorder="1" applyAlignment="1">
      <alignment horizontal="center" vertical="center" textRotation="90" wrapText="1"/>
    </xf>
    <xf numFmtId="44" fontId="17" fillId="4" borderId="20" xfId="1" applyFont="1" applyFill="1" applyBorder="1" applyAlignment="1" applyProtection="1">
      <alignment horizontal="center" vertical="center" wrapText="1"/>
      <protection locked="0" hidden="1"/>
    </xf>
    <xf numFmtId="44" fontId="17" fillId="4" borderId="21" xfId="1" applyFont="1" applyFill="1" applyBorder="1" applyAlignment="1" applyProtection="1">
      <alignment horizontal="center" vertical="center" wrapText="1"/>
      <protection locked="0" hidden="1"/>
    </xf>
    <xf numFmtId="44" fontId="17" fillId="4" borderId="22" xfId="1" applyFont="1" applyFill="1" applyBorder="1" applyAlignment="1" applyProtection="1">
      <alignment horizontal="center" vertical="center" wrapText="1"/>
      <protection locked="0" hidden="1"/>
    </xf>
    <xf numFmtId="49" fontId="17" fillId="0" borderId="7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Millares 2" xfId="4"/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E6B9B8"/>
      <color rgb="FFC0409E"/>
      <color rgb="FF9900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AD64"/>
  <sheetViews>
    <sheetView zoomScale="98" zoomScaleNormal="98" workbookViewId="0">
      <pane xSplit="6" ySplit="5" topLeftCell="P49" activePane="bottomRight" state="frozen"/>
      <selection pane="topRight" activeCell="G1" sqref="G1"/>
      <selection pane="bottomLeft" activeCell="A11" sqref="A11"/>
      <selection pane="bottomRight" activeCell="U62" sqref="U62"/>
    </sheetView>
  </sheetViews>
  <sheetFormatPr baseColWidth="10" defaultRowHeight="15"/>
  <cols>
    <col min="1" max="1" width="7.140625" style="36" customWidth="1"/>
    <col min="2" max="2" width="6.42578125" style="13" customWidth="1"/>
    <col min="3" max="3" width="7.42578125" style="37" customWidth="1"/>
    <col min="4" max="4" width="10.28515625" style="38" customWidth="1"/>
    <col min="5" max="5" width="41.85546875" style="33" customWidth="1"/>
    <col min="6" max="6" width="17.140625" style="35" bestFit="1" customWidth="1"/>
    <col min="7" max="7" width="13.7109375" style="35" hidden="1" customWidth="1"/>
    <col min="8" max="8" width="15.28515625" style="35" hidden="1" customWidth="1"/>
    <col min="9" max="9" width="17.140625" style="35" hidden="1" customWidth="1"/>
    <col min="10" max="10" width="13.7109375" style="35" hidden="1" customWidth="1"/>
    <col min="11" max="11" width="15.28515625" style="35" hidden="1" customWidth="1"/>
    <col min="12" max="15" width="17.140625" style="35" hidden="1" customWidth="1"/>
    <col min="16" max="16" width="17.140625" style="15" bestFit="1" customWidth="1"/>
    <col min="17" max="20" width="17.140625" style="15" hidden="1" customWidth="1"/>
    <col min="21" max="21" width="17.140625" style="15" customWidth="1"/>
    <col min="22" max="27" width="17.140625" style="15" hidden="1" customWidth="1"/>
    <col min="28" max="28" width="16.42578125" style="15" bestFit="1" customWidth="1"/>
    <col min="29" max="29" width="11.42578125" style="15"/>
    <col min="30" max="30" width="13.140625" style="15" bestFit="1" customWidth="1"/>
    <col min="31" max="273" width="11.42578125" style="15"/>
    <col min="274" max="274" width="4.5703125" style="15" customWidth="1"/>
    <col min="275" max="275" width="4.42578125" style="15" customWidth="1"/>
    <col min="276" max="277" width="4.5703125" style="15" customWidth="1"/>
    <col min="278" max="278" width="6.140625" style="15" customWidth="1"/>
    <col min="279" max="279" width="11" style="15" customWidth="1"/>
    <col min="280" max="280" width="52.85546875" style="15" customWidth="1"/>
    <col min="281" max="281" width="24.85546875" style="15" customWidth="1"/>
    <col min="282" max="282" width="1.28515625" style="15" customWidth="1"/>
    <col min="283" max="283" width="11.42578125" style="15"/>
    <col min="284" max="284" width="15.42578125" style="15" customWidth="1"/>
    <col min="285" max="529" width="11.42578125" style="15"/>
    <col min="530" max="530" width="4.5703125" style="15" customWidth="1"/>
    <col min="531" max="531" width="4.42578125" style="15" customWidth="1"/>
    <col min="532" max="533" width="4.5703125" style="15" customWidth="1"/>
    <col min="534" max="534" width="6.140625" style="15" customWidth="1"/>
    <col min="535" max="535" width="11" style="15" customWidth="1"/>
    <col min="536" max="536" width="52.85546875" style="15" customWidth="1"/>
    <col min="537" max="537" width="24.85546875" style="15" customWidth="1"/>
    <col min="538" max="538" width="1.28515625" style="15" customWidth="1"/>
    <col min="539" max="539" width="11.42578125" style="15"/>
    <col min="540" max="540" width="15.42578125" style="15" customWidth="1"/>
    <col min="541" max="785" width="11.42578125" style="15"/>
    <col min="786" max="786" width="4.5703125" style="15" customWidth="1"/>
    <col min="787" max="787" width="4.42578125" style="15" customWidth="1"/>
    <col min="788" max="789" width="4.5703125" style="15" customWidth="1"/>
    <col min="790" max="790" width="6.140625" style="15" customWidth="1"/>
    <col min="791" max="791" width="11" style="15" customWidth="1"/>
    <col min="792" max="792" width="52.85546875" style="15" customWidth="1"/>
    <col min="793" max="793" width="24.85546875" style="15" customWidth="1"/>
    <col min="794" max="794" width="1.28515625" style="15" customWidth="1"/>
    <col min="795" max="795" width="11.42578125" style="15"/>
    <col min="796" max="796" width="15.42578125" style="15" customWidth="1"/>
    <col min="797" max="1041" width="11.42578125" style="15"/>
    <col min="1042" max="1042" width="4.5703125" style="15" customWidth="1"/>
    <col min="1043" max="1043" width="4.42578125" style="15" customWidth="1"/>
    <col min="1044" max="1045" width="4.5703125" style="15" customWidth="1"/>
    <col min="1046" max="1046" width="6.140625" style="15" customWidth="1"/>
    <col min="1047" max="1047" width="11" style="15" customWidth="1"/>
    <col min="1048" max="1048" width="52.85546875" style="15" customWidth="1"/>
    <col min="1049" max="1049" width="24.85546875" style="15" customWidth="1"/>
    <col min="1050" max="1050" width="1.28515625" style="15" customWidth="1"/>
    <col min="1051" max="1051" width="11.42578125" style="15"/>
    <col min="1052" max="1052" width="15.42578125" style="15" customWidth="1"/>
    <col min="1053" max="1297" width="11.42578125" style="15"/>
    <col min="1298" max="1298" width="4.5703125" style="15" customWidth="1"/>
    <col min="1299" max="1299" width="4.42578125" style="15" customWidth="1"/>
    <col min="1300" max="1301" width="4.5703125" style="15" customWidth="1"/>
    <col min="1302" max="1302" width="6.140625" style="15" customWidth="1"/>
    <col min="1303" max="1303" width="11" style="15" customWidth="1"/>
    <col min="1304" max="1304" width="52.85546875" style="15" customWidth="1"/>
    <col min="1305" max="1305" width="24.85546875" style="15" customWidth="1"/>
    <col min="1306" max="1306" width="1.28515625" style="15" customWidth="1"/>
    <col min="1307" max="1307" width="11.42578125" style="15"/>
    <col min="1308" max="1308" width="15.42578125" style="15" customWidth="1"/>
    <col min="1309" max="1553" width="11.42578125" style="15"/>
    <col min="1554" max="1554" width="4.5703125" style="15" customWidth="1"/>
    <col min="1555" max="1555" width="4.42578125" style="15" customWidth="1"/>
    <col min="1556" max="1557" width="4.5703125" style="15" customWidth="1"/>
    <col min="1558" max="1558" width="6.140625" style="15" customWidth="1"/>
    <col min="1559" max="1559" width="11" style="15" customWidth="1"/>
    <col min="1560" max="1560" width="52.85546875" style="15" customWidth="1"/>
    <col min="1561" max="1561" width="24.85546875" style="15" customWidth="1"/>
    <col min="1562" max="1562" width="1.28515625" style="15" customWidth="1"/>
    <col min="1563" max="1563" width="11.42578125" style="15"/>
    <col min="1564" max="1564" width="15.42578125" style="15" customWidth="1"/>
    <col min="1565" max="1809" width="11.42578125" style="15"/>
    <col min="1810" max="1810" width="4.5703125" style="15" customWidth="1"/>
    <col min="1811" max="1811" width="4.42578125" style="15" customWidth="1"/>
    <col min="1812" max="1813" width="4.5703125" style="15" customWidth="1"/>
    <col min="1814" max="1814" width="6.140625" style="15" customWidth="1"/>
    <col min="1815" max="1815" width="11" style="15" customWidth="1"/>
    <col min="1816" max="1816" width="52.85546875" style="15" customWidth="1"/>
    <col min="1817" max="1817" width="24.85546875" style="15" customWidth="1"/>
    <col min="1818" max="1818" width="1.28515625" style="15" customWidth="1"/>
    <col min="1819" max="1819" width="11.42578125" style="15"/>
    <col min="1820" max="1820" width="15.42578125" style="15" customWidth="1"/>
    <col min="1821" max="2065" width="11.42578125" style="15"/>
    <col min="2066" max="2066" width="4.5703125" style="15" customWidth="1"/>
    <col min="2067" max="2067" width="4.42578125" style="15" customWidth="1"/>
    <col min="2068" max="2069" width="4.5703125" style="15" customWidth="1"/>
    <col min="2070" max="2070" width="6.140625" style="15" customWidth="1"/>
    <col min="2071" max="2071" width="11" style="15" customWidth="1"/>
    <col min="2072" max="2072" width="52.85546875" style="15" customWidth="1"/>
    <col min="2073" max="2073" width="24.85546875" style="15" customWidth="1"/>
    <col min="2074" max="2074" width="1.28515625" style="15" customWidth="1"/>
    <col min="2075" max="2075" width="11.42578125" style="15"/>
    <col min="2076" max="2076" width="15.42578125" style="15" customWidth="1"/>
    <col min="2077" max="2321" width="11.42578125" style="15"/>
    <col min="2322" max="2322" width="4.5703125" style="15" customWidth="1"/>
    <col min="2323" max="2323" width="4.42578125" style="15" customWidth="1"/>
    <col min="2324" max="2325" width="4.5703125" style="15" customWidth="1"/>
    <col min="2326" max="2326" width="6.140625" style="15" customWidth="1"/>
    <col min="2327" max="2327" width="11" style="15" customWidth="1"/>
    <col min="2328" max="2328" width="52.85546875" style="15" customWidth="1"/>
    <col min="2329" max="2329" width="24.85546875" style="15" customWidth="1"/>
    <col min="2330" max="2330" width="1.28515625" style="15" customWidth="1"/>
    <col min="2331" max="2331" width="11.42578125" style="15"/>
    <col min="2332" max="2332" width="15.42578125" style="15" customWidth="1"/>
    <col min="2333" max="2577" width="11.42578125" style="15"/>
    <col min="2578" max="2578" width="4.5703125" style="15" customWidth="1"/>
    <col min="2579" max="2579" width="4.42578125" style="15" customWidth="1"/>
    <col min="2580" max="2581" width="4.5703125" style="15" customWidth="1"/>
    <col min="2582" max="2582" width="6.140625" style="15" customWidth="1"/>
    <col min="2583" max="2583" width="11" style="15" customWidth="1"/>
    <col min="2584" max="2584" width="52.85546875" style="15" customWidth="1"/>
    <col min="2585" max="2585" width="24.85546875" style="15" customWidth="1"/>
    <col min="2586" max="2586" width="1.28515625" style="15" customWidth="1"/>
    <col min="2587" max="2587" width="11.42578125" style="15"/>
    <col min="2588" max="2588" width="15.42578125" style="15" customWidth="1"/>
    <col min="2589" max="2833" width="11.42578125" style="15"/>
    <col min="2834" max="2834" width="4.5703125" style="15" customWidth="1"/>
    <col min="2835" max="2835" width="4.42578125" style="15" customWidth="1"/>
    <col min="2836" max="2837" width="4.5703125" style="15" customWidth="1"/>
    <col min="2838" max="2838" width="6.140625" style="15" customWidth="1"/>
    <col min="2839" max="2839" width="11" style="15" customWidth="1"/>
    <col min="2840" max="2840" width="52.85546875" style="15" customWidth="1"/>
    <col min="2841" max="2841" width="24.85546875" style="15" customWidth="1"/>
    <col min="2842" max="2842" width="1.28515625" style="15" customWidth="1"/>
    <col min="2843" max="2843" width="11.42578125" style="15"/>
    <col min="2844" max="2844" width="15.42578125" style="15" customWidth="1"/>
    <col min="2845" max="3089" width="11.42578125" style="15"/>
    <col min="3090" max="3090" width="4.5703125" style="15" customWidth="1"/>
    <col min="3091" max="3091" width="4.42578125" style="15" customWidth="1"/>
    <col min="3092" max="3093" width="4.5703125" style="15" customWidth="1"/>
    <col min="3094" max="3094" width="6.140625" style="15" customWidth="1"/>
    <col min="3095" max="3095" width="11" style="15" customWidth="1"/>
    <col min="3096" max="3096" width="52.85546875" style="15" customWidth="1"/>
    <col min="3097" max="3097" width="24.85546875" style="15" customWidth="1"/>
    <col min="3098" max="3098" width="1.28515625" style="15" customWidth="1"/>
    <col min="3099" max="3099" width="11.42578125" style="15"/>
    <col min="3100" max="3100" width="15.42578125" style="15" customWidth="1"/>
    <col min="3101" max="3345" width="11.42578125" style="15"/>
    <col min="3346" max="3346" width="4.5703125" style="15" customWidth="1"/>
    <col min="3347" max="3347" width="4.42578125" style="15" customWidth="1"/>
    <col min="3348" max="3349" width="4.5703125" style="15" customWidth="1"/>
    <col min="3350" max="3350" width="6.140625" style="15" customWidth="1"/>
    <col min="3351" max="3351" width="11" style="15" customWidth="1"/>
    <col min="3352" max="3352" width="52.85546875" style="15" customWidth="1"/>
    <col min="3353" max="3353" width="24.85546875" style="15" customWidth="1"/>
    <col min="3354" max="3354" width="1.28515625" style="15" customWidth="1"/>
    <col min="3355" max="3355" width="11.42578125" style="15"/>
    <col min="3356" max="3356" width="15.42578125" style="15" customWidth="1"/>
    <col min="3357" max="3601" width="11.42578125" style="15"/>
    <col min="3602" max="3602" width="4.5703125" style="15" customWidth="1"/>
    <col min="3603" max="3603" width="4.42578125" style="15" customWidth="1"/>
    <col min="3604" max="3605" width="4.5703125" style="15" customWidth="1"/>
    <col min="3606" max="3606" width="6.140625" style="15" customWidth="1"/>
    <col min="3607" max="3607" width="11" style="15" customWidth="1"/>
    <col min="3608" max="3608" width="52.85546875" style="15" customWidth="1"/>
    <col min="3609" max="3609" width="24.85546875" style="15" customWidth="1"/>
    <col min="3610" max="3610" width="1.28515625" style="15" customWidth="1"/>
    <col min="3611" max="3611" width="11.42578125" style="15"/>
    <col min="3612" max="3612" width="15.42578125" style="15" customWidth="1"/>
    <col min="3613" max="3857" width="11.42578125" style="15"/>
    <col min="3858" max="3858" width="4.5703125" style="15" customWidth="1"/>
    <col min="3859" max="3859" width="4.42578125" style="15" customWidth="1"/>
    <col min="3860" max="3861" width="4.5703125" style="15" customWidth="1"/>
    <col min="3862" max="3862" width="6.140625" style="15" customWidth="1"/>
    <col min="3863" max="3863" width="11" style="15" customWidth="1"/>
    <col min="3864" max="3864" width="52.85546875" style="15" customWidth="1"/>
    <col min="3865" max="3865" width="24.85546875" style="15" customWidth="1"/>
    <col min="3866" max="3866" width="1.28515625" style="15" customWidth="1"/>
    <col min="3867" max="3867" width="11.42578125" style="15"/>
    <col min="3868" max="3868" width="15.42578125" style="15" customWidth="1"/>
    <col min="3869" max="4113" width="11.42578125" style="15"/>
    <col min="4114" max="4114" width="4.5703125" style="15" customWidth="1"/>
    <col min="4115" max="4115" width="4.42578125" style="15" customWidth="1"/>
    <col min="4116" max="4117" width="4.5703125" style="15" customWidth="1"/>
    <col min="4118" max="4118" width="6.140625" style="15" customWidth="1"/>
    <col min="4119" max="4119" width="11" style="15" customWidth="1"/>
    <col min="4120" max="4120" width="52.85546875" style="15" customWidth="1"/>
    <col min="4121" max="4121" width="24.85546875" style="15" customWidth="1"/>
    <col min="4122" max="4122" width="1.28515625" style="15" customWidth="1"/>
    <col min="4123" max="4123" width="11.42578125" style="15"/>
    <col min="4124" max="4124" width="15.42578125" style="15" customWidth="1"/>
    <col min="4125" max="4369" width="11.42578125" style="15"/>
    <col min="4370" max="4370" width="4.5703125" style="15" customWidth="1"/>
    <col min="4371" max="4371" width="4.42578125" style="15" customWidth="1"/>
    <col min="4372" max="4373" width="4.5703125" style="15" customWidth="1"/>
    <col min="4374" max="4374" width="6.140625" style="15" customWidth="1"/>
    <col min="4375" max="4375" width="11" style="15" customWidth="1"/>
    <col min="4376" max="4376" width="52.85546875" style="15" customWidth="1"/>
    <col min="4377" max="4377" width="24.85546875" style="15" customWidth="1"/>
    <col min="4378" max="4378" width="1.28515625" style="15" customWidth="1"/>
    <col min="4379" max="4379" width="11.42578125" style="15"/>
    <col min="4380" max="4380" width="15.42578125" style="15" customWidth="1"/>
    <col min="4381" max="4625" width="11.42578125" style="15"/>
    <col min="4626" max="4626" width="4.5703125" style="15" customWidth="1"/>
    <col min="4627" max="4627" width="4.42578125" style="15" customWidth="1"/>
    <col min="4628" max="4629" width="4.5703125" style="15" customWidth="1"/>
    <col min="4630" max="4630" width="6.140625" style="15" customWidth="1"/>
    <col min="4631" max="4631" width="11" style="15" customWidth="1"/>
    <col min="4632" max="4632" width="52.85546875" style="15" customWidth="1"/>
    <col min="4633" max="4633" width="24.85546875" style="15" customWidth="1"/>
    <col min="4634" max="4634" width="1.28515625" style="15" customWidth="1"/>
    <col min="4635" max="4635" width="11.42578125" style="15"/>
    <col min="4636" max="4636" width="15.42578125" style="15" customWidth="1"/>
    <col min="4637" max="4881" width="11.42578125" style="15"/>
    <col min="4882" max="4882" width="4.5703125" style="15" customWidth="1"/>
    <col min="4883" max="4883" width="4.42578125" style="15" customWidth="1"/>
    <col min="4884" max="4885" width="4.5703125" style="15" customWidth="1"/>
    <col min="4886" max="4886" width="6.140625" style="15" customWidth="1"/>
    <col min="4887" max="4887" width="11" style="15" customWidth="1"/>
    <col min="4888" max="4888" width="52.85546875" style="15" customWidth="1"/>
    <col min="4889" max="4889" width="24.85546875" style="15" customWidth="1"/>
    <col min="4890" max="4890" width="1.28515625" style="15" customWidth="1"/>
    <col min="4891" max="4891" width="11.42578125" style="15"/>
    <col min="4892" max="4892" width="15.42578125" style="15" customWidth="1"/>
    <col min="4893" max="5137" width="11.42578125" style="15"/>
    <col min="5138" max="5138" width="4.5703125" style="15" customWidth="1"/>
    <col min="5139" max="5139" width="4.42578125" style="15" customWidth="1"/>
    <col min="5140" max="5141" width="4.5703125" style="15" customWidth="1"/>
    <col min="5142" max="5142" width="6.140625" style="15" customWidth="1"/>
    <col min="5143" max="5143" width="11" style="15" customWidth="1"/>
    <col min="5144" max="5144" width="52.85546875" style="15" customWidth="1"/>
    <col min="5145" max="5145" width="24.85546875" style="15" customWidth="1"/>
    <col min="5146" max="5146" width="1.28515625" style="15" customWidth="1"/>
    <col min="5147" max="5147" width="11.42578125" style="15"/>
    <col min="5148" max="5148" width="15.42578125" style="15" customWidth="1"/>
    <col min="5149" max="5393" width="11.42578125" style="15"/>
    <col min="5394" max="5394" width="4.5703125" style="15" customWidth="1"/>
    <col min="5395" max="5395" width="4.42578125" style="15" customWidth="1"/>
    <col min="5396" max="5397" width="4.5703125" style="15" customWidth="1"/>
    <col min="5398" max="5398" width="6.140625" style="15" customWidth="1"/>
    <col min="5399" max="5399" width="11" style="15" customWidth="1"/>
    <col min="5400" max="5400" width="52.85546875" style="15" customWidth="1"/>
    <col min="5401" max="5401" width="24.85546875" style="15" customWidth="1"/>
    <col min="5402" max="5402" width="1.28515625" style="15" customWidth="1"/>
    <col min="5403" max="5403" width="11.42578125" style="15"/>
    <col min="5404" max="5404" width="15.42578125" style="15" customWidth="1"/>
    <col min="5405" max="5649" width="11.42578125" style="15"/>
    <col min="5650" max="5650" width="4.5703125" style="15" customWidth="1"/>
    <col min="5651" max="5651" width="4.42578125" style="15" customWidth="1"/>
    <col min="5652" max="5653" width="4.5703125" style="15" customWidth="1"/>
    <col min="5654" max="5654" width="6.140625" style="15" customWidth="1"/>
    <col min="5655" max="5655" width="11" style="15" customWidth="1"/>
    <col min="5656" max="5656" width="52.85546875" style="15" customWidth="1"/>
    <col min="5657" max="5657" width="24.85546875" style="15" customWidth="1"/>
    <col min="5658" max="5658" width="1.28515625" style="15" customWidth="1"/>
    <col min="5659" max="5659" width="11.42578125" style="15"/>
    <col min="5660" max="5660" width="15.42578125" style="15" customWidth="1"/>
    <col min="5661" max="5905" width="11.42578125" style="15"/>
    <col min="5906" max="5906" width="4.5703125" style="15" customWidth="1"/>
    <col min="5907" max="5907" width="4.42578125" style="15" customWidth="1"/>
    <col min="5908" max="5909" width="4.5703125" style="15" customWidth="1"/>
    <col min="5910" max="5910" width="6.140625" style="15" customWidth="1"/>
    <col min="5911" max="5911" width="11" style="15" customWidth="1"/>
    <col min="5912" max="5912" width="52.85546875" style="15" customWidth="1"/>
    <col min="5913" max="5913" width="24.85546875" style="15" customWidth="1"/>
    <col min="5914" max="5914" width="1.28515625" style="15" customWidth="1"/>
    <col min="5915" max="5915" width="11.42578125" style="15"/>
    <col min="5916" max="5916" width="15.42578125" style="15" customWidth="1"/>
    <col min="5917" max="6161" width="11.42578125" style="15"/>
    <col min="6162" max="6162" width="4.5703125" style="15" customWidth="1"/>
    <col min="6163" max="6163" width="4.42578125" style="15" customWidth="1"/>
    <col min="6164" max="6165" width="4.5703125" style="15" customWidth="1"/>
    <col min="6166" max="6166" width="6.140625" style="15" customWidth="1"/>
    <col min="6167" max="6167" width="11" style="15" customWidth="1"/>
    <col min="6168" max="6168" width="52.85546875" style="15" customWidth="1"/>
    <col min="6169" max="6169" width="24.85546875" style="15" customWidth="1"/>
    <col min="6170" max="6170" width="1.28515625" style="15" customWidth="1"/>
    <col min="6171" max="6171" width="11.42578125" style="15"/>
    <col min="6172" max="6172" width="15.42578125" style="15" customWidth="1"/>
    <col min="6173" max="6417" width="11.42578125" style="15"/>
    <col min="6418" max="6418" width="4.5703125" style="15" customWidth="1"/>
    <col min="6419" max="6419" width="4.42578125" style="15" customWidth="1"/>
    <col min="6420" max="6421" width="4.5703125" style="15" customWidth="1"/>
    <col min="6422" max="6422" width="6.140625" style="15" customWidth="1"/>
    <col min="6423" max="6423" width="11" style="15" customWidth="1"/>
    <col min="6424" max="6424" width="52.85546875" style="15" customWidth="1"/>
    <col min="6425" max="6425" width="24.85546875" style="15" customWidth="1"/>
    <col min="6426" max="6426" width="1.28515625" style="15" customWidth="1"/>
    <col min="6427" max="6427" width="11.42578125" style="15"/>
    <col min="6428" max="6428" width="15.42578125" style="15" customWidth="1"/>
    <col min="6429" max="6673" width="11.42578125" style="15"/>
    <col min="6674" max="6674" width="4.5703125" style="15" customWidth="1"/>
    <col min="6675" max="6675" width="4.42578125" style="15" customWidth="1"/>
    <col min="6676" max="6677" width="4.5703125" style="15" customWidth="1"/>
    <col min="6678" max="6678" width="6.140625" style="15" customWidth="1"/>
    <col min="6679" max="6679" width="11" style="15" customWidth="1"/>
    <col min="6680" max="6680" width="52.85546875" style="15" customWidth="1"/>
    <col min="6681" max="6681" width="24.85546875" style="15" customWidth="1"/>
    <col min="6682" max="6682" width="1.28515625" style="15" customWidth="1"/>
    <col min="6683" max="6683" width="11.42578125" style="15"/>
    <col min="6684" max="6684" width="15.42578125" style="15" customWidth="1"/>
    <col min="6685" max="6929" width="11.42578125" style="15"/>
    <col min="6930" max="6930" width="4.5703125" style="15" customWidth="1"/>
    <col min="6931" max="6931" width="4.42578125" style="15" customWidth="1"/>
    <col min="6932" max="6933" width="4.5703125" style="15" customWidth="1"/>
    <col min="6934" max="6934" width="6.140625" style="15" customWidth="1"/>
    <col min="6935" max="6935" width="11" style="15" customWidth="1"/>
    <col min="6936" max="6936" width="52.85546875" style="15" customWidth="1"/>
    <col min="6937" max="6937" width="24.85546875" style="15" customWidth="1"/>
    <col min="6938" max="6938" width="1.28515625" style="15" customWidth="1"/>
    <col min="6939" max="6939" width="11.42578125" style="15"/>
    <col min="6940" max="6940" width="15.42578125" style="15" customWidth="1"/>
    <col min="6941" max="7185" width="11.42578125" style="15"/>
    <col min="7186" max="7186" width="4.5703125" style="15" customWidth="1"/>
    <col min="7187" max="7187" width="4.42578125" style="15" customWidth="1"/>
    <col min="7188" max="7189" width="4.5703125" style="15" customWidth="1"/>
    <col min="7190" max="7190" width="6.140625" style="15" customWidth="1"/>
    <col min="7191" max="7191" width="11" style="15" customWidth="1"/>
    <col min="7192" max="7192" width="52.85546875" style="15" customWidth="1"/>
    <col min="7193" max="7193" width="24.85546875" style="15" customWidth="1"/>
    <col min="7194" max="7194" width="1.28515625" style="15" customWidth="1"/>
    <col min="7195" max="7195" width="11.42578125" style="15"/>
    <col min="7196" max="7196" width="15.42578125" style="15" customWidth="1"/>
    <col min="7197" max="7441" width="11.42578125" style="15"/>
    <col min="7442" max="7442" width="4.5703125" style="15" customWidth="1"/>
    <col min="7443" max="7443" width="4.42578125" style="15" customWidth="1"/>
    <col min="7444" max="7445" width="4.5703125" style="15" customWidth="1"/>
    <col min="7446" max="7446" width="6.140625" style="15" customWidth="1"/>
    <col min="7447" max="7447" width="11" style="15" customWidth="1"/>
    <col min="7448" max="7448" width="52.85546875" style="15" customWidth="1"/>
    <col min="7449" max="7449" width="24.85546875" style="15" customWidth="1"/>
    <col min="7450" max="7450" width="1.28515625" style="15" customWidth="1"/>
    <col min="7451" max="7451" width="11.42578125" style="15"/>
    <col min="7452" max="7452" width="15.42578125" style="15" customWidth="1"/>
    <col min="7453" max="7697" width="11.42578125" style="15"/>
    <col min="7698" max="7698" width="4.5703125" style="15" customWidth="1"/>
    <col min="7699" max="7699" width="4.42578125" style="15" customWidth="1"/>
    <col min="7700" max="7701" width="4.5703125" style="15" customWidth="1"/>
    <col min="7702" max="7702" width="6.140625" style="15" customWidth="1"/>
    <col min="7703" max="7703" width="11" style="15" customWidth="1"/>
    <col min="7704" max="7704" width="52.85546875" style="15" customWidth="1"/>
    <col min="7705" max="7705" width="24.85546875" style="15" customWidth="1"/>
    <col min="7706" max="7706" width="1.28515625" style="15" customWidth="1"/>
    <col min="7707" max="7707" width="11.42578125" style="15"/>
    <col min="7708" max="7708" width="15.42578125" style="15" customWidth="1"/>
    <col min="7709" max="7953" width="11.42578125" style="15"/>
    <col min="7954" max="7954" width="4.5703125" style="15" customWidth="1"/>
    <col min="7955" max="7955" width="4.42578125" style="15" customWidth="1"/>
    <col min="7956" max="7957" width="4.5703125" style="15" customWidth="1"/>
    <col min="7958" max="7958" width="6.140625" style="15" customWidth="1"/>
    <col min="7959" max="7959" width="11" style="15" customWidth="1"/>
    <col min="7960" max="7960" width="52.85546875" style="15" customWidth="1"/>
    <col min="7961" max="7961" width="24.85546875" style="15" customWidth="1"/>
    <col min="7962" max="7962" width="1.28515625" style="15" customWidth="1"/>
    <col min="7963" max="7963" width="11.42578125" style="15"/>
    <col min="7964" max="7964" width="15.42578125" style="15" customWidth="1"/>
    <col min="7965" max="8209" width="11.42578125" style="15"/>
    <col min="8210" max="8210" width="4.5703125" style="15" customWidth="1"/>
    <col min="8211" max="8211" width="4.42578125" style="15" customWidth="1"/>
    <col min="8212" max="8213" width="4.5703125" style="15" customWidth="1"/>
    <col min="8214" max="8214" width="6.140625" style="15" customWidth="1"/>
    <col min="8215" max="8215" width="11" style="15" customWidth="1"/>
    <col min="8216" max="8216" width="52.85546875" style="15" customWidth="1"/>
    <col min="8217" max="8217" width="24.85546875" style="15" customWidth="1"/>
    <col min="8218" max="8218" width="1.28515625" style="15" customWidth="1"/>
    <col min="8219" max="8219" width="11.42578125" style="15"/>
    <col min="8220" max="8220" width="15.42578125" style="15" customWidth="1"/>
    <col min="8221" max="8465" width="11.42578125" style="15"/>
    <col min="8466" max="8466" width="4.5703125" style="15" customWidth="1"/>
    <col min="8467" max="8467" width="4.42578125" style="15" customWidth="1"/>
    <col min="8468" max="8469" width="4.5703125" style="15" customWidth="1"/>
    <col min="8470" max="8470" width="6.140625" style="15" customWidth="1"/>
    <col min="8471" max="8471" width="11" style="15" customWidth="1"/>
    <col min="8472" max="8472" width="52.85546875" style="15" customWidth="1"/>
    <col min="8473" max="8473" width="24.85546875" style="15" customWidth="1"/>
    <col min="8474" max="8474" width="1.28515625" style="15" customWidth="1"/>
    <col min="8475" max="8475" width="11.42578125" style="15"/>
    <col min="8476" max="8476" width="15.42578125" style="15" customWidth="1"/>
    <col min="8477" max="8721" width="11.42578125" style="15"/>
    <col min="8722" max="8722" width="4.5703125" style="15" customWidth="1"/>
    <col min="8723" max="8723" width="4.42578125" style="15" customWidth="1"/>
    <col min="8724" max="8725" width="4.5703125" style="15" customWidth="1"/>
    <col min="8726" max="8726" width="6.140625" style="15" customWidth="1"/>
    <col min="8727" max="8727" width="11" style="15" customWidth="1"/>
    <col min="8728" max="8728" width="52.85546875" style="15" customWidth="1"/>
    <col min="8729" max="8729" width="24.85546875" style="15" customWidth="1"/>
    <col min="8730" max="8730" width="1.28515625" style="15" customWidth="1"/>
    <col min="8731" max="8731" width="11.42578125" style="15"/>
    <col min="8732" max="8732" width="15.42578125" style="15" customWidth="1"/>
    <col min="8733" max="8977" width="11.42578125" style="15"/>
    <col min="8978" max="8978" width="4.5703125" style="15" customWidth="1"/>
    <col min="8979" max="8979" width="4.42578125" style="15" customWidth="1"/>
    <col min="8980" max="8981" width="4.5703125" style="15" customWidth="1"/>
    <col min="8982" max="8982" width="6.140625" style="15" customWidth="1"/>
    <col min="8983" max="8983" width="11" style="15" customWidth="1"/>
    <col min="8984" max="8984" width="52.85546875" style="15" customWidth="1"/>
    <col min="8985" max="8985" width="24.85546875" style="15" customWidth="1"/>
    <col min="8986" max="8986" width="1.28515625" style="15" customWidth="1"/>
    <col min="8987" max="8987" width="11.42578125" style="15"/>
    <col min="8988" max="8988" width="15.42578125" style="15" customWidth="1"/>
    <col min="8989" max="9233" width="11.42578125" style="15"/>
    <col min="9234" max="9234" width="4.5703125" style="15" customWidth="1"/>
    <col min="9235" max="9235" width="4.42578125" style="15" customWidth="1"/>
    <col min="9236" max="9237" width="4.5703125" style="15" customWidth="1"/>
    <col min="9238" max="9238" width="6.140625" style="15" customWidth="1"/>
    <col min="9239" max="9239" width="11" style="15" customWidth="1"/>
    <col min="9240" max="9240" width="52.85546875" style="15" customWidth="1"/>
    <col min="9241" max="9241" width="24.85546875" style="15" customWidth="1"/>
    <col min="9242" max="9242" width="1.28515625" style="15" customWidth="1"/>
    <col min="9243" max="9243" width="11.42578125" style="15"/>
    <col min="9244" max="9244" width="15.42578125" style="15" customWidth="1"/>
    <col min="9245" max="9489" width="11.42578125" style="15"/>
    <col min="9490" max="9490" width="4.5703125" style="15" customWidth="1"/>
    <col min="9491" max="9491" width="4.42578125" style="15" customWidth="1"/>
    <col min="9492" max="9493" width="4.5703125" style="15" customWidth="1"/>
    <col min="9494" max="9494" width="6.140625" style="15" customWidth="1"/>
    <col min="9495" max="9495" width="11" style="15" customWidth="1"/>
    <col min="9496" max="9496" width="52.85546875" style="15" customWidth="1"/>
    <col min="9497" max="9497" width="24.85546875" style="15" customWidth="1"/>
    <col min="9498" max="9498" width="1.28515625" style="15" customWidth="1"/>
    <col min="9499" max="9499" width="11.42578125" style="15"/>
    <col min="9500" max="9500" width="15.42578125" style="15" customWidth="1"/>
    <col min="9501" max="9745" width="11.42578125" style="15"/>
    <col min="9746" max="9746" width="4.5703125" style="15" customWidth="1"/>
    <col min="9747" max="9747" width="4.42578125" style="15" customWidth="1"/>
    <col min="9748" max="9749" width="4.5703125" style="15" customWidth="1"/>
    <col min="9750" max="9750" width="6.140625" style="15" customWidth="1"/>
    <col min="9751" max="9751" width="11" style="15" customWidth="1"/>
    <col min="9752" max="9752" width="52.85546875" style="15" customWidth="1"/>
    <col min="9753" max="9753" width="24.85546875" style="15" customWidth="1"/>
    <col min="9754" max="9754" width="1.28515625" style="15" customWidth="1"/>
    <col min="9755" max="9755" width="11.42578125" style="15"/>
    <col min="9756" max="9756" width="15.42578125" style="15" customWidth="1"/>
    <col min="9757" max="10001" width="11.42578125" style="15"/>
    <col min="10002" max="10002" width="4.5703125" style="15" customWidth="1"/>
    <col min="10003" max="10003" width="4.42578125" style="15" customWidth="1"/>
    <col min="10004" max="10005" width="4.5703125" style="15" customWidth="1"/>
    <col min="10006" max="10006" width="6.140625" style="15" customWidth="1"/>
    <col min="10007" max="10007" width="11" style="15" customWidth="1"/>
    <col min="10008" max="10008" width="52.85546875" style="15" customWidth="1"/>
    <col min="10009" max="10009" width="24.85546875" style="15" customWidth="1"/>
    <col min="10010" max="10010" width="1.28515625" style="15" customWidth="1"/>
    <col min="10011" max="10011" width="11.42578125" style="15"/>
    <col min="10012" max="10012" width="15.42578125" style="15" customWidth="1"/>
    <col min="10013" max="10257" width="11.42578125" style="15"/>
    <col min="10258" max="10258" width="4.5703125" style="15" customWidth="1"/>
    <col min="10259" max="10259" width="4.42578125" style="15" customWidth="1"/>
    <col min="10260" max="10261" width="4.5703125" style="15" customWidth="1"/>
    <col min="10262" max="10262" width="6.140625" style="15" customWidth="1"/>
    <col min="10263" max="10263" width="11" style="15" customWidth="1"/>
    <col min="10264" max="10264" width="52.85546875" style="15" customWidth="1"/>
    <col min="10265" max="10265" width="24.85546875" style="15" customWidth="1"/>
    <col min="10266" max="10266" width="1.28515625" style="15" customWidth="1"/>
    <col min="10267" max="10267" width="11.42578125" style="15"/>
    <col min="10268" max="10268" width="15.42578125" style="15" customWidth="1"/>
    <col min="10269" max="10513" width="11.42578125" style="15"/>
    <col min="10514" max="10514" width="4.5703125" style="15" customWidth="1"/>
    <col min="10515" max="10515" width="4.42578125" style="15" customWidth="1"/>
    <col min="10516" max="10517" width="4.5703125" style="15" customWidth="1"/>
    <col min="10518" max="10518" width="6.140625" style="15" customWidth="1"/>
    <col min="10519" max="10519" width="11" style="15" customWidth="1"/>
    <col min="10520" max="10520" width="52.85546875" style="15" customWidth="1"/>
    <col min="10521" max="10521" width="24.85546875" style="15" customWidth="1"/>
    <col min="10522" max="10522" width="1.28515625" style="15" customWidth="1"/>
    <col min="10523" max="10523" width="11.42578125" style="15"/>
    <col min="10524" max="10524" width="15.42578125" style="15" customWidth="1"/>
    <col min="10525" max="10769" width="11.42578125" style="15"/>
    <col min="10770" max="10770" width="4.5703125" style="15" customWidth="1"/>
    <col min="10771" max="10771" width="4.42578125" style="15" customWidth="1"/>
    <col min="10772" max="10773" width="4.5703125" style="15" customWidth="1"/>
    <col min="10774" max="10774" width="6.140625" style="15" customWidth="1"/>
    <col min="10775" max="10775" width="11" style="15" customWidth="1"/>
    <col min="10776" max="10776" width="52.85546875" style="15" customWidth="1"/>
    <col min="10777" max="10777" width="24.85546875" style="15" customWidth="1"/>
    <col min="10778" max="10778" width="1.28515625" style="15" customWidth="1"/>
    <col min="10779" max="10779" width="11.42578125" style="15"/>
    <col min="10780" max="10780" width="15.42578125" style="15" customWidth="1"/>
    <col min="10781" max="11025" width="11.42578125" style="15"/>
    <col min="11026" max="11026" width="4.5703125" style="15" customWidth="1"/>
    <col min="11027" max="11027" width="4.42578125" style="15" customWidth="1"/>
    <col min="11028" max="11029" width="4.5703125" style="15" customWidth="1"/>
    <col min="11030" max="11030" width="6.140625" style="15" customWidth="1"/>
    <col min="11031" max="11031" width="11" style="15" customWidth="1"/>
    <col min="11032" max="11032" width="52.85546875" style="15" customWidth="1"/>
    <col min="11033" max="11033" width="24.85546875" style="15" customWidth="1"/>
    <col min="11034" max="11034" width="1.28515625" style="15" customWidth="1"/>
    <col min="11035" max="11035" width="11.42578125" style="15"/>
    <col min="11036" max="11036" width="15.42578125" style="15" customWidth="1"/>
    <col min="11037" max="11281" width="11.42578125" style="15"/>
    <col min="11282" max="11282" width="4.5703125" style="15" customWidth="1"/>
    <col min="11283" max="11283" width="4.42578125" style="15" customWidth="1"/>
    <col min="11284" max="11285" width="4.5703125" style="15" customWidth="1"/>
    <col min="11286" max="11286" width="6.140625" style="15" customWidth="1"/>
    <col min="11287" max="11287" width="11" style="15" customWidth="1"/>
    <col min="11288" max="11288" width="52.85546875" style="15" customWidth="1"/>
    <col min="11289" max="11289" width="24.85546875" style="15" customWidth="1"/>
    <col min="11290" max="11290" width="1.28515625" style="15" customWidth="1"/>
    <col min="11291" max="11291" width="11.42578125" style="15"/>
    <col min="11292" max="11292" width="15.42578125" style="15" customWidth="1"/>
    <col min="11293" max="11537" width="11.42578125" style="15"/>
    <col min="11538" max="11538" width="4.5703125" style="15" customWidth="1"/>
    <col min="11539" max="11539" width="4.42578125" style="15" customWidth="1"/>
    <col min="11540" max="11541" width="4.5703125" style="15" customWidth="1"/>
    <col min="11542" max="11542" width="6.140625" style="15" customWidth="1"/>
    <col min="11543" max="11543" width="11" style="15" customWidth="1"/>
    <col min="11544" max="11544" width="52.85546875" style="15" customWidth="1"/>
    <col min="11545" max="11545" width="24.85546875" style="15" customWidth="1"/>
    <col min="11546" max="11546" width="1.28515625" style="15" customWidth="1"/>
    <col min="11547" max="11547" width="11.42578125" style="15"/>
    <col min="11548" max="11548" width="15.42578125" style="15" customWidth="1"/>
    <col min="11549" max="11793" width="11.42578125" style="15"/>
    <col min="11794" max="11794" width="4.5703125" style="15" customWidth="1"/>
    <col min="11795" max="11795" width="4.42578125" style="15" customWidth="1"/>
    <col min="11796" max="11797" width="4.5703125" style="15" customWidth="1"/>
    <col min="11798" max="11798" width="6.140625" style="15" customWidth="1"/>
    <col min="11799" max="11799" width="11" style="15" customWidth="1"/>
    <col min="11800" max="11800" width="52.85546875" style="15" customWidth="1"/>
    <col min="11801" max="11801" width="24.85546875" style="15" customWidth="1"/>
    <col min="11802" max="11802" width="1.28515625" style="15" customWidth="1"/>
    <col min="11803" max="11803" width="11.42578125" style="15"/>
    <col min="11804" max="11804" width="15.42578125" style="15" customWidth="1"/>
    <col min="11805" max="12049" width="11.42578125" style="15"/>
    <col min="12050" max="12050" width="4.5703125" style="15" customWidth="1"/>
    <col min="12051" max="12051" width="4.42578125" style="15" customWidth="1"/>
    <col min="12052" max="12053" width="4.5703125" style="15" customWidth="1"/>
    <col min="12054" max="12054" width="6.140625" style="15" customWidth="1"/>
    <col min="12055" max="12055" width="11" style="15" customWidth="1"/>
    <col min="12056" max="12056" width="52.85546875" style="15" customWidth="1"/>
    <col min="12057" max="12057" width="24.85546875" style="15" customWidth="1"/>
    <col min="12058" max="12058" width="1.28515625" style="15" customWidth="1"/>
    <col min="12059" max="12059" width="11.42578125" style="15"/>
    <col min="12060" max="12060" width="15.42578125" style="15" customWidth="1"/>
    <col min="12061" max="12305" width="11.42578125" style="15"/>
    <col min="12306" max="12306" width="4.5703125" style="15" customWidth="1"/>
    <col min="12307" max="12307" width="4.42578125" style="15" customWidth="1"/>
    <col min="12308" max="12309" width="4.5703125" style="15" customWidth="1"/>
    <col min="12310" max="12310" width="6.140625" style="15" customWidth="1"/>
    <col min="12311" max="12311" width="11" style="15" customWidth="1"/>
    <col min="12312" max="12312" width="52.85546875" style="15" customWidth="1"/>
    <col min="12313" max="12313" width="24.85546875" style="15" customWidth="1"/>
    <col min="12314" max="12314" width="1.28515625" style="15" customWidth="1"/>
    <col min="12315" max="12315" width="11.42578125" style="15"/>
    <col min="12316" max="12316" width="15.42578125" style="15" customWidth="1"/>
    <col min="12317" max="12561" width="11.42578125" style="15"/>
    <col min="12562" max="12562" width="4.5703125" style="15" customWidth="1"/>
    <col min="12563" max="12563" width="4.42578125" style="15" customWidth="1"/>
    <col min="12564" max="12565" width="4.5703125" style="15" customWidth="1"/>
    <col min="12566" max="12566" width="6.140625" style="15" customWidth="1"/>
    <col min="12567" max="12567" width="11" style="15" customWidth="1"/>
    <col min="12568" max="12568" width="52.85546875" style="15" customWidth="1"/>
    <col min="12569" max="12569" width="24.85546875" style="15" customWidth="1"/>
    <col min="12570" max="12570" width="1.28515625" style="15" customWidth="1"/>
    <col min="12571" max="12571" width="11.42578125" style="15"/>
    <col min="12572" max="12572" width="15.42578125" style="15" customWidth="1"/>
    <col min="12573" max="12817" width="11.42578125" style="15"/>
    <col min="12818" max="12818" width="4.5703125" style="15" customWidth="1"/>
    <col min="12819" max="12819" width="4.42578125" style="15" customWidth="1"/>
    <col min="12820" max="12821" width="4.5703125" style="15" customWidth="1"/>
    <col min="12822" max="12822" width="6.140625" style="15" customWidth="1"/>
    <col min="12823" max="12823" width="11" style="15" customWidth="1"/>
    <col min="12824" max="12824" width="52.85546875" style="15" customWidth="1"/>
    <col min="12825" max="12825" width="24.85546875" style="15" customWidth="1"/>
    <col min="12826" max="12826" width="1.28515625" style="15" customWidth="1"/>
    <col min="12827" max="12827" width="11.42578125" style="15"/>
    <col min="12828" max="12828" width="15.42578125" style="15" customWidth="1"/>
    <col min="12829" max="13073" width="11.42578125" style="15"/>
    <col min="13074" max="13074" width="4.5703125" style="15" customWidth="1"/>
    <col min="13075" max="13075" width="4.42578125" style="15" customWidth="1"/>
    <col min="13076" max="13077" width="4.5703125" style="15" customWidth="1"/>
    <col min="13078" max="13078" width="6.140625" style="15" customWidth="1"/>
    <col min="13079" max="13079" width="11" style="15" customWidth="1"/>
    <col min="13080" max="13080" width="52.85546875" style="15" customWidth="1"/>
    <col min="13081" max="13081" width="24.85546875" style="15" customWidth="1"/>
    <col min="13082" max="13082" width="1.28515625" style="15" customWidth="1"/>
    <col min="13083" max="13083" width="11.42578125" style="15"/>
    <col min="13084" max="13084" width="15.42578125" style="15" customWidth="1"/>
    <col min="13085" max="13329" width="11.42578125" style="15"/>
    <col min="13330" max="13330" width="4.5703125" style="15" customWidth="1"/>
    <col min="13331" max="13331" width="4.42578125" style="15" customWidth="1"/>
    <col min="13332" max="13333" width="4.5703125" style="15" customWidth="1"/>
    <col min="13334" max="13334" width="6.140625" style="15" customWidth="1"/>
    <col min="13335" max="13335" width="11" style="15" customWidth="1"/>
    <col min="13336" max="13336" width="52.85546875" style="15" customWidth="1"/>
    <col min="13337" max="13337" width="24.85546875" style="15" customWidth="1"/>
    <col min="13338" max="13338" width="1.28515625" style="15" customWidth="1"/>
    <col min="13339" max="13339" width="11.42578125" style="15"/>
    <col min="13340" max="13340" width="15.42578125" style="15" customWidth="1"/>
    <col min="13341" max="13585" width="11.42578125" style="15"/>
    <col min="13586" max="13586" width="4.5703125" style="15" customWidth="1"/>
    <col min="13587" max="13587" width="4.42578125" style="15" customWidth="1"/>
    <col min="13588" max="13589" width="4.5703125" style="15" customWidth="1"/>
    <col min="13590" max="13590" width="6.140625" style="15" customWidth="1"/>
    <col min="13591" max="13591" width="11" style="15" customWidth="1"/>
    <col min="13592" max="13592" width="52.85546875" style="15" customWidth="1"/>
    <col min="13593" max="13593" width="24.85546875" style="15" customWidth="1"/>
    <col min="13594" max="13594" width="1.28515625" style="15" customWidth="1"/>
    <col min="13595" max="13595" width="11.42578125" style="15"/>
    <col min="13596" max="13596" width="15.42578125" style="15" customWidth="1"/>
    <col min="13597" max="13841" width="11.42578125" style="15"/>
    <col min="13842" max="13842" width="4.5703125" style="15" customWidth="1"/>
    <col min="13843" max="13843" width="4.42578125" style="15" customWidth="1"/>
    <col min="13844" max="13845" width="4.5703125" style="15" customWidth="1"/>
    <col min="13846" max="13846" width="6.140625" style="15" customWidth="1"/>
    <col min="13847" max="13847" width="11" style="15" customWidth="1"/>
    <col min="13848" max="13848" width="52.85546875" style="15" customWidth="1"/>
    <col min="13849" max="13849" width="24.85546875" style="15" customWidth="1"/>
    <col min="13850" max="13850" width="1.28515625" style="15" customWidth="1"/>
    <col min="13851" max="13851" width="11.42578125" style="15"/>
    <col min="13852" max="13852" width="15.42578125" style="15" customWidth="1"/>
    <col min="13853" max="14097" width="11.42578125" style="15"/>
    <col min="14098" max="14098" width="4.5703125" style="15" customWidth="1"/>
    <col min="14099" max="14099" width="4.42578125" style="15" customWidth="1"/>
    <col min="14100" max="14101" width="4.5703125" style="15" customWidth="1"/>
    <col min="14102" max="14102" width="6.140625" style="15" customWidth="1"/>
    <col min="14103" max="14103" width="11" style="15" customWidth="1"/>
    <col min="14104" max="14104" width="52.85546875" style="15" customWidth="1"/>
    <col min="14105" max="14105" width="24.85546875" style="15" customWidth="1"/>
    <col min="14106" max="14106" width="1.28515625" style="15" customWidth="1"/>
    <col min="14107" max="14107" width="11.42578125" style="15"/>
    <col min="14108" max="14108" width="15.42578125" style="15" customWidth="1"/>
    <col min="14109" max="14353" width="11.42578125" style="15"/>
    <col min="14354" max="14354" width="4.5703125" style="15" customWidth="1"/>
    <col min="14355" max="14355" width="4.42578125" style="15" customWidth="1"/>
    <col min="14356" max="14357" width="4.5703125" style="15" customWidth="1"/>
    <col min="14358" max="14358" width="6.140625" style="15" customWidth="1"/>
    <col min="14359" max="14359" width="11" style="15" customWidth="1"/>
    <col min="14360" max="14360" width="52.85546875" style="15" customWidth="1"/>
    <col min="14361" max="14361" width="24.85546875" style="15" customWidth="1"/>
    <col min="14362" max="14362" width="1.28515625" style="15" customWidth="1"/>
    <col min="14363" max="14363" width="11.42578125" style="15"/>
    <col min="14364" max="14364" width="15.42578125" style="15" customWidth="1"/>
    <col min="14365" max="14609" width="11.42578125" style="15"/>
    <col min="14610" max="14610" width="4.5703125" style="15" customWidth="1"/>
    <col min="14611" max="14611" width="4.42578125" style="15" customWidth="1"/>
    <col min="14612" max="14613" width="4.5703125" style="15" customWidth="1"/>
    <col min="14614" max="14614" width="6.140625" style="15" customWidth="1"/>
    <col min="14615" max="14615" width="11" style="15" customWidth="1"/>
    <col min="14616" max="14616" width="52.85546875" style="15" customWidth="1"/>
    <col min="14617" max="14617" width="24.85546875" style="15" customWidth="1"/>
    <col min="14618" max="14618" width="1.28515625" style="15" customWidth="1"/>
    <col min="14619" max="14619" width="11.42578125" style="15"/>
    <col min="14620" max="14620" width="15.42578125" style="15" customWidth="1"/>
    <col min="14621" max="14865" width="11.42578125" style="15"/>
    <col min="14866" max="14866" width="4.5703125" style="15" customWidth="1"/>
    <col min="14867" max="14867" width="4.42578125" style="15" customWidth="1"/>
    <col min="14868" max="14869" width="4.5703125" style="15" customWidth="1"/>
    <col min="14870" max="14870" width="6.140625" style="15" customWidth="1"/>
    <col min="14871" max="14871" width="11" style="15" customWidth="1"/>
    <col min="14872" max="14872" width="52.85546875" style="15" customWidth="1"/>
    <col min="14873" max="14873" width="24.85546875" style="15" customWidth="1"/>
    <col min="14874" max="14874" width="1.28515625" style="15" customWidth="1"/>
    <col min="14875" max="14875" width="11.42578125" style="15"/>
    <col min="14876" max="14876" width="15.42578125" style="15" customWidth="1"/>
    <col min="14877" max="15121" width="11.42578125" style="15"/>
    <col min="15122" max="15122" width="4.5703125" style="15" customWidth="1"/>
    <col min="15123" max="15123" width="4.42578125" style="15" customWidth="1"/>
    <col min="15124" max="15125" width="4.5703125" style="15" customWidth="1"/>
    <col min="15126" max="15126" width="6.140625" style="15" customWidth="1"/>
    <col min="15127" max="15127" width="11" style="15" customWidth="1"/>
    <col min="15128" max="15128" width="52.85546875" style="15" customWidth="1"/>
    <col min="15129" max="15129" width="24.85546875" style="15" customWidth="1"/>
    <col min="15130" max="15130" width="1.28515625" style="15" customWidth="1"/>
    <col min="15131" max="15131" width="11.42578125" style="15"/>
    <col min="15132" max="15132" width="15.42578125" style="15" customWidth="1"/>
    <col min="15133" max="15377" width="11.42578125" style="15"/>
    <col min="15378" max="15378" width="4.5703125" style="15" customWidth="1"/>
    <col min="15379" max="15379" width="4.42578125" style="15" customWidth="1"/>
    <col min="15380" max="15381" width="4.5703125" style="15" customWidth="1"/>
    <col min="15382" max="15382" width="6.140625" style="15" customWidth="1"/>
    <col min="15383" max="15383" width="11" style="15" customWidth="1"/>
    <col min="15384" max="15384" width="52.85546875" style="15" customWidth="1"/>
    <col min="15385" max="15385" width="24.85546875" style="15" customWidth="1"/>
    <col min="15386" max="15386" width="1.28515625" style="15" customWidth="1"/>
    <col min="15387" max="15387" width="11.42578125" style="15"/>
    <col min="15388" max="15388" width="15.42578125" style="15" customWidth="1"/>
    <col min="15389" max="15633" width="11.42578125" style="15"/>
    <col min="15634" max="15634" width="4.5703125" style="15" customWidth="1"/>
    <col min="15635" max="15635" width="4.42578125" style="15" customWidth="1"/>
    <col min="15636" max="15637" width="4.5703125" style="15" customWidth="1"/>
    <col min="15638" max="15638" width="6.140625" style="15" customWidth="1"/>
    <col min="15639" max="15639" width="11" style="15" customWidth="1"/>
    <col min="15640" max="15640" width="52.85546875" style="15" customWidth="1"/>
    <col min="15641" max="15641" width="24.85546875" style="15" customWidth="1"/>
    <col min="15642" max="15642" width="1.28515625" style="15" customWidth="1"/>
    <col min="15643" max="15643" width="11.42578125" style="15"/>
    <col min="15644" max="15644" width="15.42578125" style="15" customWidth="1"/>
    <col min="15645" max="15889" width="11.42578125" style="15"/>
    <col min="15890" max="15890" width="4.5703125" style="15" customWidth="1"/>
    <col min="15891" max="15891" width="4.42578125" style="15" customWidth="1"/>
    <col min="15892" max="15893" width="4.5703125" style="15" customWidth="1"/>
    <col min="15894" max="15894" width="6.140625" style="15" customWidth="1"/>
    <col min="15895" max="15895" width="11" style="15" customWidth="1"/>
    <col min="15896" max="15896" width="52.85546875" style="15" customWidth="1"/>
    <col min="15897" max="15897" width="24.85546875" style="15" customWidth="1"/>
    <col min="15898" max="15898" width="1.28515625" style="15" customWidth="1"/>
    <col min="15899" max="15899" width="11.42578125" style="15"/>
    <col min="15900" max="15900" width="15.42578125" style="15" customWidth="1"/>
    <col min="15901" max="16145" width="11.42578125" style="15"/>
    <col min="16146" max="16146" width="4.5703125" style="15" customWidth="1"/>
    <col min="16147" max="16147" width="4.42578125" style="15" customWidth="1"/>
    <col min="16148" max="16149" width="4.5703125" style="15" customWidth="1"/>
    <col min="16150" max="16150" width="6.140625" style="15" customWidth="1"/>
    <col min="16151" max="16151" width="11" style="15" customWidth="1"/>
    <col min="16152" max="16152" width="52.85546875" style="15" customWidth="1"/>
    <col min="16153" max="16153" width="24.85546875" style="15" customWidth="1"/>
    <col min="16154" max="16154" width="1.28515625" style="15" customWidth="1"/>
    <col min="16155" max="16155" width="11.42578125" style="15"/>
    <col min="16156" max="16156" width="15.42578125" style="15" customWidth="1"/>
    <col min="16157" max="16384" width="11.42578125" style="15"/>
  </cols>
  <sheetData>
    <row r="1" spans="1:30" s="14" customFormat="1" ht="27.75">
      <c r="A1" s="119" t="s">
        <v>19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</row>
    <row r="2" spans="1:30" s="14" customFormat="1" ht="23.25">
      <c r="A2" s="120" t="s">
        <v>43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</row>
    <row r="3" spans="1:30" s="14" customFormat="1" ht="20.25" thickBot="1">
      <c r="A3" s="60"/>
      <c r="B3" s="60"/>
      <c r="C3" s="60"/>
      <c r="D3" s="60"/>
      <c r="E3" s="137" t="s">
        <v>54</v>
      </c>
      <c r="F3" s="137"/>
      <c r="G3" s="64"/>
      <c r="H3" s="60"/>
      <c r="I3" s="60"/>
      <c r="J3" s="64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30" s="14" customFormat="1" ht="29.25" customHeight="1" thickBot="1">
      <c r="A4" s="126" t="s">
        <v>22</v>
      </c>
      <c r="B4" s="128" t="s">
        <v>23</v>
      </c>
      <c r="C4" s="130" t="s">
        <v>24</v>
      </c>
      <c r="D4" s="132" t="s">
        <v>330</v>
      </c>
      <c r="E4" s="122" t="s">
        <v>20</v>
      </c>
      <c r="F4" s="124" t="s">
        <v>21</v>
      </c>
      <c r="G4" s="134" t="s">
        <v>41</v>
      </c>
      <c r="H4" s="135"/>
      <c r="I4" s="136"/>
      <c r="J4" s="134" t="s">
        <v>42</v>
      </c>
      <c r="K4" s="135"/>
      <c r="L4" s="136"/>
      <c r="M4" s="70"/>
      <c r="N4" s="70" t="s">
        <v>44</v>
      </c>
      <c r="O4" s="70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2"/>
    </row>
    <row r="5" spans="1:30" s="14" customFormat="1" ht="39.75" customHeight="1" thickBot="1">
      <c r="A5" s="127"/>
      <c r="B5" s="129"/>
      <c r="C5" s="131"/>
      <c r="D5" s="133"/>
      <c r="E5" s="123"/>
      <c r="F5" s="125"/>
      <c r="G5" s="73" t="s">
        <v>30</v>
      </c>
      <c r="H5" s="73" t="s">
        <v>31</v>
      </c>
      <c r="I5" s="73" t="s">
        <v>32</v>
      </c>
      <c r="J5" s="73" t="s">
        <v>30</v>
      </c>
      <c r="K5" s="73" t="s">
        <v>31</v>
      </c>
      <c r="L5" s="73" t="s">
        <v>32</v>
      </c>
      <c r="M5" s="73" t="s">
        <v>30</v>
      </c>
      <c r="N5" s="73" t="s">
        <v>31</v>
      </c>
      <c r="O5" s="73" t="s">
        <v>32</v>
      </c>
      <c r="P5" s="74" t="s">
        <v>28</v>
      </c>
      <c r="Q5" s="74" t="s">
        <v>50</v>
      </c>
      <c r="R5" s="97" t="s">
        <v>51</v>
      </c>
      <c r="S5" s="95" t="s">
        <v>52</v>
      </c>
      <c r="T5" s="95" t="s">
        <v>53</v>
      </c>
      <c r="U5" s="95" t="s">
        <v>54</v>
      </c>
      <c r="V5" s="95" t="s">
        <v>55</v>
      </c>
      <c r="W5" s="95" t="s">
        <v>56</v>
      </c>
      <c r="X5" s="95" t="s">
        <v>57</v>
      </c>
      <c r="Y5" s="95" t="s">
        <v>58</v>
      </c>
      <c r="Z5" s="95" t="s">
        <v>59</v>
      </c>
      <c r="AA5" s="95" t="s">
        <v>60</v>
      </c>
      <c r="AB5" s="74" t="s">
        <v>29</v>
      </c>
    </row>
    <row r="6" spans="1:30" s="18" customFormat="1" ht="18" customHeight="1">
      <c r="A6" s="16">
        <v>1</v>
      </c>
      <c r="B6" s="17" t="s">
        <v>25</v>
      </c>
      <c r="C6" s="17" t="s">
        <v>25</v>
      </c>
      <c r="D6" s="19">
        <v>51103</v>
      </c>
      <c r="E6" s="20" t="s">
        <v>0</v>
      </c>
      <c r="F6" s="40">
        <v>3150</v>
      </c>
      <c r="G6" s="45"/>
      <c r="H6" s="45"/>
      <c r="I6" s="46">
        <f t="shared" ref="I6:I60" si="0">F6+G6-H6</f>
        <v>3150</v>
      </c>
      <c r="J6" s="45"/>
      <c r="K6" s="45"/>
      <c r="L6" s="46">
        <f t="shared" ref="L6:L60" si="1">I6+J6-K6</f>
        <v>3150</v>
      </c>
      <c r="M6" s="46"/>
      <c r="N6" s="46"/>
      <c r="O6" s="46"/>
      <c r="P6" s="42">
        <f>'0101'!C499</f>
        <v>0</v>
      </c>
      <c r="Q6" s="42"/>
      <c r="R6" s="42"/>
      <c r="S6" s="42"/>
      <c r="T6" s="42"/>
      <c r="U6" s="42"/>
      <c r="V6" s="42"/>
      <c r="W6" s="42"/>
      <c r="X6" s="42"/>
      <c r="Y6" s="42"/>
      <c r="Z6" s="42"/>
      <c r="AA6" s="42">
        <f>'0101'!C391</f>
        <v>0</v>
      </c>
      <c r="AB6" s="75">
        <f t="shared" ref="AB6:AB60" si="2">L6-P6</f>
        <v>3150</v>
      </c>
    </row>
    <row r="7" spans="1:30" s="18" customFormat="1" ht="18" customHeight="1">
      <c r="A7" s="16">
        <v>1</v>
      </c>
      <c r="B7" s="17" t="s">
        <v>25</v>
      </c>
      <c r="C7" s="17" t="s">
        <v>25</v>
      </c>
      <c r="D7" s="19">
        <v>51201</v>
      </c>
      <c r="E7" s="20" t="s">
        <v>75</v>
      </c>
      <c r="F7" s="40">
        <v>156000</v>
      </c>
      <c r="G7" s="45"/>
      <c r="H7" s="45"/>
      <c r="I7" s="46">
        <v>156000</v>
      </c>
      <c r="J7" s="45"/>
      <c r="K7" s="45"/>
      <c r="L7" s="46">
        <v>156000</v>
      </c>
      <c r="M7" s="46"/>
      <c r="N7" s="46"/>
      <c r="O7" s="46"/>
      <c r="P7" s="42">
        <f>'0101'!D499</f>
        <v>80000</v>
      </c>
      <c r="Q7" s="42"/>
      <c r="R7" s="42">
        <f>'0101'!D56+'0101'!D57+'0101'!D62</f>
        <v>19500</v>
      </c>
      <c r="S7" s="42">
        <f>'0101'!D100+'0101'!D127+'0101'!D128</f>
        <v>19500</v>
      </c>
      <c r="T7" s="42">
        <f>'0101'!D158+'0101'!D164</f>
        <v>14000</v>
      </c>
      <c r="U7" s="42">
        <f>'0101'!D174+'0101'!D209</f>
        <v>14000</v>
      </c>
      <c r="V7" s="42">
        <f>'0101'!D125+'0101'!D126+'0101'!D150</f>
        <v>0</v>
      </c>
      <c r="W7" s="42">
        <f>'0101'!D180+'0101'!D181+'0101'!D182+'0101'!D183+'0101'!D184+'0101'!D187</f>
        <v>0</v>
      </c>
      <c r="X7" s="42">
        <f>'0101'!D214</f>
        <v>0</v>
      </c>
      <c r="Y7" s="42">
        <f>'0101'!D318+'0101'!D319</f>
        <v>0</v>
      </c>
      <c r="Z7" s="42">
        <f>'0101'!D332+'0101'!D360</f>
        <v>0</v>
      </c>
      <c r="AA7" s="42">
        <v>13000</v>
      </c>
      <c r="AB7" s="75">
        <f t="shared" si="2"/>
        <v>76000</v>
      </c>
    </row>
    <row r="8" spans="1:30" s="18" customFormat="1" ht="18" customHeight="1">
      <c r="A8" s="16">
        <v>1</v>
      </c>
      <c r="B8" s="17" t="s">
        <v>25</v>
      </c>
      <c r="C8" s="17" t="s">
        <v>25</v>
      </c>
      <c r="D8" s="19">
        <v>51203</v>
      </c>
      <c r="E8" s="20" t="s">
        <v>0</v>
      </c>
      <c r="F8" s="40"/>
      <c r="G8" s="45"/>
      <c r="H8" s="45"/>
      <c r="I8" s="46">
        <f t="shared" si="0"/>
        <v>0</v>
      </c>
      <c r="J8" s="45"/>
      <c r="K8" s="45"/>
      <c r="L8" s="46">
        <f t="shared" si="1"/>
        <v>0</v>
      </c>
      <c r="M8" s="46"/>
      <c r="N8" s="46"/>
      <c r="O8" s="46"/>
      <c r="P8" s="42">
        <f>'0101'!E499</f>
        <v>0</v>
      </c>
      <c r="Q8" s="42"/>
      <c r="R8" s="42"/>
      <c r="S8" s="42"/>
      <c r="T8" s="42"/>
      <c r="U8" s="42"/>
      <c r="V8" s="42"/>
      <c r="W8" s="42"/>
      <c r="X8" s="42"/>
      <c r="Y8" s="42"/>
      <c r="Z8" s="42"/>
      <c r="AA8" s="42">
        <f>'0101'!E392</f>
        <v>0</v>
      </c>
      <c r="AB8" s="75">
        <f t="shared" si="2"/>
        <v>0</v>
      </c>
    </row>
    <row r="9" spans="1:30" s="18" customFormat="1" ht="18" customHeight="1">
      <c r="A9" s="16">
        <v>1</v>
      </c>
      <c r="B9" s="17" t="s">
        <v>25</v>
      </c>
      <c r="C9" s="17" t="s">
        <v>25</v>
      </c>
      <c r="D9" s="19">
        <v>51402</v>
      </c>
      <c r="E9" s="20" t="s">
        <v>1</v>
      </c>
      <c r="F9" s="40">
        <v>10080</v>
      </c>
      <c r="G9" s="45"/>
      <c r="H9" s="45"/>
      <c r="I9" s="46">
        <f t="shared" si="0"/>
        <v>10080</v>
      </c>
      <c r="J9" s="45"/>
      <c r="K9" s="45"/>
      <c r="L9" s="46">
        <f t="shared" si="1"/>
        <v>10080</v>
      </c>
      <c r="M9" s="46"/>
      <c r="N9" s="46"/>
      <c r="O9" s="46"/>
      <c r="P9" s="42">
        <f>'0101'!F499</f>
        <v>3465</v>
      </c>
      <c r="Q9" s="42"/>
      <c r="R9" s="42">
        <f>'0101'!F84+'0101'!F85+'0101'!F90+'0101'!F91</f>
        <v>1680</v>
      </c>
      <c r="S9" s="42"/>
      <c r="T9" s="42">
        <f>'0101'!F140</f>
        <v>765</v>
      </c>
      <c r="U9" s="42">
        <f>'0101'!F198</f>
        <v>1020</v>
      </c>
      <c r="V9" s="42">
        <f>'0101'!F162+'0101'!F163+'0101'!F164+'0101'!F165+'0101'!F166+'0101'!F167+'0101'!F168+'0101'!F169+'0101'!F170</f>
        <v>0</v>
      </c>
      <c r="W9" s="42"/>
      <c r="X9" s="42">
        <f>'0101'!F291+'0101'!F292</f>
        <v>0</v>
      </c>
      <c r="Y9" s="42">
        <f>'0101'!F295+'0101'!F298+'0101'!F299</f>
        <v>0</v>
      </c>
      <c r="Z9" s="42"/>
      <c r="AA9" s="42"/>
      <c r="AB9" s="75">
        <f t="shared" si="2"/>
        <v>6615</v>
      </c>
    </row>
    <row r="10" spans="1:30" s="18" customFormat="1" ht="18" customHeight="1">
      <c r="A10" s="16">
        <v>1</v>
      </c>
      <c r="B10" s="17" t="s">
        <v>25</v>
      </c>
      <c r="C10" s="17" t="s">
        <v>25</v>
      </c>
      <c r="D10" s="19">
        <v>51502</v>
      </c>
      <c r="E10" s="20" t="s">
        <v>1</v>
      </c>
      <c r="F10" s="40">
        <v>6510</v>
      </c>
      <c r="G10" s="45"/>
      <c r="H10" s="45"/>
      <c r="I10" s="46">
        <f t="shared" si="0"/>
        <v>6510</v>
      </c>
      <c r="J10" s="45"/>
      <c r="K10" s="45"/>
      <c r="L10" s="46">
        <f t="shared" si="1"/>
        <v>6510</v>
      </c>
      <c r="M10" s="46"/>
      <c r="N10" s="46"/>
      <c r="O10" s="46"/>
      <c r="P10" s="42">
        <f>'0101'!G499</f>
        <v>2015</v>
      </c>
      <c r="Q10" s="42"/>
      <c r="R10" s="42">
        <f>'0101'!G86+'0101'!G87+'0101'!G88+'0101'!G89</f>
        <v>1085</v>
      </c>
      <c r="S10" s="42"/>
      <c r="T10" s="42"/>
      <c r="U10" s="42">
        <f>'0101'!G199+'0101'!G200</f>
        <v>930</v>
      </c>
      <c r="V10" s="42">
        <f>'0101'!G171+'0101'!G172+'0101'!G173+'0101'!G174+'0101'!G175+'0101'!G176+'0101'!G177+'0101'!G178</f>
        <v>0</v>
      </c>
      <c r="W10" s="42"/>
      <c r="X10" s="42">
        <f>'0101'!G293+'0101'!G294</f>
        <v>0</v>
      </c>
      <c r="Y10" s="42">
        <f>'0101'!G296+'0101'!G297</f>
        <v>0</v>
      </c>
      <c r="Z10" s="42"/>
      <c r="AA10" s="42"/>
      <c r="AB10" s="75">
        <f t="shared" si="2"/>
        <v>4495</v>
      </c>
    </row>
    <row r="11" spans="1:30" s="18" customFormat="1" ht="18" customHeight="1">
      <c r="A11" s="16">
        <v>1</v>
      </c>
      <c r="B11" s="17" t="s">
        <v>25</v>
      </c>
      <c r="C11" s="17" t="s">
        <v>25</v>
      </c>
      <c r="D11" s="19">
        <v>51901</v>
      </c>
      <c r="E11" s="20" t="s">
        <v>2</v>
      </c>
      <c r="F11" s="40"/>
      <c r="G11" s="45"/>
      <c r="H11" s="45"/>
      <c r="I11" s="46">
        <f t="shared" si="0"/>
        <v>0</v>
      </c>
      <c r="J11" s="45"/>
      <c r="K11" s="45"/>
      <c r="L11" s="46">
        <f t="shared" si="1"/>
        <v>0</v>
      </c>
      <c r="M11" s="46"/>
      <c r="N11" s="46"/>
      <c r="O11" s="46"/>
      <c r="P11" s="42">
        <f>'0101'!H499</f>
        <v>0</v>
      </c>
      <c r="Q11" s="42"/>
      <c r="R11" s="42"/>
      <c r="S11" s="42"/>
      <c r="T11" s="42"/>
      <c r="U11" s="42"/>
      <c r="V11" s="42">
        <f>'0101'!H155</f>
        <v>0</v>
      </c>
      <c r="W11" s="42">
        <f>'0101'!H188</f>
        <v>0</v>
      </c>
      <c r="X11" s="42">
        <f>'0101'!H284</f>
        <v>0</v>
      </c>
      <c r="Y11" s="42">
        <f>'0101'!H327</f>
        <v>0</v>
      </c>
      <c r="Z11" s="42">
        <f>'0101'!H363</f>
        <v>0</v>
      </c>
      <c r="AA11" s="42">
        <f>'0101'!H397</f>
        <v>0</v>
      </c>
      <c r="AB11" s="75">
        <f t="shared" si="2"/>
        <v>0</v>
      </c>
    </row>
    <row r="12" spans="1:30" s="18" customFormat="1" ht="18" customHeight="1">
      <c r="A12" s="16">
        <v>1</v>
      </c>
      <c r="B12" s="17" t="s">
        <v>25</v>
      </c>
      <c r="C12" s="17" t="s">
        <v>25</v>
      </c>
      <c r="D12" s="19">
        <v>51903</v>
      </c>
      <c r="E12" s="63" t="s">
        <v>61</v>
      </c>
      <c r="F12" s="40">
        <v>2380</v>
      </c>
      <c r="G12" s="45"/>
      <c r="H12" s="45"/>
      <c r="I12" s="46">
        <f t="shared" si="0"/>
        <v>2380</v>
      </c>
      <c r="J12" s="45"/>
      <c r="K12" s="45"/>
      <c r="L12" s="46">
        <f t="shared" si="1"/>
        <v>2380</v>
      </c>
      <c r="M12" s="46"/>
      <c r="N12" s="46"/>
      <c r="O12" s="46"/>
      <c r="P12" s="42">
        <f>'0101'!I499</f>
        <v>1919.08</v>
      </c>
      <c r="Q12" s="42"/>
      <c r="R12" s="42"/>
      <c r="S12" s="42"/>
      <c r="T12" s="99"/>
      <c r="U12" s="99">
        <f>'0101'!I208</f>
        <v>729.08</v>
      </c>
      <c r="V12" s="108"/>
      <c r="W12" s="99">
        <f>'0101'!I185+'0101'!I186</f>
        <v>0</v>
      </c>
      <c r="X12" s="99"/>
      <c r="Y12" s="99"/>
      <c r="Z12" s="99"/>
      <c r="AA12" s="99">
        <v>1190</v>
      </c>
      <c r="AB12" s="75">
        <f t="shared" si="2"/>
        <v>460.92000000000007</v>
      </c>
    </row>
    <row r="13" spans="1:30" s="18" customFormat="1" ht="18" customHeight="1">
      <c r="A13" s="16">
        <v>1</v>
      </c>
      <c r="B13" s="17" t="s">
        <v>25</v>
      </c>
      <c r="C13" s="17" t="s">
        <v>25</v>
      </c>
      <c r="D13" s="21">
        <v>54104</v>
      </c>
      <c r="E13" s="22" t="s">
        <v>34</v>
      </c>
      <c r="F13" s="40">
        <v>10500</v>
      </c>
      <c r="G13" s="45"/>
      <c r="H13" s="45"/>
      <c r="I13" s="46">
        <f t="shared" si="0"/>
        <v>10500</v>
      </c>
      <c r="J13" s="45"/>
      <c r="K13" s="45"/>
      <c r="L13" s="46">
        <f t="shared" si="1"/>
        <v>10500</v>
      </c>
      <c r="M13" s="46"/>
      <c r="N13" s="46"/>
      <c r="O13" s="46"/>
      <c r="P13" s="42">
        <f>'0101'!J499</f>
        <v>0</v>
      </c>
      <c r="Q13" s="42"/>
      <c r="R13" s="42"/>
      <c r="S13" s="42"/>
      <c r="T13" s="6"/>
      <c r="U13" s="6"/>
      <c r="V13" s="6"/>
      <c r="W13" s="6"/>
      <c r="X13" s="6"/>
      <c r="Y13" s="6"/>
      <c r="Z13" s="6"/>
      <c r="AA13" s="116"/>
      <c r="AB13" s="75">
        <f t="shared" si="2"/>
        <v>10500</v>
      </c>
    </row>
    <row r="14" spans="1:30" s="18" customFormat="1" ht="18" customHeight="1">
      <c r="A14" s="16">
        <v>1</v>
      </c>
      <c r="B14" s="17" t="s">
        <v>25</v>
      </c>
      <c r="C14" s="17" t="s">
        <v>25</v>
      </c>
      <c r="D14" s="23">
        <v>54105</v>
      </c>
      <c r="E14" s="24" t="s">
        <v>3</v>
      </c>
      <c r="F14" s="40">
        <v>5000</v>
      </c>
      <c r="G14" s="45"/>
      <c r="H14" s="45"/>
      <c r="I14" s="46">
        <f t="shared" si="0"/>
        <v>5000</v>
      </c>
      <c r="J14" s="45"/>
      <c r="K14" s="45"/>
      <c r="L14" s="46">
        <f t="shared" si="1"/>
        <v>5000</v>
      </c>
      <c r="M14" s="46"/>
      <c r="N14" s="46"/>
      <c r="O14" s="46"/>
      <c r="P14" s="42">
        <f>'0101'!K499</f>
        <v>0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75">
        <f t="shared" si="2"/>
        <v>5000</v>
      </c>
    </row>
    <row r="15" spans="1:30" s="18" customFormat="1" ht="18" customHeight="1">
      <c r="A15" s="16">
        <v>1</v>
      </c>
      <c r="B15" s="17" t="s">
        <v>25</v>
      </c>
      <c r="C15" s="17" t="s">
        <v>25</v>
      </c>
      <c r="D15" s="23">
        <v>54114</v>
      </c>
      <c r="E15" s="24" t="s">
        <v>4</v>
      </c>
      <c r="F15" s="40">
        <v>5000</v>
      </c>
      <c r="G15" s="45"/>
      <c r="H15" s="45"/>
      <c r="I15" s="46">
        <f t="shared" si="0"/>
        <v>5000</v>
      </c>
      <c r="J15" s="45"/>
      <c r="K15" s="45"/>
      <c r="L15" s="46">
        <f t="shared" si="1"/>
        <v>5000</v>
      </c>
      <c r="M15" s="46"/>
      <c r="N15" s="46"/>
      <c r="O15" s="46"/>
      <c r="P15" s="42">
        <f>'0101'!L499</f>
        <v>0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75">
        <f t="shared" si="2"/>
        <v>5000</v>
      </c>
      <c r="AD15" s="106"/>
    </row>
    <row r="16" spans="1:30" s="18" customFormat="1" ht="18" customHeight="1">
      <c r="A16" s="16">
        <v>1</v>
      </c>
      <c r="B16" s="17" t="s">
        <v>25</v>
      </c>
      <c r="C16" s="17" t="s">
        <v>25</v>
      </c>
      <c r="D16" s="23">
        <v>54199</v>
      </c>
      <c r="E16" s="24" t="s">
        <v>5</v>
      </c>
      <c r="F16" s="40">
        <v>72003.58</v>
      </c>
      <c r="G16" s="45"/>
      <c r="H16" s="59"/>
      <c r="I16" s="46">
        <f t="shared" si="0"/>
        <v>72003.58</v>
      </c>
      <c r="J16" s="45"/>
      <c r="K16" s="61"/>
      <c r="L16" s="46">
        <f>I16+J16-K16</f>
        <v>72003.58</v>
      </c>
      <c r="M16" s="46"/>
      <c r="N16" s="46"/>
      <c r="O16" s="46"/>
      <c r="P16" s="42">
        <f>'0101'!M499</f>
        <v>0</v>
      </c>
      <c r="Q16" s="42"/>
      <c r="R16" s="42"/>
      <c r="S16" s="42"/>
      <c r="T16" s="42"/>
      <c r="U16" s="42"/>
      <c r="V16" s="42">
        <f>'0101'!M133+'0101'!M134+'0101'!M135+'0101'!M136+'0101'!M137+'0101'!M142+'0101'!M143+'0101'!M144+'0101'!M149</f>
        <v>0</v>
      </c>
      <c r="W16" s="42"/>
      <c r="X16" s="42"/>
      <c r="Y16" s="42"/>
      <c r="Z16" s="42"/>
      <c r="AA16" s="42"/>
      <c r="AB16" s="75">
        <f t="shared" si="2"/>
        <v>72003.58</v>
      </c>
    </row>
    <row r="17" spans="1:28" s="18" customFormat="1" ht="18" customHeight="1">
      <c r="A17" s="16">
        <v>1</v>
      </c>
      <c r="B17" s="17" t="s">
        <v>25</v>
      </c>
      <c r="C17" s="17" t="s">
        <v>25</v>
      </c>
      <c r="D17" s="19">
        <v>54201</v>
      </c>
      <c r="E17" s="20" t="s">
        <v>6</v>
      </c>
      <c r="F17" s="40">
        <v>75000</v>
      </c>
      <c r="G17" s="45"/>
      <c r="H17" s="45"/>
      <c r="I17" s="46">
        <f t="shared" si="0"/>
        <v>75000</v>
      </c>
      <c r="J17" s="59"/>
      <c r="K17" s="45"/>
      <c r="L17" s="46">
        <f t="shared" si="1"/>
        <v>75000</v>
      </c>
      <c r="M17" s="46"/>
      <c r="N17" s="46"/>
      <c r="O17" s="46"/>
      <c r="P17" s="42">
        <f>'0101'!N499</f>
        <v>24734.019999999997</v>
      </c>
      <c r="Q17" s="42">
        <f>'0101'!N50</f>
        <v>3544.73</v>
      </c>
      <c r="R17" s="42">
        <f>'0101'!N81+'0101'!N82+'0101'!N83</f>
        <v>3984.36</v>
      </c>
      <c r="S17" s="42">
        <f>'0101'!N121+'0101'!N124+'0101'!N125+'0101'!N126</f>
        <v>3833.86</v>
      </c>
      <c r="T17" s="42">
        <f>'0101'!N157+'0101'!N161+'0101'!N162+'0101'!N163</f>
        <v>4718.2300000000005</v>
      </c>
      <c r="U17" s="42">
        <f>'0101'!N173+'0101'!N203+'0101'!N204+'0101'!N205+'0101'!N214</f>
        <v>4999.34</v>
      </c>
      <c r="V17" s="42">
        <f>'0101'!N108+'0101'!N109+'0101'!N127+'0101'!N128+'0101'!N129+'0101'!N130+'0101'!N145+'0101'!N146+'0101'!N147+'0101'!N148</f>
        <v>0</v>
      </c>
      <c r="W17" s="42">
        <f>'0101'!N179+'0101'!N193+'0101'!N194+'0101'!N195</f>
        <v>0</v>
      </c>
      <c r="X17" s="42">
        <f>'0101'!N283+'0101'!N285+'0101'!N286+'0101'!N287</f>
        <v>0</v>
      </c>
      <c r="Y17" s="42">
        <f>'0101'!N322+'0101'!N323+'0101'!N326</f>
        <v>0</v>
      </c>
      <c r="Z17" s="42">
        <f>'0101'!N333+'0101'!N361+'0101'!N364+'0101'!N365+'0101'!N366</f>
        <v>0</v>
      </c>
      <c r="AA17" s="42">
        <v>3653.5</v>
      </c>
      <c r="AB17" s="75">
        <f t="shared" si="2"/>
        <v>50265.98</v>
      </c>
    </row>
    <row r="18" spans="1:28" s="18" customFormat="1" ht="18" customHeight="1">
      <c r="A18" s="16">
        <v>1</v>
      </c>
      <c r="B18" s="17" t="s">
        <v>25</v>
      </c>
      <c r="C18" s="17" t="s">
        <v>25</v>
      </c>
      <c r="D18" s="19">
        <v>54202</v>
      </c>
      <c r="E18" s="20" t="s">
        <v>7</v>
      </c>
      <c r="F18" s="40">
        <v>35000</v>
      </c>
      <c r="G18" s="45"/>
      <c r="H18" s="45"/>
      <c r="I18" s="46">
        <f t="shared" si="0"/>
        <v>35000</v>
      </c>
      <c r="J18" s="45"/>
      <c r="K18" s="45"/>
      <c r="L18" s="46">
        <f t="shared" si="1"/>
        <v>35000</v>
      </c>
      <c r="M18" s="46"/>
      <c r="N18" s="46"/>
      <c r="O18" s="46"/>
      <c r="P18" s="42">
        <f>'0101'!O499</f>
        <v>10460.130000000005</v>
      </c>
      <c r="Q18" s="42">
        <f>'0101'!O30+'0101'!O31+'0101'!O32+'0101'!O33+'0101'!O34+'0101'!O35+'0101'!O36+'0101'!O37+'0101'!O38+'0101'!O39+'0101'!O40+'0101'!O41+'0101'!O42+'0101'!O43+'0101'!O44+'0101'!O45+'0101'!O46+'0101'!O47+'0101'!O48+'0101'!O49</f>
        <v>1749.2399999999998</v>
      </c>
      <c r="R18" s="42">
        <f>'0101'!O60+'0101'!O61+'0101'!O63+'0101'!O64+'0101'!O65+'0101'!O66+'0101'!O67+'0101'!O68+'0101'!O69+'0101'!O70+'0101'!O71+'0101'!O72+'0101'!O73+'0101'!O74+'0101'!O75+'0101'!O76+'0101'!O77+'0101'!O78+'0101'!O79+'0101'!O80</f>
        <v>1724.7099999999996</v>
      </c>
      <c r="S18" s="42">
        <f>'0101'!O98+'0101'!O99+'0101'!O105+'0101'!O106+'0101'!O107+'0101'!O108+'0101'!O109+'0101'!O110+'0101'!O111+'0101'!O112+'0101'!O113+'0101'!O114+'0101'!O115+'0101'!O116+'0101'!O117+'0101'!O118+'0101'!O119+'0101'!O120+'0101'!O122+'0101'!O123</f>
        <v>1741.3699999999997</v>
      </c>
      <c r="T18" s="42">
        <f>'0101'!O138+'0101'!O139+'0101'!O141+'0101'!O142+'0101'!O143+'0101'!O144+'0101'!O145+'0101'!O146+'0101'!O147+'0101'!O148+'0101'!O149+'0101'!O150+'0101'!O151+'0101'!O152+'0101'!O153+'0101'!O154+'0101'!O155+'0101'!O156+'0101'!O159+'0101'!O160</f>
        <v>1749.2399999999998</v>
      </c>
      <c r="U18" s="42">
        <f>'0101'!O171+'0101'!O172+'0101'!O182+'0101'!O183+'0101'!O184+'0101'!O185+'0101'!O186+'0101'!O187+'0101'!O188+'0101'!O189+'0101'!O190+'0101'!O191+'0101'!O192+'0101'!O193+'0101'!O194+'0101'!O195+'0101'!O196+'0101'!O197+'0101'!O206+'0101'!O207</f>
        <v>1756.1399999999996</v>
      </c>
      <c r="V18" s="42">
        <f>'0101'!O110+'0101'!O111+'0101'!O112+'0101'!O113+'0101'!O114+'0101'!O115+'0101'!O116+'0101'!O117+'0101'!O118+'0101'!O119+'0101'!O120+'0101'!O121+'0101'!O122+'0101'!O123+'0101'!O124+'0101'!O131+'0101'!O132+'0101'!O160+'0101'!O161</f>
        <v>1368.58</v>
      </c>
      <c r="W18" s="42"/>
      <c r="X18" s="42">
        <f>'0101'!O196+'0101'!O197+'0101'!O198+'0101'!O199+'0101'!O200+'0101'!O201+'0101'!O202+'0101'!O203+'0101'!O204+'0101'!O205+'0101'!O206+'0101'!O207+'0101'!O208+'0101'!O209+'0101'!O210+'0101'!O211+'0101'!O212+'0101'!O213+'0101'!O216+'0101'!O217+'0101'!O218+'0101'!O219+'0101'!O220+'0101'!O221+'0101'!O222+'0101'!O223+'0101'!O224+'0101'!O225+'0101'!O226+'0101'!O227+'0101'!O228+'0101'!O229+'0101'!O230+'0101'!O231+'0101'!O232+'0101'!O233+'0101'!O234+'0101'!O235+'0101'!O236+'0101'!O237+'0101'!O238+'0101'!O239+'0101'!O240+'0101'!O241+'0101'!O242+'0101'!O243+'0101'!O244+'0101'!O245+'0101'!O246+'0101'!O247+'0101'!O248+'0101'!O249+'0101'!O250+'0101'!O251+'0101'!O252+'0101'!O253+'0101'!O254+'0101'!O255+'0101'!O256+'0101'!O258+'0101'!O257+'0101'!O259+'0101'!O260+'0101'!O261+'0101'!O262+'0101'!O263+'0101'!O265+'0101'!O266+'0101'!O267+'0101'!O268+'0101'!O269+'0101'!O270+'0101'!O271+'0101'!O272+'0101'!O273+'0101'!O274+'0101'!O275+'0101'!O276+'0101'!O277+'0101'!O278+'0101'!O279+'0101'!O280+'0101'!O281+'0101'!O282</f>
        <v>326.39999999999998</v>
      </c>
      <c r="Y18" s="42">
        <f>'0101'!O300+'0101'!O301+'0101'!O302+'0101'!O303+'0101'!O304+'0101'!O305+'0101'!O306+'0101'!O307+'0101'!O308+'0101'!O309+'0101'!O310+'0101'!O311+'0101'!O312+'0101'!O313+'0101'!O314+'0101'!O315+'0101'!O316+'0101'!O317+'0101'!O320+'0101'!O321+'0101'!O324+'0101'!O325</f>
        <v>0</v>
      </c>
      <c r="Z18" s="42">
        <f>'0101'!O342+'0101'!O343+'0101'!O344+'0101'!O345+'0101'!O346+'0101'!O347+'0101'!O348+'0101'!O349+'0101'!O350+'0101'!O351+'0101'!O352+'0101'!O353+'0101'!O354+'0101'!O355+'0101'!O356+'0101'!O357+'0101'!O358+'0101'!O359</f>
        <v>0</v>
      </c>
      <c r="AA18" s="42">
        <v>1723.78</v>
      </c>
      <c r="AB18" s="75">
        <f t="shared" si="2"/>
        <v>24539.869999999995</v>
      </c>
    </row>
    <row r="19" spans="1:28" s="18" customFormat="1" ht="18" customHeight="1">
      <c r="A19" s="16">
        <v>1</v>
      </c>
      <c r="B19" s="17" t="s">
        <v>25</v>
      </c>
      <c r="C19" s="17" t="s">
        <v>25</v>
      </c>
      <c r="D19" s="19">
        <v>54203</v>
      </c>
      <c r="E19" s="20" t="s">
        <v>8</v>
      </c>
      <c r="F19" s="40">
        <v>45000</v>
      </c>
      <c r="G19" s="45"/>
      <c r="H19" s="45"/>
      <c r="I19" s="46">
        <f t="shared" si="0"/>
        <v>45000</v>
      </c>
      <c r="J19" s="45"/>
      <c r="K19" s="45"/>
      <c r="L19" s="46">
        <f t="shared" si="1"/>
        <v>45000</v>
      </c>
      <c r="M19" s="46"/>
      <c r="N19" s="46"/>
      <c r="O19" s="46"/>
      <c r="P19" s="42">
        <f>'0101'!P499</f>
        <v>17950.82</v>
      </c>
      <c r="Q19" s="42">
        <f>'0101'!P51+'0101'!P52+'0101'!P53+'0101'!P54+'0101'!P55</f>
        <v>2012.1200000000001</v>
      </c>
      <c r="R19" s="42">
        <f>'0101'!P79+'0101'!P80+'0101'!P81+'0101'!P82</f>
        <v>0</v>
      </c>
      <c r="S19" s="42">
        <f>'0101'!P92+'0101'!P93+'0101'!P94+'0101'!P95+'0101'!P96+'0101'!P97+'0101'!P101+'0101'!P102+'0101'!P103+'0101'!P104+'0101'!P129+'0101'!P130</f>
        <v>7413.48</v>
      </c>
      <c r="T19" s="42">
        <f>'0101'!P165</f>
        <v>1819.62</v>
      </c>
      <c r="U19" s="42">
        <f>'0101'!P166+'0101'!P167+'0101'!P168+'0101'!P169+'0101'!P170+'0101'!P201+'0101'!P202+'0101'!P210+'0101'!P211+'0101'!P212+'0101'!P213</f>
        <v>6533.8400000000011</v>
      </c>
      <c r="V19" s="42">
        <f>'0101'!P138+'0101'!P139+'0101'!P140+'0101'!P141+'0101'!P151+'0101'!P152+'0101'!P153+'0101'!P154+'0101'!P156+'0101'!P157+'0101'!P158+'0101'!P159</f>
        <v>0</v>
      </c>
      <c r="W19" s="42">
        <f>'0101'!P189+'0101'!P190+'0101'!P191+'0101'!P192</f>
        <v>0</v>
      </c>
      <c r="X19" s="42">
        <f>'0101'!P288+'0101'!P289+'0101'!P290+'0101'!P291</f>
        <v>0</v>
      </c>
      <c r="Y19" s="42">
        <f>'0101'!P328+'0101'!P329+'0101'!P330+'0101'!P331</f>
        <v>0</v>
      </c>
      <c r="Z19" s="42">
        <f>'0101'!P367+'0101'!P368+'0101'!P369+'0101'!P370</f>
        <v>0</v>
      </c>
      <c r="AA19" s="42">
        <v>171.76</v>
      </c>
      <c r="AB19" s="75">
        <f t="shared" si="2"/>
        <v>27049.18</v>
      </c>
    </row>
    <row r="20" spans="1:28" s="18" customFormat="1" ht="18" customHeight="1">
      <c r="A20" s="16">
        <v>1</v>
      </c>
      <c r="B20" s="17" t="s">
        <v>25</v>
      </c>
      <c r="C20" s="17" t="s">
        <v>25</v>
      </c>
      <c r="D20" s="21">
        <v>54301</v>
      </c>
      <c r="E20" s="26" t="s">
        <v>9</v>
      </c>
      <c r="F20" s="45">
        <v>2000</v>
      </c>
      <c r="G20" s="59"/>
      <c r="H20" s="45"/>
      <c r="I20" s="46">
        <f t="shared" si="0"/>
        <v>2000</v>
      </c>
      <c r="J20" s="61"/>
      <c r="K20" s="45"/>
      <c r="L20" s="46">
        <f t="shared" si="1"/>
        <v>2000</v>
      </c>
      <c r="M20" s="46"/>
      <c r="N20" s="46"/>
      <c r="O20" s="46"/>
      <c r="P20" s="44">
        <f>'0101'!Q499</f>
        <v>0</v>
      </c>
      <c r="Q20" s="44"/>
      <c r="R20" s="44"/>
      <c r="S20" s="44"/>
      <c r="T20" s="44"/>
      <c r="U20" s="44"/>
      <c r="V20" s="44"/>
      <c r="W20" s="44"/>
      <c r="X20" s="44">
        <f>'0101'!Q215</f>
        <v>0</v>
      </c>
      <c r="Y20" s="44"/>
      <c r="Z20" s="44">
        <f>'0101'!Q362</f>
        <v>0</v>
      </c>
      <c r="AA20" s="44"/>
      <c r="AB20" s="75">
        <f t="shared" si="2"/>
        <v>2000</v>
      </c>
    </row>
    <row r="21" spans="1:28" s="18" customFormat="1" ht="18" customHeight="1">
      <c r="A21" s="16">
        <v>1</v>
      </c>
      <c r="B21" s="17" t="s">
        <v>25</v>
      </c>
      <c r="C21" s="17" t="s">
        <v>25</v>
      </c>
      <c r="D21" s="21">
        <v>54304</v>
      </c>
      <c r="E21" s="26" t="s">
        <v>62</v>
      </c>
      <c r="F21" s="41">
        <v>5000</v>
      </c>
      <c r="G21" s="59"/>
      <c r="H21" s="45"/>
      <c r="I21" s="46">
        <f t="shared" si="0"/>
        <v>5000</v>
      </c>
      <c r="J21" s="61"/>
      <c r="K21" s="45"/>
      <c r="L21" s="46">
        <f t="shared" si="1"/>
        <v>5000</v>
      </c>
      <c r="M21" s="46"/>
      <c r="N21" s="46"/>
      <c r="O21" s="46"/>
      <c r="P21" s="44">
        <f>'0101'!R499</f>
        <v>0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75">
        <f t="shared" si="2"/>
        <v>5000</v>
      </c>
    </row>
    <row r="22" spans="1:28" s="18" customFormat="1" ht="18" customHeight="1">
      <c r="A22" s="16">
        <v>1</v>
      </c>
      <c r="B22" s="17" t="s">
        <v>25</v>
      </c>
      <c r="C22" s="17" t="s">
        <v>25</v>
      </c>
      <c r="D22" s="19">
        <v>54316</v>
      </c>
      <c r="E22" s="20" t="s">
        <v>10</v>
      </c>
      <c r="F22" s="40">
        <v>10000</v>
      </c>
      <c r="G22" s="45"/>
      <c r="H22" s="45"/>
      <c r="I22" s="46">
        <f t="shared" si="0"/>
        <v>10000</v>
      </c>
      <c r="J22" s="45"/>
      <c r="K22" s="45"/>
      <c r="L22" s="46">
        <f t="shared" si="1"/>
        <v>10000</v>
      </c>
      <c r="M22" s="46"/>
      <c r="N22" s="46"/>
      <c r="O22" s="46"/>
      <c r="P22" s="42">
        <f>'0101'!S499</f>
        <v>5265</v>
      </c>
      <c r="Q22" s="42"/>
      <c r="R22" s="42">
        <f>'0101'!S58+'0101'!S59</f>
        <v>2130</v>
      </c>
      <c r="S22" s="42">
        <f>'0101'!S131+'0101'!S132+'0101'!S133+'0101'!S134+'0101'!S135+'0101'!S136+'0101'!S137</f>
        <v>1610</v>
      </c>
      <c r="T22" s="42"/>
      <c r="U22" s="42">
        <f>'0101'!S175+'0101'!S176+'0101'!S177+'0101'!S178+'0101'!S179+'0101'!S180+'0101'!S181</f>
        <v>1525</v>
      </c>
      <c r="V22" s="42"/>
      <c r="W22" s="42"/>
      <c r="X22" s="42">
        <f>'0101'!S264</f>
        <v>0</v>
      </c>
      <c r="Y22" s="42"/>
      <c r="Z22" s="42">
        <f>'0101'!S334+'0101'!S335+'0101'!S336+'0101'!S337+'0101'!S338+'0101'!S339+'0101'!S340+'0101'!S341</f>
        <v>0</v>
      </c>
      <c r="AA22" s="42">
        <f>'0101'!S372+'0101'!S373</f>
        <v>0</v>
      </c>
      <c r="AB22" s="75">
        <f t="shared" si="2"/>
        <v>4735</v>
      </c>
    </row>
    <row r="23" spans="1:28" s="18" customFormat="1" ht="18" hidden="1" customHeight="1">
      <c r="A23" s="16">
        <v>1</v>
      </c>
      <c r="B23" s="17" t="s">
        <v>25</v>
      </c>
      <c r="C23" s="17" t="s">
        <v>25</v>
      </c>
      <c r="D23" s="21">
        <v>72101</v>
      </c>
      <c r="E23" s="22" t="s">
        <v>11</v>
      </c>
      <c r="F23" s="40"/>
      <c r="G23" s="45"/>
      <c r="H23" s="45"/>
      <c r="I23" s="46">
        <f t="shared" si="0"/>
        <v>0</v>
      </c>
      <c r="J23" s="45"/>
      <c r="K23" s="45"/>
      <c r="L23" s="46">
        <f>I23+J23-K23</f>
        <v>0</v>
      </c>
      <c r="M23" s="46"/>
      <c r="N23" s="46"/>
      <c r="O23" s="46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75">
        <f t="shared" si="2"/>
        <v>0</v>
      </c>
    </row>
    <row r="24" spans="1:28" s="18" customFormat="1" ht="18" customHeight="1">
      <c r="A24" s="16"/>
      <c r="B24" s="17"/>
      <c r="C24" s="17"/>
      <c r="D24" s="25"/>
      <c r="E24" s="26"/>
      <c r="F24" s="40"/>
      <c r="G24" s="45"/>
      <c r="H24" s="45"/>
      <c r="I24" s="46">
        <f t="shared" si="0"/>
        <v>0</v>
      </c>
      <c r="J24" s="45"/>
      <c r="K24" s="45"/>
      <c r="L24" s="46">
        <f t="shared" si="1"/>
        <v>0</v>
      </c>
      <c r="M24" s="46"/>
      <c r="N24" s="46"/>
      <c r="O24" s="46"/>
      <c r="P24" s="42"/>
      <c r="Q24" s="107">
        <f>SUM(Q6:Q23)</f>
        <v>7306.0899999999992</v>
      </c>
      <c r="R24" s="107">
        <f>SUM(R7:R23)</f>
        <v>30104.07</v>
      </c>
      <c r="S24" s="107">
        <f>SUM(S6:S23)</f>
        <v>34098.71</v>
      </c>
      <c r="T24" s="107">
        <f>SUM(T6:T23)</f>
        <v>23052.09</v>
      </c>
      <c r="U24" s="107">
        <f>SUM(U6:U23)</f>
        <v>31493.4</v>
      </c>
      <c r="V24" s="42">
        <f>SUM(V6:V23)</f>
        <v>1368.58</v>
      </c>
      <c r="W24" s="42">
        <f>SUM(W6:W23)</f>
        <v>0</v>
      </c>
      <c r="X24" s="107">
        <f>SUM(X7:X23)</f>
        <v>326.39999999999998</v>
      </c>
      <c r="Y24" s="42">
        <f>SUM(Y6:Y23)</f>
        <v>0</v>
      </c>
      <c r="Z24" s="42">
        <f>SUM(Z7:Z23)</f>
        <v>0</v>
      </c>
      <c r="AA24" s="107">
        <f>SUM(AA6:AA23)</f>
        <v>19739.039999999997</v>
      </c>
      <c r="AB24" s="75"/>
    </row>
    <row r="25" spans="1:28" s="18" customFormat="1" ht="18" customHeight="1">
      <c r="A25" s="16">
        <v>1</v>
      </c>
      <c r="B25" s="17" t="s">
        <v>25</v>
      </c>
      <c r="C25" s="17" t="s">
        <v>26</v>
      </c>
      <c r="D25" s="19">
        <v>51103</v>
      </c>
      <c r="E25" s="20" t="s">
        <v>0</v>
      </c>
      <c r="F25" s="40">
        <v>15750</v>
      </c>
      <c r="G25" s="45"/>
      <c r="H25" s="45"/>
      <c r="I25" s="46">
        <f t="shared" si="0"/>
        <v>15750</v>
      </c>
      <c r="J25" s="45"/>
      <c r="K25" s="45"/>
      <c r="L25" s="46">
        <f t="shared" si="1"/>
        <v>15750</v>
      </c>
      <c r="M25" s="46"/>
      <c r="N25" s="46"/>
      <c r="O25" s="46"/>
      <c r="P25" s="42">
        <f>'0102'!C134</f>
        <v>0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>
        <f>'0102'!C52</f>
        <v>0</v>
      </c>
      <c r="AB25" s="75">
        <f t="shared" si="2"/>
        <v>15750</v>
      </c>
    </row>
    <row r="26" spans="1:28" s="18" customFormat="1" ht="18" hidden="1" customHeight="1">
      <c r="A26" s="16">
        <v>1</v>
      </c>
      <c r="B26" s="17" t="s">
        <v>25</v>
      </c>
      <c r="C26" s="17" t="s">
        <v>26</v>
      </c>
      <c r="D26" s="19">
        <v>51203</v>
      </c>
      <c r="E26" s="20" t="s">
        <v>0</v>
      </c>
      <c r="F26" s="40"/>
      <c r="G26" s="45"/>
      <c r="H26" s="45"/>
      <c r="I26" s="46">
        <f t="shared" si="0"/>
        <v>0</v>
      </c>
      <c r="J26" s="45"/>
      <c r="K26" s="45"/>
      <c r="L26" s="46">
        <f t="shared" si="1"/>
        <v>0</v>
      </c>
      <c r="M26" s="46"/>
      <c r="N26" s="46"/>
      <c r="O26" s="46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75">
        <f t="shared" si="2"/>
        <v>0</v>
      </c>
    </row>
    <row r="27" spans="1:28" s="18" customFormat="1" ht="18" customHeight="1">
      <c r="A27" s="16">
        <v>1</v>
      </c>
      <c r="B27" s="17" t="s">
        <v>25</v>
      </c>
      <c r="C27" s="17" t="s">
        <v>26</v>
      </c>
      <c r="D27" s="19">
        <v>51903</v>
      </c>
      <c r="E27" s="63" t="s">
        <v>63</v>
      </c>
      <c r="F27" s="40">
        <v>7650</v>
      </c>
      <c r="G27" s="45"/>
      <c r="H27" s="45"/>
      <c r="I27" s="46">
        <f t="shared" si="0"/>
        <v>7650</v>
      </c>
      <c r="J27" s="45"/>
      <c r="K27" s="45"/>
      <c r="L27" s="46">
        <f t="shared" si="1"/>
        <v>7650</v>
      </c>
      <c r="M27" s="46"/>
      <c r="N27" s="46"/>
      <c r="O27" s="46"/>
      <c r="P27" s="42">
        <f>'0102'!D134</f>
        <v>7621.7</v>
      </c>
      <c r="Q27" s="42"/>
      <c r="R27" s="42"/>
      <c r="S27" s="42"/>
      <c r="T27" s="42"/>
      <c r="U27" s="42">
        <f>'0102'!D64</f>
        <v>3796.7</v>
      </c>
      <c r="V27" s="42"/>
      <c r="W27" s="42">
        <f>'0102'!D20</f>
        <v>0</v>
      </c>
      <c r="X27" s="42"/>
      <c r="Y27" s="42"/>
      <c r="Z27" s="42"/>
      <c r="AA27" s="42">
        <v>3825</v>
      </c>
      <c r="AB27" s="75">
        <f t="shared" si="2"/>
        <v>28.300000000000182</v>
      </c>
    </row>
    <row r="28" spans="1:28" s="18" customFormat="1" ht="18" customHeight="1">
      <c r="A28" s="16">
        <v>1</v>
      </c>
      <c r="B28" s="17" t="s">
        <v>25</v>
      </c>
      <c r="C28" s="17" t="s">
        <v>26</v>
      </c>
      <c r="D28" s="19">
        <v>54104</v>
      </c>
      <c r="E28" s="63" t="s">
        <v>34</v>
      </c>
      <c r="F28" s="40">
        <v>10796.5</v>
      </c>
      <c r="G28" s="45"/>
      <c r="H28" s="45"/>
      <c r="I28" s="46">
        <f t="shared" si="0"/>
        <v>10796.5</v>
      </c>
      <c r="J28" s="45"/>
      <c r="K28" s="45"/>
      <c r="L28" s="46">
        <f t="shared" si="1"/>
        <v>10796.5</v>
      </c>
      <c r="M28" s="46"/>
      <c r="N28" s="46"/>
      <c r="O28" s="46"/>
      <c r="P28" s="42">
        <f>'0102'!E134</f>
        <v>0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75">
        <f t="shared" si="2"/>
        <v>10796.5</v>
      </c>
    </row>
    <row r="29" spans="1:28" s="18" customFormat="1" ht="18" customHeight="1">
      <c r="A29" s="16">
        <v>1</v>
      </c>
      <c r="B29" s="17" t="s">
        <v>25</v>
      </c>
      <c r="C29" s="17" t="s">
        <v>26</v>
      </c>
      <c r="D29" s="23">
        <v>54105</v>
      </c>
      <c r="E29" s="24" t="s">
        <v>3</v>
      </c>
      <c r="F29" s="40">
        <v>4500</v>
      </c>
      <c r="G29" s="45"/>
      <c r="H29" s="45"/>
      <c r="I29" s="46">
        <f t="shared" si="0"/>
        <v>4500</v>
      </c>
      <c r="J29" s="45"/>
      <c r="K29" s="45"/>
      <c r="L29" s="46">
        <f t="shared" si="1"/>
        <v>4500</v>
      </c>
      <c r="M29" s="46"/>
      <c r="N29" s="46"/>
      <c r="O29" s="46"/>
      <c r="P29" s="42">
        <f>'0102'!F134</f>
        <v>0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75">
        <f t="shared" si="2"/>
        <v>4500</v>
      </c>
    </row>
    <row r="30" spans="1:28" s="18" customFormat="1" ht="18" customHeight="1">
      <c r="A30" s="16">
        <v>1</v>
      </c>
      <c r="B30" s="17" t="s">
        <v>25</v>
      </c>
      <c r="C30" s="17" t="s">
        <v>26</v>
      </c>
      <c r="D30" s="23">
        <v>54114</v>
      </c>
      <c r="E30" s="24" t="s">
        <v>4</v>
      </c>
      <c r="F30" s="40">
        <v>6000</v>
      </c>
      <c r="G30" s="45"/>
      <c r="H30" s="45"/>
      <c r="I30" s="46">
        <f t="shared" si="0"/>
        <v>6000</v>
      </c>
      <c r="J30" s="45"/>
      <c r="K30" s="45"/>
      <c r="L30" s="46">
        <f t="shared" si="1"/>
        <v>6000</v>
      </c>
      <c r="M30" s="46"/>
      <c r="N30" s="46"/>
      <c r="O30" s="46"/>
      <c r="P30" s="42">
        <f>'0102'!G134</f>
        <v>0</v>
      </c>
      <c r="Q30" s="42"/>
      <c r="R30" s="42"/>
      <c r="S30" s="42">
        <f>'0102'!G8+'0102'!G9+'0102'!G10+'0102'!G11</f>
        <v>0</v>
      </c>
      <c r="T30" s="42"/>
      <c r="U30" s="42"/>
      <c r="V30" s="42"/>
      <c r="W30" s="42">
        <f>'0102'!G18+'0102'!G19</f>
        <v>0</v>
      </c>
      <c r="X30" s="42">
        <f>'0102'!G33+'0102'!G34+'0102'!G35+'0102'!G36+'0102'!G37</f>
        <v>0</v>
      </c>
      <c r="Y30" s="42"/>
      <c r="Z30" s="42"/>
      <c r="AA30" s="42"/>
      <c r="AB30" s="75">
        <f t="shared" si="2"/>
        <v>6000</v>
      </c>
    </row>
    <row r="31" spans="1:28" s="18" customFormat="1" ht="18" customHeight="1">
      <c r="A31" s="16">
        <v>1</v>
      </c>
      <c r="B31" s="17" t="s">
        <v>25</v>
      </c>
      <c r="C31" s="17" t="s">
        <v>26</v>
      </c>
      <c r="D31" s="21">
        <v>54121</v>
      </c>
      <c r="E31" s="22" t="s">
        <v>12</v>
      </c>
      <c r="F31" s="40">
        <v>15000</v>
      </c>
      <c r="G31" s="45"/>
      <c r="H31" s="45"/>
      <c r="I31" s="46">
        <f t="shared" si="0"/>
        <v>15000</v>
      </c>
      <c r="J31" s="45"/>
      <c r="K31" s="45"/>
      <c r="L31" s="46">
        <f t="shared" si="1"/>
        <v>15000</v>
      </c>
      <c r="M31" s="46"/>
      <c r="N31" s="46"/>
      <c r="O31" s="46"/>
      <c r="P31" s="42">
        <f>'0102'!H134</f>
        <v>0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>
        <f>'0102'!H57</f>
        <v>0</v>
      </c>
      <c r="AB31" s="75">
        <f t="shared" si="2"/>
        <v>15000</v>
      </c>
    </row>
    <row r="32" spans="1:28" s="18" customFormat="1" ht="18" customHeight="1">
      <c r="A32" s="16">
        <v>1</v>
      </c>
      <c r="B32" s="17" t="s">
        <v>25</v>
      </c>
      <c r="C32" s="17" t="s">
        <v>26</v>
      </c>
      <c r="D32" s="21">
        <v>54199</v>
      </c>
      <c r="E32" s="26" t="s">
        <v>106</v>
      </c>
      <c r="F32" s="40">
        <v>72003.570000000007</v>
      </c>
      <c r="G32" s="45"/>
      <c r="H32" s="45"/>
      <c r="I32" s="46">
        <f t="shared" si="0"/>
        <v>72003.570000000007</v>
      </c>
      <c r="J32" s="45"/>
      <c r="K32" s="45"/>
      <c r="L32" s="46">
        <f t="shared" si="1"/>
        <v>72003.570000000007</v>
      </c>
      <c r="M32" s="46"/>
      <c r="N32" s="46"/>
      <c r="O32" s="46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75">
        <f t="shared" si="2"/>
        <v>72003.570000000007</v>
      </c>
    </row>
    <row r="33" spans="1:28" s="18" customFormat="1" ht="18" customHeight="1">
      <c r="A33" s="16">
        <v>1</v>
      </c>
      <c r="B33" s="17" t="s">
        <v>25</v>
      </c>
      <c r="C33" s="17" t="s">
        <v>26</v>
      </c>
      <c r="D33" s="19">
        <v>54301</v>
      </c>
      <c r="E33" s="20" t="s">
        <v>35</v>
      </c>
      <c r="F33" s="40">
        <v>3000</v>
      </c>
      <c r="G33" s="59"/>
      <c r="H33" s="45"/>
      <c r="I33" s="46">
        <f t="shared" si="0"/>
        <v>3000</v>
      </c>
      <c r="J33" s="45"/>
      <c r="K33" s="45"/>
      <c r="L33" s="46">
        <f t="shared" si="1"/>
        <v>3000</v>
      </c>
      <c r="M33" s="46"/>
      <c r="N33" s="46"/>
      <c r="O33" s="46"/>
      <c r="P33" s="42">
        <f>'0102'!I134</f>
        <v>0</v>
      </c>
      <c r="Q33" s="42"/>
      <c r="R33" s="42"/>
      <c r="S33" s="42"/>
      <c r="T33" s="42"/>
      <c r="U33" s="42"/>
      <c r="V33" s="42"/>
      <c r="W33" s="42"/>
      <c r="X33" s="42">
        <f>'0102'!I29+'0102'!I32</f>
        <v>0</v>
      </c>
      <c r="Y33" s="42"/>
      <c r="Z33" s="42">
        <f>'0102'!I49</f>
        <v>0</v>
      </c>
      <c r="AA33" s="42"/>
      <c r="AB33" s="75">
        <f t="shared" si="2"/>
        <v>3000</v>
      </c>
    </row>
    <row r="34" spans="1:28" s="18" customFormat="1" ht="18" customHeight="1">
      <c r="A34" s="16">
        <v>1</v>
      </c>
      <c r="B34" s="17" t="s">
        <v>25</v>
      </c>
      <c r="C34" s="17" t="s">
        <v>26</v>
      </c>
      <c r="D34" s="19">
        <v>54401</v>
      </c>
      <c r="E34" s="20" t="s">
        <v>13</v>
      </c>
      <c r="F34" s="40">
        <v>3500</v>
      </c>
      <c r="G34" s="45"/>
      <c r="H34" s="45"/>
      <c r="I34" s="46">
        <f t="shared" si="0"/>
        <v>3500</v>
      </c>
      <c r="J34" s="45"/>
      <c r="K34" s="45"/>
      <c r="L34" s="46">
        <f t="shared" si="1"/>
        <v>3500</v>
      </c>
      <c r="M34" s="46"/>
      <c r="N34" s="46"/>
      <c r="O34" s="46"/>
      <c r="P34" s="42">
        <f>'0102'!J134</f>
        <v>1500</v>
      </c>
      <c r="Q34" s="42">
        <f>'0102'!J5+'0102'!J6+'0102'!J7+'0102'!J8+'0102'!J9+'0102'!J10+'0102'!J11+'0102'!J12+'0102'!J13+'0102'!J14+'0102'!J15+'0102'!J16</f>
        <v>300</v>
      </c>
      <c r="R34" s="42">
        <f>'0102'!J17+'0102'!J18+'0102'!J19+'0102'!J20+'0102'!J21+'0102'!J22+'0102'!J23+'0102'!J24+'0102'!J25+'0102'!J26+'0102'!J27+'0102'!J28+'0102'!J29+'0102'!J30+'0102'!J31+'0102'!J32+'0102'!J33+'0102'!J34+'0102'!J35+'0102'!J36</f>
        <v>500</v>
      </c>
      <c r="S34" s="42">
        <f>'0102'!J37+'0102'!J38+'0102'!J39+'0102'!J40</f>
        <v>100</v>
      </c>
      <c r="T34" s="42">
        <f>'0102'!J41+'0102'!J42+'0102'!J43+'0102'!J44+'0102'!J45+'0102'!J46+'0102'!J47+'0102'!J48+'0102'!J49+'0102'!J50+'0102'!J51</f>
        <v>275</v>
      </c>
      <c r="U34" s="42">
        <f>'0102'!J52+'0102'!J53+'0102'!J54+'0102'!J55+'0102'!J56+'0102'!J57+'0102'!J58+'0102'!J59+'0102'!J60+'0102'!J61+'0102'!J62+'0102'!J63</f>
        <v>300</v>
      </c>
      <c r="V34" s="42"/>
      <c r="W34" s="42">
        <f>'0102'!J16+'0102'!J17</f>
        <v>50</v>
      </c>
      <c r="X34" s="42">
        <f>'0102'!J21+'0102'!J22+'0102'!J23+'0102'!J24+'0102'!J25+'0102'!J26+'0102'!J27+'0102'!J28+'0102'!J30+'0102'!J31</f>
        <v>250</v>
      </c>
      <c r="Y34" s="42">
        <v>87.5</v>
      </c>
      <c r="Z34" s="42">
        <f>'0102'!J43+'0102'!J44+'0102'!J45+'0102'!J46+'0102'!J47+'0102'!J48</f>
        <v>150</v>
      </c>
      <c r="AA34" s="42" t="e">
        <f>'0102'!J50+'0102'!J51+'0102'!J58+'0102'!J59+'0102'!J60+'0102'!#REF!</f>
        <v>#REF!</v>
      </c>
      <c r="AB34" s="75">
        <f t="shared" si="2"/>
        <v>2000</v>
      </c>
    </row>
    <row r="35" spans="1:28" s="18" customFormat="1" ht="18" customHeight="1">
      <c r="A35" s="16">
        <v>1</v>
      </c>
      <c r="B35" s="17" t="s">
        <v>25</v>
      </c>
      <c r="C35" s="17" t="s">
        <v>26</v>
      </c>
      <c r="D35" s="19">
        <v>55603</v>
      </c>
      <c r="E35" s="20" t="s">
        <v>36</v>
      </c>
      <c r="F35" s="40">
        <v>500</v>
      </c>
      <c r="G35" s="45"/>
      <c r="H35" s="45"/>
      <c r="I35" s="46">
        <f t="shared" si="0"/>
        <v>500</v>
      </c>
      <c r="J35" s="45"/>
      <c r="K35" s="45"/>
      <c r="L35" s="46">
        <f t="shared" si="1"/>
        <v>500</v>
      </c>
      <c r="M35" s="46"/>
      <c r="N35" s="46"/>
      <c r="O35" s="46"/>
      <c r="P35" s="42">
        <f>'0102'!K134</f>
        <v>0</v>
      </c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>
        <f>'0102'!K53+'0102'!K54+'0102'!K55+'0102'!K56</f>
        <v>0</v>
      </c>
      <c r="AB35" s="75">
        <f t="shared" si="2"/>
        <v>500</v>
      </c>
    </row>
    <row r="36" spans="1:28" s="18" customFormat="1" ht="18" customHeight="1">
      <c r="A36" s="16">
        <v>1</v>
      </c>
      <c r="B36" s="17" t="s">
        <v>25</v>
      </c>
      <c r="C36" s="17" t="s">
        <v>26</v>
      </c>
      <c r="D36" s="19">
        <v>56201</v>
      </c>
      <c r="E36" s="20" t="s">
        <v>37</v>
      </c>
      <c r="F36" s="40">
        <v>1200</v>
      </c>
      <c r="G36" s="45"/>
      <c r="H36" s="45"/>
      <c r="I36" s="46">
        <f t="shared" si="0"/>
        <v>1200</v>
      </c>
      <c r="J36" s="45"/>
      <c r="K36" s="45"/>
      <c r="L36" s="46">
        <f t="shared" si="1"/>
        <v>1200</v>
      </c>
      <c r="M36" s="46"/>
      <c r="N36" s="46"/>
      <c r="O36" s="46"/>
      <c r="P36" s="42">
        <f>'0102'!L134</f>
        <v>0</v>
      </c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75">
        <f t="shared" si="2"/>
        <v>1200</v>
      </c>
    </row>
    <row r="37" spans="1:28" s="18" customFormat="1" ht="18" customHeight="1">
      <c r="A37" s="27"/>
      <c r="B37" s="28"/>
      <c r="C37" s="28"/>
      <c r="D37" s="19"/>
      <c r="E37" s="20"/>
      <c r="F37" s="40"/>
      <c r="G37" s="45"/>
      <c r="H37" s="45"/>
      <c r="I37" s="46">
        <f t="shared" si="0"/>
        <v>0</v>
      </c>
      <c r="J37" s="45"/>
      <c r="K37" s="45"/>
      <c r="L37" s="46">
        <f t="shared" si="1"/>
        <v>0</v>
      </c>
      <c r="M37" s="46"/>
      <c r="N37" s="46"/>
      <c r="O37" s="46"/>
      <c r="P37" s="42"/>
      <c r="Q37" s="42">
        <f t="shared" ref="Q37:R37" si="3">SUM(Q25:Q36)</f>
        <v>300</v>
      </c>
      <c r="R37" s="107">
        <f t="shared" si="3"/>
        <v>500</v>
      </c>
      <c r="S37" s="107">
        <f>SUM(S25:S36)</f>
        <v>100</v>
      </c>
      <c r="T37" s="107">
        <f t="shared" ref="T37:U37" si="4">SUM(T25:T36)</f>
        <v>275</v>
      </c>
      <c r="U37" s="107">
        <f t="shared" si="4"/>
        <v>4096.7</v>
      </c>
      <c r="V37" s="42"/>
      <c r="W37" s="42">
        <f>SUM(W25:W36)</f>
        <v>50</v>
      </c>
      <c r="X37" s="42">
        <f>SUM(X25:X36)</f>
        <v>250</v>
      </c>
      <c r="Y37" s="42">
        <f>SUM(Y25:Y36)</f>
        <v>87.5</v>
      </c>
      <c r="Z37" s="107">
        <f>SUM(Z25:Z36)</f>
        <v>150</v>
      </c>
      <c r="AA37" s="107" t="e">
        <f>SUM(AA25:AA36)</f>
        <v>#REF!</v>
      </c>
      <c r="AB37" s="75"/>
    </row>
    <row r="38" spans="1:28" s="18" customFormat="1" ht="18" customHeight="1">
      <c r="A38" s="27">
        <v>1</v>
      </c>
      <c r="B38" s="28" t="s">
        <v>26</v>
      </c>
      <c r="C38" s="28" t="s">
        <v>25</v>
      </c>
      <c r="D38" s="19">
        <v>51103</v>
      </c>
      <c r="E38" s="20" t="s">
        <v>0</v>
      </c>
      <c r="F38" s="40">
        <v>37100</v>
      </c>
      <c r="G38" s="45"/>
      <c r="H38" s="45"/>
      <c r="I38" s="46">
        <f t="shared" si="0"/>
        <v>37100</v>
      </c>
      <c r="J38" s="45"/>
      <c r="K38" s="45"/>
      <c r="L38" s="46">
        <f t="shared" si="1"/>
        <v>37100</v>
      </c>
      <c r="M38" s="46"/>
      <c r="N38" s="46"/>
      <c r="O38" s="46"/>
      <c r="P38" s="42">
        <f>'0201'!C78</f>
        <v>0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>
        <f>'0201'!C19</f>
        <v>0</v>
      </c>
      <c r="AB38" s="75">
        <f t="shared" si="2"/>
        <v>37100</v>
      </c>
    </row>
    <row r="39" spans="1:28" s="18" customFormat="1" ht="18" hidden="1" customHeight="1">
      <c r="A39" s="27">
        <v>1</v>
      </c>
      <c r="B39" s="28" t="s">
        <v>26</v>
      </c>
      <c r="C39" s="28" t="s">
        <v>25</v>
      </c>
      <c r="D39" s="19">
        <v>51203</v>
      </c>
      <c r="E39" s="20" t="s">
        <v>0</v>
      </c>
      <c r="F39" s="40">
        <v>0</v>
      </c>
      <c r="G39" s="45"/>
      <c r="H39" s="45"/>
      <c r="I39" s="46">
        <f t="shared" si="0"/>
        <v>0</v>
      </c>
      <c r="J39" s="45"/>
      <c r="K39" s="45"/>
      <c r="L39" s="46">
        <f t="shared" si="1"/>
        <v>0</v>
      </c>
      <c r="M39" s="46"/>
      <c r="N39" s="46"/>
      <c r="O39" s="46"/>
      <c r="P39" s="42">
        <f>'0201'!E78</f>
        <v>0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75">
        <f t="shared" si="2"/>
        <v>0</v>
      </c>
    </row>
    <row r="40" spans="1:28" s="18" customFormat="1" ht="18" customHeight="1">
      <c r="A40" s="27">
        <v>1</v>
      </c>
      <c r="B40" s="28" t="s">
        <v>26</v>
      </c>
      <c r="C40" s="28" t="s">
        <v>25</v>
      </c>
      <c r="D40" s="19">
        <v>51903</v>
      </c>
      <c r="E40" s="63" t="s">
        <v>61</v>
      </c>
      <c r="F40" s="40">
        <v>18190</v>
      </c>
      <c r="G40" s="45"/>
      <c r="H40" s="45"/>
      <c r="I40" s="46">
        <f t="shared" si="0"/>
        <v>18190</v>
      </c>
      <c r="J40" s="45"/>
      <c r="K40" s="45"/>
      <c r="L40" s="46">
        <f t="shared" si="1"/>
        <v>18190</v>
      </c>
      <c r="M40" s="46"/>
      <c r="N40" s="46"/>
      <c r="O40" s="46"/>
      <c r="P40" s="42">
        <f>'0201'!D78</f>
        <v>17971.349999999999</v>
      </c>
      <c r="Q40" s="42"/>
      <c r="R40" s="42">
        <f>'0201'!D5</f>
        <v>0</v>
      </c>
      <c r="S40" s="42"/>
      <c r="T40" s="42"/>
      <c r="U40" s="42">
        <f>'0201'!D6</f>
        <v>9131.35</v>
      </c>
      <c r="V40" s="42"/>
      <c r="W40" s="42">
        <f>'0201'!D13</f>
        <v>0</v>
      </c>
      <c r="X40" s="42"/>
      <c r="Y40" s="42"/>
      <c r="Z40" s="42"/>
      <c r="AA40" s="42">
        <v>8840</v>
      </c>
      <c r="AB40" s="75">
        <f t="shared" si="2"/>
        <v>218.65000000000146</v>
      </c>
    </row>
    <row r="41" spans="1:28" s="18" customFormat="1" ht="18" customHeight="1">
      <c r="A41" s="27">
        <v>1</v>
      </c>
      <c r="B41" s="28" t="s">
        <v>26</v>
      </c>
      <c r="C41" s="28" t="s">
        <v>25</v>
      </c>
      <c r="D41" s="19">
        <v>54104</v>
      </c>
      <c r="E41" s="63" t="s">
        <v>34</v>
      </c>
      <c r="F41" s="40">
        <v>15000</v>
      </c>
      <c r="G41" s="45"/>
      <c r="H41" s="45"/>
      <c r="I41" s="46">
        <f t="shared" si="0"/>
        <v>15000</v>
      </c>
      <c r="J41" s="45"/>
      <c r="K41" s="45"/>
      <c r="L41" s="46">
        <f t="shared" si="1"/>
        <v>15000</v>
      </c>
      <c r="M41" s="46"/>
      <c r="N41" s="46"/>
      <c r="O41" s="46"/>
      <c r="P41" s="42">
        <f>'0201'!E78</f>
        <v>0</v>
      </c>
      <c r="Q41" s="42"/>
      <c r="R41" s="42"/>
      <c r="S41" s="42"/>
      <c r="T41" s="42"/>
      <c r="U41" s="42"/>
      <c r="V41" s="42"/>
      <c r="W41" s="42">
        <f>'0201'!E11+'0201'!E12</f>
        <v>0</v>
      </c>
      <c r="X41" s="42">
        <f>'0201'!E15+'0201'!E16+'0201'!E17</f>
        <v>0</v>
      </c>
      <c r="Y41" s="42"/>
      <c r="Z41" s="42"/>
      <c r="AA41" s="42"/>
      <c r="AB41" s="75">
        <f t="shared" si="2"/>
        <v>15000</v>
      </c>
    </row>
    <row r="42" spans="1:28" s="18" customFormat="1" ht="18" customHeight="1">
      <c r="A42" s="27">
        <v>1</v>
      </c>
      <c r="B42" s="28" t="s">
        <v>26</v>
      </c>
      <c r="C42" s="28" t="s">
        <v>25</v>
      </c>
      <c r="D42" s="23">
        <v>54105</v>
      </c>
      <c r="E42" s="24" t="s">
        <v>3</v>
      </c>
      <c r="F42" s="40">
        <v>5000</v>
      </c>
      <c r="G42" s="45"/>
      <c r="H42" s="45"/>
      <c r="I42" s="46">
        <f t="shared" si="0"/>
        <v>5000</v>
      </c>
      <c r="J42" s="45"/>
      <c r="K42" s="45"/>
      <c r="L42" s="46">
        <f t="shared" si="1"/>
        <v>5000</v>
      </c>
      <c r="M42" s="46"/>
      <c r="N42" s="46"/>
      <c r="O42" s="46"/>
      <c r="P42" s="42">
        <f>'0201'!F78</f>
        <v>0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75">
        <f t="shared" si="2"/>
        <v>5000</v>
      </c>
    </row>
    <row r="43" spans="1:28" s="18" customFormat="1" ht="18" customHeight="1">
      <c r="A43" s="27">
        <v>1</v>
      </c>
      <c r="B43" s="28" t="s">
        <v>26</v>
      </c>
      <c r="C43" s="28" t="s">
        <v>25</v>
      </c>
      <c r="D43" s="23">
        <v>54107</v>
      </c>
      <c r="E43" s="24" t="s">
        <v>64</v>
      </c>
      <c r="F43" s="40">
        <v>10000</v>
      </c>
      <c r="G43" s="45"/>
      <c r="H43" s="45"/>
      <c r="I43" s="46">
        <f t="shared" si="0"/>
        <v>10000</v>
      </c>
      <c r="J43" s="45"/>
      <c r="K43" s="45"/>
      <c r="L43" s="46">
        <f t="shared" si="1"/>
        <v>10000</v>
      </c>
      <c r="M43" s="46"/>
      <c r="N43" s="46"/>
      <c r="O43" s="46"/>
      <c r="P43" s="42">
        <f>'0201'!G78</f>
        <v>0</v>
      </c>
      <c r="Q43" s="42"/>
      <c r="R43" s="42"/>
      <c r="S43" s="42"/>
      <c r="T43" s="42"/>
      <c r="U43" s="42">
        <f>'0201'!G9</f>
        <v>0</v>
      </c>
      <c r="V43" s="42"/>
      <c r="W43" s="42"/>
      <c r="X43" s="42"/>
      <c r="Y43" s="42"/>
      <c r="Z43" s="42"/>
      <c r="AA43" s="42"/>
      <c r="AB43" s="75">
        <f t="shared" si="2"/>
        <v>10000</v>
      </c>
    </row>
    <row r="44" spans="1:28" s="18" customFormat="1" ht="18" customHeight="1">
      <c r="A44" s="27">
        <v>1</v>
      </c>
      <c r="B44" s="28" t="s">
        <v>26</v>
      </c>
      <c r="C44" s="28" t="s">
        <v>25</v>
      </c>
      <c r="D44" s="23">
        <v>54114</v>
      </c>
      <c r="E44" s="24" t="s">
        <v>4</v>
      </c>
      <c r="F44" s="40">
        <v>5000</v>
      </c>
      <c r="G44" s="45"/>
      <c r="H44" s="45"/>
      <c r="I44" s="46">
        <f t="shared" si="0"/>
        <v>5000</v>
      </c>
      <c r="J44" s="45"/>
      <c r="K44" s="45"/>
      <c r="L44" s="46">
        <f t="shared" si="1"/>
        <v>5000</v>
      </c>
      <c r="M44" s="46"/>
      <c r="N44" s="46"/>
      <c r="O44" s="46"/>
      <c r="P44" s="42">
        <f>'0201'!H78</f>
        <v>832.57</v>
      </c>
      <c r="Q44" s="42"/>
      <c r="R44" s="42">
        <f>'0201'!H5</f>
        <v>832.57</v>
      </c>
      <c r="S44" s="42">
        <f>'0201'!H6+'0201'!H7+'0201'!H8</f>
        <v>0</v>
      </c>
      <c r="T44" s="42"/>
      <c r="U44" s="42"/>
      <c r="V44" s="42"/>
      <c r="W44" s="42"/>
      <c r="X44" s="42"/>
      <c r="Y44" s="42"/>
      <c r="Z44" s="42"/>
      <c r="AA44" s="42"/>
      <c r="AB44" s="75">
        <f t="shared" si="2"/>
        <v>4167.43</v>
      </c>
    </row>
    <row r="45" spans="1:28" s="18" customFormat="1" ht="18" customHeight="1">
      <c r="A45" s="27">
        <v>1</v>
      </c>
      <c r="B45" s="28" t="s">
        <v>26</v>
      </c>
      <c r="C45" s="28" t="s">
        <v>25</v>
      </c>
      <c r="D45" s="23">
        <v>54199</v>
      </c>
      <c r="E45" s="24" t="s">
        <v>107</v>
      </c>
      <c r="F45" s="40">
        <v>72003.58</v>
      </c>
      <c r="G45" s="45"/>
      <c r="H45" s="45"/>
      <c r="I45" s="46">
        <f t="shared" si="0"/>
        <v>72003.58</v>
      </c>
      <c r="J45" s="45"/>
      <c r="K45" s="45"/>
      <c r="L45" s="46">
        <f t="shared" si="1"/>
        <v>72003.58</v>
      </c>
      <c r="M45" s="46"/>
      <c r="N45" s="46"/>
      <c r="O45" s="46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75">
        <f t="shared" si="2"/>
        <v>72003.58</v>
      </c>
    </row>
    <row r="46" spans="1:28" s="18" customFormat="1" ht="18" customHeight="1">
      <c r="A46" s="27">
        <v>1</v>
      </c>
      <c r="B46" s="28" t="s">
        <v>26</v>
      </c>
      <c r="C46" s="28" t="s">
        <v>25</v>
      </c>
      <c r="D46" s="19">
        <v>54301</v>
      </c>
      <c r="E46" s="20" t="s">
        <v>38</v>
      </c>
      <c r="F46" s="40">
        <v>2000</v>
      </c>
      <c r="G46" s="59"/>
      <c r="H46" s="45"/>
      <c r="I46" s="46">
        <f t="shared" si="0"/>
        <v>2000</v>
      </c>
      <c r="J46" s="45"/>
      <c r="K46" s="45"/>
      <c r="L46" s="46">
        <f t="shared" si="1"/>
        <v>2000</v>
      </c>
      <c r="M46" s="46"/>
      <c r="N46" s="46"/>
      <c r="O46" s="46"/>
      <c r="P46" s="42">
        <f>'0201'!I78</f>
        <v>0</v>
      </c>
      <c r="Q46" s="42"/>
      <c r="R46" s="42"/>
      <c r="S46" s="42"/>
      <c r="T46" s="42"/>
      <c r="U46" s="42"/>
      <c r="V46" s="42">
        <f>'0201'!I10</f>
        <v>0</v>
      </c>
      <c r="W46" s="42"/>
      <c r="X46" s="42">
        <f>'0201'!I14</f>
        <v>0</v>
      </c>
      <c r="Y46" s="42"/>
      <c r="Z46" s="42">
        <v>163.85</v>
      </c>
      <c r="AA46" s="42"/>
      <c r="AB46" s="75">
        <f t="shared" si="2"/>
        <v>2000</v>
      </c>
    </row>
    <row r="47" spans="1:28" s="18" customFormat="1" ht="18" customHeight="1">
      <c r="A47" s="27"/>
      <c r="B47" s="28"/>
      <c r="C47" s="28"/>
      <c r="D47" s="19"/>
      <c r="E47" s="20"/>
      <c r="F47" s="40"/>
      <c r="G47" s="45"/>
      <c r="H47" s="45"/>
      <c r="I47" s="46">
        <f t="shared" si="0"/>
        <v>0</v>
      </c>
      <c r="J47" s="45"/>
      <c r="K47" s="45"/>
      <c r="L47" s="46">
        <f t="shared" si="1"/>
        <v>0</v>
      </c>
      <c r="M47" s="46"/>
      <c r="N47" s="46"/>
      <c r="O47" s="46"/>
      <c r="P47" s="42"/>
      <c r="Q47" s="42"/>
      <c r="R47" s="107">
        <f>SUM(R38:R46)</f>
        <v>832.57</v>
      </c>
      <c r="S47" s="107">
        <f t="shared" ref="S47:U47" si="5">SUM(S38:S46)</f>
        <v>0</v>
      </c>
      <c r="T47" s="107">
        <f t="shared" si="5"/>
        <v>0</v>
      </c>
      <c r="U47" s="107">
        <f t="shared" si="5"/>
        <v>9131.35</v>
      </c>
      <c r="V47" s="42">
        <v>192.1</v>
      </c>
      <c r="W47" s="42">
        <f>SUM(W38:W46)</f>
        <v>0</v>
      </c>
      <c r="X47" s="107">
        <f>SUM(X38:X46)</f>
        <v>0</v>
      </c>
      <c r="Y47" s="42"/>
      <c r="Z47" s="107">
        <f>SUM(Z38:Z46)</f>
        <v>163.85</v>
      </c>
      <c r="AA47" s="107">
        <f>SUM(AA38:AA46)</f>
        <v>8840</v>
      </c>
      <c r="AB47" s="75"/>
    </row>
    <row r="48" spans="1:28" s="18" customFormat="1" ht="18" customHeight="1">
      <c r="A48" s="27">
        <v>1</v>
      </c>
      <c r="B48" s="28" t="s">
        <v>26</v>
      </c>
      <c r="C48" s="28" t="s">
        <v>26</v>
      </c>
      <c r="D48" s="19">
        <v>51103</v>
      </c>
      <c r="E48" s="20" t="s">
        <v>0</v>
      </c>
      <c r="F48" s="40">
        <v>27440</v>
      </c>
      <c r="G48" s="45"/>
      <c r="H48" s="45"/>
      <c r="I48" s="46">
        <f t="shared" si="0"/>
        <v>27440</v>
      </c>
      <c r="J48" s="45"/>
      <c r="K48" s="45"/>
      <c r="L48" s="46">
        <f t="shared" si="1"/>
        <v>27440</v>
      </c>
      <c r="M48" s="46"/>
      <c r="N48" s="46"/>
      <c r="O48" s="46"/>
      <c r="P48" s="42">
        <f>'0202'!C102</f>
        <v>0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>
        <f>'0202'!C86</f>
        <v>0</v>
      </c>
      <c r="AB48" s="75">
        <f t="shared" si="2"/>
        <v>27440</v>
      </c>
    </row>
    <row r="49" spans="1:28" s="18" customFormat="1" ht="18" customHeight="1">
      <c r="A49" s="27">
        <v>1</v>
      </c>
      <c r="B49" s="28" t="s">
        <v>26</v>
      </c>
      <c r="C49" s="28" t="s">
        <v>26</v>
      </c>
      <c r="D49" s="19">
        <v>51203</v>
      </c>
      <c r="E49" s="20" t="s">
        <v>0</v>
      </c>
      <c r="F49" s="40"/>
      <c r="G49" s="59"/>
      <c r="H49" s="45"/>
      <c r="I49" s="46">
        <f t="shared" si="0"/>
        <v>0</v>
      </c>
      <c r="J49" s="45"/>
      <c r="K49" s="45"/>
      <c r="L49" s="46">
        <f t="shared" si="1"/>
        <v>0</v>
      </c>
      <c r="M49" s="46"/>
      <c r="N49" s="46"/>
      <c r="O49" s="46"/>
      <c r="P49" s="42">
        <f>'0202'!D102</f>
        <v>0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>
        <f>'0202'!D87</f>
        <v>0</v>
      </c>
      <c r="AB49" s="75">
        <f t="shared" si="2"/>
        <v>0</v>
      </c>
    </row>
    <row r="50" spans="1:28" s="18" customFormat="1" ht="18" customHeight="1">
      <c r="A50" s="27">
        <v>1</v>
      </c>
      <c r="B50" s="28" t="s">
        <v>26</v>
      </c>
      <c r="C50" s="28" t="s">
        <v>26</v>
      </c>
      <c r="D50" s="19">
        <v>51903</v>
      </c>
      <c r="E50" s="63" t="s">
        <v>403</v>
      </c>
      <c r="F50" s="40">
        <v>13921.74</v>
      </c>
      <c r="G50" s="59"/>
      <c r="H50" s="45"/>
      <c r="I50" s="46">
        <f t="shared" si="0"/>
        <v>13921.74</v>
      </c>
      <c r="J50" s="45"/>
      <c r="K50" s="45"/>
      <c r="L50" s="46">
        <f t="shared" si="1"/>
        <v>13921.74</v>
      </c>
      <c r="M50" s="46"/>
      <c r="N50" s="46"/>
      <c r="O50" s="46"/>
      <c r="P50" s="42">
        <f>'0202'!E102</f>
        <v>13430</v>
      </c>
      <c r="Q50" s="42"/>
      <c r="R50" s="42"/>
      <c r="S50" s="42"/>
      <c r="T50" s="42"/>
      <c r="U50" s="42">
        <f>'0202'!E19</f>
        <v>6630</v>
      </c>
      <c r="V50" s="42"/>
      <c r="W50" s="42">
        <f>'0202'!E79+'0202'!E80</f>
        <v>0</v>
      </c>
      <c r="X50" s="42"/>
      <c r="Y50" s="42"/>
      <c r="Z50" s="42"/>
      <c r="AA50" s="42">
        <v>6800</v>
      </c>
      <c r="AB50" s="75">
        <f t="shared" si="2"/>
        <v>491.73999999999978</v>
      </c>
    </row>
    <row r="51" spans="1:28" s="18" customFormat="1" ht="18" customHeight="1">
      <c r="A51" s="27">
        <v>1</v>
      </c>
      <c r="B51" s="28" t="s">
        <v>26</v>
      </c>
      <c r="C51" s="28" t="s">
        <v>26</v>
      </c>
      <c r="D51" s="19">
        <v>54104</v>
      </c>
      <c r="E51" s="63" t="s">
        <v>34</v>
      </c>
      <c r="F51" s="40">
        <v>15000</v>
      </c>
      <c r="G51" s="59"/>
      <c r="H51" s="45"/>
      <c r="I51" s="46">
        <f t="shared" si="0"/>
        <v>15000</v>
      </c>
      <c r="J51" s="45"/>
      <c r="K51" s="45"/>
      <c r="L51" s="46">
        <f t="shared" si="1"/>
        <v>15000</v>
      </c>
      <c r="M51" s="46"/>
      <c r="N51" s="46"/>
      <c r="O51" s="46"/>
      <c r="P51" s="42">
        <f>'0202'!F102</f>
        <v>0</v>
      </c>
      <c r="Q51" s="42"/>
      <c r="R51" s="42"/>
      <c r="S51" s="42"/>
      <c r="T51" s="42"/>
      <c r="U51" s="42"/>
      <c r="V51" s="42">
        <f>'0202'!F21</f>
        <v>0</v>
      </c>
      <c r="W51" s="42">
        <f>'0202'!F78</f>
        <v>0</v>
      </c>
      <c r="X51" s="42"/>
      <c r="Y51" s="42"/>
      <c r="Z51" s="42"/>
      <c r="AA51" s="42"/>
      <c r="AB51" s="75">
        <f t="shared" si="2"/>
        <v>15000</v>
      </c>
    </row>
    <row r="52" spans="1:28" s="18" customFormat="1" ht="18" customHeight="1">
      <c r="A52" s="27">
        <v>1</v>
      </c>
      <c r="B52" s="28" t="s">
        <v>26</v>
      </c>
      <c r="C52" s="28" t="s">
        <v>26</v>
      </c>
      <c r="D52" s="23">
        <v>54105</v>
      </c>
      <c r="E52" s="24" t="s">
        <v>3</v>
      </c>
      <c r="F52" s="40">
        <v>6000</v>
      </c>
      <c r="G52" s="45"/>
      <c r="H52" s="45"/>
      <c r="I52" s="46">
        <f t="shared" si="0"/>
        <v>6000</v>
      </c>
      <c r="J52" s="45"/>
      <c r="K52" s="45"/>
      <c r="L52" s="46">
        <f t="shared" si="1"/>
        <v>6000</v>
      </c>
      <c r="M52" s="46"/>
      <c r="N52" s="46"/>
      <c r="O52" s="46"/>
      <c r="P52" s="42">
        <f>'0202'!G102</f>
        <v>0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75">
        <f t="shared" si="2"/>
        <v>6000</v>
      </c>
    </row>
    <row r="53" spans="1:28" s="18" customFormat="1" ht="18" customHeight="1">
      <c r="A53" s="27">
        <v>1</v>
      </c>
      <c r="B53" s="28" t="s">
        <v>26</v>
      </c>
      <c r="C53" s="28" t="s">
        <v>26</v>
      </c>
      <c r="D53" s="23">
        <v>54109</v>
      </c>
      <c r="E53" s="24" t="s">
        <v>65</v>
      </c>
      <c r="F53" s="40">
        <v>8000</v>
      </c>
      <c r="G53" s="45"/>
      <c r="H53" s="45"/>
      <c r="I53" s="46">
        <f t="shared" si="0"/>
        <v>8000</v>
      </c>
      <c r="J53" s="45"/>
      <c r="K53" s="45"/>
      <c r="L53" s="46">
        <f t="shared" si="1"/>
        <v>8000</v>
      </c>
      <c r="M53" s="46"/>
      <c r="N53" s="46"/>
      <c r="O53" s="46"/>
      <c r="P53" s="42">
        <f>'0202'!H102</f>
        <v>0</v>
      </c>
      <c r="Q53" s="42"/>
      <c r="R53" s="42"/>
      <c r="S53" s="42"/>
      <c r="T53" s="42"/>
      <c r="U53" s="42"/>
      <c r="V53" s="42">
        <f>'0202'!H76+'0202'!H77</f>
        <v>0</v>
      </c>
      <c r="W53" s="42"/>
      <c r="X53" s="42">
        <f>'0202'!H84</f>
        <v>0</v>
      </c>
      <c r="Y53" s="42"/>
      <c r="Z53" s="42"/>
      <c r="AA53" s="42"/>
      <c r="AB53" s="75">
        <f t="shared" si="2"/>
        <v>8000</v>
      </c>
    </row>
    <row r="54" spans="1:28" s="18" customFormat="1" ht="18" customHeight="1">
      <c r="A54" s="27">
        <v>1</v>
      </c>
      <c r="B54" s="28" t="s">
        <v>26</v>
      </c>
      <c r="C54" s="28" t="s">
        <v>26</v>
      </c>
      <c r="D54" s="23">
        <v>54110</v>
      </c>
      <c r="E54" s="24" t="s">
        <v>66</v>
      </c>
      <c r="F54" s="40">
        <v>10000</v>
      </c>
      <c r="G54" s="45"/>
      <c r="H54" s="45"/>
      <c r="I54" s="46">
        <f t="shared" si="0"/>
        <v>10000</v>
      </c>
      <c r="J54" s="45"/>
      <c r="K54" s="45"/>
      <c r="L54" s="46">
        <f t="shared" si="1"/>
        <v>10000</v>
      </c>
      <c r="M54" s="46"/>
      <c r="N54" s="46"/>
      <c r="O54" s="46"/>
      <c r="P54" s="42">
        <f>'0202'!I102</f>
        <v>898.02</v>
      </c>
      <c r="Q54" s="42">
        <f>'0202'!I6+'0202'!I7</f>
        <v>104.95</v>
      </c>
      <c r="R54" s="42">
        <f>'0202'!I8+'0202'!I9+'0202'!I10+'0202'!I11</f>
        <v>341.85</v>
      </c>
      <c r="S54" s="42">
        <f>'0202'!I12</f>
        <v>146.5</v>
      </c>
      <c r="T54" s="42">
        <f>'0202'!I13+'0202'!I14</f>
        <v>90.75</v>
      </c>
      <c r="U54" s="42">
        <f>'0202'!I15+'0202'!I16+'0202'!I17+'0202'!I18</f>
        <v>183.48000000000002</v>
      </c>
      <c r="V54" s="42">
        <f>'0202'!I14+'0202'!I15+'0202'!I16+'0202'!I17+'0202'!I18+'0202'!I19+'0202'!I20+'0202'!I22+'0202'!I23+'0202'!I24+'0202'!I31+'0202'!I32+'0202'!I33+'0202'!I34+'0202'!I35+'0202'!I36+'0202'!I37+'0202'!I38+'0202'!I39+'0202'!I40+'0202'!I41+'0202'!I42+'0202'!I43+'0202'!I44+'0202'!I45+'0202'!I46+'0202'!I47+'0202'!I48+'0202'!I49+'0202'!I50+'0202'!I51+'0202'!I52+'0202'!I53+'0202'!I54+'0202'!I55+'0202'!I56+'0202'!I57+'0202'!I58+'0202'!I59+'0202'!I60+'0202'!I61+'0202'!I62+'0202'!I63+'0202'!I64+'0202'!I65+'0202'!I66+'0202'!I67+'0202'!I68+'0202'!I69+'0202'!I70+'0202'!I71+'0202'!I72+'0202'!I73+'0202'!I74+'0202'!I75</f>
        <v>265.71999999999997</v>
      </c>
      <c r="W54" s="42"/>
      <c r="X54" s="42"/>
      <c r="Y54" s="42"/>
      <c r="Z54" s="42"/>
      <c r="AA54" s="42"/>
      <c r="AB54" s="75">
        <f t="shared" si="2"/>
        <v>9101.98</v>
      </c>
    </row>
    <row r="55" spans="1:28" s="18" customFormat="1" ht="18" customHeight="1">
      <c r="A55" s="27">
        <v>1</v>
      </c>
      <c r="B55" s="28" t="s">
        <v>26</v>
      </c>
      <c r="C55" s="28" t="s">
        <v>26</v>
      </c>
      <c r="D55" s="23">
        <v>54114</v>
      </c>
      <c r="E55" s="24" t="s">
        <v>4</v>
      </c>
      <c r="F55" s="40">
        <v>6000</v>
      </c>
      <c r="G55" s="45"/>
      <c r="H55" s="45"/>
      <c r="I55" s="46">
        <f t="shared" si="0"/>
        <v>6000</v>
      </c>
      <c r="J55" s="45"/>
      <c r="K55" s="45"/>
      <c r="L55" s="46">
        <f t="shared" si="1"/>
        <v>6000</v>
      </c>
      <c r="M55" s="46"/>
      <c r="N55" s="46"/>
      <c r="O55" s="46"/>
      <c r="P55" s="42">
        <f>'0202'!J102</f>
        <v>0</v>
      </c>
      <c r="Q55" s="42"/>
      <c r="R55" s="42"/>
      <c r="S55" s="42">
        <f>'0202'!J10+'0202'!J11+'0202'!J12</f>
        <v>0</v>
      </c>
      <c r="T55" s="42"/>
      <c r="U55" s="42"/>
      <c r="V55" s="42"/>
      <c r="W55" s="42"/>
      <c r="X55" s="42"/>
      <c r="Y55" s="42"/>
      <c r="Z55" s="42"/>
      <c r="AA55" s="42"/>
      <c r="AB55" s="75">
        <f t="shared" si="2"/>
        <v>6000</v>
      </c>
    </row>
    <row r="56" spans="1:28" s="18" customFormat="1" ht="18" customHeight="1">
      <c r="A56" s="27">
        <v>1</v>
      </c>
      <c r="B56" s="28" t="s">
        <v>26</v>
      </c>
      <c r="C56" s="28" t="s">
        <v>26</v>
      </c>
      <c r="D56" s="23">
        <v>54118</v>
      </c>
      <c r="E56" s="24" t="s">
        <v>69</v>
      </c>
      <c r="F56" s="40">
        <v>15000</v>
      </c>
      <c r="G56" s="45"/>
      <c r="H56" s="45"/>
      <c r="I56" s="46">
        <f t="shared" si="0"/>
        <v>15000</v>
      </c>
      <c r="J56" s="45"/>
      <c r="K56" s="45"/>
      <c r="L56" s="46">
        <f t="shared" si="1"/>
        <v>15000</v>
      </c>
      <c r="M56" s="46"/>
      <c r="N56" s="46"/>
      <c r="O56" s="46"/>
      <c r="P56" s="42">
        <f>'0202'!K102</f>
        <v>0</v>
      </c>
      <c r="Q56" s="42"/>
      <c r="R56" s="42"/>
      <c r="S56" s="42"/>
      <c r="T56" s="42"/>
      <c r="U56" s="42"/>
      <c r="V56" s="42">
        <f>'0202'!K28+'0202'!K29</f>
        <v>0</v>
      </c>
      <c r="W56" s="42"/>
      <c r="X56" s="42"/>
      <c r="Y56" s="42"/>
      <c r="Z56" s="42"/>
      <c r="AA56" s="42"/>
      <c r="AB56" s="75">
        <f t="shared" si="2"/>
        <v>15000</v>
      </c>
    </row>
    <row r="57" spans="1:28" s="18" customFormat="1" ht="18" customHeight="1">
      <c r="A57" s="27">
        <v>1</v>
      </c>
      <c r="B57" s="28" t="s">
        <v>26</v>
      </c>
      <c r="C57" s="28" t="s">
        <v>26</v>
      </c>
      <c r="D57" s="23">
        <v>54199</v>
      </c>
      <c r="E57" s="24" t="s">
        <v>108</v>
      </c>
      <c r="F57" s="40">
        <v>72003.58</v>
      </c>
      <c r="G57" s="45"/>
      <c r="H57" s="45"/>
      <c r="I57" s="46">
        <f t="shared" si="0"/>
        <v>72003.58</v>
      </c>
      <c r="J57" s="45"/>
      <c r="K57" s="45"/>
      <c r="L57" s="46">
        <f t="shared" si="1"/>
        <v>72003.58</v>
      </c>
      <c r="M57" s="46"/>
      <c r="N57" s="46"/>
      <c r="O57" s="46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75">
        <f t="shared" si="2"/>
        <v>72003.58</v>
      </c>
    </row>
    <row r="58" spans="1:28" s="18" customFormat="1" ht="18" customHeight="1">
      <c r="A58" s="27">
        <v>1</v>
      </c>
      <c r="B58" s="28" t="s">
        <v>26</v>
      </c>
      <c r="C58" s="28" t="s">
        <v>26</v>
      </c>
      <c r="D58" s="23">
        <v>54301</v>
      </c>
      <c r="E58" s="24" t="s">
        <v>39</v>
      </c>
      <c r="F58" s="40">
        <v>2000</v>
      </c>
      <c r="G58" s="59"/>
      <c r="H58" s="45"/>
      <c r="I58" s="46">
        <f t="shared" si="0"/>
        <v>2000</v>
      </c>
      <c r="J58" s="45"/>
      <c r="K58" s="45"/>
      <c r="L58" s="46">
        <f t="shared" si="1"/>
        <v>2000</v>
      </c>
      <c r="M58" s="46"/>
      <c r="N58" s="46"/>
      <c r="O58" s="46"/>
      <c r="P58" s="42">
        <f>'0202'!L102</f>
        <v>0</v>
      </c>
      <c r="Q58" s="42"/>
      <c r="R58" s="42"/>
      <c r="S58" s="42"/>
      <c r="T58" s="42"/>
      <c r="U58" s="42"/>
      <c r="V58" s="42"/>
      <c r="W58" s="42"/>
      <c r="X58" s="42">
        <f>'0202'!L83</f>
        <v>0</v>
      </c>
      <c r="Y58" s="42"/>
      <c r="Z58" s="42"/>
      <c r="AA58" s="42"/>
      <c r="AB58" s="75">
        <f t="shared" si="2"/>
        <v>2000</v>
      </c>
    </row>
    <row r="59" spans="1:28" s="18" customFormat="1" ht="18" customHeight="1">
      <c r="A59" s="27">
        <v>1</v>
      </c>
      <c r="B59" s="28" t="s">
        <v>26</v>
      </c>
      <c r="C59" s="28" t="s">
        <v>26</v>
      </c>
      <c r="D59" s="19">
        <v>54302</v>
      </c>
      <c r="E59" s="20" t="s">
        <v>67</v>
      </c>
      <c r="F59" s="40">
        <v>15000</v>
      </c>
      <c r="G59" s="59"/>
      <c r="H59" s="45"/>
      <c r="I59" s="46">
        <v>10000</v>
      </c>
      <c r="J59" s="45"/>
      <c r="K59" s="45"/>
      <c r="L59" s="46">
        <v>10000</v>
      </c>
      <c r="M59" s="46"/>
      <c r="N59" s="46"/>
      <c r="O59" s="46"/>
      <c r="P59" s="42">
        <f>'0202'!M102</f>
        <v>1479.4199999999998</v>
      </c>
      <c r="Q59" s="42">
        <f>'0202'!M5</f>
        <v>551.44000000000005</v>
      </c>
      <c r="R59" s="42"/>
      <c r="S59" s="42"/>
      <c r="T59" s="42"/>
      <c r="U59" s="42"/>
      <c r="V59" s="42">
        <f>'0202'!M30</f>
        <v>0</v>
      </c>
      <c r="W59" s="42"/>
      <c r="X59" s="42"/>
      <c r="Y59" s="42"/>
      <c r="Z59" s="42"/>
      <c r="AA59" s="42">
        <v>0</v>
      </c>
      <c r="AB59" s="75">
        <f t="shared" si="2"/>
        <v>8520.58</v>
      </c>
    </row>
    <row r="60" spans="1:28" s="18" customFormat="1" ht="18" customHeight="1">
      <c r="A60" s="27">
        <v>1</v>
      </c>
      <c r="B60" s="28" t="s">
        <v>26</v>
      </c>
      <c r="C60" s="28" t="s">
        <v>26</v>
      </c>
      <c r="D60" s="19">
        <v>61108</v>
      </c>
      <c r="E60" s="20" t="s">
        <v>68</v>
      </c>
      <c r="F60" s="40">
        <v>10000</v>
      </c>
      <c r="G60" s="45"/>
      <c r="H60" s="45"/>
      <c r="I60" s="46">
        <f t="shared" si="0"/>
        <v>10000</v>
      </c>
      <c r="J60" s="45"/>
      <c r="K60" s="45"/>
      <c r="L60" s="46">
        <f t="shared" si="1"/>
        <v>10000</v>
      </c>
      <c r="M60" s="46"/>
      <c r="N60" s="46"/>
      <c r="O60" s="46"/>
      <c r="P60" s="42">
        <f>'0202'!N102</f>
        <v>0</v>
      </c>
      <c r="Q60" s="42"/>
      <c r="R60" s="42">
        <f>SUM(R48:R59)</f>
        <v>341.85</v>
      </c>
      <c r="S60" s="42"/>
      <c r="T60" s="42"/>
      <c r="U60" s="42"/>
      <c r="V60" s="42">
        <f>'0202'!N25+'0202'!N26+'0202'!N27</f>
        <v>0</v>
      </c>
      <c r="W60" s="42">
        <f>'0202'!N81+'0202'!N82</f>
        <v>0</v>
      </c>
      <c r="X60" s="42"/>
      <c r="Y60" s="42"/>
      <c r="Z60" s="42"/>
      <c r="AA60" s="42"/>
      <c r="AB60" s="75">
        <f t="shared" si="2"/>
        <v>10000</v>
      </c>
    </row>
    <row r="61" spans="1:28" s="18" customFormat="1" ht="18" customHeight="1">
      <c r="A61" s="109"/>
      <c r="B61" s="110"/>
      <c r="C61" s="111"/>
      <c r="D61" s="112"/>
      <c r="E61" s="113"/>
      <c r="F61" s="114"/>
      <c r="G61" s="114"/>
      <c r="H61" s="114"/>
      <c r="I61" s="115"/>
      <c r="J61" s="114"/>
      <c r="K61" s="114"/>
      <c r="L61" s="115"/>
      <c r="M61" s="115"/>
      <c r="N61" s="115"/>
      <c r="O61" s="115"/>
      <c r="P61" s="42"/>
      <c r="Q61" s="42">
        <f>SUM(Q48:Q60)</f>
        <v>656.3900000000001</v>
      </c>
      <c r="R61" s="42"/>
      <c r="S61" s="42">
        <f>SUM(S48:S60)</f>
        <v>146.5</v>
      </c>
      <c r="T61" s="107">
        <f>SUM(T48:T60)</f>
        <v>90.75</v>
      </c>
      <c r="U61" s="107">
        <f>SUM(U48:U60)</f>
        <v>6813.48</v>
      </c>
      <c r="V61" s="42"/>
      <c r="W61" s="42">
        <f>SUM(W48:W60)</f>
        <v>0</v>
      </c>
      <c r="X61" s="107">
        <f>SUM(X48:X60)</f>
        <v>0</v>
      </c>
      <c r="Y61" s="42"/>
      <c r="Z61" s="42"/>
      <c r="AA61" s="107">
        <f>SUM(AA48:AA60)</f>
        <v>6800</v>
      </c>
      <c r="AB61" s="75"/>
    </row>
    <row r="62" spans="1:28" s="18" customFormat="1" ht="18.75" customHeight="1" thickBot="1">
      <c r="A62" s="76"/>
      <c r="B62" s="77"/>
      <c r="C62" s="78"/>
      <c r="D62" s="79"/>
      <c r="E62" s="80" t="s">
        <v>14</v>
      </c>
      <c r="F62" s="81">
        <f t="shared" ref="F62:L62" si="6">SUM(F6:F60)</f>
        <v>947182.54999999993</v>
      </c>
      <c r="G62" s="81">
        <f t="shared" si="6"/>
        <v>0</v>
      </c>
      <c r="H62" s="81">
        <f t="shared" si="6"/>
        <v>0</v>
      </c>
      <c r="I62" s="81">
        <f t="shared" si="6"/>
        <v>942182.54999999993</v>
      </c>
      <c r="J62" s="81">
        <f t="shared" si="6"/>
        <v>0</v>
      </c>
      <c r="K62" s="81">
        <f t="shared" si="6"/>
        <v>0</v>
      </c>
      <c r="L62" s="81">
        <f t="shared" si="6"/>
        <v>942182.54999999993</v>
      </c>
      <c r="M62" s="82"/>
      <c r="N62" s="82"/>
      <c r="O62" s="82"/>
      <c r="P62" s="83">
        <f>SUM(P6:P60)</f>
        <v>189542.11000000004</v>
      </c>
      <c r="Q62" s="83">
        <f>SUM(Q6:Q60)</f>
        <v>15868.57</v>
      </c>
      <c r="R62" s="83">
        <f>R24+R37+R47+R60</f>
        <v>31778.489999999998</v>
      </c>
      <c r="S62" s="83">
        <f>S24+S37+S47+S61</f>
        <v>34345.21</v>
      </c>
      <c r="T62" s="83">
        <f>T24+T37+T61</f>
        <v>23417.84</v>
      </c>
      <c r="U62" s="83">
        <f>U24+U37+U47+U61</f>
        <v>51534.929999999993</v>
      </c>
      <c r="V62" s="83">
        <f>V24+V37</f>
        <v>1368.58</v>
      </c>
      <c r="W62" s="83">
        <f>W47+W37+W24+W61</f>
        <v>50</v>
      </c>
      <c r="X62" s="83">
        <f>X24+X37+X47+X61</f>
        <v>576.4</v>
      </c>
      <c r="Y62" s="83">
        <f>Y60+Y47+Y37+Y24</f>
        <v>87.5</v>
      </c>
      <c r="Z62" s="83">
        <f>Z24+Z37+Z47+Z61</f>
        <v>313.85000000000002</v>
      </c>
      <c r="AA62" s="83" t="e">
        <f>AA24+AA37+AA47+AA61</f>
        <v>#REF!</v>
      </c>
      <c r="AB62" s="75">
        <f>F62-P62</f>
        <v>757640.44</v>
      </c>
    </row>
    <row r="63" spans="1:28">
      <c r="A63" s="29"/>
      <c r="B63" s="30"/>
      <c r="C63" s="31"/>
      <c r="D63" s="32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28">
      <c r="A64" s="121"/>
      <c r="B64" s="121"/>
      <c r="C64" s="121"/>
      <c r="D64" s="121"/>
    </row>
  </sheetData>
  <protectedRanges>
    <protectedRange sqref="F62:AA62" name="Rango1"/>
  </protectedRanges>
  <mergeCells count="12">
    <mergeCell ref="A1:AB1"/>
    <mergeCell ref="A2:AB2"/>
    <mergeCell ref="A64:D64"/>
    <mergeCell ref="E4:E5"/>
    <mergeCell ref="F4:F5"/>
    <mergeCell ref="A4:A5"/>
    <mergeCell ref="B4:B5"/>
    <mergeCell ref="C4:C5"/>
    <mergeCell ref="D4:D5"/>
    <mergeCell ref="G4:I4"/>
    <mergeCell ref="J4:L4"/>
    <mergeCell ref="E3:F3"/>
  </mergeCells>
  <pageMargins left="0.43307086614173229" right="0.27559055118110237" top="0.35433070866141736" bottom="0.74803149606299213" header="0.31496062992125984" footer="0.31496062992125984"/>
  <pageSetup scale="65" orientation="portrait" r:id="rId1"/>
  <headerFooter alignWithMargins="0">
    <oddFooter>&amp;C Elaborado por: Juana Sanchez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T499"/>
  <sheetViews>
    <sheetView workbookViewId="0">
      <pane xSplit="2" ySplit="3" topLeftCell="O208" activePane="bottomRight" state="frozen"/>
      <selection pane="topRight" activeCell="E1" sqref="E1"/>
      <selection pane="bottomLeft" activeCell="A4" sqref="A4"/>
      <selection pane="bottomRight" activeCell="B217" sqref="B217"/>
    </sheetView>
  </sheetViews>
  <sheetFormatPr baseColWidth="10" defaultRowHeight="15"/>
  <cols>
    <col min="1" max="1" width="9" style="1" customWidth="1"/>
    <col min="2" max="2" width="98.5703125" customWidth="1"/>
    <col min="3" max="4" width="14" style="2" customWidth="1"/>
    <col min="5" max="9" width="14.28515625" customWidth="1"/>
    <col min="10" max="10" width="11.5703125" customWidth="1"/>
    <col min="11" max="11" width="11.5703125" bestFit="1" customWidth="1"/>
    <col min="12" max="13" width="11.5703125" customWidth="1"/>
    <col min="14" max="14" width="13.85546875" customWidth="1"/>
    <col min="15" max="16" width="12.7109375" customWidth="1"/>
    <col min="17" max="18" width="11.5703125" customWidth="1"/>
    <col min="19" max="19" width="12.7109375" customWidth="1"/>
    <col min="20" max="20" width="13.28515625" customWidth="1"/>
  </cols>
  <sheetData>
    <row r="2" spans="1:20" ht="21">
      <c r="A2" s="139" t="s">
        <v>18</v>
      </c>
      <c r="B2" s="139"/>
      <c r="C2" s="93" t="s">
        <v>72</v>
      </c>
      <c r="D2" s="100" t="s">
        <v>70</v>
      </c>
      <c r="E2" s="104" t="s">
        <v>73</v>
      </c>
      <c r="F2" s="93" t="s">
        <v>49</v>
      </c>
      <c r="G2" s="84" t="s">
        <v>48</v>
      </c>
      <c r="I2" s="101" t="s">
        <v>71</v>
      </c>
      <c r="N2" s="87" t="s">
        <v>45</v>
      </c>
      <c r="O2" s="88" t="s">
        <v>46</v>
      </c>
      <c r="P2" s="88" t="s">
        <v>47</v>
      </c>
    </row>
    <row r="3" spans="1:20" ht="21.75" customHeight="1">
      <c r="B3" s="10"/>
      <c r="C3" s="10">
        <v>51103</v>
      </c>
      <c r="D3" s="43">
        <v>51201</v>
      </c>
      <c r="E3" s="43">
        <v>51203</v>
      </c>
      <c r="F3" s="10">
        <v>51402</v>
      </c>
      <c r="G3" s="53">
        <v>51502</v>
      </c>
      <c r="H3" s="10">
        <v>51901</v>
      </c>
      <c r="I3" s="98">
        <v>51903</v>
      </c>
      <c r="J3" s="10">
        <v>54104</v>
      </c>
      <c r="K3" s="10">
        <v>54105</v>
      </c>
      <c r="L3" s="10">
        <v>54114</v>
      </c>
      <c r="M3" s="10">
        <v>54199</v>
      </c>
      <c r="N3" s="10">
        <v>54201</v>
      </c>
      <c r="O3" s="10">
        <v>54202</v>
      </c>
      <c r="P3" s="10">
        <v>54203</v>
      </c>
      <c r="Q3" s="10">
        <v>54301</v>
      </c>
      <c r="R3" s="98">
        <v>54304</v>
      </c>
      <c r="S3" s="10">
        <v>54316</v>
      </c>
      <c r="T3" s="55" t="s">
        <v>27</v>
      </c>
    </row>
    <row r="4" spans="1:20" s="4" customFormat="1" ht="20.25" customHeight="1">
      <c r="A4" s="138" t="s">
        <v>33</v>
      </c>
      <c r="B4" s="13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20" ht="15" customHeight="1">
      <c r="A5" s="1" t="s">
        <v>76</v>
      </c>
      <c r="B5" t="s">
        <v>77</v>
      </c>
      <c r="C5" s="6"/>
      <c r="D5" s="6"/>
      <c r="E5" s="6"/>
      <c r="F5" s="6"/>
      <c r="G5" s="6"/>
      <c r="H5" s="6"/>
      <c r="I5" s="6"/>
      <c r="J5" s="66"/>
      <c r="K5" s="6"/>
      <c r="L5" s="6"/>
      <c r="M5" s="6"/>
      <c r="N5" s="6"/>
      <c r="O5" s="6">
        <v>3.76</v>
      </c>
      <c r="P5" s="6"/>
      <c r="Q5" s="6"/>
      <c r="R5" s="6"/>
      <c r="S5" s="6"/>
      <c r="T5" s="2">
        <f t="shared" ref="T5:T68" si="0">SUM(C5:S5)</f>
        <v>3.76</v>
      </c>
    </row>
    <row r="6" spans="1:20" ht="15" customHeight="1">
      <c r="A6" s="1" t="s">
        <v>76</v>
      </c>
      <c r="B6" t="s">
        <v>78</v>
      </c>
      <c r="C6" s="6"/>
      <c r="D6" s="6"/>
      <c r="E6" s="6"/>
      <c r="F6" s="6"/>
      <c r="G6" s="6"/>
      <c r="H6" s="6"/>
      <c r="I6" s="6"/>
      <c r="J6" s="66"/>
      <c r="K6" s="6"/>
      <c r="L6" s="6"/>
      <c r="M6" s="6"/>
      <c r="N6" s="6"/>
      <c r="O6" s="6">
        <v>5.08</v>
      </c>
      <c r="P6" s="6"/>
      <c r="Q6" s="6"/>
      <c r="R6" s="6"/>
      <c r="S6" s="6"/>
      <c r="T6" s="2">
        <f t="shared" si="0"/>
        <v>5.08</v>
      </c>
    </row>
    <row r="7" spans="1:20" ht="15" customHeight="1">
      <c r="A7" s="1" t="s">
        <v>76</v>
      </c>
      <c r="B7" t="s">
        <v>79</v>
      </c>
      <c r="C7" s="6"/>
      <c r="D7" s="6"/>
      <c r="E7" s="6"/>
      <c r="F7" s="6"/>
      <c r="G7" s="6"/>
      <c r="H7" s="6"/>
      <c r="I7" s="6"/>
      <c r="J7" s="66"/>
      <c r="K7" s="6"/>
      <c r="L7" s="6"/>
      <c r="M7" s="6"/>
      <c r="N7" s="6"/>
      <c r="O7" s="6">
        <v>159.38</v>
      </c>
      <c r="P7" s="6"/>
      <c r="Q7" s="6"/>
      <c r="R7" s="6"/>
      <c r="S7" s="6"/>
      <c r="T7" s="2">
        <f t="shared" si="0"/>
        <v>159.38</v>
      </c>
    </row>
    <row r="8" spans="1:20" ht="15" customHeight="1">
      <c r="A8" s="1" t="s">
        <v>76</v>
      </c>
      <c r="B8" t="s">
        <v>80</v>
      </c>
      <c r="C8" s="6"/>
      <c r="D8" s="6"/>
      <c r="E8" s="6"/>
      <c r="F8" s="6"/>
      <c r="G8" s="6"/>
      <c r="H8" s="6"/>
      <c r="I8" s="6"/>
      <c r="J8" s="66"/>
      <c r="K8" s="6"/>
      <c r="L8" s="6"/>
      <c r="M8" s="6"/>
      <c r="N8" s="6"/>
      <c r="O8" s="6">
        <v>88.01</v>
      </c>
      <c r="P8" s="6"/>
      <c r="Q8" s="6"/>
      <c r="R8" s="6"/>
      <c r="S8" s="6"/>
      <c r="T8" s="2">
        <f t="shared" si="0"/>
        <v>88.01</v>
      </c>
    </row>
    <row r="9" spans="1:20" ht="15" customHeight="1">
      <c r="A9" s="1" t="s">
        <v>76</v>
      </c>
      <c r="B9" t="s">
        <v>81</v>
      </c>
      <c r="C9" s="6"/>
      <c r="D9" s="6"/>
      <c r="E9" s="6"/>
      <c r="F9" s="6"/>
      <c r="G9" s="6"/>
      <c r="H9" s="6"/>
      <c r="I9" s="6"/>
      <c r="J9" s="66"/>
      <c r="K9" s="6"/>
      <c r="L9" s="6"/>
      <c r="M9" s="67"/>
      <c r="N9" s="6"/>
      <c r="O9" s="6">
        <v>25.37</v>
      </c>
      <c r="P9" s="6"/>
      <c r="Q9" s="6"/>
      <c r="R9" s="6"/>
      <c r="S9" s="6"/>
      <c r="T9" s="2">
        <f t="shared" si="0"/>
        <v>25.37</v>
      </c>
    </row>
    <row r="10" spans="1:20" ht="15" customHeight="1">
      <c r="A10" s="1" t="s">
        <v>76</v>
      </c>
      <c r="B10" t="s">
        <v>82</v>
      </c>
      <c r="C10" s="6"/>
      <c r="D10" s="6"/>
      <c r="E10" s="6"/>
      <c r="F10" s="6"/>
      <c r="G10" s="6"/>
      <c r="H10" s="6"/>
      <c r="I10" s="6"/>
      <c r="J10" s="66"/>
      <c r="K10" s="6"/>
      <c r="L10" s="6"/>
      <c r="M10" s="6"/>
      <c r="N10" s="6"/>
      <c r="O10" s="6">
        <v>53.09</v>
      </c>
      <c r="P10" s="6"/>
      <c r="Q10" s="6"/>
      <c r="R10" s="6"/>
      <c r="S10" s="6"/>
      <c r="T10" s="2">
        <f t="shared" si="0"/>
        <v>53.09</v>
      </c>
    </row>
    <row r="11" spans="1:20" ht="15" customHeight="1">
      <c r="A11" s="1" t="s">
        <v>76</v>
      </c>
      <c r="B11" t="s">
        <v>83</v>
      </c>
      <c r="C11" s="6"/>
      <c r="D11" s="6"/>
      <c r="E11" s="6"/>
      <c r="F11" s="6"/>
      <c r="G11" s="6"/>
      <c r="H11" s="6"/>
      <c r="I11" s="6"/>
      <c r="J11" s="66"/>
      <c r="K11" s="6"/>
      <c r="L11" s="6"/>
      <c r="M11" s="6"/>
      <c r="N11" s="6"/>
      <c r="O11" s="6">
        <v>39.51</v>
      </c>
      <c r="P11" s="6"/>
      <c r="Q11" s="6"/>
      <c r="R11" s="6"/>
      <c r="S11" s="6"/>
      <c r="T11" s="2">
        <f t="shared" si="0"/>
        <v>39.51</v>
      </c>
    </row>
    <row r="12" spans="1:20" ht="15" customHeight="1">
      <c r="A12" s="1" t="s">
        <v>76</v>
      </c>
      <c r="B12" t="s">
        <v>84</v>
      </c>
      <c r="C12" s="6"/>
      <c r="D12" s="6"/>
      <c r="E12" s="6"/>
      <c r="F12" s="6"/>
      <c r="G12" s="6"/>
      <c r="H12" s="6"/>
      <c r="I12" s="6"/>
      <c r="J12" s="66"/>
      <c r="K12" s="6"/>
      <c r="L12" s="6"/>
      <c r="M12" s="6"/>
      <c r="N12" s="6"/>
      <c r="O12" s="6">
        <v>234.07</v>
      </c>
      <c r="P12" s="6"/>
      <c r="Q12" s="6"/>
      <c r="R12" s="6"/>
      <c r="S12" s="6"/>
      <c r="T12" s="2">
        <f t="shared" si="0"/>
        <v>234.07</v>
      </c>
    </row>
    <row r="13" spans="1:20" ht="15" customHeight="1">
      <c r="A13" s="1" t="s">
        <v>76</v>
      </c>
      <c r="B13" t="s">
        <v>85</v>
      </c>
      <c r="C13" s="6"/>
      <c r="D13" s="6"/>
      <c r="E13" s="6"/>
      <c r="F13" s="6"/>
      <c r="G13" s="6"/>
      <c r="H13" s="6"/>
      <c r="I13" s="6"/>
      <c r="J13" s="66"/>
      <c r="K13" s="6"/>
      <c r="L13" s="6"/>
      <c r="M13" s="6"/>
      <c r="N13" s="6"/>
      <c r="O13" s="6">
        <v>237.95</v>
      </c>
      <c r="P13" s="6"/>
      <c r="Q13" s="6"/>
      <c r="R13" s="6"/>
      <c r="S13" s="6"/>
      <c r="T13" s="2">
        <f t="shared" si="0"/>
        <v>237.95</v>
      </c>
    </row>
    <row r="14" spans="1:20" ht="15" customHeight="1">
      <c r="A14" s="1" t="s">
        <v>76</v>
      </c>
      <c r="B14" t="s">
        <v>86</v>
      </c>
      <c r="C14" s="6"/>
      <c r="D14" s="6"/>
      <c r="E14" s="6"/>
      <c r="F14" s="6"/>
      <c r="G14" s="6"/>
      <c r="H14" s="6"/>
      <c r="I14" s="6"/>
      <c r="J14" s="66"/>
      <c r="K14" s="6"/>
      <c r="L14" s="6"/>
      <c r="M14" s="6"/>
      <c r="N14" s="6"/>
      <c r="O14" s="6">
        <v>135.13</v>
      </c>
      <c r="P14" s="6"/>
      <c r="Q14" s="6"/>
      <c r="R14" s="6"/>
      <c r="S14" s="6"/>
      <c r="T14" s="2">
        <f t="shared" si="0"/>
        <v>135.13</v>
      </c>
    </row>
    <row r="15" spans="1:20" ht="15" customHeight="1">
      <c r="A15" s="1" t="s">
        <v>76</v>
      </c>
      <c r="B15" t="s">
        <v>87</v>
      </c>
      <c r="C15" s="6"/>
      <c r="D15" s="6"/>
      <c r="E15" s="6"/>
      <c r="F15" s="6"/>
      <c r="G15" s="6"/>
      <c r="H15" s="6"/>
      <c r="I15" s="6"/>
      <c r="J15" s="66"/>
      <c r="K15" s="6"/>
      <c r="L15" s="6"/>
      <c r="M15" s="6"/>
      <c r="N15" s="6"/>
      <c r="O15" s="6">
        <v>27.31</v>
      </c>
      <c r="P15" s="6"/>
      <c r="Q15" s="6"/>
      <c r="R15" s="6"/>
      <c r="S15" s="6"/>
      <c r="T15" s="2">
        <f t="shared" si="0"/>
        <v>27.31</v>
      </c>
    </row>
    <row r="16" spans="1:20" ht="15" customHeight="1">
      <c r="A16" s="1" t="s">
        <v>76</v>
      </c>
      <c r="B16" t="s">
        <v>88</v>
      </c>
      <c r="C16" s="6"/>
      <c r="D16" s="6"/>
      <c r="E16" s="6"/>
      <c r="F16" s="6"/>
      <c r="G16" s="6"/>
      <c r="H16" s="6"/>
      <c r="I16" s="6"/>
      <c r="J16" s="66"/>
      <c r="K16" s="6"/>
      <c r="L16" s="6"/>
      <c r="M16" s="6"/>
      <c r="N16" s="6"/>
      <c r="O16" s="6">
        <v>73.459999999999994</v>
      </c>
      <c r="P16" s="6"/>
      <c r="Q16" s="6"/>
      <c r="R16" s="6"/>
      <c r="S16" s="6"/>
      <c r="T16" s="2">
        <f t="shared" si="0"/>
        <v>73.459999999999994</v>
      </c>
    </row>
    <row r="17" spans="1:20" ht="15" customHeight="1">
      <c r="A17" s="1" t="s">
        <v>76</v>
      </c>
      <c r="B17" t="s">
        <v>89</v>
      </c>
      <c r="C17" s="6"/>
      <c r="D17" s="6"/>
      <c r="E17" s="6"/>
      <c r="F17" s="6"/>
      <c r="G17" s="6"/>
      <c r="H17" s="6"/>
      <c r="I17" s="6"/>
      <c r="J17" s="66"/>
      <c r="K17" s="6"/>
      <c r="L17" s="6"/>
      <c r="M17" s="6"/>
      <c r="N17" s="6"/>
      <c r="O17" s="6">
        <v>113.79</v>
      </c>
      <c r="P17" s="6"/>
      <c r="Q17" s="6"/>
      <c r="R17" s="6"/>
      <c r="S17" s="6"/>
      <c r="T17" s="2">
        <f t="shared" si="0"/>
        <v>113.79</v>
      </c>
    </row>
    <row r="18" spans="1:20" ht="15" customHeight="1">
      <c r="A18" s="1" t="s">
        <v>76</v>
      </c>
      <c r="B18" t="s">
        <v>90</v>
      </c>
      <c r="C18" s="6"/>
      <c r="D18" s="6"/>
      <c r="E18" s="6"/>
      <c r="F18" s="6"/>
      <c r="G18" s="6"/>
      <c r="H18" s="6"/>
      <c r="I18" s="6"/>
      <c r="J18" s="66"/>
      <c r="K18" s="6"/>
      <c r="L18" s="6"/>
      <c r="M18" s="6"/>
      <c r="N18" s="6"/>
      <c r="O18" s="6">
        <v>148.71</v>
      </c>
      <c r="P18" s="6"/>
      <c r="Q18" s="6"/>
      <c r="R18" s="6"/>
      <c r="S18" s="6"/>
      <c r="T18" s="2">
        <f t="shared" si="0"/>
        <v>148.71</v>
      </c>
    </row>
    <row r="19" spans="1:20" ht="15" customHeight="1">
      <c r="A19" s="1" t="s">
        <v>76</v>
      </c>
      <c r="B19" t="s">
        <v>91</v>
      </c>
      <c r="C19" s="6"/>
      <c r="D19" s="6"/>
      <c r="E19" s="6"/>
      <c r="F19" s="6"/>
      <c r="G19" s="6"/>
      <c r="H19" s="6"/>
      <c r="I19" s="6"/>
      <c r="J19" s="66"/>
      <c r="K19" s="6"/>
      <c r="L19" s="6"/>
      <c r="M19" s="6"/>
      <c r="N19" s="6"/>
      <c r="O19" s="6">
        <v>60.85</v>
      </c>
      <c r="P19" s="6"/>
      <c r="Q19" s="6"/>
      <c r="R19" s="6"/>
      <c r="S19" s="6"/>
      <c r="T19" s="2">
        <f t="shared" si="0"/>
        <v>60.85</v>
      </c>
    </row>
    <row r="20" spans="1:20" ht="15" customHeight="1">
      <c r="A20" s="1" t="s">
        <v>76</v>
      </c>
      <c r="B20" t="s">
        <v>92</v>
      </c>
      <c r="C20" s="6"/>
      <c r="D20" s="6"/>
      <c r="E20" s="6"/>
      <c r="F20" s="6"/>
      <c r="G20" s="6"/>
      <c r="H20" s="6"/>
      <c r="I20" s="6"/>
      <c r="J20" s="66"/>
      <c r="K20" s="6"/>
      <c r="L20" s="6"/>
      <c r="M20" s="6"/>
      <c r="N20" s="6"/>
      <c r="O20" s="6">
        <v>30.22</v>
      </c>
      <c r="P20" s="6"/>
      <c r="Q20" s="6"/>
      <c r="R20" s="6"/>
      <c r="S20" s="6"/>
      <c r="T20" s="2">
        <f t="shared" si="0"/>
        <v>30.22</v>
      </c>
    </row>
    <row r="21" spans="1:20" ht="15" customHeight="1">
      <c r="A21" s="1" t="s">
        <v>76</v>
      </c>
      <c r="B21" t="s">
        <v>93</v>
      </c>
      <c r="C21" s="6"/>
      <c r="D21" s="6"/>
      <c r="E21" s="6"/>
      <c r="F21" s="6"/>
      <c r="G21" s="6"/>
      <c r="H21" s="6"/>
      <c r="I21" s="6"/>
      <c r="J21" s="66"/>
      <c r="K21" s="6"/>
      <c r="L21" s="6"/>
      <c r="M21" s="6"/>
      <c r="N21" s="6"/>
      <c r="O21" s="6">
        <v>282.27</v>
      </c>
      <c r="P21" s="6"/>
      <c r="Q21" s="6"/>
      <c r="R21" s="6"/>
      <c r="S21" s="6"/>
      <c r="T21" s="2">
        <f t="shared" si="0"/>
        <v>282.27</v>
      </c>
    </row>
    <row r="22" spans="1:20" ht="15" customHeight="1">
      <c r="A22" s="1" t="s">
        <v>76</v>
      </c>
      <c r="B22" t="s">
        <v>94</v>
      </c>
      <c r="C22" s="6"/>
      <c r="D22" s="6"/>
      <c r="E22" s="6"/>
      <c r="F22" s="6"/>
      <c r="G22" s="6"/>
      <c r="H22" s="6"/>
      <c r="I22" s="6"/>
      <c r="J22" s="66"/>
      <c r="K22" s="6"/>
      <c r="L22" s="6"/>
      <c r="M22" s="6"/>
      <c r="N22" s="6"/>
      <c r="O22" s="6">
        <v>5.82</v>
      </c>
      <c r="P22" s="6"/>
      <c r="Q22" s="6"/>
      <c r="R22" s="6"/>
      <c r="S22" s="6"/>
      <c r="T22" s="2">
        <f t="shared" si="0"/>
        <v>5.82</v>
      </c>
    </row>
    <row r="23" spans="1:20" ht="15" customHeight="1">
      <c r="A23" s="1" t="s">
        <v>95</v>
      </c>
      <c r="B23" t="s">
        <v>96</v>
      </c>
      <c r="C23" s="66"/>
      <c r="D23" s="66"/>
      <c r="E23" s="6"/>
      <c r="F23" s="6"/>
      <c r="G23" s="6"/>
      <c r="H23" s="6"/>
      <c r="I23" s="6">
        <v>1190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2">
        <f t="shared" si="0"/>
        <v>1190</v>
      </c>
    </row>
    <row r="24" spans="1:20" ht="15" customHeight="1">
      <c r="A24" s="1" t="s">
        <v>95</v>
      </c>
      <c r="B24" s="5" t="s">
        <v>97</v>
      </c>
      <c r="C24" s="66"/>
      <c r="D24" s="66"/>
      <c r="E24" s="47"/>
      <c r="F24" s="47"/>
      <c r="G24" s="47"/>
      <c r="H24" s="47"/>
      <c r="I24" s="47"/>
      <c r="J24" s="6"/>
      <c r="K24" s="6"/>
      <c r="L24" s="6"/>
      <c r="M24" s="6"/>
      <c r="N24" s="6">
        <v>3211.72</v>
      </c>
      <c r="O24" s="6"/>
      <c r="P24" s="6"/>
      <c r="Q24" s="6"/>
      <c r="R24" s="6"/>
      <c r="S24" s="6"/>
      <c r="T24" s="2">
        <f t="shared" si="0"/>
        <v>3211.72</v>
      </c>
    </row>
    <row r="25" spans="1:20" ht="15" customHeight="1">
      <c r="A25" s="1" t="s">
        <v>95</v>
      </c>
      <c r="B25" s="5" t="s">
        <v>98</v>
      </c>
      <c r="C25" s="66"/>
      <c r="D25" s="6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>
        <v>171.76</v>
      </c>
      <c r="Q25" s="6"/>
      <c r="R25" s="6"/>
      <c r="S25" s="6"/>
      <c r="T25" s="2">
        <f t="shared" si="0"/>
        <v>171.76</v>
      </c>
    </row>
    <row r="26" spans="1:20" ht="18" customHeight="1">
      <c r="A26" s="1" t="s">
        <v>99</v>
      </c>
      <c r="B26" s="5" t="s">
        <v>100</v>
      </c>
      <c r="C26" s="68"/>
      <c r="D26" s="117">
        <v>6500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2">
        <f t="shared" si="0"/>
        <v>6500</v>
      </c>
    </row>
    <row r="27" spans="1:20">
      <c r="A27" s="1" t="s">
        <v>101</v>
      </c>
      <c r="B27" s="5" t="s">
        <v>102</v>
      </c>
      <c r="C27" s="6"/>
      <c r="D27" s="6">
        <v>6500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">
        <f t="shared" si="0"/>
        <v>6500</v>
      </c>
    </row>
    <row r="28" spans="1:20">
      <c r="A28" s="1" t="s">
        <v>103</v>
      </c>
      <c r="B28" s="5" t="s">
        <v>104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>
        <v>152.33000000000001</v>
      </c>
      <c r="O28" s="6"/>
      <c r="P28" s="6"/>
      <c r="Q28" s="6"/>
      <c r="R28" s="6"/>
      <c r="S28" s="6"/>
      <c r="T28" s="2">
        <f t="shared" si="0"/>
        <v>152.33000000000001</v>
      </c>
    </row>
    <row r="29" spans="1:20">
      <c r="A29" s="1" t="s">
        <v>103</v>
      </c>
      <c r="B29" s="5" t="s">
        <v>105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289.45</v>
      </c>
      <c r="O29" s="6"/>
      <c r="P29" s="6"/>
      <c r="Q29" s="6"/>
      <c r="R29" s="6"/>
      <c r="S29" s="6"/>
      <c r="T29" s="2">
        <f t="shared" si="0"/>
        <v>289.45</v>
      </c>
    </row>
    <row r="30" spans="1:20">
      <c r="A30" s="1" t="s">
        <v>118</v>
      </c>
      <c r="B30" s="5" t="s">
        <v>119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10.16</v>
      </c>
      <c r="P30" s="6"/>
      <c r="Q30" s="6"/>
      <c r="R30" s="6"/>
      <c r="S30" s="6"/>
      <c r="T30" s="2">
        <f t="shared" si="0"/>
        <v>10.16</v>
      </c>
    </row>
    <row r="31" spans="1:20">
      <c r="A31" s="1" t="s">
        <v>118</v>
      </c>
      <c r="B31" s="5" t="s">
        <v>120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7.52</v>
      </c>
      <c r="P31" s="6"/>
      <c r="Q31" s="6"/>
      <c r="R31" s="6"/>
      <c r="S31" s="6"/>
      <c r="T31" s="2">
        <f t="shared" si="0"/>
        <v>7.52</v>
      </c>
    </row>
    <row r="32" spans="1:20">
      <c r="A32" s="1" t="s">
        <v>118</v>
      </c>
      <c r="B32" s="5" t="s">
        <v>121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16.64</v>
      </c>
      <c r="P32" s="6"/>
      <c r="Q32" s="6"/>
      <c r="R32" s="6"/>
      <c r="S32" s="6"/>
      <c r="T32" s="2">
        <f t="shared" si="0"/>
        <v>16.64</v>
      </c>
    </row>
    <row r="33" spans="1:20">
      <c r="A33" s="1" t="s">
        <v>118</v>
      </c>
      <c r="B33" s="5" t="s">
        <v>122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3.86</v>
      </c>
      <c r="P33" s="6"/>
      <c r="Q33" s="6"/>
      <c r="R33" s="6"/>
      <c r="S33" s="6"/>
      <c r="T33" s="2">
        <f t="shared" si="0"/>
        <v>3.86</v>
      </c>
    </row>
    <row r="34" spans="1:20">
      <c r="A34" s="1" t="s">
        <v>123</v>
      </c>
      <c r="B34" s="5" t="s">
        <v>124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39.51</v>
      </c>
      <c r="P34" s="6"/>
      <c r="Q34" s="6"/>
      <c r="R34" s="6"/>
      <c r="S34" s="6"/>
      <c r="T34" s="2">
        <f t="shared" si="0"/>
        <v>39.51</v>
      </c>
    </row>
    <row r="35" spans="1:20">
      <c r="A35" s="1" t="s">
        <v>123</v>
      </c>
      <c r="B35" s="5" t="s">
        <v>125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233.1</v>
      </c>
      <c r="P35" s="6"/>
      <c r="Q35" s="6"/>
      <c r="R35" s="6"/>
      <c r="S35" s="6"/>
      <c r="T35" s="2">
        <f t="shared" si="0"/>
        <v>233.1</v>
      </c>
    </row>
    <row r="36" spans="1:20">
      <c r="A36" s="1" t="s">
        <v>123</v>
      </c>
      <c r="B36" s="5" t="s">
        <v>126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237.95</v>
      </c>
      <c r="P36" s="6"/>
      <c r="Q36" s="6"/>
      <c r="R36" s="6"/>
      <c r="S36" s="6"/>
      <c r="T36" s="2">
        <f t="shared" si="0"/>
        <v>237.95</v>
      </c>
    </row>
    <row r="37" spans="1:20">
      <c r="A37" s="1" t="s">
        <v>123</v>
      </c>
      <c r="B37" s="5" t="s">
        <v>127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132.22</v>
      </c>
      <c r="P37" s="6"/>
      <c r="Q37" s="6"/>
      <c r="R37" s="6"/>
      <c r="S37" s="6"/>
      <c r="T37" s="2">
        <f t="shared" si="0"/>
        <v>132.22</v>
      </c>
    </row>
    <row r="38" spans="1:20">
      <c r="A38" s="1" t="s">
        <v>123</v>
      </c>
      <c r="B38" s="5" t="s">
        <v>128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27.31</v>
      </c>
      <c r="P38" s="6"/>
      <c r="Q38" s="6"/>
      <c r="R38" s="6"/>
      <c r="S38" s="6"/>
      <c r="T38" s="2">
        <f t="shared" si="0"/>
        <v>27.31</v>
      </c>
    </row>
    <row r="39" spans="1:20">
      <c r="A39" s="1" t="s">
        <v>123</v>
      </c>
      <c r="B39" s="5" t="s">
        <v>129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73.459999999999994</v>
      </c>
      <c r="P39" s="6"/>
      <c r="Q39" s="6"/>
      <c r="R39" s="6"/>
      <c r="S39" s="6"/>
      <c r="T39" s="2">
        <f t="shared" si="0"/>
        <v>73.459999999999994</v>
      </c>
    </row>
    <row r="40" spans="1:20">
      <c r="A40" s="1" t="s">
        <v>123</v>
      </c>
      <c r="B40" s="5" t="s">
        <v>130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113.79</v>
      </c>
      <c r="P40" s="6"/>
      <c r="Q40" s="6"/>
      <c r="R40" s="6"/>
      <c r="S40" s="6"/>
      <c r="T40" s="2">
        <f t="shared" si="0"/>
        <v>113.79</v>
      </c>
    </row>
    <row r="41" spans="1:20">
      <c r="A41" s="1" t="s">
        <v>123</v>
      </c>
      <c r="B41" s="5" t="s">
        <v>131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148.71</v>
      </c>
      <c r="P41" s="6"/>
      <c r="Q41" s="6"/>
      <c r="R41" s="6"/>
      <c r="S41" s="6"/>
      <c r="T41" s="2">
        <f t="shared" si="0"/>
        <v>148.71</v>
      </c>
    </row>
    <row r="42" spans="1:20">
      <c r="A42" s="1" t="s">
        <v>123</v>
      </c>
      <c r="B42" s="5" t="s">
        <v>132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60.85</v>
      </c>
      <c r="P42" s="6"/>
      <c r="Q42" s="6"/>
      <c r="R42" s="6"/>
      <c r="S42" s="6"/>
      <c r="T42" s="2">
        <f t="shared" si="0"/>
        <v>60.85</v>
      </c>
    </row>
    <row r="43" spans="1:20">
      <c r="A43" s="1" t="s">
        <v>123</v>
      </c>
      <c r="B43" s="5" t="s">
        <v>133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30.22</v>
      </c>
      <c r="P43" s="6"/>
      <c r="Q43" s="6"/>
      <c r="R43" s="6"/>
      <c r="S43" s="6"/>
      <c r="T43" s="2">
        <f t="shared" si="0"/>
        <v>30.22</v>
      </c>
    </row>
    <row r="44" spans="1:20">
      <c r="A44" s="1" t="s">
        <v>123</v>
      </c>
      <c r="B44" s="5" t="s">
        <v>134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282.27</v>
      </c>
      <c r="P44" s="6"/>
      <c r="Q44" s="6"/>
      <c r="R44" s="6"/>
      <c r="S44" s="6"/>
      <c r="T44" s="2">
        <f t="shared" si="0"/>
        <v>282.27</v>
      </c>
    </row>
    <row r="45" spans="1:20">
      <c r="A45" s="1" t="s">
        <v>123</v>
      </c>
      <c r="B45" s="5" t="s">
        <v>135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5.82</v>
      </c>
      <c r="P45" s="6"/>
      <c r="Q45" s="6"/>
      <c r="R45" s="6"/>
      <c r="S45" s="6"/>
      <c r="T45" s="2">
        <f t="shared" si="0"/>
        <v>5.82</v>
      </c>
    </row>
    <row r="46" spans="1:20">
      <c r="A46" s="1" t="s">
        <v>123</v>
      </c>
      <c r="B46" s="5" t="s">
        <v>136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159.38</v>
      </c>
      <c r="P46" s="6"/>
      <c r="Q46" s="6"/>
      <c r="R46" s="6"/>
      <c r="S46" s="6"/>
      <c r="T46" s="2">
        <f t="shared" si="0"/>
        <v>159.38</v>
      </c>
    </row>
    <row r="47" spans="1:20">
      <c r="A47" s="1" t="s">
        <v>123</v>
      </c>
      <c r="B47" s="5" t="s">
        <v>137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88.01</v>
      </c>
      <c r="P47" s="6"/>
      <c r="Q47" s="6"/>
      <c r="R47" s="6"/>
      <c r="S47" s="6"/>
      <c r="T47" s="2">
        <f t="shared" si="0"/>
        <v>88.01</v>
      </c>
    </row>
    <row r="48" spans="1:20">
      <c r="A48" s="1" t="s">
        <v>123</v>
      </c>
      <c r="B48" s="5" t="s">
        <v>138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25.37</v>
      </c>
      <c r="P48" s="6"/>
      <c r="Q48" s="6"/>
      <c r="R48" s="6"/>
      <c r="S48" s="6"/>
      <c r="T48" s="2">
        <f t="shared" si="0"/>
        <v>25.37</v>
      </c>
    </row>
    <row r="49" spans="1:20">
      <c r="A49" s="1" t="s">
        <v>123</v>
      </c>
      <c r="B49" s="5" t="s">
        <v>139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53.09</v>
      </c>
      <c r="P49" s="6"/>
      <c r="Q49" s="6"/>
      <c r="R49" s="6"/>
      <c r="S49" s="6"/>
      <c r="T49" s="2">
        <f t="shared" si="0"/>
        <v>53.09</v>
      </c>
    </row>
    <row r="50" spans="1:20">
      <c r="A50" s="1" t="s">
        <v>140</v>
      </c>
      <c r="B50" s="49" t="s">
        <v>141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>
        <v>3544.73</v>
      </c>
      <c r="O50" s="6"/>
      <c r="P50" s="6"/>
      <c r="Q50" s="6"/>
      <c r="R50" s="6"/>
      <c r="S50" s="6"/>
      <c r="T50" s="2">
        <f t="shared" si="0"/>
        <v>3544.73</v>
      </c>
    </row>
    <row r="51" spans="1:20">
      <c r="A51" s="1" t="s">
        <v>150</v>
      </c>
      <c r="B51" s="5" t="s">
        <v>151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>
        <v>1017</v>
      </c>
      <c r="Q51" s="6"/>
      <c r="R51" s="6"/>
      <c r="S51" s="6"/>
      <c r="T51" s="2">
        <f t="shared" si="0"/>
        <v>1017</v>
      </c>
    </row>
    <row r="52" spans="1:20">
      <c r="A52" s="1" t="s">
        <v>150</v>
      </c>
      <c r="B52" s="5" t="s">
        <v>152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>
        <v>171.76</v>
      </c>
      <c r="Q52" s="6"/>
      <c r="R52" s="6"/>
      <c r="S52" s="6"/>
      <c r="T52" s="2">
        <f t="shared" si="0"/>
        <v>171.76</v>
      </c>
    </row>
    <row r="53" spans="1:20">
      <c r="A53" s="1" t="s">
        <v>153</v>
      </c>
      <c r="B53" s="5" t="s">
        <v>154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>
        <v>565</v>
      </c>
      <c r="Q53" s="6"/>
      <c r="R53" s="6"/>
      <c r="S53" s="6"/>
      <c r="T53" s="2">
        <f t="shared" si="0"/>
        <v>565</v>
      </c>
    </row>
    <row r="54" spans="1:20">
      <c r="A54" s="1" t="s">
        <v>153</v>
      </c>
      <c r="B54" s="5" t="s">
        <v>155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>
        <v>226.44</v>
      </c>
      <c r="Q54" s="6"/>
      <c r="R54" s="6"/>
      <c r="S54" s="6"/>
      <c r="T54" s="2">
        <f t="shared" si="0"/>
        <v>226.44</v>
      </c>
    </row>
    <row r="55" spans="1:20">
      <c r="A55" s="1" t="s">
        <v>153</v>
      </c>
      <c r="B55" s="5" t="s">
        <v>156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>
        <v>31.92</v>
      </c>
      <c r="Q55" s="6"/>
      <c r="R55" s="6"/>
      <c r="S55" s="6"/>
      <c r="T55" s="2">
        <f t="shared" si="0"/>
        <v>31.92</v>
      </c>
    </row>
    <row r="56" spans="1:20">
      <c r="A56" s="1" t="s">
        <v>157</v>
      </c>
      <c r="B56" s="5" t="s">
        <v>158</v>
      </c>
      <c r="C56" s="6"/>
      <c r="D56" s="6">
        <v>6500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2">
        <f t="shared" si="0"/>
        <v>6500</v>
      </c>
    </row>
    <row r="57" spans="1:20">
      <c r="A57" s="1" t="s">
        <v>157</v>
      </c>
      <c r="B57" s="5" t="s">
        <v>159</v>
      </c>
      <c r="C57" s="6"/>
      <c r="D57" s="6">
        <v>6500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2">
        <f t="shared" si="0"/>
        <v>6500</v>
      </c>
    </row>
    <row r="58" spans="1:20">
      <c r="A58" s="1" t="s">
        <v>157</v>
      </c>
      <c r="B58" s="5" t="s">
        <v>160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>
        <v>1065</v>
      </c>
      <c r="T58" s="2">
        <f t="shared" si="0"/>
        <v>1065</v>
      </c>
    </row>
    <row r="59" spans="1:20">
      <c r="A59" s="1" t="s">
        <v>157</v>
      </c>
      <c r="B59" s="5" t="s">
        <v>161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>
        <v>1065</v>
      </c>
      <c r="T59" s="2">
        <f t="shared" si="0"/>
        <v>1065</v>
      </c>
    </row>
    <row r="60" spans="1:20">
      <c r="A60" s="1" t="s">
        <v>173</v>
      </c>
      <c r="B60" s="5" t="s">
        <v>175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3.86</v>
      </c>
      <c r="P60" s="6"/>
      <c r="Q60" s="6"/>
      <c r="R60" s="6"/>
      <c r="S60" s="6"/>
      <c r="T60" s="2">
        <f t="shared" si="0"/>
        <v>3.86</v>
      </c>
    </row>
    <row r="61" spans="1:20">
      <c r="A61" s="1" t="s">
        <v>173</v>
      </c>
      <c r="B61" s="5" t="s">
        <v>176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3.86</v>
      </c>
      <c r="P61" s="6"/>
      <c r="Q61" s="6"/>
      <c r="R61" s="6"/>
      <c r="S61" s="6"/>
      <c r="T61" s="2">
        <f t="shared" si="0"/>
        <v>3.86</v>
      </c>
    </row>
    <row r="62" spans="1:20">
      <c r="A62" s="1" t="s">
        <v>173</v>
      </c>
      <c r="B62" s="5" t="s">
        <v>177</v>
      </c>
      <c r="C62" s="6"/>
      <c r="D62" s="6">
        <v>6500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2">
        <f t="shared" si="0"/>
        <v>6500</v>
      </c>
    </row>
    <row r="63" spans="1:20">
      <c r="A63" s="1" t="s">
        <v>178</v>
      </c>
      <c r="B63" s="5" t="s">
        <v>180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5.08</v>
      </c>
      <c r="P63" s="6"/>
      <c r="Q63" s="6"/>
      <c r="R63" s="6"/>
      <c r="S63" s="6"/>
      <c r="T63" s="2">
        <f t="shared" si="0"/>
        <v>5.08</v>
      </c>
    </row>
    <row r="64" spans="1:20">
      <c r="A64" s="1" t="s">
        <v>178</v>
      </c>
      <c r="B64" s="5" t="s">
        <v>181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3.76</v>
      </c>
      <c r="P64" s="6"/>
      <c r="Q64" s="6"/>
      <c r="R64" s="6"/>
      <c r="S64" s="6"/>
      <c r="T64" s="2">
        <f t="shared" si="0"/>
        <v>3.76</v>
      </c>
    </row>
    <row r="65" spans="1:20">
      <c r="A65" s="1" t="s">
        <v>182</v>
      </c>
      <c r="B65" s="5" t="s">
        <v>187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39.51</v>
      </c>
      <c r="P65" s="6"/>
      <c r="Q65" s="6"/>
      <c r="R65" s="6"/>
      <c r="S65" s="6"/>
      <c r="T65" s="2">
        <f t="shared" si="0"/>
        <v>39.51</v>
      </c>
    </row>
    <row r="66" spans="1:20">
      <c r="A66" s="1" t="s">
        <v>182</v>
      </c>
      <c r="B66" s="5" t="s">
        <v>188</v>
      </c>
      <c r="C66" s="6"/>
      <c r="D66" s="6"/>
      <c r="E66" s="47"/>
      <c r="F66" s="47"/>
      <c r="G66" s="47"/>
      <c r="H66" s="47"/>
      <c r="I66" s="47"/>
      <c r="J66" s="6"/>
      <c r="K66" s="6"/>
      <c r="L66" s="6"/>
      <c r="M66" s="6"/>
      <c r="N66" s="6"/>
      <c r="O66" s="6">
        <v>233.1</v>
      </c>
      <c r="P66" s="6"/>
      <c r="Q66" s="6"/>
      <c r="R66" s="6"/>
      <c r="S66" s="6"/>
      <c r="T66" s="2">
        <f t="shared" si="0"/>
        <v>233.1</v>
      </c>
    </row>
    <row r="67" spans="1:20">
      <c r="A67" s="1" t="s">
        <v>182</v>
      </c>
      <c r="B67" s="5" t="s">
        <v>189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237.95</v>
      </c>
      <c r="Q67" s="6"/>
      <c r="R67" s="6"/>
      <c r="S67" s="6"/>
      <c r="T67" s="2">
        <f t="shared" si="0"/>
        <v>237.95</v>
      </c>
    </row>
    <row r="68" spans="1:20">
      <c r="A68" s="1" t="s">
        <v>182</v>
      </c>
      <c r="B68" s="5" t="s">
        <v>190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>
        <v>128.34</v>
      </c>
      <c r="P68" s="58"/>
      <c r="Q68" s="58"/>
      <c r="R68" s="58"/>
      <c r="S68" s="58"/>
      <c r="T68" s="2">
        <f t="shared" si="0"/>
        <v>128.34</v>
      </c>
    </row>
    <row r="69" spans="1:20">
      <c r="A69" s="1" t="s">
        <v>182</v>
      </c>
      <c r="B69" s="5" t="s">
        <v>191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>
        <v>27.31</v>
      </c>
      <c r="P69" s="58"/>
      <c r="Q69" s="58"/>
      <c r="R69" s="58"/>
      <c r="S69" s="58"/>
      <c r="T69" s="2">
        <f t="shared" ref="T69:T138" si="1">SUM(C69:S69)</f>
        <v>27.31</v>
      </c>
    </row>
    <row r="70" spans="1:20">
      <c r="A70" s="1" t="s">
        <v>182</v>
      </c>
      <c r="B70" s="5" t="s">
        <v>192</v>
      </c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>
        <v>73.459999999999994</v>
      </c>
      <c r="P70" s="58"/>
      <c r="Q70" s="58"/>
      <c r="R70" s="58"/>
      <c r="S70" s="58"/>
      <c r="T70" s="2">
        <f t="shared" si="1"/>
        <v>73.459999999999994</v>
      </c>
    </row>
    <row r="71" spans="1:20">
      <c r="A71" s="1" t="s">
        <v>182</v>
      </c>
      <c r="B71" s="5" t="s">
        <v>193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>
        <v>113.79</v>
      </c>
      <c r="P71" s="58"/>
      <c r="Q71" s="58"/>
      <c r="R71" s="58"/>
      <c r="S71" s="58"/>
      <c r="T71" s="2">
        <f t="shared" si="1"/>
        <v>113.79</v>
      </c>
    </row>
    <row r="72" spans="1:20">
      <c r="A72" s="1" t="s">
        <v>182</v>
      </c>
      <c r="B72" s="5" t="s">
        <v>194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>
        <v>148.71</v>
      </c>
      <c r="P72" s="58"/>
      <c r="Q72" s="58"/>
      <c r="R72" s="58"/>
      <c r="S72" s="58"/>
      <c r="T72" s="2">
        <f t="shared" si="1"/>
        <v>148.71</v>
      </c>
    </row>
    <row r="73" spans="1:20">
      <c r="A73" s="1" t="s">
        <v>182</v>
      </c>
      <c r="B73" s="5" t="s">
        <v>195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>
        <v>60.85</v>
      </c>
      <c r="P73" s="58"/>
      <c r="Q73" s="58"/>
      <c r="R73" s="58"/>
      <c r="S73" s="58"/>
      <c r="T73" s="2">
        <f t="shared" si="1"/>
        <v>60.85</v>
      </c>
    </row>
    <row r="74" spans="1:20">
      <c r="A74" s="1" t="s">
        <v>182</v>
      </c>
      <c r="B74" s="5" t="s">
        <v>196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>
        <v>30.22</v>
      </c>
      <c r="P74" s="58"/>
      <c r="Q74" s="58"/>
      <c r="R74" s="58"/>
      <c r="S74" s="58"/>
      <c r="T74" s="2">
        <f t="shared" si="1"/>
        <v>30.22</v>
      </c>
    </row>
    <row r="75" spans="1:20">
      <c r="A75" s="1" t="s">
        <v>182</v>
      </c>
      <c r="B75" s="5" t="s">
        <v>197</v>
      </c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>
        <v>282.27</v>
      </c>
      <c r="P75" s="58"/>
      <c r="Q75" s="58"/>
      <c r="R75" s="58"/>
      <c r="S75" s="58"/>
      <c r="T75" s="2">
        <f t="shared" si="1"/>
        <v>282.27</v>
      </c>
    </row>
    <row r="76" spans="1:20">
      <c r="A76" s="1" t="s">
        <v>182</v>
      </c>
      <c r="B76" s="5" t="s">
        <v>198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>
        <v>6.79</v>
      </c>
      <c r="P76" s="58"/>
      <c r="Q76" s="58"/>
      <c r="R76" s="58"/>
      <c r="S76" s="58"/>
      <c r="T76" s="2">
        <f t="shared" si="1"/>
        <v>6.79</v>
      </c>
    </row>
    <row r="77" spans="1:20">
      <c r="A77" s="1" t="s">
        <v>182</v>
      </c>
      <c r="B77" s="5" t="s">
        <v>199</v>
      </c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>
        <v>159.38</v>
      </c>
      <c r="P77" s="58"/>
      <c r="Q77" s="58"/>
      <c r="R77" s="58"/>
      <c r="S77" s="58"/>
      <c r="T77" s="2">
        <f t="shared" si="1"/>
        <v>159.38</v>
      </c>
    </row>
    <row r="78" spans="1:20">
      <c r="A78" s="1" t="s">
        <v>182</v>
      </c>
      <c r="B78" s="5" t="s">
        <v>200</v>
      </c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>
        <v>88.01</v>
      </c>
      <c r="P78" s="58"/>
      <c r="Q78" s="58"/>
      <c r="R78" s="58"/>
      <c r="S78" s="58"/>
      <c r="T78" s="2">
        <f t="shared" si="1"/>
        <v>88.01</v>
      </c>
    </row>
    <row r="79" spans="1:20">
      <c r="A79" s="1" t="s">
        <v>182</v>
      </c>
      <c r="B79" s="5" t="s">
        <v>201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>
        <v>25.37</v>
      </c>
      <c r="P79" s="58"/>
      <c r="Q79" s="58"/>
      <c r="R79" s="58"/>
      <c r="S79" s="58"/>
      <c r="T79" s="2">
        <f t="shared" si="1"/>
        <v>25.37</v>
      </c>
    </row>
    <row r="80" spans="1:20">
      <c r="A80" s="1" t="s">
        <v>182</v>
      </c>
      <c r="B80" s="5" t="s">
        <v>202</v>
      </c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>
        <v>53.09</v>
      </c>
      <c r="P80" s="58"/>
      <c r="Q80" s="58"/>
      <c r="R80" s="58"/>
      <c r="S80" s="58"/>
      <c r="T80" s="2">
        <f t="shared" si="1"/>
        <v>53.09</v>
      </c>
    </row>
    <row r="81" spans="1:20">
      <c r="A81" s="1" t="s">
        <v>204</v>
      </c>
      <c r="B81" s="5" t="s">
        <v>205</v>
      </c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>
        <v>373.2</v>
      </c>
      <c r="O81" s="58"/>
      <c r="P81" s="58"/>
      <c r="Q81" s="58"/>
      <c r="R81" s="58"/>
      <c r="S81" s="58"/>
      <c r="T81" s="2">
        <f t="shared" si="1"/>
        <v>373.2</v>
      </c>
    </row>
    <row r="82" spans="1:20">
      <c r="A82" s="1" t="s">
        <v>204</v>
      </c>
      <c r="B82" s="5" t="s">
        <v>206</v>
      </c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>
        <v>130.38</v>
      </c>
      <c r="O82" s="58"/>
      <c r="P82" s="58"/>
      <c r="Q82" s="58"/>
      <c r="R82" s="58"/>
      <c r="S82" s="58"/>
      <c r="T82" s="2">
        <f t="shared" si="1"/>
        <v>130.38</v>
      </c>
    </row>
    <row r="83" spans="1:20">
      <c r="A83" s="1" t="s">
        <v>208</v>
      </c>
      <c r="B83" s="5" t="s">
        <v>209</v>
      </c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>
        <v>3480.78</v>
      </c>
      <c r="O83" s="58"/>
      <c r="P83" s="58"/>
      <c r="Q83" s="58"/>
      <c r="R83" s="58"/>
      <c r="S83" s="58"/>
      <c r="T83" s="2">
        <f t="shared" si="1"/>
        <v>3480.78</v>
      </c>
    </row>
    <row r="84" spans="1:20">
      <c r="A84" s="1" t="s">
        <v>210</v>
      </c>
      <c r="B84" s="5" t="s">
        <v>219</v>
      </c>
      <c r="C84" s="58"/>
      <c r="D84" s="58"/>
      <c r="E84" s="58"/>
      <c r="F84" s="58">
        <v>75</v>
      </c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2">
        <f t="shared" si="1"/>
        <v>75</v>
      </c>
    </row>
    <row r="85" spans="1:20">
      <c r="A85" s="1" t="s">
        <v>210</v>
      </c>
      <c r="B85" s="5" t="s">
        <v>220</v>
      </c>
      <c r="C85" s="58"/>
      <c r="D85" s="58"/>
      <c r="E85" s="58"/>
      <c r="F85" s="58">
        <v>75</v>
      </c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2">
        <f t="shared" si="1"/>
        <v>75</v>
      </c>
    </row>
    <row r="86" spans="1:20" ht="15.75" customHeight="1">
      <c r="A86" s="1" t="s">
        <v>210</v>
      </c>
      <c r="B86" s="5" t="s">
        <v>221</v>
      </c>
      <c r="C86" s="89"/>
      <c r="D86" s="89"/>
      <c r="E86" s="58"/>
      <c r="F86" s="58"/>
      <c r="G86" s="58">
        <v>310</v>
      </c>
      <c r="H86" s="58"/>
      <c r="I86" s="58"/>
      <c r="J86" s="58"/>
      <c r="K86" s="58"/>
      <c r="L86" s="58"/>
      <c r="M86" s="58"/>
      <c r="N86" s="47"/>
      <c r="O86" s="58"/>
      <c r="P86" s="47"/>
      <c r="Q86" s="58"/>
      <c r="R86" s="58"/>
      <c r="S86" s="58"/>
      <c r="T86" s="2">
        <f t="shared" si="1"/>
        <v>310</v>
      </c>
    </row>
    <row r="87" spans="1:20">
      <c r="A87" s="1" t="s">
        <v>210</v>
      </c>
      <c r="B87" s="5" t="s">
        <v>222</v>
      </c>
      <c r="C87" s="6"/>
      <c r="D87" s="6"/>
      <c r="E87" s="6"/>
      <c r="F87" s="6"/>
      <c r="G87" s="6">
        <v>232.5</v>
      </c>
      <c r="H87" s="6"/>
      <c r="I87" s="6"/>
      <c r="J87" s="6"/>
      <c r="K87" s="6"/>
      <c r="L87" s="6"/>
      <c r="M87" s="6"/>
      <c r="N87" s="58"/>
      <c r="O87" s="6"/>
      <c r="P87" s="47"/>
      <c r="Q87" s="6"/>
      <c r="R87" s="6"/>
      <c r="S87" s="6"/>
      <c r="T87" s="2">
        <f t="shared" si="1"/>
        <v>232.5</v>
      </c>
    </row>
    <row r="88" spans="1:20">
      <c r="A88" s="1" t="s">
        <v>210</v>
      </c>
      <c r="B88" s="5" t="s">
        <v>223</v>
      </c>
      <c r="C88" s="6"/>
      <c r="D88" s="6"/>
      <c r="E88" s="6"/>
      <c r="F88" s="6"/>
      <c r="G88" s="6">
        <v>310</v>
      </c>
      <c r="H88" s="6"/>
      <c r="I88" s="6"/>
      <c r="J88" s="6"/>
      <c r="K88" s="6"/>
      <c r="L88" s="6"/>
      <c r="M88" s="6"/>
      <c r="N88" s="47"/>
      <c r="O88" s="6"/>
      <c r="P88" s="47"/>
      <c r="Q88" s="6"/>
      <c r="R88" s="6"/>
      <c r="S88" s="6"/>
      <c r="T88" s="2">
        <f t="shared" si="1"/>
        <v>310</v>
      </c>
    </row>
    <row r="89" spans="1:20">
      <c r="A89" s="1" t="s">
        <v>210</v>
      </c>
      <c r="B89" s="5" t="s">
        <v>224</v>
      </c>
      <c r="C89" s="47"/>
      <c r="D89" s="6"/>
      <c r="E89" s="6"/>
      <c r="F89" s="6"/>
      <c r="G89" s="6">
        <v>232.5</v>
      </c>
      <c r="H89" s="6"/>
      <c r="I89" s="6"/>
      <c r="J89" s="6"/>
      <c r="K89" s="6"/>
      <c r="L89" s="6"/>
      <c r="M89" s="6"/>
      <c r="N89" s="58"/>
      <c r="O89" s="6"/>
      <c r="P89" s="47"/>
      <c r="Q89" s="6"/>
      <c r="R89" s="6"/>
      <c r="S89" s="6"/>
      <c r="T89" s="2">
        <f t="shared" si="1"/>
        <v>232.5</v>
      </c>
    </row>
    <row r="90" spans="1:20">
      <c r="A90" s="1" t="s">
        <v>210</v>
      </c>
      <c r="B90" s="5" t="s">
        <v>225</v>
      </c>
      <c r="C90" s="6"/>
      <c r="D90" s="6"/>
      <c r="E90" s="6"/>
      <c r="F90" s="6">
        <v>765</v>
      </c>
      <c r="G90" s="6"/>
      <c r="H90" s="6"/>
      <c r="I90" s="6"/>
      <c r="J90" s="6"/>
      <c r="K90" s="6"/>
      <c r="L90" s="6"/>
      <c r="M90" s="6"/>
      <c r="N90" s="58"/>
      <c r="O90" s="47"/>
      <c r="P90" s="47"/>
      <c r="Q90" s="6"/>
      <c r="R90" s="6"/>
      <c r="S90" s="6"/>
      <c r="T90" s="2">
        <f t="shared" si="1"/>
        <v>765</v>
      </c>
    </row>
    <row r="91" spans="1:20">
      <c r="A91" s="1" t="s">
        <v>210</v>
      </c>
      <c r="B91" s="5" t="s">
        <v>226</v>
      </c>
      <c r="C91" s="6"/>
      <c r="D91" s="6"/>
      <c r="E91" s="6"/>
      <c r="F91" s="6">
        <v>765</v>
      </c>
      <c r="G91" s="6"/>
      <c r="H91" s="6"/>
      <c r="I91" s="6"/>
      <c r="J91" s="6"/>
      <c r="K91" s="6"/>
      <c r="L91" s="6"/>
      <c r="M91" s="58"/>
      <c r="N91" s="58"/>
      <c r="O91" s="58"/>
      <c r="P91" s="58"/>
      <c r="Q91" s="6"/>
      <c r="R91" s="6"/>
      <c r="S91" s="6"/>
      <c r="T91" s="2">
        <f t="shared" si="1"/>
        <v>765</v>
      </c>
    </row>
    <row r="92" spans="1:20">
      <c r="A92" s="1" t="s">
        <v>227</v>
      </c>
      <c r="B92" s="49" t="s">
        <v>228</v>
      </c>
      <c r="C92" s="6"/>
      <c r="D92" s="6"/>
      <c r="E92" s="6"/>
      <c r="F92" s="47"/>
      <c r="G92" s="6"/>
      <c r="H92" s="6"/>
      <c r="I92" s="6"/>
      <c r="J92" s="6"/>
      <c r="K92" s="6"/>
      <c r="L92" s="6"/>
      <c r="M92" s="58"/>
      <c r="N92" s="58"/>
      <c r="O92" s="58"/>
      <c r="P92" s="58">
        <v>171.76</v>
      </c>
      <c r="Q92" s="6"/>
      <c r="R92" s="6"/>
      <c r="S92" s="6"/>
      <c r="T92" s="2">
        <f t="shared" si="1"/>
        <v>171.76</v>
      </c>
    </row>
    <row r="93" spans="1:20">
      <c r="A93" s="1" t="s">
        <v>227</v>
      </c>
      <c r="B93" s="49" t="s">
        <v>229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58"/>
      <c r="N93" s="58"/>
      <c r="O93" s="58"/>
      <c r="P93" s="58">
        <v>1819.62</v>
      </c>
      <c r="Q93" s="6"/>
      <c r="R93" s="6"/>
      <c r="S93" s="6"/>
      <c r="T93" s="2">
        <f t="shared" si="1"/>
        <v>1819.62</v>
      </c>
    </row>
    <row r="94" spans="1:20">
      <c r="A94" s="1" t="s">
        <v>227</v>
      </c>
      <c r="B94" s="49" t="s">
        <v>230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58"/>
      <c r="N94" s="58"/>
      <c r="O94" s="58"/>
      <c r="P94" s="58">
        <v>1017</v>
      </c>
      <c r="Q94" s="6"/>
      <c r="R94" s="6"/>
      <c r="S94" s="6"/>
      <c r="T94" s="2">
        <f t="shared" si="1"/>
        <v>1017</v>
      </c>
    </row>
    <row r="95" spans="1:20">
      <c r="A95" s="1" t="s">
        <v>227</v>
      </c>
      <c r="B95" s="49" t="s">
        <v>231</v>
      </c>
      <c r="C95" s="6"/>
      <c r="D95" s="6"/>
      <c r="E95" s="6"/>
      <c r="F95" s="6"/>
      <c r="G95" s="6"/>
      <c r="H95" s="6"/>
      <c r="I95" s="6"/>
      <c r="J95" s="6"/>
      <c r="K95" s="6"/>
      <c r="L95" s="6"/>
      <c r="M95" s="58"/>
      <c r="N95" s="58"/>
      <c r="O95" s="58"/>
      <c r="P95" s="58">
        <v>565</v>
      </c>
      <c r="Q95" s="6"/>
      <c r="R95" s="6"/>
      <c r="S95" s="6"/>
      <c r="T95" s="2">
        <f t="shared" si="1"/>
        <v>565</v>
      </c>
    </row>
    <row r="96" spans="1:20">
      <c r="A96" s="1" t="s">
        <v>227</v>
      </c>
      <c r="B96" s="49" t="s">
        <v>232</v>
      </c>
      <c r="C96" s="6"/>
      <c r="D96" s="6"/>
      <c r="E96" s="6"/>
      <c r="F96" s="6"/>
      <c r="G96" s="6"/>
      <c r="H96" s="6"/>
      <c r="I96" s="6"/>
      <c r="J96" s="6"/>
      <c r="K96" s="6"/>
      <c r="L96" s="6"/>
      <c r="M96" s="58"/>
      <c r="N96" s="58"/>
      <c r="O96" s="58"/>
      <c r="P96" s="58">
        <v>33.020000000000003</v>
      </c>
      <c r="Q96" s="6"/>
      <c r="R96" s="6"/>
      <c r="S96" s="6"/>
      <c r="T96" s="2">
        <f t="shared" si="1"/>
        <v>33.020000000000003</v>
      </c>
    </row>
    <row r="97" spans="1:20">
      <c r="A97" s="1" t="s">
        <v>227</v>
      </c>
      <c r="B97" s="49" t="s">
        <v>233</v>
      </c>
      <c r="C97" s="6"/>
      <c r="D97" s="6"/>
      <c r="E97" s="6"/>
      <c r="F97" s="6"/>
      <c r="G97" s="6"/>
      <c r="H97" s="6"/>
      <c r="I97" s="6"/>
      <c r="J97" s="6"/>
      <c r="K97" s="6"/>
      <c r="L97" s="6"/>
      <c r="M97" s="58"/>
      <c r="N97" s="58"/>
      <c r="O97" s="58"/>
      <c r="P97" s="58">
        <v>223.27</v>
      </c>
      <c r="Q97" s="6"/>
      <c r="R97" s="6"/>
      <c r="S97" s="6"/>
      <c r="T97" s="2">
        <f t="shared" si="1"/>
        <v>223.27</v>
      </c>
    </row>
    <row r="98" spans="1:20">
      <c r="A98" s="1" t="s">
        <v>227</v>
      </c>
      <c r="B98" s="49" t="s">
        <v>234</v>
      </c>
      <c r="C98" s="6"/>
      <c r="D98" s="6"/>
      <c r="E98" s="6"/>
      <c r="F98" s="6"/>
      <c r="G98" s="6"/>
      <c r="H98" s="6"/>
      <c r="I98" s="6"/>
      <c r="J98" s="6"/>
      <c r="K98" s="6"/>
      <c r="L98" s="6"/>
      <c r="M98" s="58"/>
      <c r="N98" s="58"/>
      <c r="O98" s="58">
        <v>3.86</v>
      </c>
      <c r="P98" s="58"/>
      <c r="Q98" s="6"/>
      <c r="R98" s="6"/>
      <c r="S98" s="6"/>
      <c r="T98" s="2">
        <f t="shared" si="1"/>
        <v>3.86</v>
      </c>
    </row>
    <row r="99" spans="1:20">
      <c r="A99" s="1" t="s">
        <v>227</v>
      </c>
      <c r="B99" s="49" t="s">
        <v>235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58"/>
      <c r="N99" s="58"/>
      <c r="O99" s="58">
        <v>13.73</v>
      </c>
      <c r="P99" s="58"/>
      <c r="Q99" s="6"/>
      <c r="R99" s="6"/>
      <c r="S99" s="6"/>
      <c r="T99" s="2">
        <f t="shared" si="1"/>
        <v>13.73</v>
      </c>
    </row>
    <row r="100" spans="1:20">
      <c r="A100" s="1" t="s">
        <v>236</v>
      </c>
      <c r="B100" s="5" t="s">
        <v>237</v>
      </c>
      <c r="C100" s="6"/>
      <c r="D100" s="6">
        <v>6500</v>
      </c>
      <c r="E100" s="6"/>
      <c r="F100" s="6"/>
      <c r="G100" s="6"/>
      <c r="H100" s="6"/>
      <c r="I100" s="6"/>
      <c r="J100" s="6"/>
      <c r="K100" s="6"/>
      <c r="L100" s="6"/>
      <c r="M100" s="58"/>
      <c r="N100" s="58"/>
      <c r="O100" s="58"/>
      <c r="P100" s="58"/>
      <c r="Q100" s="6"/>
      <c r="R100" s="6"/>
      <c r="S100" s="6"/>
      <c r="T100" s="2">
        <f t="shared" si="1"/>
        <v>6500</v>
      </c>
    </row>
    <row r="101" spans="1:20">
      <c r="A101" s="1" t="s">
        <v>238</v>
      </c>
      <c r="B101" s="5" t="s">
        <v>239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58"/>
      <c r="N101" s="58"/>
      <c r="O101" s="58"/>
      <c r="P101" s="58">
        <v>32.39</v>
      </c>
      <c r="Q101" s="6"/>
      <c r="R101" s="6"/>
      <c r="S101" s="6"/>
      <c r="T101" s="2">
        <f t="shared" si="1"/>
        <v>32.39</v>
      </c>
    </row>
    <row r="102" spans="1:20">
      <c r="A102" s="1" t="s">
        <v>238</v>
      </c>
      <c r="B102" s="5" t="s">
        <v>240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58"/>
      <c r="N102" s="58"/>
      <c r="O102" s="58"/>
      <c r="P102" s="58">
        <v>220.66</v>
      </c>
      <c r="Q102" s="6"/>
      <c r="R102" s="6"/>
      <c r="S102" s="6"/>
      <c r="T102" s="2">
        <f t="shared" si="1"/>
        <v>220.66</v>
      </c>
    </row>
    <row r="103" spans="1:20">
      <c r="A103" s="1" t="s">
        <v>238</v>
      </c>
      <c r="B103" s="5" t="s">
        <v>241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58"/>
      <c r="N103" s="58"/>
      <c r="O103" s="58"/>
      <c r="P103" s="58">
        <v>1017</v>
      </c>
      <c r="Q103" s="6"/>
      <c r="R103" s="6"/>
      <c r="S103" s="6"/>
      <c r="T103" s="2">
        <f t="shared" si="1"/>
        <v>1017</v>
      </c>
    </row>
    <row r="104" spans="1:20">
      <c r="A104" s="1" t="s">
        <v>238</v>
      </c>
      <c r="B104" s="5" t="s">
        <v>242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58"/>
      <c r="N104" s="58"/>
      <c r="O104" s="58"/>
      <c r="P104" s="58">
        <v>565</v>
      </c>
      <c r="Q104" s="6"/>
      <c r="R104" s="6"/>
      <c r="S104" s="6"/>
      <c r="T104" s="2">
        <f t="shared" si="1"/>
        <v>565</v>
      </c>
    </row>
    <row r="105" spans="1:20">
      <c r="A105" s="1" t="s">
        <v>238</v>
      </c>
      <c r="B105" s="5" t="s">
        <v>243</v>
      </c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58"/>
      <c r="N105" s="58"/>
      <c r="O105" s="58">
        <v>159.38</v>
      </c>
      <c r="P105" s="58"/>
      <c r="Q105" s="6"/>
      <c r="R105" s="6"/>
      <c r="S105" s="6"/>
      <c r="T105" s="2">
        <f t="shared" si="1"/>
        <v>159.38</v>
      </c>
    </row>
    <row r="106" spans="1:20">
      <c r="A106" s="1" t="s">
        <v>238</v>
      </c>
      <c r="B106" s="5" t="s">
        <v>244</v>
      </c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58"/>
      <c r="N106" s="58"/>
      <c r="O106" s="58">
        <v>88.01</v>
      </c>
      <c r="P106" s="58"/>
      <c r="Q106" s="6"/>
      <c r="R106" s="6"/>
      <c r="S106" s="6"/>
      <c r="T106" s="2">
        <f t="shared" si="1"/>
        <v>88.01</v>
      </c>
    </row>
    <row r="107" spans="1:20">
      <c r="A107" s="1" t="s">
        <v>238</v>
      </c>
      <c r="B107" s="5" t="s">
        <v>245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58"/>
      <c r="N107" s="58"/>
      <c r="O107" s="58">
        <v>25.37</v>
      </c>
      <c r="P107" s="58"/>
      <c r="Q107" s="6"/>
      <c r="R107" s="6"/>
      <c r="S107" s="6"/>
      <c r="T107" s="2">
        <f t="shared" si="1"/>
        <v>25.37</v>
      </c>
    </row>
    <row r="108" spans="1:20">
      <c r="A108" s="1" t="s">
        <v>238</v>
      </c>
      <c r="B108" s="5" t="s">
        <v>246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58"/>
      <c r="N108" s="58"/>
      <c r="O108" s="58">
        <v>53.09</v>
      </c>
      <c r="P108" s="58"/>
      <c r="Q108" s="6"/>
      <c r="R108" s="6"/>
      <c r="S108" s="6"/>
      <c r="T108" s="2">
        <f t="shared" si="1"/>
        <v>53.09</v>
      </c>
    </row>
    <row r="109" spans="1:20">
      <c r="A109" s="1" t="s">
        <v>238</v>
      </c>
      <c r="B109" s="5" t="s">
        <v>247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58"/>
      <c r="N109" s="58"/>
      <c r="O109" s="58">
        <v>39.51</v>
      </c>
      <c r="P109" s="58"/>
      <c r="Q109" s="6"/>
      <c r="R109" s="6"/>
      <c r="S109" s="6"/>
      <c r="T109" s="2">
        <f t="shared" si="1"/>
        <v>39.51</v>
      </c>
    </row>
    <row r="110" spans="1:20">
      <c r="A110" s="1" t="s">
        <v>238</v>
      </c>
      <c r="B110" s="5" t="s">
        <v>248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58"/>
      <c r="N110" s="58"/>
      <c r="O110" s="58">
        <v>233.1</v>
      </c>
      <c r="P110" s="58"/>
      <c r="Q110" s="6"/>
      <c r="R110" s="6"/>
      <c r="S110" s="6"/>
      <c r="T110" s="2">
        <f t="shared" si="1"/>
        <v>233.1</v>
      </c>
    </row>
    <row r="111" spans="1:20">
      <c r="A111" s="1" t="s">
        <v>238</v>
      </c>
      <c r="B111" s="5" t="s">
        <v>249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58"/>
      <c r="N111" s="58"/>
      <c r="O111" s="58">
        <v>237.95</v>
      </c>
      <c r="P111" s="58"/>
      <c r="Q111" s="6"/>
      <c r="R111" s="6"/>
      <c r="S111" s="6"/>
      <c r="T111" s="2">
        <f t="shared" si="1"/>
        <v>237.95</v>
      </c>
    </row>
    <row r="112" spans="1:20">
      <c r="A112" s="1" t="s">
        <v>238</v>
      </c>
      <c r="B112" s="5" t="s">
        <v>250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58"/>
      <c r="N112" s="58"/>
      <c r="O112" s="58">
        <v>136.1</v>
      </c>
      <c r="P112" s="58"/>
      <c r="Q112" s="6"/>
      <c r="R112" s="6"/>
      <c r="S112" s="6"/>
      <c r="T112" s="2">
        <f t="shared" si="1"/>
        <v>136.1</v>
      </c>
    </row>
    <row r="113" spans="1:20">
      <c r="A113" s="1" t="s">
        <v>251</v>
      </c>
      <c r="B113" s="5" t="s">
        <v>252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58"/>
      <c r="N113" s="58"/>
      <c r="O113" s="58">
        <v>27.31</v>
      </c>
      <c r="P113" s="58"/>
      <c r="Q113" s="6"/>
      <c r="R113" s="6"/>
      <c r="S113" s="6"/>
      <c r="T113" s="2">
        <f t="shared" si="1"/>
        <v>27.31</v>
      </c>
    </row>
    <row r="114" spans="1:20">
      <c r="A114" s="1" t="s">
        <v>251</v>
      </c>
      <c r="B114" s="5" t="s">
        <v>253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58"/>
      <c r="N114" s="58"/>
      <c r="O114" s="58">
        <v>73.459999999999994</v>
      </c>
      <c r="P114" s="58"/>
      <c r="Q114" s="6"/>
      <c r="R114" s="6"/>
      <c r="S114" s="6"/>
      <c r="T114" s="2">
        <f t="shared" si="1"/>
        <v>73.459999999999994</v>
      </c>
    </row>
    <row r="115" spans="1:20">
      <c r="A115" s="1" t="s">
        <v>251</v>
      </c>
      <c r="B115" s="5" t="s">
        <v>254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58"/>
      <c r="N115" s="58"/>
      <c r="O115" s="58">
        <v>113.79</v>
      </c>
      <c r="P115" s="58"/>
      <c r="Q115" s="6"/>
      <c r="R115" s="6"/>
      <c r="S115" s="6"/>
      <c r="T115" s="2">
        <f t="shared" si="1"/>
        <v>113.79</v>
      </c>
    </row>
    <row r="116" spans="1:20">
      <c r="A116" s="1" t="s">
        <v>251</v>
      </c>
      <c r="B116" s="5" t="s">
        <v>255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58"/>
      <c r="N116" s="58"/>
      <c r="O116" s="58">
        <v>148.71</v>
      </c>
      <c r="P116" s="58"/>
      <c r="Q116" s="6"/>
      <c r="R116" s="6"/>
      <c r="S116" s="6"/>
      <c r="T116" s="2">
        <f t="shared" si="1"/>
        <v>148.71</v>
      </c>
    </row>
    <row r="117" spans="1:20">
      <c r="A117" s="1" t="s">
        <v>251</v>
      </c>
      <c r="B117" s="5" t="s">
        <v>256</v>
      </c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58"/>
      <c r="N117" s="58"/>
      <c r="O117" s="58">
        <v>60.85</v>
      </c>
      <c r="P117" s="58"/>
      <c r="Q117" s="6"/>
      <c r="R117" s="6"/>
      <c r="S117" s="6"/>
      <c r="T117" s="2">
        <f t="shared" si="1"/>
        <v>60.85</v>
      </c>
    </row>
    <row r="118" spans="1:20">
      <c r="A118" s="1" t="s">
        <v>251</v>
      </c>
      <c r="B118" s="5" t="s">
        <v>257</v>
      </c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58"/>
      <c r="N118" s="58"/>
      <c r="O118" s="58">
        <v>30.22</v>
      </c>
      <c r="P118" s="58"/>
      <c r="Q118" s="6"/>
      <c r="R118" s="6"/>
      <c r="S118" s="6"/>
      <c r="T118" s="2">
        <f t="shared" si="1"/>
        <v>30.22</v>
      </c>
    </row>
    <row r="119" spans="1:20">
      <c r="A119" s="1" t="s">
        <v>251</v>
      </c>
      <c r="B119" s="5" t="s">
        <v>258</v>
      </c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58"/>
      <c r="N119" s="58"/>
      <c r="O119" s="58">
        <v>282.27</v>
      </c>
      <c r="P119" s="58"/>
      <c r="Q119" s="6"/>
      <c r="R119" s="6"/>
      <c r="S119" s="6"/>
      <c r="T119" s="2">
        <f t="shared" si="1"/>
        <v>282.27</v>
      </c>
    </row>
    <row r="120" spans="1:20">
      <c r="A120" s="1" t="s">
        <v>251</v>
      </c>
      <c r="B120" s="5" t="s">
        <v>259</v>
      </c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58"/>
      <c r="N120" s="58"/>
      <c r="O120" s="58">
        <v>5.82</v>
      </c>
      <c r="P120" s="58"/>
      <c r="Q120" s="6"/>
      <c r="R120" s="6"/>
      <c r="S120" s="6"/>
      <c r="T120" s="2">
        <f t="shared" si="1"/>
        <v>5.82</v>
      </c>
    </row>
    <row r="121" spans="1:20">
      <c r="A121" s="1" t="s">
        <v>251</v>
      </c>
      <c r="B121" s="5" t="s">
        <v>260</v>
      </c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58"/>
      <c r="N121" s="58">
        <v>3448.02</v>
      </c>
      <c r="O121" s="58"/>
      <c r="P121" s="58"/>
      <c r="Q121" s="6"/>
      <c r="R121" s="6"/>
      <c r="S121" s="6"/>
      <c r="T121" s="2">
        <f t="shared" si="1"/>
        <v>3448.02</v>
      </c>
    </row>
    <row r="122" spans="1:20">
      <c r="A122" s="1" t="s">
        <v>251</v>
      </c>
      <c r="B122" s="5" t="s">
        <v>261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58"/>
      <c r="N122" s="58"/>
      <c r="O122" s="58">
        <v>5.08</v>
      </c>
      <c r="P122" s="58"/>
      <c r="Q122" s="6"/>
      <c r="R122" s="6"/>
      <c r="S122" s="6"/>
      <c r="T122" s="2">
        <f t="shared" si="1"/>
        <v>5.08</v>
      </c>
    </row>
    <row r="123" spans="1:20">
      <c r="A123" s="1" t="s">
        <v>251</v>
      </c>
      <c r="B123" s="5" t="s">
        <v>262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58"/>
      <c r="N123" s="58"/>
      <c r="O123" s="58">
        <v>3.76</v>
      </c>
      <c r="P123" s="58"/>
      <c r="Q123" s="6"/>
      <c r="R123" s="6"/>
      <c r="S123" s="6"/>
      <c r="T123" s="2">
        <f t="shared" si="1"/>
        <v>3.76</v>
      </c>
    </row>
    <row r="124" spans="1:20">
      <c r="A124" s="1" t="s">
        <v>267</v>
      </c>
      <c r="B124" s="5" t="s">
        <v>269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58"/>
      <c r="N124" s="58">
        <v>280.89999999999998</v>
      </c>
      <c r="O124" s="58"/>
      <c r="P124" s="58"/>
      <c r="Q124" s="6"/>
      <c r="R124" s="6"/>
      <c r="S124" s="6"/>
      <c r="T124" s="2">
        <f t="shared" si="1"/>
        <v>280.89999999999998</v>
      </c>
    </row>
    <row r="125" spans="1:20">
      <c r="A125" s="1" t="s">
        <v>267</v>
      </c>
      <c r="B125" s="5" t="s">
        <v>270</v>
      </c>
      <c r="C125" s="49"/>
      <c r="D125" s="6"/>
      <c r="E125" s="6"/>
      <c r="F125" s="6"/>
      <c r="G125" s="6"/>
      <c r="H125" s="6"/>
      <c r="I125" s="6"/>
      <c r="J125" s="6"/>
      <c r="K125" s="6"/>
      <c r="L125" s="6"/>
      <c r="M125" s="58"/>
      <c r="N125" s="58">
        <v>103.34</v>
      </c>
      <c r="O125" s="58"/>
      <c r="P125" s="58"/>
      <c r="Q125" s="6"/>
      <c r="R125" s="6"/>
      <c r="S125" s="47"/>
      <c r="T125" s="2">
        <f t="shared" si="1"/>
        <v>103.34</v>
      </c>
    </row>
    <row r="126" spans="1:20">
      <c r="A126" s="1" t="s">
        <v>267</v>
      </c>
      <c r="B126" s="5" t="s">
        <v>271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58"/>
      <c r="N126" s="58">
        <v>1.6</v>
      </c>
      <c r="O126" s="58"/>
      <c r="P126" s="58"/>
      <c r="Q126" s="6"/>
      <c r="R126" s="6"/>
      <c r="S126" s="47"/>
      <c r="T126" s="2">
        <f t="shared" si="1"/>
        <v>1.6</v>
      </c>
    </row>
    <row r="127" spans="1:20">
      <c r="A127" s="1" t="s">
        <v>272</v>
      </c>
      <c r="B127" s="49" t="s">
        <v>273</v>
      </c>
      <c r="C127" s="6"/>
      <c r="D127" s="6">
        <v>6500</v>
      </c>
      <c r="E127" s="6"/>
      <c r="F127" s="6"/>
      <c r="G127" s="6"/>
      <c r="H127" s="6"/>
      <c r="I127" s="6"/>
      <c r="J127" s="6"/>
      <c r="K127" s="6"/>
      <c r="L127" s="6"/>
      <c r="M127" s="58"/>
      <c r="N127" s="58"/>
      <c r="O127" s="58"/>
      <c r="P127" s="58"/>
      <c r="Q127" s="6"/>
      <c r="R127" s="6"/>
      <c r="S127" s="47"/>
      <c r="T127" s="2">
        <f t="shared" si="1"/>
        <v>6500</v>
      </c>
    </row>
    <row r="128" spans="1:20">
      <c r="A128" s="1" t="s">
        <v>272</v>
      </c>
      <c r="B128" s="49" t="s">
        <v>274</v>
      </c>
      <c r="C128" s="6"/>
      <c r="D128" s="6">
        <v>6500</v>
      </c>
      <c r="E128" s="6"/>
      <c r="F128" s="6"/>
      <c r="G128" s="6"/>
      <c r="H128" s="6"/>
      <c r="I128" s="6"/>
      <c r="J128" s="6"/>
      <c r="K128" s="6"/>
      <c r="L128" s="6"/>
      <c r="M128" s="58"/>
      <c r="N128" s="58"/>
      <c r="O128" s="58"/>
      <c r="P128" s="58"/>
      <c r="Q128" s="6"/>
      <c r="R128" s="6"/>
      <c r="S128" s="47"/>
      <c r="T128" s="2">
        <f t="shared" si="1"/>
        <v>6500</v>
      </c>
    </row>
    <row r="129" spans="1:20">
      <c r="A129" s="1" t="s">
        <v>275</v>
      </c>
      <c r="B129" s="49" t="s">
        <v>276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58"/>
      <c r="N129" s="58"/>
      <c r="O129" s="58"/>
      <c r="P129" s="58">
        <v>171.76</v>
      </c>
      <c r="Q129" s="6"/>
      <c r="R129" s="6"/>
      <c r="S129" s="47"/>
      <c r="T129" s="2">
        <f t="shared" si="1"/>
        <v>171.76</v>
      </c>
    </row>
    <row r="130" spans="1:20">
      <c r="A130" s="1" t="s">
        <v>275</v>
      </c>
      <c r="B130" s="49" t="s">
        <v>277</v>
      </c>
      <c r="C130" s="6"/>
      <c r="D130" s="6"/>
      <c r="E130" s="6"/>
      <c r="F130" s="6"/>
      <c r="G130" s="6"/>
      <c r="H130" s="6"/>
      <c r="I130" s="6"/>
      <c r="J130" s="6"/>
      <c r="K130" s="6"/>
      <c r="L130" s="47"/>
      <c r="M130" s="58"/>
      <c r="N130" s="58"/>
      <c r="O130" s="58"/>
      <c r="P130" s="58">
        <v>1577</v>
      </c>
      <c r="Q130" s="6"/>
      <c r="R130" s="6"/>
      <c r="S130" s="47"/>
      <c r="T130" s="2">
        <f t="shared" si="1"/>
        <v>1577</v>
      </c>
    </row>
    <row r="131" spans="1:20">
      <c r="A131" s="1" t="s">
        <v>278</v>
      </c>
      <c r="B131" s="49" t="s">
        <v>279</v>
      </c>
      <c r="C131" s="6"/>
      <c r="D131" s="6"/>
      <c r="E131" s="6"/>
      <c r="F131" s="6"/>
      <c r="G131" s="6"/>
      <c r="H131" s="6"/>
      <c r="I131" s="6"/>
      <c r="J131" s="6"/>
      <c r="K131" s="6"/>
      <c r="L131" s="47"/>
      <c r="M131" s="58"/>
      <c r="N131" s="58"/>
      <c r="O131" s="58"/>
      <c r="P131" s="58"/>
      <c r="Q131" s="6"/>
      <c r="R131" s="6"/>
      <c r="S131" s="47">
        <v>230</v>
      </c>
      <c r="T131" s="2">
        <f t="shared" si="1"/>
        <v>230</v>
      </c>
    </row>
    <row r="132" spans="1:20">
      <c r="A132" s="1" t="s">
        <v>278</v>
      </c>
      <c r="B132" s="49" t="s">
        <v>280</v>
      </c>
      <c r="C132" s="6"/>
      <c r="D132" s="6"/>
      <c r="E132" s="6"/>
      <c r="F132" s="6"/>
      <c r="G132" s="6"/>
      <c r="H132" s="6"/>
      <c r="I132" s="6"/>
      <c r="J132" s="6"/>
      <c r="K132" s="6"/>
      <c r="L132" s="47"/>
      <c r="M132" s="58"/>
      <c r="N132" s="58"/>
      <c r="O132" s="58"/>
      <c r="P132" s="58"/>
      <c r="Q132" s="6"/>
      <c r="R132" s="6"/>
      <c r="S132" s="47">
        <v>230</v>
      </c>
      <c r="T132" s="2">
        <f t="shared" si="1"/>
        <v>230</v>
      </c>
    </row>
    <row r="133" spans="1:20">
      <c r="A133" s="1" t="s">
        <v>278</v>
      </c>
      <c r="B133" s="49" t="s">
        <v>281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58"/>
      <c r="N133" s="58"/>
      <c r="O133" s="58"/>
      <c r="P133" s="58"/>
      <c r="Q133" s="6"/>
      <c r="R133" s="6"/>
      <c r="S133" s="47">
        <v>230</v>
      </c>
      <c r="T133" s="2">
        <f t="shared" si="1"/>
        <v>230</v>
      </c>
    </row>
    <row r="134" spans="1:20">
      <c r="A134" s="1" t="s">
        <v>278</v>
      </c>
      <c r="B134" s="49" t="s">
        <v>282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58"/>
      <c r="N134" s="58"/>
      <c r="O134" s="58"/>
      <c r="P134" s="58"/>
      <c r="Q134" s="47"/>
      <c r="R134" s="47"/>
      <c r="S134" s="47">
        <v>230</v>
      </c>
      <c r="T134" s="2">
        <f t="shared" si="1"/>
        <v>230</v>
      </c>
    </row>
    <row r="135" spans="1:20">
      <c r="A135" s="1" t="s">
        <v>278</v>
      </c>
      <c r="B135" s="49" t="s">
        <v>283</v>
      </c>
      <c r="C135" s="6"/>
      <c r="D135" s="6"/>
      <c r="E135" s="6"/>
      <c r="F135" s="6"/>
      <c r="G135" s="6"/>
      <c r="H135" s="47"/>
      <c r="I135" s="47"/>
      <c r="J135" s="6"/>
      <c r="K135" s="6"/>
      <c r="L135" s="6"/>
      <c r="M135" s="58"/>
      <c r="N135" s="58"/>
      <c r="O135" s="58"/>
      <c r="P135" s="58"/>
      <c r="Q135" s="6"/>
      <c r="R135" s="6"/>
      <c r="S135" s="6">
        <v>230</v>
      </c>
      <c r="T135" s="2">
        <f t="shared" si="1"/>
        <v>230</v>
      </c>
    </row>
    <row r="136" spans="1:20">
      <c r="A136" s="1" t="s">
        <v>278</v>
      </c>
      <c r="B136" s="49" t="s">
        <v>284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58"/>
      <c r="N136" s="58"/>
      <c r="O136" s="58"/>
      <c r="P136" s="58"/>
      <c r="Q136" s="6"/>
      <c r="R136" s="6"/>
      <c r="S136" s="6">
        <v>230</v>
      </c>
      <c r="T136" s="2">
        <f t="shared" si="1"/>
        <v>230</v>
      </c>
    </row>
    <row r="137" spans="1:20">
      <c r="A137" s="1" t="s">
        <v>278</v>
      </c>
      <c r="B137" s="49" t="s">
        <v>285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58"/>
      <c r="N137" s="58"/>
      <c r="O137" s="58"/>
      <c r="P137" s="58"/>
      <c r="Q137" s="6"/>
      <c r="R137" s="6"/>
      <c r="S137" s="6">
        <v>230</v>
      </c>
      <c r="T137" s="2">
        <f t="shared" si="1"/>
        <v>230</v>
      </c>
    </row>
    <row r="138" spans="1:20">
      <c r="A138" s="1" t="s">
        <v>286</v>
      </c>
      <c r="B138" s="49" t="s">
        <v>288</v>
      </c>
      <c r="C138" s="6"/>
      <c r="D138" s="6"/>
      <c r="E138" s="6"/>
      <c r="F138" s="47"/>
      <c r="G138" s="6"/>
      <c r="H138" s="6"/>
      <c r="I138" s="6"/>
      <c r="J138" s="6"/>
      <c r="K138" s="6"/>
      <c r="L138" s="6"/>
      <c r="M138" s="58"/>
      <c r="N138" s="58"/>
      <c r="O138" s="58">
        <v>3.86</v>
      </c>
      <c r="P138" s="58"/>
      <c r="Q138" s="6"/>
      <c r="R138" s="6"/>
      <c r="S138" s="6"/>
      <c r="T138" s="2">
        <f t="shared" si="1"/>
        <v>3.86</v>
      </c>
    </row>
    <row r="139" spans="1:20">
      <c r="A139" s="1" t="s">
        <v>286</v>
      </c>
      <c r="B139" s="49" t="s">
        <v>287</v>
      </c>
      <c r="C139" s="6"/>
      <c r="D139" s="6"/>
      <c r="E139" s="6"/>
      <c r="F139" s="47"/>
      <c r="G139" s="6"/>
      <c r="H139" s="6"/>
      <c r="I139" s="6"/>
      <c r="J139" s="6"/>
      <c r="K139" s="6"/>
      <c r="L139" s="6"/>
      <c r="M139" s="58"/>
      <c r="N139" s="58"/>
      <c r="O139" s="58">
        <v>13.73</v>
      </c>
      <c r="P139" s="58"/>
      <c r="Q139" s="6"/>
      <c r="R139" s="6"/>
      <c r="S139" s="6"/>
      <c r="T139" s="2">
        <f t="shared" ref="T139:T202" si="2">SUM(C139:S139)</f>
        <v>13.73</v>
      </c>
    </row>
    <row r="140" spans="1:20">
      <c r="A140" s="1" t="s">
        <v>292</v>
      </c>
      <c r="B140" s="49" t="s">
        <v>293</v>
      </c>
      <c r="C140" s="6"/>
      <c r="D140" s="6"/>
      <c r="E140" s="6"/>
      <c r="F140" s="47">
        <v>765</v>
      </c>
      <c r="G140" s="6"/>
      <c r="H140" s="6"/>
      <c r="I140" s="6"/>
      <c r="J140" s="6"/>
      <c r="K140" s="6"/>
      <c r="L140" s="6"/>
      <c r="M140" s="58"/>
      <c r="N140" s="58"/>
      <c r="O140" s="58"/>
      <c r="P140" s="58"/>
      <c r="Q140" s="6"/>
      <c r="R140" s="6"/>
      <c r="S140" s="6"/>
      <c r="T140" s="2">
        <f t="shared" si="2"/>
        <v>765</v>
      </c>
    </row>
    <row r="141" spans="1:20">
      <c r="A141" s="1" t="s">
        <v>294</v>
      </c>
      <c r="B141" s="5" t="s">
        <v>295</v>
      </c>
      <c r="C141" s="6"/>
      <c r="D141" s="6"/>
      <c r="E141" s="6"/>
      <c r="F141" s="6"/>
      <c r="G141" s="47"/>
      <c r="H141" s="6"/>
      <c r="I141" s="6"/>
      <c r="J141" s="6"/>
      <c r="K141" s="6"/>
      <c r="L141" s="6"/>
      <c r="M141" s="58"/>
      <c r="N141" s="58"/>
      <c r="O141" s="58">
        <v>159.38</v>
      </c>
      <c r="P141" s="58"/>
      <c r="Q141" s="6"/>
      <c r="R141" s="6"/>
      <c r="S141" s="6"/>
      <c r="T141" s="2">
        <f t="shared" si="2"/>
        <v>159.38</v>
      </c>
    </row>
    <row r="142" spans="1:20">
      <c r="A142" s="1" t="s">
        <v>294</v>
      </c>
      <c r="B142" s="5" t="s">
        <v>296</v>
      </c>
      <c r="C142" s="6"/>
      <c r="D142" s="6"/>
      <c r="E142" s="6"/>
      <c r="F142" s="6"/>
      <c r="G142" s="47"/>
      <c r="H142" s="6"/>
      <c r="I142" s="6"/>
      <c r="J142" s="6"/>
      <c r="K142" s="6"/>
      <c r="L142" s="6"/>
      <c r="M142" s="58"/>
      <c r="N142" s="58"/>
      <c r="O142" s="58">
        <v>88.01</v>
      </c>
      <c r="P142" s="58"/>
      <c r="Q142" s="6"/>
      <c r="R142" s="6"/>
      <c r="S142" s="6"/>
      <c r="T142" s="2">
        <f t="shared" si="2"/>
        <v>88.01</v>
      </c>
    </row>
    <row r="143" spans="1:20">
      <c r="A143" s="1" t="s">
        <v>294</v>
      </c>
      <c r="B143" s="5" t="s">
        <v>297</v>
      </c>
      <c r="C143" s="6"/>
      <c r="D143" s="6"/>
      <c r="E143" s="6"/>
      <c r="F143" s="6"/>
      <c r="G143" s="47"/>
      <c r="H143" s="6"/>
      <c r="I143" s="6"/>
      <c r="J143" s="6"/>
      <c r="K143" s="6"/>
      <c r="L143" s="6"/>
      <c r="M143" s="58"/>
      <c r="N143" s="58"/>
      <c r="O143" s="58">
        <v>25.37</v>
      </c>
      <c r="P143" s="58"/>
      <c r="Q143" s="6"/>
      <c r="R143" s="6"/>
      <c r="S143" s="6"/>
      <c r="T143" s="2">
        <f t="shared" si="2"/>
        <v>25.37</v>
      </c>
    </row>
    <row r="144" spans="1:20">
      <c r="A144" s="1" t="s">
        <v>294</v>
      </c>
      <c r="B144" s="5" t="s">
        <v>298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58"/>
      <c r="N144" s="58"/>
      <c r="O144" s="58">
        <v>53.09</v>
      </c>
      <c r="P144" s="58"/>
      <c r="Q144" s="6"/>
      <c r="R144" s="6"/>
      <c r="S144" s="6"/>
      <c r="T144" s="2">
        <f t="shared" si="2"/>
        <v>53.09</v>
      </c>
    </row>
    <row r="145" spans="1:20">
      <c r="A145" s="1" t="s">
        <v>294</v>
      </c>
      <c r="B145" s="5" t="s">
        <v>299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58"/>
      <c r="N145" s="58"/>
      <c r="O145" s="58">
        <v>39.51</v>
      </c>
      <c r="P145" s="58"/>
      <c r="Q145" s="6"/>
      <c r="R145" s="6"/>
      <c r="S145" s="6"/>
      <c r="T145" s="2">
        <f t="shared" si="2"/>
        <v>39.51</v>
      </c>
    </row>
    <row r="146" spans="1:20">
      <c r="A146" s="1" t="s">
        <v>294</v>
      </c>
      <c r="B146" s="5" t="s">
        <v>300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58"/>
      <c r="N146" s="58"/>
      <c r="O146" s="58">
        <v>233.1</v>
      </c>
      <c r="P146" s="58"/>
      <c r="Q146" s="6"/>
      <c r="R146" s="6"/>
      <c r="S146" s="6"/>
      <c r="T146" s="2">
        <f t="shared" si="2"/>
        <v>233.1</v>
      </c>
    </row>
    <row r="147" spans="1:20">
      <c r="A147" s="1" t="s">
        <v>294</v>
      </c>
      <c r="B147" s="5" t="s">
        <v>301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58"/>
      <c r="N147" s="58"/>
      <c r="O147" s="58">
        <v>237.95</v>
      </c>
      <c r="P147" s="58"/>
      <c r="Q147" s="6"/>
      <c r="R147" s="6"/>
      <c r="S147" s="6"/>
      <c r="T147" s="2">
        <f t="shared" si="2"/>
        <v>237.95</v>
      </c>
    </row>
    <row r="148" spans="1:20">
      <c r="A148" s="1" t="s">
        <v>294</v>
      </c>
      <c r="B148" s="5" t="s">
        <v>302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58"/>
      <c r="N148" s="58"/>
      <c r="O148" s="58">
        <v>135.13</v>
      </c>
      <c r="P148" s="58"/>
      <c r="Q148" s="6"/>
      <c r="R148" s="6"/>
      <c r="S148" s="6"/>
      <c r="T148" s="2">
        <f t="shared" si="2"/>
        <v>135.13</v>
      </c>
    </row>
    <row r="149" spans="1:20">
      <c r="A149" s="1" t="s">
        <v>294</v>
      </c>
      <c r="B149" s="5" t="s">
        <v>303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58"/>
      <c r="N149" s="58"/>
      <c r="O149" s="58">
        <v>27.31</v>
      </c>
      <c r="P149" s="58"/>
      <c r="Q149" s="6"/>
      <c r="R149" s="6"/>
      <c r="S149" s="6"/>
      <c r="T149" s="2">
        <f t="shared" si="2"/>
        <v>27.31</v>
      </c>
    </row>
    <row r="150" spans="1:20">
      <c r="A150" s="1" t="s">
        <v>294</v>
      </c>
      <c r="B150" s="5" t="s">
        <v>304</v>
      </c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58"/>
      <c r="N150" s="58"/>
      <c r="O150" s="58">
        <v>73.459999999999994</v>
      </c>
      <c r="P150" s="58"/>
      <c r="Q150" s="6"/>
      <c r="R150" s="6"/>
      <c r="S150" s="6"/>
      <c r="T150" s="2">
        <f t="shared" si="2"/>
        <v>73.459999999999994</v>
      </c>
    </row>
    <row r="151" spans="1:20">
      <c r="A151" s="1" t="s">
        <v>294</v>
      </c>
      <c r="B151" s="5" t="s">
        <v>305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58"/>
      <c r="N151" s="58"/>
      <c r="O151" s="58">
        <v>113.79</v>
      </c>
      <c r="P151" s="58"/>
      <c r="Q151" s="6"/>
      <c r="R151" s="6"/>
      <c r="S151" s="6"/>
      <c r="T151" s="2">
        <f t="shared" si="2"/>
        <v>113.79</v>
      </c>
    </row>
    <row r="152" spans="1:20">
      <c r="A152" s="1" t="s">
        <v>294</v>
      </c>
      <c r="B152" s="5" t="s">
        <v>306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58"/>
      <c r="N152" s="58"/>
      <c r="O152" s="58">
        <v>148.71</v>
      </c>
      <c r="P152" s="58"/>
      <c r="Q152" s="6"/>
      <c r="R152" s="6"/>
      <c r="S152" s="6"/>
      <c r="T152" s="2">
        <f t="shared" si="2"/>
        <v>148.71</v>
      </c>
    </row>
    <row r="153" spans="1:20">
      <c r="A153" s="1" t="s">
        <v>294</v>
      </c>
      <c r="B153" s="5" t="s">
        <v>307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58"/>
      <c r="N153" s="58"/>
      <c r="O153" s="58">
        <v>60.85</v>
      </c>
      <c r="P153" s="58"/>
      <c r="Q153" s="6"/>
      <c r="R153" s="6"/>
      <c r="S153" s="6"/>
      <c r="T153" s="2">
        <f t="shared" si="2"/>
        <v>60.85</v>
      </c>
    </row>
    <row r="154" spans="1:20">
      <c r="A154" s="1" t="s">
        <v>294</v>
      </c>
      <c r="B154" s="5" t="s">
        <v>308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58"/>
      <c r="N154" s="58"/>
      <c r="O154" s="58">
        <v>30.22</v>
      </c>
      <c r="P154" s="58"/>
      <c r="Q154" s="6"/>
      <c r="R154" s="6"/>
      <c r="S154" s="6"/>
      <c r="T154" s="2">
        <f t="shared" si="2"/>
        <v>30.22</v>
      </c>
    </row>
    <row r="155" spans="1:20">
      <c r="A155" s="1" t="s">
        <v>294</v>
      </c>
      <c r="B155" s="5" t="s">
        <v>309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58"/>
      <c r="N155" s="58"/>
      <c r="O155" s="58">
        <v>282.27</v>
      </c>
      <c r="P155" s="58"/>
      <c r="Q155" s="6"/>
      <c r="R155" s="6"/>
      <c r="S155" s="6"/>
      <c r="T155" s="2">
        <f t="shared" si="2"/>
        <v>282.27</v>
      </c>
    </row>
    <row r="156" spans="1:20">
      <c r="A156" s="1" t="s">
        <v>294</v>
      </c>
      <c r="B156" s="5" t="s">
        <v>310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58"/>
      <c r="N156" s="58"/>
      <c r="O156" s="58">
        <v>5.82</v>
      </c>
      <c r="P156" s="58"/>
      <c r="Q156" s="6"/>
      <c r="R156" s="6"/>
      <c r="S156" s="6"/>
      <c r="T156" s="2">
        <f t="shared" si="2"/>
        <v>5.82</v>
      </c>
    </row>
    <row r="157" spans="1:20">
      <c r="A157" s="1" t="s">
        <v>294</v>
      </c>
      <c r="B157" s="49" t="s">
        <v>311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58"/>
      <c r="N157" s="58">
        <v>4290.99</v>
      </c>
      <c r="O157" s="58"/>
      <c r="P157" s="58"/>
      <c r="Q157" s="6"/>
      <c r="R157" s="6"/>
      <c r="S157" s="6"/>
      <c r="T157" s="2">
        <f t="shared" si="2"/>
        <v>4290.99</v>
      </c>
    </row>
    <row r="158" spans="1:20">
      <c r="A158" s="1" t="s">
        <v>312</v>
      </c>
      <c r="B158" s="49" t="s">
        <v>313</v>
      </c>
      <c r="C158" s="6"/>
      <c r="D158" s="6">
        <v>7000</v>
      </c>
      <c r="E158" s="6"/>
      <c r="F158" s="6"/>
      <c r="G158" s="6"/>
      <c r="H158" s="6"/>
      <c r="I158" s="6"/>
      <c r="J158" s="6"/>
      <c r="K158" s="6"/>
      <c r="L158" s="6"/>
      <c r="M158" s="58"/>
      <c r="N158" s="58"/>
      <c r="O158" s="58"/>
      <c r="P158" s="58"/>
      <c r="Q158" s="6"/>
      <c r="R158" s="6"/>
      <c r="S158" s="6"/>
      <c r="T158" s="2">
        <f t="shared" si="2"/>
        <v>7000</v>
      </c>
    </row>
    <row r="159" spans="1:20">
      <c r="A159" s="1" t="s">
        <v>314</v>
      </c>
      <c r="B159" s="49" t="s">
        <v>320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58"/>
      <c r="N159" s="58"/>
      <c r="O159" s="58">
        <v>7.52</v>
      </c>
      <c r="P159" s="58"/>
      <c r="Q159" s="6"/>
      <c r="R159" s="6"/>
      <c r="S159" s="6"/>
      <c r="T159" s="2">
        <f t="shared" si="2"/>
        <v>7.52</v>
      </c>
    </row>
    <row r="160" spans="1:20">
      <c r="A160" s="1" t="s">
        <v>314</v>
      </c>
      <c r="B160" s="49" t="s">
        <v>319</v>
      </c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58"/>
      <c r="N160" s="58"/>
      <c r="O160" s="58">
        <v>10.16</v>
      </c>
      <c r="P160" s="58"/>
      <c r="Q160" s="6"/>
      <c r="R160" s="6"/>
      <c r="S160" s="6"/>
      <c r="T160" s="2">
        <f t="shared" si="2"/>
        <v>10.16</v>
      </c>
    </row>
    <row r="161" spans="1:20">
      <c r="A161" s="1" t="s">
        <v>321</v>
      </c>
      <c r="B161" s="118" t="s">
        <v>322</v>
      </c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58"/>
      <c r="N161" s="58">
        <v>1.35</v>
      </c>
      <c r="O161" s="58"/>
      <c r="P161" s="58"/>
      <c r="Q161" s="6"/>
      <c r="R161" s="6"/>
      <c r="S161" s="6"/>
      <c r="T161" s="2">
        <f t="shared" si="2"/>
        <v>1.35</v>
      </c>
    </row>
    <row r="162" spans="1:20">
      <c r="A162" s="1" t="s">
        <v>323</v>
      </c>
      <c r="B162" s="49" t="s">
        <v>324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58"/>
      <c r="N162" s="58">
        <v>423.63</v>
      </c>
      <c r="O162" s="58"/>
      <c r="P162" s="58"/>
      <c r="Q162" s="6"/>
      <c r="R162" s="6"/>
      <c r="S162" s="6"/>
      <c r="T162" s="2">
        <f t="shared" si="2"/>
        <v>423.63</v>
      </c>
    </row>
    <row r="163" spans="1:20">
      <c r="A163" s="1" t="s">
        <v>323</v>
      </c>
      <c r="B163" s="49" t="s">
        <v>325</v>
      </c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58"/>
      <c r="N163" s="58">
        <v>2.2599999999999998</v>
      </c>
      <c r="O163" s="58"/>
      <c r="P163" s="58"/>
      <c r="Q163" s="6"/>
      <c r="R163" s="6"/>
      <c r="S163" s="6"/>
      <c r="T163" s="2">
        <f t="shared" si="2"/>
        <v>2.2599999999999998</v>
      </c>
    </row>
    <row r="164" spans="1:20">
      <c r="A164" s="1" t="s">
        <v>331</v>
      </c>
      <c r="B164" s="49" t="s">
        <v>332</v>
      </c>
      <c r="C164" s="6"/>
      <c r="D164" s="6">
        <v>7000</v>
      </c>
      <c r="E164" s="6"/>
      <c r="F164" s="6"/>
      <c r="G164" s="6"/>
      <c r="H164" s="6"/>
      <c r="I164" s="6"/>
      <c r="J164" s="6"/>
      <c r="K164" s="6"/>
      <c r="L164" s="6"/>
      <c r="M164" s="58"/>
      <c r="N164" s="58"/>
      <c r="O164" s="58"/>
      <c r="P164" s="58"/>
      <c r="Q164" s="6"/>
      <c r="R164" s="6"/>
      <c r="S164" s="6"/>
      <c r="T164" s="2">
        <f t="shared" si="2"/>
        <v>7000</v>
      </c>
    </row>
    <row r="165" spans="1:20">
      <c r="A165" s="1" t="s">
        <v>331</v>
      </c>
      <c r="B165" s="49" t="s">
        <v>335</v>
      </c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58"/>
      <c r="N165" s="58"/>
      <c r="O165" s="58"/>
      <c r="P165" s="58">
        <v>1819.62</v>
      </c>
      <c r="Q165" s="6"/>
      <c r="R165" s="6"/>
      <c r="S165" s="6"/>
      <c r="T165" s="2">
        <f t="shared" si="2"/>
        <v>1819.62</v>
      </c>
    </row>
    <row r="166" spans="1:20">
      <c r="A166" s="1" t="s">
        <v>336</v>
      </c>
      <c r="B166" s="49" t="s">
        <v>337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58"/>
      <c r="N166" s="58"/>
      <c r="O166" s="58"/>
      <c r="P166" s="58">
        <v>518.32000000000005</v>
      </c>
      <c r="Q166" s="6"/>
      <c r="R166" s="6"/>
      <c r="S166" s="6"/>
      <c r="T166" s="2">
        <f t="shared" si="2"/>
        <v>518.32000000000005</v>
      </c>
    </row>
    <row r="167" spans="1:20">
      <c r="A167" s="1" t="s">
        <v>336</v>
      </c>
      <c r="B167" s="49" t="s">
        <v>338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58"/>
      <c r="N167" s="58"/>
      <c r="O167" s="58"/>
      <c r="P167" s="58">
        <v>1017</v>
      </c>
      <c r="Q167" s="6"/>
      <c r="R167" s="6"/>
      <c r="S167" s="6"/>
      <c r="T167" s="2">
        <f t="shared" si="2"/>
        <v>1017</v>
      </c>
    </row>
    <row r="168" spans="1:20">
      <c r="A168" s="1" t="s">
        <v>336</v>
      </c>
      <c r="B168" s="49" t="s">
        <v>339</v>
      </c>
      <c r="C168" s="6"/>
      <c r="D168" s="6"/>
      <c r="E168" s="6"/>
      <c r="F168" s="6"/>
      <c r="G168" s="6"/>
      <c r="H168" s="47"/>
      <c r="I168" s="47"/>
      <c r="J168" s="6"/>
      <c r="K168" s="6"/>
      <c r="L168" s="6"/>
      <c r="M168" s="58"/>
      <c r="N168" s="58"/>
      <c r="O168" s="58"/>
      <c r="P168" s="58">
        <v>565</v>
      </c>
      <c r="Q168" s="6"/>
      <c r="R168" s="6"/>
      <c r="S168" s="6"/>
      <c r="T168" s="2">
        <f t="shared" si="2"/>
        <v>565</v>
      </c>
    </row>
    <row r="169" spans="1:20">
      <c r="A169" s="1" t="s">
        <v>336</v>
      </c>
      <c r="B169" s="49" t="s">
        <v>340</v>
      </c>
      <c r="C169" s="47"/>
      <c r="D169" s="6"/>
      <c r="E169" s="6"/>
      <c r="F169" s="6"/>
      <c r="G169" s="6"/>
      <c r="H169" s="6"/>
      <c r="I169" s="6"/>
      <c r="J169" s="6"/>
      <c r="K169" s="6"/>
      <c r="L169" s="6"/>
      <c r="M169" s="58"/>
      <c r="N169" s="58"/>
      <c r="O169" s="58"/>
      <c r="P169" s="58">
        <v>223.61</v>
      </c>
      <c r="Q169" s="6"/>
      <c r="R169" s="6"/>
      <c r="S169" s="6"/>
      <c r="T169" s="2">
        <f t="shared" si="2"/>
        <v>223.61</v>
      </c>
    </row>
    <row r="170" spans="1:20">
      <c r="A170" s="1" t="s">
        <v>336</v>
      </c>
      <c r="B170" s="49" t="s">
        <v>341</v>
      </c>
      <c r="C170" s="47"/>
      <c r="D170" s="6"/>
      <c r="E170" s="6"/>
      <c r="F170" s="6"/>
      <c r="G170" s="6"/>
      <c r="H170" s="6"/>
      <c r="I170" s="6"/>
      <c r="J170" s="6"/>
      <c r="K170" s="6"/>
      <c r="L170" s="6"/>
      <c r="M170" s="58"/>
      <c r="N170" s="58"/>
      <c r="O170" s="58"/>
      <c r="P170" s="58">
        <v>34.74</v>
      </c>
      <c r="Q170" s="6"/>
      <c r="R170" s="6"/>
      <c r="S170" s="6"/>
      <c r="T170" s="2">
        <f t="shared" si="2"/>
        <v>34.74</v>
      </c>
    </row>
    <row r="171" spans="1:20">
      <c r="A171" s="1" t="s">
        <v>336</v>
      </c>
      <c r="B171" s="49" t="s">
        <v>345</v>
      </c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58"/>
      <c r="N171" s="58"/>
      <c r="O171" s="58">
        <v>3.86</v>
      </c>
      <c r="P171" s="58"/>
      <c r="Q171" s="6"/>
      <c r="R171" s="6"/>
      <c r="S171" s="6"/>
      <c r="T171" s="2">
        <f t="shared" si="2"/>
        <v>3.86</v>
      </c>
    </row>
    <row r="172" spans="1:20">
      <c r="A172" s="1" t="s">
        <v>336</v>
      </c>
      <c r="B172" s="49" t="s">
        <v>346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58"/>
      <c r="N172" s="58"/>
      <c r="O172" s="58">
        <v>12.76</v>
      </c>
      <c r="P172" s="58"/>
      <c r="Q172" s="6"/>
      <c r="R172" s="6"/>
      <c r="S172" s="6"/>
      <c r="T172" s="2">
        <f t="shared" si="2"/>
        <v>12.76</v>
      </c>
    </row>
    <row r="173" spans="1:20">
      <c r="A173" s="1" t="s">
        <v>336</v>
      </c>
      <c r="B173" s="49" t="s">
        <v>347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58"/>
      <c r="N173" s="58">
        <v>133.47999999999999</v>
      </c>
      <c r="O173" s="58"/>
      <c r="P173" s="58"/>
      <c r="Q173" s="6"/>
      <c r="R173" s="6"/>
      <c r="S173" s="6"/>
      <c r="T173" s="2">
        <f t="shared" si="2"/>
        <v>133.47999999999999</v>
      </c>
    </row>
    <row r="174" spans="1:20">
      <c r="A174" s="1" t="s">
        <v>348</v>
      </c>
      <c r="B174" s="49" t="s">
        <v>349</v>
      </c>
      <c r="C174" s="6"/>
      <c r="D174" s="6">
        <v>7000</v>
      </c>
      <c r="E174" s="6"/>
      <c r="F174" s="6"/>
      <c r="G174" s="6"/>
      <c r="H174" s="6"/>
      <c r="I174" s="6"/>
      <c r="J174" s="6"/>
      <c r="K174" s="6"/>
      <c r="L174" s="6"/>
      <c r="M174" s="58"/>
      <c r="N174" s="58"/>
      <c r="O174" s="58"/>
      <c r="P174" s="58"/>
      <c r="Q174" s="6"/>
      <c r="R174" s="6"/>
      <c r="S174" s="6"/>
      <c r="T174" s="2">
        <f t="shared" si="2"/>
        <v>7000</v>
      </c>
    </row>
    <row r="175" spans="1:20">
      <c r="A175" s="1" t="s">
        <v>350</v>
      </c>
      <c r="B175" s="49" t="s">
        <v>352</v>
      </c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58"/>
      <c r="N175" s="58"/>
      <c r="O175" s="58"/>
      <c r="P175" s="58"/>
      <c r="Q175" s="6"/>
      <c r="R175" s="6"/>
      <c r="S175" s="6">
        <v>230</v>
      </c>
      <c r="T175" s="2">
        <f t="shared" si="2"/>
        <v>230</v>
      </c>
    </row>
    <row r="176" spans="1:20">
      <c r="A176" s="1" t="s">
        <v>350</v>
      </c>
      <c r="B176" s="49" t="s">
        <v>351</v>
      </c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58"/>
      <c r="N176" s="58"/>
      <c r="O176" s="58"/>
      <c r="P176" s="58"/>
      <c r="Q176" s="6"/>
      <c r="R176" s="6"/>
      <c r="S176" s="6">
        <v>230</v>
      </c>
      <c r="T176" s="2">
        <f t="shared" si="2"/>
        <v>230</v>
      </c>
    </row>
    <row r="177" spans="1:20">
      <c r="A177" s="1" t="s">
        <v>350</v>
      </c>
      <c r="B177" s="49" t="s">
        <v>353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58"/>
      <c r="N177" s="58"/>
      <c r="O177" s="58"/>
      <c r="P177" s="58"/>
      <c r="Q177" s="6"/>
      <c r="R177" s="6"/>
      <c r="S177" s="6">
        <v>230</v>
      </c>
      <c r="T177" s="2">
        <f t="shared" si="2"/>
        <v>230</v>
      </c>
    </row>
    <row r="178" spans="1:20">
      <c r="A178" s="1" t="s">
        <v>350</v>
      </c>
      <c r="B178" s="49" t="s">
        <v>354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58"/>
      <c r="N178" s="58"/>
      <c r="O178" s="58"/>
      <c r="P178" s="58"/>
      <c r="Q178" s="6"/>
      <c r="R178" s="6"/>
      <c r="S178" s="6">
        <v>145</v>
      </c>
      <c r="T178" s="2">
        <f t="shared" si="2"/>
        <v>145</v>
      </c>
    </row>
    <row r="179" spans="1:20">
      <c r="A179" s="1" t="s">
        <v>350</v>
      </c>
      <c r="B179" s="49" t="s">
        <v>355</v>
      </c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58"/>
      <c r="N179" s="58"/>
      <c r="O179" s="58"/>
      <c r="P179" s="58"/>
      <c r="Q179" s="6"/>
      <c r="R179" s="6"/>
      <c r="S179" s="6">
        <v>230</v>
      </c>
      <c r="T179" s="2">
        <f t="shared" si="2"/>
        <v>230</v>
      </c>
    </row>
    <row r="180" spans="1:20" ht="15" customHeight="1">
      <c r="A180" s="1" t="s">
        <v>350</v>
      </c>
      <c r="B180" s="49" t="s">
        <v>356</v>
      </c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58"/>
      <c r="N180" s="58"/>
      <c r="O180" s="58"/>
      <c r="P180" s="58"/>
      <c r="Q180" s="6"/>
      <c r="R180" s="6"/>
      <c r="S180" s="6">
        <v>230</v>
      </c>
      <c r="T180" s="2">
        <f t="shared" si="2"/>
        <v>230</v>
      </c>
    </row>
    <row r="181" spans="1:20">
      <c r="A181" s="1" t="s">
        <v>350</v>
      </c>
      <c r="B181" s="49" t="s">
        <v>357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58"/>
      <c r="N181" s="58"/>
      <c r="O181" s="58"/>
      <c r="P181" s="58"/>
      <c r="Q181" s="6"/>
      <c r="R181" s="6"/>
      <c r="S181" s="6">
        <v>230</v>
      </c>
      <c r="T181" s="2">
        <f t="shared" si="2"/>
        <v>230</v>
      </c>
    </row>
    <row r="182" spans="1:20">
      <c r="A182" s="1" t="s">
        <v>350</v>
      </c>
      <c r="B182" s="5" t="s">
        <v>358</v>
      </c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58"/>
      <c r="N182" s="58"/>
      <c r="O182" s="58">
        <v>159.38</v>
      </c>
      <c r="P182" s="58"/>
      <c r="Q182" s="6"/>
      <c r="R182" s="6"/>
      <c r="S182" s="6"/>
      <c r="T182" s="2">
        <f t="shared" si="2"/>
        <v>159.38</v>
      </c>
    </row>
    <row r="183" spans="1:20">
      <c r="A183" s="1" t="s">
        <v>350</v>
      </c>
      <c r="B183" s="5" t="s">
        <v>359</v>
      </c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58"/>
      <c r="N183" s="58"/>
      <c r="O183" s="58">
        <v>88.01</v>
      </c>
      <c r="P183" s="58"/>
      <c r="Q183" s="6"/>
      <c r="R183" s="6"/>
      <c r="S183" s="6"/>
      <c r="T183" s="2">
        <f t="shared" si="2"/>
        <v>88.01</v>
      </c>
    </row>
    <row r="184" spans="1:20">
      <c r="A184" s="1" t="s">
        <v>350</v>
      </c>
      <c r="B184" s="5" t="s">
        <v>360</v>
      </c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58"/>
      <c r="N184" s="58"/>
      <c r="O184" s="58">
        <v>25.37</v>
      </c>
      <c r="P184" s="58"/>
      <c r="Q184" s="6"/>
      <c r="R184" s="6"/>
      <c r="S184" s="6"/>
      <c r="T184" s="2">
        <f t="shared" si="2"/>
        <v>25.37</v>
      </c>
    </row>
    <row r="185" spans="1:20">
      <c r="A185" s="1" t="s">
        <v>350</v>
      </c>
      <c r="B185" s="5" t="s">
        <v>361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58"/>
      <c r="N185" s="58"/>
      <c r="O185" s="58">
        <v>53.09</v>
      </c>
      <c r="P185" s="58"/>
      <c r="Q185" s="6"/>
      <c r="R185" s="6"/>
      <c r="S185" s="6"/>
      <c r="T185" s="2">
        <f t="shared" si="2"/>
        <v>53.09</v>
      </c>
    </row>
    <row r="186" spans="1:20">
      <c r="A186" s="1" t="s">
        <v>350</v>
      </c>
      <c r="B186" s="5" t="s">
        <v>362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58"/>
      <c r="N186" s="58"/>
      <c r="O186" s="58">
        <v>39.51</v>
      </c>
      <c r="P186" s="58"/>
      <c r="Q186" s="6"/>
      <c r="R186" s="6"/>
      <c r="S186" s="6"/>
      <c r="T186" s="2">
        <f t="shared" si="2"/>
        <v>39.51</v>
      </c>
    </row>
    <row r="187" spans="1:20">
      <c r="A187" s="1" t="s">
        <v>350</v>
      </c>
      <c r="B187" s="5" t="s">
        <v>363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58"/>
      <c r="N187" s="58"/>
      <c r="O187" s="58">
        <v>233.1</v>
      </c>
      <c r="P187" s="58"/>
      <c r="Q187" s="6"/>
      <c r="R187" s="6"/>
      <c r="S187" s="6"/>
      <c r="T187" s="2">
        <f t="shared" si="2"/>
        <v>233.1</v>
      </c>
    </row>
    <row r="188" spans="1:20">
      <c r="A188" s="1" t="s">
        <v>350</v>
      </c>
      <c r="B188" s="5" t="s">
        <v>364</v>
      </c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58"/>
      <c r="N188" s="58"/>
      <c r="O188" s="58">
        <v>237.95</v>
      </c>
      <c r="P188" s="58"/>
      <c r="Q188" s="6"/>
      <c r="R188" s="6"/>
      <c r="S188" s="6"/>
      <c r="T188" s="2">
        <f t="shared" si="2"/>
        <v>237.95</v>
      </c>
    </row>
    <row r="189" spans="1:20">
      <c r="A189" s="1" t="s">
        <v>350</v>
      </c>
      <c r="B189" s="5" t="s">
        <v>365</v>
      </c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58"/>
      <c r="N189" s="58"/>
      <c r="O189" s="58">
        <v>134.16</v>
      </c>
      <c r="P189" s="58"/>
      <c r="Q189" s="6"/>
      <c r="R189" s="6"/>
      <c r="S189" s="6"/>
      <c r="T189" s="2">
        <f t="shared" si="2"/>
        <v>134.16</v>
      </c>
    </row>
    <row r="190" spans="1:20">
      <c r="A190" s="1" t="s">
        <v>350</v>
      </c>
      <c r="B190" s="5" t="s">
        <v>366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58"/>
      <c r="N190" s="58"/>
      <c r="O190" s="58">
        <v>27.31</v>
      </c>
      <c r="P190" s="58"/>
      <c r="Q190" s="6"/>
      <c r="R190" s="6"/>
      <c r="S190" s="6"/>
      <c r="T190" s="2">
        <f t="shared" si="2"/>
        <v>27.31</v>
      </c>
    </row>
    <row r="191" spans="1:20">
      <c r="A191" s="1" t="s">
        <v>350</v>
      </c>
      <c r="B191" s="5" t="s">
        <v>367</v>
      </c>
      <c r="C191" s="6"/>
      <c r="D191" s="6"/>
      <c r="E191" s="6"/>
      <c r="F191" s="47"/>
      <c r="G191" s="6"/>
      <c r="H191" s="6"/>
      <c r="I191" s="6"/>
      <c r="J191" s="6"/>
      <c r="K191" s="6"/>
      <c r="L191" s="6"/>
      <c r="M191" s="58"/>
      <c r="N191" s="58"/>
      <c r="O191" s="58">
        <v>73.459999999999994</v>
      </c>
      <c r="P191" s="58"/>
      <c r="Q191" s="6"/>
      <c r="R191" s="6"/>
      <c r="S191" s="6"/>
      <c r="T191" s="2">
        <f t="shared" si="2"/>
        <v>73.459999999999994</v>
      </c>
    </row>
    <row r="192" spans="1:20">
      <c r="A192" s="1" t="s">
        <v>350</v>
      </c>
      <c r="B192" s="5" t="s">
        <v>368</v>
      </c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58"/>
      <c r="N192" s="58"/>
      <c r="O192" s="58">
        <v>113.79</v>
      </c>
      <c r="P192" s="58"/>
      <c r="Q192" s="6"/>
      <c r="R192" s="6"/>
      <c r="S192" s="6"/>
      <c r="T192" s="2">
        <f t="shared" si="2"/>
        <v>113.79</v>
      </c>
    </row>
    <row r="193" spans="1:20">
      <c r="A193" s="1" t="s">
        <v>350</v>
      </c>
      <c r="B193" s="5" t="s">
        <v>369</v>
      </c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58"/>
      <c r="N193" s="58"/>
      <c r="O193" s="58">
        <v>148.71</v>
      </c>
      <c r="P193" s="58"/>
      <c r="Q193" s="6"/>
      <c r="R193" s="6"/>
      <c r="S193" s="6"/>
      <c r="T193" s="2">
        <f t="shared" si="2"/>
        <v>148.71</v>
      </c>
    </row>
    <row r="194" spans="1:20">
      <c r="A194" s="1" t="s">
        <v>350</v>
      </c>
      <c r="B194" s="5" t="s">
        <v>370</v>
      </c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58"/>
      <c r="N194" s="58"/>
      <c r="O194" s="58">
        <v>60.85</v>
      </c>
      <c r="P194" s="58"/>
      <c r="Q194" s="6"/>
      <c r="R194" s="6"/>
      <c r="S194" s="6"/>
      <c r="T194" s="2">
        <f t="shared" si="2"/>
        <v>60.85</v>
      </c>
    </row>
    <row r="195" spans="1:20">
      <c r="A195" s="1" t="s">
        <v>350</v>
      </c>
      <c r="B195" s="5" t="s">
        <v>371</v>
      </c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58"/>
      <c r="N195" s="58"/>
      <c r="O195" s="58">
        <v>30.22</v>
      </c>
      <c r="P195" s="58"/>
      <c r="Q195" s="6"/>
      <c r="R195" s="6"/>
      <c r="S195" s="6"/>
      <c r="T195" s="2">
        <f t="shared" si="2"/>
        <v>30.22</v>
      </c>
    </row>
    <row r="196" spans="1:20">
      <c r="A196" s="1" t="s">
        <v>350</v>
      </c>
      <c r="B196" s="5" t="s">
        <v>372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58"/>
      <c r="N196" s="58"/>
      <c r="O196" s="58">
        <v>282.27</v>
      </c>
      <c r="P196" s="58"/>
      <c r="Q196" s="6"/>
      <c r="R196" s="6"/>
      <c r="S196" s="6"/>
      <c r="T196" s="2">
        <f t="shared" si="2"/>
        <v>282.27</v>
      </c>
    </row>
    <row r="197" spans="1:20">
      <c r="A197" s="1" t="s">
        <v>350</v>
      </c>
      <c r="B197" s="5" t="s">
        <v>373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58"/>
      <c r="N197" s="58"/>
      <c r="O197" s="58">
        <v>5.82</v>
      </c>
      <c r="P197" s="58"/>
      <c r="Q197" s="6"/>
      <c r="R197" s="6"/>
      <c r="S197" s="6"/>
      <c r="T197" s="2">
        <f t="shared" si="2"/>
        <v>5.82</v>
      </c>
    </row>
    <row r="198" spans="1:20">
      <c r="A198" s="1" t="s">
        <v>374</v>
      </c>
      <c r="B198" s="49" t="s">
        <v>375</v>
      </c>
      <c r="C198" s="6"/>
      <c r="D198" s="6"/>
      <c r="E198" s="6"/>
      <c r="F198" s="6">
        <v>1020</v>
      </c>
      <c r="G198" s="6"/>
      <c r="H198" s="6"/>
      <c r="I198" s="6"/>
      <c r="J198" s="6"/>
      <c r="K198" s="6"/>
      <c r="L198" s="6"/>
      <c r="M198" s="58"/>
      <c r="N198" s="58"/>
      <c r="O198" s="58"/>
      <c r="P198" s="58"/>
      <c r="Q198" s="6"/>
      <c r="R198" s="6"/>
      <c r="S198" s="6"/>
      <c r="T198" s="2">
        <f t="shared" si="2"/>
        <v>1020</v>
      </c>
    </row>
    <row r="199" spans="1:20">
      <c r="A199" s="1" t="s">
        <v>374</v>
      </c>
      <c r="B199" s="1" t="s">
        <v>376</v>
      </c>
      <c r="C199" s="6"/>
      <c r="D199" s="6"/>
      <c r="E199" s="6"/>
      <c r="F199" s="6"/>
      <c r="G199" s="6">
        <v>620</v>
      </c>
      <c r="H199" s="6"/>
      <c r="I199" s="6"/>
      <c r="J199" s="6"/>
      <c r="K199" s="6"/>
      <c r="L199" s="6"/>
      <c r="M199" s="58"/>
      <c r="N199" s="58"/>
      <c r="O199" s="58"/>
      <c r="P199" s="58"/>
      <c r="Q199" s="6"/>
      <c r="R199" s="6"/>
      <c r="S199" s="6"/>
      <c r="T199" s="2">
        <f t="shared" si="2"/>
        <v>620</v>
      </c>
    </row>
    <row r="200" spans="1:20">
      <c r="A200" s="1" t="s">
        <v>374</v>
      </c>
      <c r="B200" s="1" t="s">
        <v>377</v>
      </c>
      <c r="C200" s="6"/>
      <c r="D200" s="6"/>
      <c r="E200" s="6"/>
      <c r="F200" s="6"/>
      <c r="G200" s="6">
        <v>310</v>
      </c>
      <c r="H200" s="6"/>
      <c r="I200" s="6"/>
      <c r="J200" s="6"/>
      <c r="K200" s="6"/>
      <c r="L200" s="6"/>
      <c r="M200" s="58"/>
      <c r="N200" s="58"/>
      <c r="O200" s="58"/>
      <c r="P200" s="58"/>
      <c r="Q200" s="6"/>
      <c r="R200" s="6"/>
      <c r="S200" s="6"/>
      <c r="T200" s="2">
        <f t="shared" si="2"/>
        <v>310</v>
      </c>
    </row>
    <row r="201" spans="1:20">
      <c r="A201" s="1" t="s">
        <v>389</v>
      </c>
      <c r="B201" s="49" t="s">
        <v>393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58"/>
      <c r="N201" s="58"/>
      <c r="O201" s="58"/>
      <c r="P201" s="58">
        <v>1819.64</v>
      </c>
      <c r="Q201" s="6"/>
      <c r="R201" s="6"/>
      <c r="S201" s="6"/>
      <c r="T201" s="2">
        <f t="shared" si="2"/>
        <v>1819.64</v>
      </c>
    </row>
    <row r="202" spans="1:20">
      <c r="A202" s="1" t="s">
        <v>389</v>
      </c>
      <c r="B202" s="49" t="s">
        <v>394</v>
      </c>
      <c r="C202" s="6"/>
      <c r="D202" s="6"/>
      <c r="E202" s="6"/>
      <c r="F202" s="6"/>
      <c r="G202" s="6"/>
      <c r="H202" s="47"/>
      <c r="I202" s="47"/>
      <c r="J202" s="6"/>
      <c r="K202" s="6"/>
      <c r="L202" s="6"/>
      <c r="M202" s="58"/>
      <c r="N202" s="58"/>
      <c r="O202" s="58"/>
      <c r="P202" s="58">
        <v>519.84</v>
      </c>
      <c r="Q202" s="6"/>
      <c r="R202" s="6"/>
      <c r="S202" s="6"/>
      <c r="T202" s="2">
        <f t="shared" si="2"/>
        <v>519.84</v>
      </c>
    </row>
    <row r="203" spans="1:20">
      <c r="A203" s="1" t="s">
        <v>389</v>
      </c>
      <c r="B203" s="49" t="s">
        <v>395</v>
      </c>
      <c r="C203" s="47"/>
      <c r="D203" s="6"/>
      <c r="E203" s="6"/>
      <c r="F203" s="6"/>
      <c r="G203" s="6"/>
      <c r="H203" s="6"/>
      <c r="I203" s="6"/>
      <c r="J203" s="6"/>
      <c r="K203" s="6"/>
      <c r="L203" s="6"/>
      <c r="M203" s="58"/>
      <c r="N203" s="58">
        <v>438.91</v>
      </c>
      <c r="O203" s="58"/>
      <c r="P203" s="58"/>
      <c r="Q203" s="6"/>
      <c r="R203" s="6"/>
      <c r="S203" s="6"/>
      <c r="T203" s="2">
        <f t="shared" ref="T203:T265" si="3">SUM(C203:S203)</f>
        <v>438.91</v>
      </c>
    </row>
    <row r="204" spans="1:20">
      <c r="A204" s="1" t="s">
        <v>389</v>
      </c>
      <c r="B204" s="49" t="s">
        <v>396</v>
      </c>
      <c r="C204" s="47"/>
      <c r="D204" s="6"/>
      <c r="E204" s="6"/>
      <c r="F204" s="6"/>
      <c r="G204" s="6"/>
      <c r="H204" s="6"/>
      <c r="I204" s="6"/>
      <c r="J204" s="6"/>
      <c r="K204" s="6"/>
      <c r="L204" s="6"/>
      <c r="M204" s="58"/>
      <c r="N204" s="58">
        <v>2.25</v>
      </c>
      <c r="O204" s="58"/>
      <c r="P204" s="58"/>
      <c r="Q204" s="6"/>
      <c r="R204" s="6"/>
      <c r="S204" s="6"/>
      <c r="T204" s="2">
        <f t="shared" si="3"/>
        <v>2.25</v>
      </c>
    </row>
    <row r="205" spans="1:20">
      <c r="A205" s="1" t="s">
        <v>389</v>
      </c>
      <c r="B205" s="49" t="s">
        <v>397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58"/>
      <c r="N205" s="58">
        <v>152.55000000000001</v>
      </c>
      <c r="O205" s="58"/>
      <c r="P205" s="58"/>
      <c r="Q205" s="6"/>
      <c r="R205" s="6"/>
      <c r="S205" s="6"/>
      <c r="T205" s="2">
        <f t="shared" si="3"/>
        <v>152.55000000000001</v>
      </c>
    </row>
    <row r="206" spans="1:20">
      <c r="A206" s="1" t="s">
        <v>389</v>
      </c>
      <c r="B206" s="49" t="s">
        <v>398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58"/>
      <c r="N206" s="58"/>
      <c r="O206" s="58">
        <v>15.24</v>
      </c>
      <c r="P206" s="58"/>
      <c r="Q206" s="6"/>
      <c r="R206" s="6"/>
      <c r="S206" s="6"/>
      <c r="T206" s="2">
        <f t="shared" si="3"/>
        <v>15.24</v>
      </c>
    </row>
    <row r="207" spans="1:20">
      <c r="A207" s="1" t="s">
        <v>389</v>
      </c>
      <c r="B207" s="49" t="s">
        <v>399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58"/>
      <c r="N207" s="58"/>
      <c r="O207" s="58">
        <v>11.28</v>
      </c>
      <c r="P207" s="58"/>
      <c r="Q207" s="6"/>
      <c r="R207" s="6"/>
      <c r="S207" s="6"/>
      <c r="T207" s="2">
        <f t="shared" si="3"/>
        <v>11.28</v>
      </c>
    </row>
    <row r="208" spans="1:20">
      <c r="A208" s="1" t="s">
        <v>400</v>
      </c>
      <c r="B208" s="49" t="s">
        <v>401</v>
      </c>
      <c r="C208" s="6"/>
      <c r="D208" s="6"/>
      <c r="E208" s="6"/>
      <c r="F208" s="6"/>
      <c r="G208" s="6"/>
      <c r="H208" s="6"/>
      <c r="I208" s="6">
        <v>729.08</v>
      </c>
      <c r="J208" s="6"/>
      <c r="K208" s="6"/>
      <c r="L208" s="6"/>
      <c r="M208" s="58"/>
      <c r="N208" s="58"/>
      <c r="O208" s="58"/>
      <c r="P208" s="58"/>
      <c r="Q208" s="6"/>
      <c r="R208" s="6"/>
      <c r="S208" s="6"/>
      <c r="T208" s="2">
        <f t="shared" si="3"/>
        <v>729.08</v>
      </c>
    </row>
    <row r="209" spans="1:20">
      <c r="A209" s="1" t="s">
        <v>400</v>
      </c>
      <c r="B209" s="49" t="s">
        <v>402</v>
      </c>
      <c r="C209" s="6"/>
      <c r="D209" s="6">
        <v>7000</v>
      </c>
      <c r="E209" s="6"/>
      <c r="F209" s="6"/>
      <c r="G209" s="6"/>
      <c r="H209" s="6"/>
      <c r="I209" s="6"/>
      <c r="J209" s="6"/>
      <c r="K209" s="6"/>
      <c r="L209" s="6"/>
      <c r="M209" s="58"/>
      <c r="N209" s="58"/>
      <c r="O209" s="58"/>
      <c r="P209" s="58"/>
      <c r="Q209" s="6"/>
      <c r="R209" s="6"/>
      <c r="S209" s="6"/>
      <c r="T209" s="2">
        <f t="shared" si="3"/>
        <v>7000</v>
      </c>
    </row>
    <row r="210" spans="1:20">
      <c r="A210" s="1" t="s">
        <v>404</v>
      </c>
      <c r="B210" s="49" t="s">
        <v>405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58"/>
      <c r="N210" s="58"/>
      <c r="O210" s="58"/>
      <c r="P210" s="58">
        <v>25.55</v>
      </c>
      <c r="Q210" s="6"/>
      <c r="R210" s="6"/>
      <c r="S210" s="6"/>
      <c r="T210" s="2">
        <f t="shared" si="3"/>
        <v>25.55</v>
      </c>
    </row>
    <row r="211" spans="1:20">
      <c r="A211" s="1" t="s">
        <v>404</v>
      </c>
      <c r="B211" s="49" t="s">
        <v>406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58"/>
      <c r="N211" s="58"/>
      <c r="O211" s="58"/>
      <c r="P211" s="58">
        <v>228.14</v>
      </c>
      <c r="Q211" s="6"/>
      <c r="R211" s="6"/>
      <c r="S211" s="6"/>
      <c r="T211" s="2">
        <f t="shared" si="3"/>
        <v>228.14</v>
      </c>
    </row>
    <row r="212" spans="1:20">
      <c r="A212" s="1" t="s">
        <v>404</v>
      </c>
      <c r="B212" s="49" t="s">
        <v>407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58"/>
      <c r="N212" s="58"/>
      <c r="O212" s="58"/>
      <c r="P212" s="58">
        <v>1017</v>
      </c>
      <c r="Q212" s="6"/>
      <c r="R212" s="6"/>
      <c r="S212" s="6"/>
      <c r="T212" s="2">
        <f t="shared" si="3"/>
        <v>1017</v>
      </c>
    </row>
    <row r="213" spans="1:20">
      <c r="A213" s="1" t="s">
        <v>404</v>
      </c>
      <c r="B213" s="49" t="s">
        <v>408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58"/>
      <c r="N213" s="58"/>
      <c r="O213" s="58"/>
      <c r="P213" s="58">
        <v>565</v>
      </c>
      <c r="Q213" s="6"/>
      <c r="R213" s="6"/>
      <c r="S213" s="6"/>
      <c r="T213" s="2">
        <f t="shared" si="3"/>
        <v>565</v>
      </c>
    </row>
    <row r="214" spans="1:20">
      <c r="A214" s="1" t="s">
        <v>404</v>
      </c>
      <c r="B214" s="49" t="s">
        <v>409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58"/>
      <c r="N214" s="58">
        <v>4272.1499999999996</v>
      </c>
      <c r="O214" s="58"/>
      <c r="P214" s="58"/>
      <c r="Q214" s="6"/>
      <c r="R214" s="6"/>
      <c r="S214" s="6"/>
      <c r="T214" s="2">
        <f t="shared" si="3"/>
        <v>4272.1499999999996</v>
      </c>
    </row>
    <row r="215" spans="1:20">
      <c r="A215" s="1" t="s">
        <v>416</v>
      </c>
      <c r="B215" s="49" t="s">
        <v>417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58"/>
      <c r="N215" s="58"/>
      <c r="O215" s="58">
        <v>3.86</v>
      </c>
      <c r="P215" s="58"/>
      <c r="Q215" s="6"/>
      <c r="R215" s="6"/>
      <c r="S215" s="6"/>
      <c r="T215" s="2">
        <f t="shared" si="3"/>
        <v>3.86</v>
      </c>
    </row>
    <row r="216" spans="1:20">
      <c r="A216" s="1" t="s">
        <v>416</v>
      </c>
      <c r="B216" s="49" t="s">
        <v>418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58"/>
      <c r="N216" s="58"/>
      <c r="O216" s="58">
        <v>11.79</v>
      </c>
      <c r="P216" s="58"/>
      <c r="Q216" s="6"/>
      <c r="R216" s="6"/>
      <c r="S216" s="6"/>
      <c r="T216" s="2">
        <f t="shared" si="3"/>
        <v>11.79</v>
      </c>
    </row>
    <row r="217" spans="1:20">
      <c r="B217" s="49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58"/>
      <c r="N217" s="58"/>
      <c r="O217" s="58"/>
      <c r="P217" s="58"/>
      <c r="Q217" s="6"/>
      <c r="R217" s="6"/>
      <c r="S217" s="6"/>
      <c r="T217" s="2">
        <f t="shared" si="3"/>
        <v>0</v>
      </c>
    </row>
    <row r="218" spans="1:20">
      <c r="B218" s="49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58"/>
      <c r="N218" s="58"/>
      <c r="O218" s="58"/>
      <c r="P218" s="58"/>
      <c r="Q218" s="6"/>
      <c r="R218" s="6"/>
      <c r="S218" s="6"/>
      <c r="T218" s="2">
        <f t="shared" si="3"/>
        <v>0</v>
      </c>
    </row>
    <row r="219" spans="1:20">
      <c r="B219" s="49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58"/>
      <c r="N219" s="58"/>
      <c r="O219" s="58"/>
      <c r="P219" s="58"/>
      <c r="Q219" s="6"/>
      <c r="R219" s="6"/>
      <c r="S219" s="6"/>
      <c r="T219" s="2">
        <f t="shared" si="3"/>
        <v>0</v>
      </c>
    </row>
    <row r="220" spans="1:20">
      <c r="B220" s="49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58"/>
      <c r="N220" s="58"/>
      <c r="O220" s="58"/>
      <c r="P220" s="58"/>
      <c r="Q220" s="6"/>
      <c r="R220" s="6"/>
      <c r="S220" s="6"/>
      <c r="T220" s="2">
        <f t="shared" si="3"/>
        <v>0</v>
      </c>
    </row>
    <row r="221" spans="1:20">
      <c r="B221" s="49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58"/>
      <c r="N221" s="58"/>
      <c r="O221" s="58"/>
      <c r="P221" s="58"/>
      <c r="Q221" s="6"/>
      <c r="R221" s="6"/>
      <c r="S221" s="6"/>
      <c r="T221" s="2">
        <f t="shared" si="3"/>
        <v>0</v>
      </c>
    </row>
    <row r="222" spans="1:20">
      <c r="B222" s="49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58"/>
      <c r="N222" s="58"/>
      <c r="O222" s="58"/>
      <c r="P222" s="58"/>
      <c r="Q222" s="6"/>
      <c r="R222" s="6"/>
      <c r="S222" s="6"/>
      <c r="T222" s="2">
        <f t="shared" si="3"/>
        <v>0</v>
      </c>
    </row>
    <row r="223" spans="1:20">
      <c r="B223" s="49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58"/>
      <c r="N223" s="58"/>
      <c r="O223" s="58"/>
      <c r="P223" s="58"/>
      <c r="Q223" s="6"/>
      <c r="R223" s="6"/>
      <c r="S223" s="6"/>
      <c r="T223" s="2">
        <f t="shared" si="3"/>
        <v>0</v>
      </c>
    </row>
    <row r="224" spans="1:20">
      <c r="B224" s="49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58"/>
      <c r="N224" s="58"/>
      <c r="O224" s="58"/>
      <c r="P224" s="58"/>
      <c r="Q224" s="6"/>
      <c r="R224" s="6"/>
      <c r="S224" s="6"/>
      <c r="T224" s="2">
        <f t="shared" si="3"/>
        <v>0</v>
      </c>
    </row>
    <row r="225" spans="2:20">
      <c r="B225" s="49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58"/>
      <c r="N225" s="58"/>
      <c r="O225" s="58"/>
      <c r="P225" s="58"/>
      <c r="Q225" s="6"/>
      <c r="R225" s="6"/>
      <c r="S225" s="6"/>
      <c r="T225" s="2">
        <f t="shared" si="3"/>
        <v>0</v>
      </c>
    </row>
    <row r="226" spans="2:20">
      <c r="B226" s="49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58"/>
      <c r="N226" s="58"/>
      <c r="O226" s="58"/>
      <c r="P226" s="58"/>
      <c r="Q226" s="6"/>
      <c r="R226" s="6"/>
      <c r="S226" s="47"/>
      <c r="T226" s="2">
        <f t="shared" si="3"/>
        <v>0</v>
      </c>
    </row>
    <row r="227" spans="2:20">
      <c r="B227" s="49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58"/>
      <c r="N227" s="58"/>
      <c r="O227" s="58"/>
      <c r="P227" s="58"/>
      <c r="Q227" s="6"/>
      <c r="R227" s="6"/>
      <c r="S227" s="6"/>
      <c r="T227" s="2">
        <f t="shared" si="3"/>
        <v>0</v>
      </c>
    </row>
    <row r="228" spans="2:20">
      <c r="B228" s="49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58"/>
      <c r="N228" s="58"/>
      <c r="O228" s="58"/>
      <c r="P228" s="58"/>
      <c r="Q228" s="6"/>
      <c r="R228" s="6"/>
      <c r="S228" s="6"/>
      <c r="T228" s="2">
        <f t="shared" si="3"/>
        <v>0</v>
      </c>
    </row>
    <row r="229" spans="2:20">
      <c r="B229" s="49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58"/>
      <c r="N229" s="58"/>
      <c r="O229" s="58"/>
      <c r="P229" s="58"/>
      <c r="Q229" s="6"/>
      <c r="R229" s="6"/>
      <c r="S229" s="6"/>
      <c r="T229" s="2">
        <f t="shared" si="3"/>
        <v>0</v>
      </c>
    </row>
    <row r="230" spans="2:20">
      <c r="B230" s="49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58"/>
      <c r="N230" s="58"/>
      <c r="O230" s="58"/>
      <c r="P230" s="58"/>
      <c r="Q230" s="6"/>
      <c r="R230" s="6"/>
      <c r="S230" s="6"/>
      <c r="T230" s="2">
        <f t="shared" si="3"/>
        <v>0</v>
      </c>
    </row>
    <row r="231" spans="2:20">
      <c r="B231" s="49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58"/>
      <c r="N231" s="58"/>
      <c r="O231" s="58"/>
      <c r="P231" s="58"/>
      <c r="Q231" s="6"/>
      <c r="R231" s="6"/>
      <c r="S231" s="6"/>
      <c r="T231" s="2">
        <f t="shared" si="3"/>
        <v>0</v>
      </c>
    </row>
    <row r="232" spans="2:20">
      <c r="B232" s="49"/>
      <c r="C232" s="47"/>
      <c r="D232" s="6"/>
      <c r="E232" s="6"/>
      <c r="F232" s="6"/>
      <c r="G232" s="6"/>
      <c r="H232" s="6"/>
      <c r="I232" s="6"/>
      <c r="J232" s="6"/>
      <c r="K232" s="6"/>
      <c r="L232" s="6"/>
      <c r="M232" s="58"/>
      <c r="N232" s="58"/>
      <c r="O232" s="58"/>
      <c r="P232" s="58"/>
      <c r="Q232" s="6"/>
      <c r="R232" s="6"/>
      <c r="S232" s="6"/>
      <c r="T232" s="2">
        <f t="shared" si="3"/>
        <v>0</v>
      </c>
    </row>
    <row r="233" spans="2:20">
      <c r="B233" s="49"/>
      <c r="C233" s="47"/>
      <c r="D233" s="6"/>
      <c r="E233" s="6"/>
      <c r="F233" s="6"/>
      <c r="G233" s="6"/>
      <c r="H233" s="47"/>
      <c r="I233" s="47"/>
      <c r="J233" s="6"/>
      <c r="K233" s="6"/>
      <c r="L233" s="6"/>
      <c r="M233" s="58"/>
      <c r="N233" s="58"/>
      <c r="O233" s="58"/>
      <c r="P233" s="58"/>
      <c r="Q233" s="6"/>
      <c r="R233" s="6"/>
      <c r="S233" s="6"/>
      <c r="T233" s="2">
        <f t="shared" si="3"/>
        <v>0</v>
      </c>
    </row>
    <row r="234" spans="2:20">
      <c r="B234" s="49"/>
      <c r="C234" s="47"/>
      <c r="D234" s="6"/>
      <c r="E234" s="47"/>
      <c r="F234" s="47"/>
      <c r="G234" s="47"/>
      <c r="H234" s="47"/>
      <c r="I234" s="47"/>
      <c r="J234" s="6"/>
      <c r="K234" s="6"/>
      <c r="L234" s="6"/>
      <c r="M234" s="58"/>
      <c r="N234" s="58"/>
      <c r="O234" s="58"/>
      <c r="P234" s="58"/>
      <c r="Q234" s="6"/>
      <c r="R234" s="6"/>
      <c r="S234" s="6"/>
      <c r="T234" s="2">
        <f t="shared" si="3"/>
        <v>0</v>
      </c>
    </row>
    <row r="235" spans="2:20">
      <c r="B235" s="49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58"/>
      <c r="N235" s="58"/>
      <c r="O235" s="58"/>
      <c r="P235" s="58"/>
      <c r="Q235" s="6"/>
      <c r="R235" s="6"/>
      <c r="S235" s="6"/>
      <c r="T235" s="2">
        <f t="shared" si="3"/>
        <v>0</v>
      </c>
    </row>
    <row r="236" spans="2:20">
      <c r="B236" s="49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58"/>
      <c r="N236" s="58"/>
      <c r="O236" s="58"/>
      <c r="P236" s="58"/>
      <c r="Q236" s="6"/>
      <c r="R236" s="6"/>
      <c r="S236" s="6"/>
      <c r="T236" s="2">
        <f t="shared" si="3"/>
        <v>0</v>
      </c>
    </row>
    <row r="237" spans="2:20">
      <c r="B237" s="49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58"/>
      <c r="N237" s="58"/>
      <c r="O237" s="58"/>
      <c r="P237" s="58"/>
      <c r="Q237" s="6"/>
      <c r="R237" s="6"/>
      <c r="S237" s="6"/>
      <c r="T237" s="2">
        <f t="shared" si="3"/>
        <v>0</v>
      </c>
    </row>
    <row r="238" spans="2:20">
      <c r="B238" s="49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58"/>
      <c r="N238" s="58"/>
      <c r="O238" s="58"/>
      <c r="P238" s="58"/>
      <c r="Q238" s="6"/>
      <c r="R238" s="6"/>
      <c r="S238" s="6"/>
      <c r="T238" s="2">
        <f t="shared" si="3"/>
        <v>0</v>
      </c>
    </row>
    <row r="239" spans="2:20">
      <c r="B239" s="49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58"/>
      <c r="N239" s="58"/>
      <c r="O239" s="58"/>
      <c r="P239" s="58"/>
      <c r="Q239" s="6"/>
      <c r="R239" s="6"/>
      <c r="S239" s="6"/>
      <c r="T239" s="2">
        <f t="shared" si="3"/>
        <v>0</v>
      </c>
    </row>
    <row r="240" spans="2:20">
      <c r="B240" s="49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58"/>
      <c r="N240" s="58"/>
      <c r="O240" s="58"/>
      <c r="P240" s="58"/>
      <c r="Q240" s="6"/>
      <c r="R240" s="6"/>
      <c r="S240" s="6"/>
      <c r="T240" s="2">
        <f t="shared" si="3"/>
        <v>0</v>
      </c>
    </row>
    <row r="241" spans="2:20">
      <c r="B241" s="49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58"/>
      <c r="N241" s="58"/>
      <c r="O241" s="58"/>
      <c r="P241" s="58"/>
      <c r="Q241" s="6"/>
      <c r="R241" s="6"/>
      <c r="S241" s="6"/>
      <c r="T241" s="2">
        <f t="shared" si="3"/>
        <v>0</v>
      </c>
    </row>
    <row r="242" spans="2:20">
      <c r="B242" s="49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58"/>
      <c r="N242" s="58"/>
      <c r="O242" s="58"/>
      <c r="P242" s="58"/>
      <c r="Q242" s="6"/>
      <c r="R242" s="6"/>
      <c r="S242" s="6"/>
      <c r="T242" s="2">
        <f t="shared" si="3"/>
        <v>0</v>
      </c>
    </row>
    <row r="243" spans="2:20">
      <c r="B243" s="49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47"/>
      <c r="O243" s="6"/>
      <c r="P243" s="6"/>
      <c r="Q243" s="6"/>
      <c r="R243" s="6"/>
      <c r="S243" s="6"/>
      <c r="T243" s="2">
        <f t="shared" si="3"/>
        <v>0</v>
      </c>
    </row>
    <row r="244" spans="2:20">
      <c r="B244" s="49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47"/>
      <c r="O244" s="6"/>
      <c r="P244" s="6"/>
      <c r="Q244" s="6"/>
      <c r="R244" s="6"/>
      <c r="S244" s="6"/>
      <c r="T244" s="2">
        <f t="shared" si="3"/>
        <v>0</v>
      </c>
    </row>
    <row r="245" spans="2:20">
      <c r="B245" s="49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47"/>
      <c r="O245" s="6"/>
      <c r="P245" s="6"/>
      <c r="Q245" s="6"/>
      <c r="R245" s="6"/>
      <c r="S245" s="6"/>
      <c r="T245" s="2">
        <f t="shared" si="3"/>
        <v>0</v>
      </c>
    </row>
    <row r="246" spans="2:20">
      <c r="B246" s="49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47"/>
      <c r="O246" s="6"/>
      <c r="P246" s="6"/>
      <c r="Q246" s="6"/>
      <c r="R246" s="6"/>
      <c r="S246" s="6"/>
      <c r="T246" s="2">
        <f t="shared" si="3"/>
        <v>0</v>
      </c>
    </row>
    <row r="247" spans="2:20">
      <c r="B247" s="49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47"/>
      <c r="O247" s="6"/>
      <c r="P247" s="6"/>
      <c r="Q247" s="6"/>
      <c r="R247" s="6"/>
      <c r="S247" s="6"/>
      <c r="T247" s="2">
        <f t="shared" si="3"/>
        <v>0</v>
      </c>
    </row>
    <row r="248" spans="2:20">
      <c r="B248" s="49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47"/>
      <c r="O248" s="6"/>
      <c r="P248" s="6"/>
      <c r="Q248" s="6"/>
      <c r="R248" s="6"/>
      <c r="S248" s="6"/>
      <c r="T248" s="2">
        <f t="shared" si="3"/>
        <v>0</v>
      </c>
    </row>
    <row r="249" spans="2:20">
      <c r="B249" s="49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47"/>
      <c r="O249" s="6"/>
      <c r="P249" s="6"/>
      <c r="Q249" s="6"/>
      <c r="R249" s="6"/>
      <c r="S249" s="6"/>
      <c r="T249" s="2">
        <f t="shared" si="3"/>
        <v>0</v>
      </c>
    </row>
    <row r="250" spans="2:20">
      <c r="B250" s="49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47"/>
      <c r="O250" s="6"/>
      <c r="P250" s="6"/>
      <c r="Q250" s="6"/>
      <c r="R250" s="6"/>
      <c r="S250" s="6"/>
      <c r="T250" s="2">
        <f t="shared" si="3"/>
        <v>0</v>
      </c>
    </row>
    <row r="251" spans="2:20">
      <c r="B251" s="49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47"/>
      <c r="O251" s="6"/>
      <c r="P251" s="6"/>
      <c r="Q251" s="6"/>
      <c r="R251" s="6"/>
      <c r="S251" s="6"/>
      <c r="T251" s="2">
        <f t="shared" si="3"/>
        <v>0</v>
      </c>
    </row>
    <row r="252" spans="2:20">
      <c r="B252" s="49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47"/>
      <c r="O252" s="6"/>
      <c r="P252" s="6"/>
      <c r="Q252" s="6"/>
      <c r="R252" s="6"/>
      <c r="S252" s="6"/>
      <c r="T252" s="2">
        <f t="shared" si="3"/>
        <v>0</v>
      </c>
    </row>
    <row r="253" spans="2:20">
      <c r="B253" s="49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47"/>
      <c r="O253" s="6"/>
      <c r="P253" s="6"/>
      <c r="Q253" s="6"/>
      <c r="R253" s="6"/>
      <c r="S253" s="6"/>
      <c r="T253" s="2">
        <f t="shared" si="3"/>
        <v>0</v>
      </c>
    </row>
    <row r="254" spans="2:20">
      <c r="B254" s="49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47"/>
      <c r="O254" s="6"/>
      <c r="P254" s="6"/>
      <c r="Q254" s="6"/>
      <c r="R254" s="6"/>
      <c r="S254" s="6"/>
      <c r="T254" s="2">
        <f t="shared" si="3"/>
        <v>0</v>
      </c>
    </row>
    <row r="255" spans="2:20">
      <c r="B255" s="49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47"/>
      <c r="O255" s="6"/>
      <c r="P255" s="6"/>
      <c r="Q255" s="6"/>
      <c r="R255" s="6"/>
      <c r="S255" s="6"/>
      <c r="T255" s="2">
        <f t="shared" si="3"/>
        <v>0</v>
      </c>
    </row>
    <row r="256" spans="2:20">
      <c r="B256" s="49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47"/>
      <c r="O256" s="6"/>
      <c r="P256" s="6"/>
      <c r="Q256" s="6"/>
      <c r="R256" s="6"/>
      <c r="S256" s="6"/>
      <c r="T256" s="2">
        <f t="shared" si="3"/>
        <v>0</v>
      </c>
    </row>
    <row r="257" spans="2:20">
      <c r="B257" s="49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47"/>
      <c r="O257" s="6"/>
      <c r="P257" s="6"/>
      <c r="Q257" s="6"/>
      <c r="R257" s="6"/>
      <c r="S257" s="6"/>
      <c r="T257" s="2">
        <f t="shared" si="3"/>
        <v>0</v>
      </c>
    </row>
    <row r="258" spans="2:20">
      <c r="B258" s="49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47"/>
      <c r="O258" s="6"/>
      <c r="P258" s="6"/>
      <c r="Q258" s="6"/>
      <c r="R258" s="6"/>
      <c r="S258" s="6"/>
      <c r="T258" s="2">
        <f t="shared" si="3"/>
        <v>0</v>
      </c>
    </row>
    <row r="259" spans="2:20">
      <c r="B259" s="49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47"/>
      <c r="O259" s="6"/>
      <c r="P259" s="6"/>
      <c r="Q259" s="6"/>
      <c r="R259" s="6"/>
      <c r="S259" s="6"/>
      <c r="T259" s="2">
        <f t="shared" si="3"/>
        <v>0</v>
      </c>
    </row>
    <row r="260" spans="2:20">
      <c r="B260" s="49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47"/>
      <c r="O260" s="6"/>
      <c r="P260" s="6"/>
      <c r="Q260" s="6"/>
      <c r="R260" s="6"/>
      <c r="S260" s="6"/>
      <c r="T260" s="2">
        <f t="shared" si="3"/>
        <v>0</v>
      </c>
    </row>
    <row r="261" spans="2:20">
      <c r="B261" s="49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47"/>
      <c r="O261" s="6"/>
      <c r="P261" s="6"/>
      <c r="Q261" s="6"/>
      <c r="R261" s="6"/>
      <c r="S261" s="6"/>
      <c r="T261" s="2">
        <f t="shared" si="3"/>
        <v>0</v>
      </c>
    </row>
    <row r="262" spans="2:20">
      <c r="B262" s="49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47"/>
      <c r="O262" s="6"/>
      <c r="P262" s="6"/>
      <c r="Q262" s="6"/>
      <c r="R262" s="6"/>
      <c r="S262" s="6"/>
      <c r="T262" s="2">
        <f t="shared" si="3"/>
        <v>0</v>
      </c>
    </row>
    <row r="263" spans="2:20">
      <c r="B263" s="49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47"/>
      <c r="O263" s="6"/>
      <c r="P263" s="6"/>
      <c r="Q263" s="6"/>
      <c r="R263" s="6"/>
      <c r="S263" s="6"/>
      <c r="T263" s="2">
        <f t="shared" si="3"/>
        <v>0</v>
      </c>
    </row>
    <row r="264" spans="2:20">
      <c r="B264" s="49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47"/>
      <c r="O264" s="6"/>
      <c r="P264" s="6"/>
      <c r="Q264" s="6"/>
      <c r="R264" s="6"/>
      <c r="S264" s="6"/>
      <c r="T264" s="2">
        <f t="shared" si="3"/>
        <v>0</v>
      </c>
    </row>
    <row r="265" spans="2:20">
      <c r="B265" s="49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47"/>
      <c r="O265" s="6"/>
      <c r="P265" s="6"/>
      <c r="Q265" s="6"/>
      <c r="R265" s="6"/>
      <c r="S265" s="6"/>
      <c r="T265" s="2">
        <f t="shared" si="3"/>
        <v>0</v>
      </c>
    </row>
    <row r="266" spans="2:20">
      <c r="B266" s="49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47"/>
      <c r="O266" s="6"/>
      <c r="P266" s="6"/>
      <c r="Q266" s="6"/>
      <c r="R266" s="6"/>
      <c r="S266" s="6"/>
      <c r="T266" s="2">
        <f t="shared" ref="T266:T328" si="4">SUM(C266:S266)</f>
        <v>0</v>
      </c>
    </row>
    <row r="267" spans="2:20">
      <c r="B267" s="49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47"/>
      <c r="O267" s="6"/>
      <c r="P267" s="6"/>
      <c r="Q267" s="6"/>
      <c r="R267" s="6"/>
      <c r="S267" s="6"/>
      <c r="T267" s="2">
        <f t="shared" si="4"/>
        <v>0</v>
      </c>
    </row>
    <row r="268" spans="2:20">
      <c r="B268" s="49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47"/>
      <c r="O268" s="6"/>
      <c r="P268" s="6"/>
      <c r="Q268" s="6"/>
      <c r="R268" s="6"/>
      <c r="S268" s="6"/>
      <c r="T268" s="2">
        <f t="shared" si="4"/>
        <v>0</v>
      </c>
    </row>
    <row r="269" spans="2:20">
      <c r="B269" s="49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47"/>
      <c r="O269" s="6"/>
      <c r="P269" s="6"/>
      <c r="Q269" s="6"/>
      <c r="R269" s="6"/>
      <c r="S269" s="6"/>
      <c r="T269" s="2">
        <f t="shared" si="4"/>
        <v>0</v>
      </c>
    </row>
    <row r="270" spans="2:20">
      <c r="B270" s="49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47"/>
      <c r="O270" s="6"/>
      <c r="P270" s="6"/>
      <c r="Q270" s="6"/>
      <c r="R270" s="6"/>
      <c r="S270" s="6"/>
      <c r="T270" s="2">
        <f t="shared" si="4"/>
        <v>0</v>
      </c>
    </row>
    <row r="271" spans="2:20">
      <c r="B271" s="49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47"/>
      <c r="O271" s="6"/>
      <c r="P271" s="6"/>
      <c r="Q271" s="6"/>
      <c r="R271" s="6"/>
      <c r="S271" s="6"/>
      <c r="T271" s="2">
        <f t="shared" si="4"/>
        <v>0</v>
      </c>
    </row>
    <row r="272" spans="2:20">
      <c r="B272" s="49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47"/>
      <c r="O272" s="6"/>
      <c r="P272" s="6"/>
      <c r="Q272" s="6"/>
      <c r="R272" s="6"/>
      <c r="S272" s="6"/>
      <c r="T272" s="2">
        <f t="shared" si="4"/>
        <v>0</v>
      </c>
    </row>
    <row r="273" spans="2:20">
      <c r="B273" s="49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47"/>
      <c r="O273" s="6"/>
      <c r="P273" s="6"/>
      <c r="Q273" s="6"/>
      <c r="R273" s="6"/>
      <c r="S273" s="6"/>
      <c r="T273" s="2">
        <f t="shared" si="4"/>
        <v>0</v>
      </c>
    </row>
    <row r="274" spans="2:20">
      <c r="B274" s="49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47"/>
      <c r="O274" s="6"/>
      <c r="P274" s="6"/>
      <c r="Q274" s="6"/>
      <c r="R274" s="6"/>
      <c r="S274" s="6"/>
      <c r="T274" s="2">
        <f t="shared" si="4"/>
        <v>0</v>
      </c>
    </row>
    <row r="275" spans="2:20">
      <c r="B275" s="49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47"/>
      <c r="O275" s="6"/>
      <c r="P275" s="6"/>
      <c r="Q275" s="6"/>
      <c r="R275" s="6"/>
      <c r="S275" s="6"/>
      <c r="T275" s="2">
        <f t="shared" si="4"/>
        <v>0</v>
      </c>
    </row>
    <row r="276" spans="2:20">
      <c r="B276" s="49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47"/>
      <c r="O276" s="6"/>
      <c r="P276" s="6"/>
      <c r="Q276" s="6"/>
      <c r="R276" s="6"/>
      <c r="S276" s="6"/>
      <c r="T276" s="2">
        <f t="shared" si="4"/>
        <v>0</v>
      </c>
    </row>
    <row r="277" spans="2:20">
      <c r="B277" s="49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47"/>
      <c r="O277" s="6"/>
      <c r="P277" s="6"/>
      <c r="Q277" s="6"/>
      <c r="R277" s="6"/>
      <c r="S277" s="6"/>
      <c r="T277" s="2">
        <f t="shared" si="4"/>
        <v>0</v>
      </c>
    </row>
    <row r="278" spans="2:20">
      <c r="B278" s="49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47"/>
      <c r="O278" s="6"/>
      <c r="P278" s="6"/>
      <c r="Q278" s="6"/>
      <c r="R278" s="6"/>
      <c r="S278" s="6"/>
      <c r="T278" s="2">
        <f t="shared" si="4"/>
        <v>0</v>
      </c>
    </row>
    <row r="279" spans="2:20">
      <c r="B279" s="49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47"/>
      <c r="O279" s="6"/>
      <c r="P279" s="6"/>
      <c r="Q279" s="6"/>
      <c r="R279" s="6"/>
      <c r="S279" s="6"/>
      <c r="T279" s="2">
        <f t="shared" si="4"/>
        <v>0</v>
      </c>
    </row>
    <row r="280" spans="2:20">
      <c r="B280" s="49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47"/>
      <c r="O280" s="6"/>
      <c r="P280" s="6"/>
      <c r="Q280" s="6"/>
      <c r="R280" s="6"/>
      <c r="S280" s="6"/>
      <c r="T280" s="2">
        <f t="shared" si="4"/>
        <v>0</v>
      </c>
    </row>
    <row r="281" spans="2:20">
      <c r="B281" s="49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47"/>
      <c r="O281" s="6"/>
      <c r="P281" s="6"/>
      <c r="Q281" s="6"/>
      <c r="R281" s="6"/>
      <c r="S281" s="6"/>
      <c r="T281" s="2">
        <f t="shared" si="4"/>
        <v>0</v>
      </c>
    </row>
    <row r="282" spans="2:20">
      <c r="B282" s="49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47"/>
      <c r="O282" s="6"/>
      <c r="P282" s="6"/>
      <c r="Q282" s="6"/>
      <c r="R282" s="6"/>
      <c r="S282" s="6"/>
      <c r="T282" s="2">
        <f t="shared" si="4"/>
        <v>0</v>
      </c>
    </row>
    <row r="283" spans="2:20">
      <c r="B283" s="49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47"/>
      <c r="O283" s="6"/>
      <c r="P283" s="6"/>
      <c r="Q283" s="6"/>
      <c r="R283" s="6"/>
      <c r="S283" s="6"/>
      <c r="T283" s="2">
        <f t="shared" si="4"/>
        <v>0</v>
      </c>
    </row>
    <row r="284" spans="2:20">
      <c r="B284" s="49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47"/>
      <c r="O284" s="6"/>
      <c r="P284" s="6"/>
      <c r="Q284" s="6"/>
      <c r="R284" s="6"/>
      <c r="S284" s="6"/>
      <c r="T284" s="2">
        <f t="shared" si="4"/>
        <v>0</v>
      </c>
    </row>
    <row r="285" spans="2:20">
      <c r="B285" s="49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47"/>
      <c r="O285" s="6"/>
      <c r="P285" s="6"/>
      <c r="Q285" s="6"/>
      <c r="R285" s="6"/>
      <c r="S285" s="6"/>
      <c r="T285" s="2">
        <f t="shared" si="4"/>
        <v>0</v>
      </c>
    </row>
    <row r="286" spans="2:20">
      <c r="B286" s="49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47"/>
      <c r="O286" s="6"/>
      <c r="P286" s="6"/>
      <c r="Q286" s="6"/>
      <c r="R286" s="6"/>
      <c r="S286" s="6"/>
      <c r="T286" s="2">
        <f t="shared" si="4"/>
        <v>0</v>
      </c>
    </row>
    <row r="287" spans="2:20">
      <c r="B287" s="49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47"/>
      <c r="O287" s="6"/>
      <c r="P287" s="6"/>
      <c r="Q287" s="6"/>
      <c r="R287" s="6"/>
      <c r="S287" s="6"/>
      <c r="T287" s="2">
        <f t="shared" si="4"/>
        <v>0</v>
      </c>
    </row>
    <row r="288" spans="2:20">
      <c r="B288" s="49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47"/>
      <c r="O288" s="6"/>
      <c r="P288" s="6"/>
      <c r="Q288" s="6"/>
      <c r="R288" s="6"/>
      <c r="S288" s="6"/>
      <c r="T288" s="2">
        <f t="shared" si="4"/>
        <v>0</v>
      </c>
    </row>
    <row r="289" spans="2:20">
      <c r="B289" s="49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47"/>
      <c r="O289" s="6"/>
      <c r="P289" s="6"/>
      <c r="Q289" s="6"/>
      <c r="R289" s="6"/>
      <c r="S289" s="6"/>
      <c r="T289" s="2">
        <f t="shared" si="4"/>
        <v>0</v>
      </c>
    </row>
    <row r="290" spans="2:20">
      <c r="B290" s="49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47"/>
      <c r="O290" s="6"/>
      <c r="P290" s="6"/>
      <c r="Q290" s="6"/>
      <c r="R290" s="6"/>
      <c r="S290" s="6"/>
      <c r="T290" s="2">
        <f t="shared" si="4"/>
        <v>0</v>
      </c>
    </row>
    <row r="291" spans="2:20">
      <c r="B291" s="49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47"/>
      <c r="O291" s="6"/>
      <c r="P291" s="6"/>
      <c r="Q291" s="6"/>
      <c r="R291" s="6"/>
      <c r="S291" s="6"/>
      <c r="T291" s="2">
        <f t="shared" si="4"/>
        <v>0</v>
      </c>
    </row>
    <row r="292" spans="2:20">
      <c r="B292" s="49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47"/>
      <c r="O292" s="6"/>
      <c r="P292" s="6"/>
      <c r="Q292" s="6"/>
      <c r="R292" s="6"/>
      <c r="S292" s="6"/>
      <c r="T292" s="2">
        <f t="shared" si="4"/>
        <v>0</v>
      </c>
    </row>
    <row r="293" spans="2:20">
      <c r="B293" s="49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47"/>
      <c r="O293" s="6"/>
      <c r="P293" s="6"/>
      <c r="Q293" s="6"/>
      <c r="R293" s="6"/>
      <c r="S293" s="6"/>
      <c r="T293" s="2">
        <f t="shared" si="4"/>
        <v>0</v>
      </c>
    </row>
    <row r="294" spans="2:20">
      <c r="B294" s="49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58"/>
      <c r="O294" s="6"/>
      <c r="P294" s="6"/>
      <c r="Q294" s="6"/>
      <c r="R294" s="6"/>
      <c r="S294" s="6"/>
      <c r="T294" s="2">
        <f t="shared" si="4"/>
        <v>0</v>
      </c>
    </row>
    <row r="295" spans="2:20">
      <c r="B295" s="49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47"/>
      <c r="O295" s="6"/>
      <c r="P295" s="6"/>
      <c r="Q295" s="6"/>
      <c r="R295" s="6"/>
      <c r="S295" s="6"/>
      <c r="T295" s="2">
        <f t="shared" si="4"/>
        <v>0</v>
      </c>
    </row>
    <row r="296" spans="2:20">
      <c r="B296" s="49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47"/>
      <c r="O296" s="6"/>
      <c r="P296" s="6"/>
      <c r="Q296" s="6"/>
      <c r="R296" s="6"/>
      <c r="S296" s="6"/>
      <c r="T296" s="2">
        <f t="shared" si="4"/>
        <v>0</v>
      </c>
    </row>
    <row r="297" spans="2:20">
      <c r="B297" s="49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47"/>
      <c r="O297" s="6"/>
      <c r="P297" s="6"/>
      <c r="Q297" s="6"/>
      <c r="R297" s="6"/>
      <c r="S297" s="6"/>
      <c r="T297" s="2">
        <f t="shared" si="4"/>
        <v>0</v>
      </c>
    </row>
    <row r="298" spans="2:20">
      <c r="B298" s="49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47"/>
      <c r="O298" s="6"/>
      <c r="P298" s="6"/>
      <c r="Q298" s="6"/>
      <c r="R298" s="6"/>
      <c r="S298" s="6"/>
      <c r="T298" s="2">
        <f t="shared" si="4"/>
        <v>0</v>
      </c>
    </row>
    <row r="299" spans="2:20">
      <c r="B299" s="49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47"/>
      <c r="O299" s="6"/>
      <c r="P299" s="6"/>
      <c r="Q299" s="6"/>
      <c r="R299" s="6"/>
      <c r="S299" s="6"/>
      <c r="T299" s="2">
        <f t="shared" si="4"/>
        <v>0</v>
      </c>
    </row>
    <row r="300" spans="2:20">
      <c r="B300" s="49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47"/>
      <c r="O300" s="6"/>
      <c r="P300" s="6"/>
      <c r="Q300" s="6"/>
      <c r="R300" s="6"/>
      <c r="S300" s="6"/>
      <c r="T300" s="2">
        <f t="shared" si="4"/>
        <v>0</v>
      </c>
    </row>
    <row r="301" spans="2:20">
      <c r="B301" s="49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47"/>
      <c r="O301" s="6"/>
      <c r="P301" s="6"/>
      <c r="Q301" s="6"/>
      <c r="R301" s="6"/>
      <c r="S301" s="6"/>
      <c r="T301" s="2">
        <f t="shared" si="4"/>
        <v>0</v>
      </c>
    </row>
    <row r="302" spans="2:20">
      <c r="B302" s="49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47"/>
      <c r="O302" s="6"/>
      <c r="P302" s="6"/>
      <c r="Q302" s="6"/>
      <c r="R302" s="6"/>
      <c r="S302" s="6"/>
      <c r="T302" s="2">
        <f t="shared" si="4"/>
        <v>0</v>
      </c>
    </row>
    <row r="303" spans="2:20">
      <c r="B303" s="49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47"/>
      <c r="O303" s="6"/>
      <c r="P303" s="6"/>
      <c r="Q303" s="6"/>
      <c r="R303" s="6"/>
      <c r="S303" s="6"/>
      <c r="T303" s="2">
        <f t="shared" si="4"/>
        <v>0</v>
      </c>
    </row>
    <row r="304" spans="2:20">
      <c r="B304" s="49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94"/>
      <c r="O304" s="6"/>
      <c r="P304" s="6"/>
      <c r="Q304" s="6"/>
      <c r="R304" s="6"/>
      <c r="S304" s="6"/>
      <c r="T304" s="2">
        <f t="shared" si="4"/>
        <v>0</v>
      </c>
    </row>
    <row r="305" spans="2:20">
      <c r="B305" s="49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47"/>
      <c r="O305" s="6"/>
      <c r="P305" s="6"/>
      <c r="Q305" s="6"/>
      <c r="R305" s="6"/>
      <c r="S305" s="6"/>
      <c r="T305" s="2">
        <f t="shared" si="4"/>
        <v>0</v>
      </c>
    </row>
    <row r="306" spans="2:20">
      <c r="B306" s="49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47"/>
      <c r="O306" s="6"/>
      <c r="P306" s="6"/>
      <c r="Q306" s="6"/>
      <c r="R306" s="6"/>
      <c r="S306" s="6"/>
      <c r="T306" s="2">
        <f t="shared" si="4"/>
        <v>0</v>
      </c>
    </row>
    <row r="307" spans="2:20">
      <c r="B307" s="49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47"/>
      <c r="O307" s="6"/>
      <c r="P307" s="6"/>
      <c r="Q307" s="6"/>
      <c r="R307" s="6"/>
      <c r="S307" s="6"/>
      <c r="T307" s="2">
        <f t="shared" si="4"/>
        <v>0</v>
      </c>
    </row>
    <row r="308" spans="2:20">
      <c r="B308" s="49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47"/>
      <c r="O308" s="6"/>
      <c r="P308" s="6"/>
      <c r="Q308" s="6"/>
      <c r="R308" s="6"/>
      <c r="S308" s="6"/>
      <c r="T308" s="2">
        <f t="shared" si="4"/>
        <v>0</v>
      </c>
    </row>
    <row r="309" spans="2:20">
      <c r="B309" s="49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47"/>
      <c r="O309" s="6"/>
      <c r="P309" s="6"/>
      <c r="Q309" s="6"/>
      <c r="R309" s="6"/>
      <c r="S309" s="6"/>
      <c r="T309" s="2">
        <f t="shared" si="4"/>
        <v>0</v>
      </c>
    </row>
    <row r="310" spans="2:20">
      <c r="B310" s="49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47"/>
      <c r="O310" s="6"/>
      <c r="P310" s="6"/>
      <c r="Q310" s="6"/>
      <c r="R310" s="6"/>
      <c r="S310" s="6"/>
      <c r="T310" s="2">
        <f t="shared" si="4"/>
        <v>0</v>
      </c>
    </row>
    <row r="311" spans="2:20">
      <c r="B311" s="49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47"/>
      <c r="O311" s="6"/>
      <c r="P311" s="6"/>
      <c r="Q311" s="6"/>
      <c r="R311" s="6"/>
      <c r="S311" s="6"/>
      <c r="T311" s="2">
        <f t="shared" si="4"/>
        <v>0</v>
      </c>
    </row>
    <row r="312" spans="2:20">
      <c r="B312" s="49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47"/>
      <c r="O312" s="6"/>
      <c r="P312" s="6"/>
      <c r="Q312" s="6"/>
      <c r="R312" s="6"/>
      <c r="S312" s="6"/>
      <c r="T312" s="2">
        <f t="shared" si="4"/>
        <v>0</v>
      </c>
    </row>
    <row r="313" spans="2:20">
      <c r="B313" s="49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47"/>
      <c r="O313" s="6"/>
      <c r="P313" s="6"/>
      <c r="Q313" s="6"/>
      <c r="R313" s="6"/>
      <c r="S313" s="6"/>
      <c r="T313" s="2">
        <f t="shared" si="4"/>
        <v>0</v>
      </c>
    </row>
    <row r="314" spans="2:20">
      <c r="B314" s="49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47"/>
      <c r="O314" s="6"/>
      <c r="P314" s="6"/>
      <c r="Q314" s="6"/>
      <c r="R314" s="6"/>
      <c r="S314" s="6"/>
      <c r="T314" s="2">
        <f t="shared" si="4"/>
        <v>0</v>
      </c>
    </row>
    <row r="315" spans="2:20">
      <c r="B315" s="49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47"/>
      <c r="O315" s="6"/>
      <c r="P315" s="6"/>
      <c r="Q315" s="6"/>
      <c r="R315" s="6"/>
      <c r="S315" s="6"/>
      <c r="T315" s="2">
        <f t="shared" si="4"/>
        <v>0</v>
      </c>
    </row>
    <row r="316" spans="2:20">
      <c r="B316" s="49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47"/>
      <c r="O316" s="6"/>
      <c r="P316" s="6"/>
      <c r="Q316" s="6"/>
      <c r="R316" s="6"/>
      <c r="S316" s="6"/>
      <c r="T316" s="2">
        <f t="shared" si="4"/>
        <v>0</v>
      </c>
    </row>
    <row r="317" spans="2:20">
      <c r="B317" s="49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47"/>
      <c r="O317" s="6"/>
      <c r="P317" s="6"/>
      <c r="Q317" s="6"/>
      <c r="R317" s="6"/>
      <c r="S317" s="6"/>
      <c r="T317" s="2">
        <f t="shared" si="4"/>
        <v>0</v>
      </c>
    </row>
    <row r="318" spans="2:20">
      <c r="B318" s="49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47"/>
      <c r="O318" s="6"/>
      <c r="P318" s="6"/>
      <c r="Q318" s="6"/>
      <c r="R318" s="6"/>
      <c r="S318" s="6"/>
      <c r="T318" s="2">
        <f t="shared" si="4"/>
        <v>0</v>
      </c>
    </row>
    <row r="319" spans="2:20">
      <c r="B319" s="49"/>
      <c r="C319" s="49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47"/>
      <c r="O319" s="6"/>
      <c r="P319" s="6"/>
      <c r="Q319" s="6"/>
      <c r="R319" s="6"/>
      <c r="S319" s="6"/>
      <c r="T319" s="2">
        <f t="shared" si="4"/>
        <v>0</v>
      </c>
    </row>
    <row r="320" spans="2:20">
      <c r="B320" s="49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47"/>
      <c r="O320" s="6"/>
      <c r="P320" s="6"/>
      <c r="Q320" s="6"/>
      <c r="R320" s="6"/>
      <c r="S320" s="6"/>
      <c r="T320" s="2">
        <f t="shared" si="4"/>
        <v>0</v>
      </c>
    </row>
    <row r="321" spans="2:20">
      <c r="B321" s="49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47"/>
      <c r="O321" s="6"/>
      <c r="P321" s="6"/>
      <c r="Q321" s="6"/>
      <c r="R321" s="6"/>
      <c r="S321" s="6"/>
      <c r="T321" s="2">
        <f t="shared" si="4"/>
        <v>0</v>
      </c>
    </row>
    <row r="322" spans="2:20">
      <c r="B322" s="49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58"/>
      <c r="O322" s="6"/>
      <c r="P322" s="6"/>
      <c r="Q322" s="6"/>
      <c r="R322" s="6"/>
      <c r="S322" s="6"/>
      <c r="T322" s="2">
        <f t="shared" si="4"/>
        <v>0</v>
      </c>
    </row>
    <row r="323" spans="2:20">
      <c r="B323" s="49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58"/>
      <c r="O323" s="6"/>
      <c r="P323" s="6"/>
      <c r="Q323" s="6"/>
      <c r="R323" s="6"/>
      <c r="S323" s="6"/>
      <c r="T323" s="2">
        <f t="shared" si="4"/>
        <v>0</v>
      </c>
    </row>
    <row r="324" spans="2:20">
      <c r="B324" s="49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47"/>
      <c r="O324" s="6"/>
      <c r="P324" s="6"/>
      <c r="Q324" s="6"/>
      <c r="R324" s="6"/>
      <c r="S324" s="6"/>
      <c r="T324" s="2">
        <f t="shared" si="4"/>
        <v>0</v>
      </c>
    </row>
    <row r="325" spans="2:20">
      <c r="B325" s="49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47"/>
      <c r="O325" s="6"/>
      <c r="P325" s="6"/>
      <c r="Q325" s="6"/>
      <c r="R325" s="6"/>
      <c r="S325" s="6"/>
      <c r="T325" s="2">
        <f t="shared" si="4"/>
        <v>0</v>
      </c>
    </row>
    <row r="326" spans="2:20">
      <c r="B326" s="49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58"/>
      <c r="O326" s="6"/>
      <c r="P326" s="6"/>
      <c r="Q326" s="6"/>
      <c r="R326" s="6"/>
      <c r="S326" s="6"/>
      <c r="T326" s="2">
        <f t="shared" si="4"/>
        <v>0</v>
      </c>
    </row>
    <row r="327" spans="2:20">
      <c r="B327" s="49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47"/>
      <c r="O327" s="6"/>
      <c r="P327" s="6"/>
      <c r="Q327" s="6"/>
      <c r="R327" s="6"/>
      <c r="S327" s="6"/>
      <c r="T327" s="2">
        <f t="shared" si="4"/>
        <v>0</v>
      </c>
    </row>
    <row r="328" spans="2:20">
      <c r="B328" s="49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47"/>
      <c r="O328" s="6"/>
      <c r="P328" s="6"/>
      <c r="Q328" s="6"/>
      <c r="R328" s="6"/>
      <c r="S328" s="6"/>
      <c r="T328" s="2">
        <f t="shared" si="4"/>
        <v>0</v>
      </c>
    </row>
    <row r="329" spans="2:20">
      <c r="B329" s="49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47"/>
      <c r="O329" s="6"/>
      <c r="P329" s="6"/>
      <c r="Q329" s="6"/>
      <c r="R329" s="6"/>
      <c r="S329" s="6"/>
      <c r="T329" s="2">
        <f t="shared" ref="T329:T392" si="5">SUM(C329:S329)</f>
        <v>0</v>
      </c>
    </row>
    <row r="330" spans="2:20">
      <c r="B330" s="49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47"/>
      <c r="O330" s="6"/>
      <c r="P330" s="6"/>
      <c r="Q330" s="6"/>
      <c r="R330" s="6"/>
      <c r="S330" s="6"/>
      <c r="T330" s="2">
        <f t="shared" si="5"/>
        <v>0</v>
      </c>
    </row>
    <row r="331" spans="2:20">
      <c r="B331" s="49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47"/>
      <c r="O331" s="6"/>
      <c r="P331" s="6"/>
      <c r="Q331" s="6"/>
      <c r="R331" s="6"/>
      <c r="S331" s="6"/>
      <c r="T331" s="2">
        <f t="shared" si="5"/>
        <v>0</v>
      </c>
    </row>
    <row r="332" spans="2:20">
      <c r="B332" s="49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47"/>
      <c r="O332" s="6"/>
      <c r="P332" s="6"/>
      <c r="Q332" s="6"/>
      <c r="R332" s="6"/>
      <c r="S332" s="6"/>
      <c r="T332" s="2">
        <f t="shared" si="5"/>
        <v>0</v>
      </c>
    </row>
    <row r="333" spans="2:20">
      <c r="B333" s="49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58"/>
      <c r="O333" s="6"/>
      <c r="P333" s="6"/>
      <c r="Q333" s="6"/>
      <c r="R333" s="6"/>
      <c r="S333" s="6"/>
      <c r="T333" s="2">
        <f t="shared" si="5"/>
        <v>0</v>
      </c>
    </row>
    <row r="334" spans="2:20">
      <c r="B334" s="49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58"/>
      <c r="O334" s="6"/>
      <c r="P334" s="6"/>
      <c r="Q334" s="6"/>
      <c r="R334" s="6"/>
      <c r="S334" s="6"/>
      <c r="T334" s="2">
        <f t="shared" si="5"/>
        <v>0</v>
      </c>
    </row>
    <row r="335" spans="2:20">
      <c r="B335" s="49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58"/>
      <c r="O335" s="6"/>
      <c r="P335" s="6"/>
      <c r="Q335" s="6"/>
      <c r="R335" s="6"/>
      <c r="S335" s="6"/>
      <c r="T335" s="2">
        <f t="shared" si="5"/>
        <v>0</v>
      </c>
    </row>
    <row r="336" spans="2:20">
      <c r="B336" s="49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58"/>
      <c r="O336" s="6"/>
      <c r="P336" s="6"/>
      <c r="Q336" s="6"/>
      <c r="R336" s="6"/>
      <c r="S336" s="6"/>
      <c r="T336" s="2">
        <f t="shared" si="5"/>
        <v>0</v>
      </c>
    </row>
    <row r="337" spans="1:20">
      <c r="B337" s="49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58"/>
      <c r="O337" s="6"/>
      <c r="P337" s="6"/>
      <c r="Q337" s="6"/>
      <c r="R337" s="6"/>
      <c r="S337" s="6"/>
      <c r="T337" s="2">
        <f t="shared" si="5"/>
        <v>0</v>
      </c>
    </row>
    <row r="338" spans="1:20">
      <c r="B338" s="49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47"/>
      <c r="O338" s="6"/>
      <c r="P338" s="6"/>
      <c r="Q338" s="6"/>
      <c r="R338" s="6"/>
      <c r="S338" s="6"/>
      <c r="T338" s="2">
        <f t="shared" si="5"/>
        <v>0</v>
      </c>
    </row>
    <row r="339" spans="1:20">
      <c r="B339" s="49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47"/>
      <c r="O339" s="6"/>
      <c r="P339" s="6"/>
      <c r="Q339" s="6"/>
      <c r="R339" s="6"/>
      <c r="S339" s="6"/>
      <c r="T339" s="2">
        <f t="shared" si="5"/>
        <v>0</v>
      </c>
    </row>
    <row r="340" spans="1:20">
      <c r="B340" s="49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47"/>
      <c r="O340" s="6"/>
      <c r="P340" s="6"/>
      <c r="Q340" s="6"/>
      <c r="R340" s="6"/>
      <c r="S340" s="6"/>
      <c r="T340" s="2">
        <f t="shared" si="5"/>
        <v>0</v>
      </c>
    </row>
    <row r="341" spans="1:20">
      <c r="B341" s="49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47"/>
      <c r="O341" s="6"/>
      <c r="P341" s="6"/>
      <c r="Q341" s="6"/>
      <c r="R341" s="6"/>
      <c r="S341" s="6"/>
      <c r="T341" s="2">
        <f t="shared" si="5"/>
        <v>0</v>
      </c>
    </row>
    <row r="342" spans="1:20">
      <c r="B342" s="49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47"/>
      <c r="O342" s="6"/>
      <c r="P342" s="6"/>
      <c r="Q342" s="6"/>
      <c r="R342" s="6"/>
      <c r="S342" s="6"/>
      <c r="T342" s="2">
        <f t="shared" si="5"/>
        <v>0</v>
      </c>
    </row>
    <row r="343" spans="1:20">
      <c r="B343" s="49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47"/>
      <c r="O343" s="6"/>
      <c r="P343" s="6"/>
      <c r="Q343" s="6"/>
      <c r="R343" s="6"/>
      <c r="S343" s="6"/>
      <c r="T343" s="2">
        <f t="shared" si="5"/>
        <v>0</v>
      </c>
    </row>
    <row r="344" spans="1:20">
      <c r="B344" s="49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47"/>
      <c r="O344" s="6"/>
      <c r="P344" s="6"/>
      <c r="Q344" s="6"/>
      <c r="R344" s="6"/>
      <c r="S344" s="6"/>
      <c r="T344" s="2">
        <f t="shared" si="5"/>
        <v>0</v>
      </c>
    </row>
    <row r="345" spans="1:20">
      <c r="B345" s="49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47"/>
      <c r="O345" s="6"/>
      <c r="P345" s="6"/>
      <c r="Q345" s="6"/>
      <c r="R345" s="6"/>
      <c r="S345" s="6"/>
      <c r="T345" s="2">
        <f t="shared" si="5"/>
        <v>0</v>
      </c>
    </row>
    <row r="346" spans="1:20">
      <c r="B346" s="49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47"/>
      <c r="O346" s="6"/>
      <c r="P346" s="6"/>
      <c r="Q346" s="6"/>
      <c r="R346" s="6"/>
      <c r="S346" s="6"/>
      <c r="T346" s="2">
        <f t="shared" si="5"/>
        <v>0</v>
      </c>
    </row>
    <row r="347" spans="1:20">
      <c r="B347" s="49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47"/>
      <c r="O347" s="6"/>
      <c r="P347" s="6"/>
      <c r="Q347" s="6"/>
      <c r="R347" s="6"/>
      <c r="S347" s="6"/>
      <c r="T347" s="2">
        <f t="shared" si="5"/>
        <v>0</v>
      </c>
    </row>
    <row r="348" spans="1:20">
      <c r="B348" s="49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47"/>
      <c r="O348" s="6"/>
      <c r="P348" s="6"/>
      <c r="Q348" s="6"/>
      <c r="R348" s="6"/>
      <c r="S348" s="6"/>
      <c r="T348" s="2">
        <f t="shared" si="5"/>
        <v>0</v>
      </c>
    </row>
    <row r="349" spans="1:20" s="8" customFormat="1">
      <c r="A349" s="1"/>
      <c r="B349" s="49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92"/>
      <c r="O349" s="57"/>
      <c r="P349" s="57"/>
      <c r="Q349" s="57"/>
      <c r="R349" s="57"/>
      <c r="S349" s="57"/>
      <c r="T349" s="2">
        <f t="shared" si="5"/>
        <v>0</v>
      </c>
    </row>
    <row r="350" spans="1:20">
      <c r="B350" s="49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47"/>
      <c r="O350" s="6"/>
      <c r="P350" s="6"/>
      <c r="Q350" s="6"/>
      <c r="R350" s="6"/>
      <c r="S350" s="6"/>
      <c r="T350" s="2">
        <f t="shared" si="5"/>
        <v>0</v>
      </c>
    </row>
    <row r="351" spans="1:20">
      <c r="B351" s="49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47"/>
      <c r="O351" s="6"/>
      <c r="P351" s="6"/>
      <c r="Q351" s="6"/>
      <c r="R351" s="6"/>
      <c r="S351" s="6"/>
      <c r="T351" s="2">
        <f t="shared" si="5"/>
        <v>0</v>
      </c>
    </row>
    <row r="352" spans="1:20">
      <c r="B352" s="49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47"/>
      <c r="O352" s="6"/>
      <c r="P352" s="6"/>
      <c r="Q352" s="6"/>
      <c r="R352" s="6"/>
      <c r="S352" s="6"/>
      <c r="T352" s="2">
        <f t="shared" si="5"/>
        <v>0</v>
      </c>
    </row>
    <row r="353" spans="2:20">
      <c r="B353" s="49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47"/>
      <c r="O353" s="6"/>
      <c r="P353" s="6"/>
      <c r="Q353" s="6"/>
      <c r="R353" s="6"/>
      <c r="S353" s="6"/>
      <c r="T353" s="2">
        <f t="shared" si="5"/>
        <v>0</v>
      </c>
    </row>
    <row r="354" spans="2:20">
      <c r="B354" s="49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47"/>
      <c r="O354" s="6"/>
      <c r="P354" s="6"/>
      <c r="Q354" s="6"/>
      <c r="R354" s="6"/>
      <c r="S354" s="6"/>
      <c r="T354" s="2">
        <f t="shared" si="5"/>
        <v>0</v>
      </c>
    </row>
    <row r="355" spans="2:20">
      <c r="B355" s="49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47"/>
      <c r="O355" s="6"/>
      <c r="P355" s="6"/>
      <c r="Q355" s="6"/>
      <c r="R355" s="6"/>
      <c r="S355" s="6"/>
      <c r="T355" s="2">
        <f t="shared" si="5"/>
        <v>0</v>
      </c>
    </row>
    <row r="356" spans="2:20">
      <c r="B356" s="49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47"/>
      <c r="O356" s="6"/>
      <c r="P356" s="6"/>
      <c r="Q356" s="6"/>
      <c r="R356" s="6"/>
      <c r="S356" s="6"/>
      <c r="T356" s="2">
        <f t="shared" si="5"/>
        <v>0</v>
      </c>
    </row>
    <row r="357" spans="2:20">
      <c r="B357" s="49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47"/>
      <c r="O357" s="6"/>
      <c r="P357" s="6"/>
      <c r="Q357" s="6"/>
      <c r="R357" s="6"/>
      <c r="S357" s="6"/>
      <c r="T357" s="2">
        <f t="shared" si="5"/>
        <v>0</v>
      </c>
    </row>
    <row r="358" spans="2:20">
      <c r="B358" s="49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47"/>
      <c r="O358" s="6"/>
      <c r="P358" s="6"/>
      <c r="Q358" s="6"/>
      <c r="R358" s="6"/>
      <c r="S358" s="6"/>
      <c r="T358" s="2">
        <f t="shared" si="5"/>
        <v>0</v>
      </c>
    </row>
    <row r="359" spans="2:20">
      <c r="B359" s="49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47"/>
      <c r="O359" s="6"/>
      <c r="P359" s="6"/>
      <c r="Q359" s="6"/>
      <c r="R359" s="6"/>
      <c r="S359" s="6"/>
      <c r="T359" s="2">
        <f t="shared" si="5"/>
        <v>0</v>
      </c>
    </row>
    <row r="360" spans="2:20">
      <c r="B360" s="49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47"/>
      <c r="O360" s="6"/>
      <c r="P360" s="6"/>
      <c r="Q360" s="6"/>
      <c r="R360" s="6"/>
      <c r="S360" s="6"/>
      <c r="T360" s="2">
        <f t="shared" si="5"/>
        <v>0</v>
      </c>
    </row>
    <row r="361" spans="2:20">
      <c r="B361" s="49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47"/>
      <c r="O361" s="6"/>
      <c r="P361" s="6"/>
      <c r="Q361" s="6"/>
      <c r="R361" s="6"/>
      <c r="S361" s="6"/>
      <c r="T361" s="2">
        <f t="shared" si="5"/>
        <v>0</v>
      </c>
    </row>
    <row r="362" spans="2:20">
      <c r="B362" s="49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47"/>
      <c r="O362" s="6"/>
      <c r="P362" s="6"/>
      <c r="Q362" s="6"/>
      <c r="R362" s="6"/>
      <c r="S362" s="6"/>
      <c r="T362" s="2">
        <f t="shared" si="5"/>
        <v>0</v>
      </c>
    </row>
    <row r="363" spans="2:20">
      <c r="B363" s="49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47"/>
      <c r="O363" s="6"/>
      <c r="P363" s="6"/>
      <c r="Q363" s="6"/>
      <c r="R363" s="6"/>
      <c r="S363" s="6"/>
      <c r="T363" s="2">
        <f t="shared" si="5"/>
        <v>0</v>
      </c>
    </row>
    <row r="364" spans="2:20">
      <c r="B364" s="49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47"/>
      <c r="O364" s="6"/>
      <c r="P364" s="6"/>
      <c r="Q364" s="6"/>
      <c r="R364" s="6"/>
      <c r="S364" s="6"/>
      <c r="T364" s="2">
        <f t="shared" si="5"/>
        <v>0</v>
      </c>
    </row>
    <row r="365" spans="2:20">
      <c r="B365" s="49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47"/>
      <c r="O365" s="6"/>
      <c r="P365" s="6"/>
      <c r="Q365" s="6"/>
      <c r="R365" s="6"/>
      <c r="S365" s="6"/>
      <c r="T365" s="2">
        <f t="shared" si="5"/>
        <v>0</v>
      </c>
    </row>
    <row r="366" spans="2:20">
      <c r="B366" s="49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47"/>
      <c r="O366" s="6"/>
      <c r="P366" s="6"/>
      <c r="Q366" s="6"/>
      <c r="R366" s="6"/>
      <c r="S366" s="6"/>
      <c r="T366" s="2">
        <f t="shared" si="5"/>
        <v>0</v>
      </c>
    </row>
    <row r="367" spans="2:20">
      <c r="B367" s="49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47"/>
      <c r="O367" s="6"/>
      <c r="P367" s="6"/>
      <c r="Q367" s="6"/>
      <c r="R367" s="6"/>
      <c r="S367" s="6"/>
      <c r="T367" s="2">
        <f t="shared" si="5"/>
        <v>0</v>
      </c>
    </row>
    <row r="368" spans="2:20">
      <c r="B368" s="49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47"/>
      <c r="O368" s="6"/>
      <c r="P368" s="6"/>
      <c r="Q368" s="6"/>
      <c r="R368" s="6"/>
      <c r="S368" s="6"/>
      <c r="T368" s="2">
        <f t="shared" si="5"/>
        <v>0</v>
      </c>
    </row>
    <row r="369" spans="2:20">
      <c r="B369" s="49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47"/>
      <c r="O369" s="6"/>
      <c r="P369" s="6"/>
      <c r="Q369" s="6"/>
      <c r="R369" s="6"/>
      <c r="S369" s="6"/>
      <c r="T369" s="2">
        <f t="shared" si="5"/>
        <v>0</v>
      </c>
    </row>
    <row r="370" spans="2:20">
      <c r="B370" s="49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2">
        <f t="shared" si="5"/>
        <v>0</v>
      </c>
    </row>
    <row r="371" spans="2:20">
      <c r="B371" s="49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2">
        <f t="shared" si="5"/>
        <v>0</v>
      </c>
    </row>
    <row r="372" spans="2:20">
      <c r="B372" s="49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2">
        <f t="shared" si="5"/>
        <v>0</v>
      </c>
    </row>
    <row r="373" spans="2:20">
      <c r="B373" s="49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2">
        <f t="shared" si="5"/>
        <v>0</v>
      </c>
    </row>
    <row r="374" spans="2:20">
      <c r="B374" s="49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2">
        <f t="shared" si="5"/>
        <v>0</v>
      </c>
    </row>
    <row r="375" spans="2:20">
      <c r="B375" s="49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2">
        <f t="shared" si="5"/>
        <v>0</v>
      </c>
    </row>
    <row r="376" spans="2:20">
      <c r="B376" s="49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2">
        <f t="shared" si="5"/>
        <v>0</v>
      </c>
    </row>
    <row r="377" spans="2:20">
      <c r="B377" s="49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2">
        <f t="shared" si="5"/>
        <v>0</v>
      </c>
    </row>
    <row r="378" spans="2:20">
      <c r="B378" s="49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2">
        <f t="shared" si="5"/>
        <v>0</v>
      </c>
    </row>
    <row r="379" spans="2:20">
      <c r="B379" s="49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2">
        <f t="shared" si="5"/>
        <v>0</v>
      </c>
    </row>
    <row r="380" spans="2:20">
      <c r="B380" s="49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2">
        <f t="shared" si="5"/>
        <v>0</v>
      </c>
    </row>
    <row r="381" spans="2:20">
      <c r="B381" s="49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2">
        <f t="shared" si="5"/>
        <v>0</v>
      </c>
    </row>
    <row r="382" spans="2:20">
      <c r="B382" s="49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2">
        <f t="shared" si="5"/>
        <v>0</v>
      </c>
    </row>
    <row r="383" spans="2:20">
      <c r="B383" s="49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2">
        <f t="shared" si="5"/>
        <v>0</v>
      </c>
    </row>
    <row r="384" spans="2:20">
      <c r="B384" s="49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2">
        <f t="shared" si="5"/>
        <v>0</v>
      </c>
    </row>
    <row r="385" spans="2:20">
      <c r="B385" s="49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2">
        <f t="shared" si="5"/>
        <v>0</v>
      </c>
    </row>
    <row r="386" spans="2:20">
      <c r="B386" s="49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2">
        <f t="shared" si="5"/>
        <v>0</v>
      </c>
    </row>
    <row r="387" spans="2:20">
      <c r="B387" s="49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2">
        <f t="shared" si="5"/>
        <v>0</v>
      </c>
    </row>
    <row r="388" spans="2:20">
      <c r="B388" s="49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2">
        <f t="shared" si="5"/>
        <v>0</v>
      </c>
    </row>
    <row r="389" spans="2:20">
      <c r="B389" s="49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2">
        <f t="shared" si="5"/>
        <v>0</v>
      </c>
    </row>
    <row r="390" spans="2:20">
      <c r="B390" s="49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2">
        <f t="shared" si="5"/>
        <v>0</v>
      </c>
    </row>
    <row r="391" spans="2:20">
      <c r="B391" s="49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2">
        <f t="shared" si="5"/>
        <v>0</v>
      </c>
    </row>
    <row r="392" spans="2:20">
      <c r="B392" s="49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2">
        <f t="shared" si="5"/>
        <v>0</v>
      </c>
    </row>
    <row r="393" spans="2:20">
      <c r="B393" s="49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2">
        <f t="shared" ref="T393:T456" si="6">SUM(C393:S393)</f>
        <v>0</v>
      </c>
    </row>
    <row r="394" spans="2:20">
      <c r="B394" s="49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2">
        <f t="shared" si="6"/>
        <v>0</v>
      </c>
    </row>
    <row r="395" spans="2:20">
      <c r="B395" s="49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2">
        <f t="shared" si="6"/>
        <v>0</v>
      </c>
    </row>
    <row r="396" spans="2:20">
      <c r="B396" s="49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2">
        <f t="shared" si="6"/>
        <v>0</v>
      </c>
    </row>
    <row r="397" spans="2:20">
      <c r="B397" s="49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2">
        <f t="shared" si="6"/>
        <v>0</v>
      </c>
    </row>
    <row r="398" spans="2:20">
      <c r="B398" s="49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2">
        <f t="shared" si="6"/>
        <v>0</v>
      </c>
    </row>
    <row r="399" spans="2:20">
      <c r="B399" s="49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2">
        <f t="shared" si="6"/>
        <v>0</v>
      </c>
    </row>
    <row r="400" spans="2:20">
      <c r="B400" s="49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2">
        <f t="shared" si="6"/>
        <v>0</v>
      </c>
    </row>
    <row r="401" spans="2:20">
      <c r="B401" s="49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2">
        <f t="shared" si="6"/>
        <v>0</v>
      </c>
    </row>
    <row r="402" spans="2:20">
      <c r="B402" s="49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2">
        <f t="shared" si="6"/>
        <v>0</v>
      </c>
    </row>
    <row r="403" spans="2:20">
      <c r="B403" s="49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2">
        <f t="shared" si="6"/>
        <v>0</v>
      </c>
    </row>
    <row r="404" spans="2:20">
      <c r="B404" s="49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2">
        <f t="shared" si="6"/>
        <v>0</v>
      </c>
    </row>
    <row r="405" spans="2:20">
      <c r="B405" s="49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2">
        <f t="shared" si="6"/>
        <v>0</v>
      </c>
    </row>
    <row r="406" spans="2:20">
      <c r="B406" s="49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2">
        <f t="shared" si="6"/>
        <v>0</v>
      </c>
    </row>
    <row r="407" spans="2:20">
      <c r="B407" s="49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2">
        <f t="shared" si="6"/>
        <v>0</v>
      </c>
    </row>
    <row r="408" spans="2:20">
      <c r="B408" s="49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2">
        <f t="shared" si="6"/>
        <v>0</v>
      </c>
    </row>
    <row r="409" spans="2:20">
      <c r="B409" s="49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2">
        <f t="shared" si="6"/>
        <v>0</v>
      </c>
    </row>
    <row r="410" spans="2:20">
      <c r="B410" s="49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2">
        <f t="shared" si="6"/>
        <v>0</v>
      </c>
    </row>
    <row r="411" spans="2:20">
      <c r="B411" s="49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2">
        <f t="shared" si="6"/>
        <v>0</v>
      </c>
    </row>
    <row r="412" spans="2:20">
      <c r="B412" s="49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2">
        <f t="shared" si="6"/>
        <v>0</v>
      </c>
    </row>
    <row r="413" spans="2:20">
      <c r="B413" s="49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2">
        <f t="shared" si="6"/>
        <v>0</v>
      </c>
    </row>
    <row r="414" spans="2:20">
      <c r="B414" s="49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2">
        <f t="shared" si="6"/>
        <v>0</v>
      </c>
    </row>
    <row r="415" spans="2:20">
      <c r="B415" s="49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2">
        <f t="shared" si="6"/>
        <v>0</v>
      </c>
    </row>
    <row r="416" spans="2:20">
      <c r="B416" s="49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2">
        <f t="shared" si="6"/>
        <v>0</v>
      </c>
    </row>
    <row r="417" spans="2:20">
      <c r="B417" s="49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2">
        <f t="shared" si="6"/>
        <v>0</v>
      </c>
    </row>
    <row r="418" spans="2:20">
      <c r="B418" s="49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2">
        <f t="shared" si="6"/>
        <v>0</v>
      </c>
    </row>
    <row r="419" spans="2:20">
      <c r="B419" s="49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2">
        <f t="shared" si="6"/>
        <v>0</v>
      </c>
    </row>
    <row r="420" spans="2:20">
      <c r="B420" s="49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2">
        <f t="shared" si="6"/>
        <v>0</v>
      </c>
    </row>
    <row r="421" spans="2:20">
      <c r="B421" s="49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2">
        <f t="shared" si="6"/>
        <v>0</v>
      </c>
    </row>
    <row r="422" spans="2:20">
      <c r="B422" s="49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2">
        <f t="shared" si="6"/>
        <v>0</v>
      </c>
    </row>
    <row r="423" spans="2:20">
      <c r="B423" s="49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2">
        <f t="shared" si="6"/>
        <v>0</v>
      </c>
    </row>
    <row r="424" spans="2:20">
      <c r="B424" s="49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58"/>
      <c r="R424" s="58"/>
      <c r="S424" s="6"/>
      <c r="T424" s="2">
        <f t="shared" si="6"/>
        <v>0</v>
      </c>
    </row>
    <row r="425" spans="2:20">
      <c r="B425" s="49"/>
      <c r="C425" s="6"/>
      <c r="D425" s="6"/>
      <c r="E425" s="58"/>
      <c r="F425" s="58"/>
      <c r="G425" s="58"/>
      <c r="H425" s="58"/>
      <c r="I425" s="58"/>
      <c r="J425" s="6"/>
      <c r="K425" s="6"/>
      <c r="L425" s="6"/>
      <c r="M425" s="6"/>
      <c r="N425" s="6"/>
      <c r="O425" s="6"/>
      <c r="P425" s="6"/>
      <c r="Q425" s="58"/>
      <c r="R425" s="58"/>
      <c r="S425" s="6"/>
      <c r="T425" s="2">
        <f t="shared" si="6"/>
        <v>0</v>
      </c>
    </row>
    <row r="426" spans="2:20">
      <c r="B426" s="49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2">
        <f t="shared" si="6"/>
        <v>0</v>
      </c>
    </row>
    <row r="427" spans="2:20">
      <c r="B427" s="49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2">
        <f t="shared" si="6"/>
        <v>0</v>
      </c>
    </row>
    <row r="428" spans="2:20">
      <c r="B428" s="49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2">
        <f t="shared" si="6"/>
        <v>0</v>
      </c>
    </row>
    <row r="429" spans="2:20">
      <c r="B429" s="49"/>
      <c r="C429" s="6"/>
      <c r="D429" s="6"/>
      <c r="E429" s="47"/>
      <c r="F429" s="47"/>
      <c r="G429" s="47"/>
      <c r="H429" s="58"/>
      <c r="I429" s="58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2">
        <f t="shared" si="6"/>
        <v>0</v>
      </c>
    </row>
    <row r="430" spans="2:20">
      <c r="B430" s="49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2">
        <f t="shared" si="6"/>
        <v>0</v>
      </c>
    </row>
    <row r="431" spans="2:20">
      <c r="B431" s="49"/>
      <c r="C431" s="6"/>
      <c r="D431" s="6"/>
      <c r="E431" s="47"/>
      <c r="F431" s="47"/>
      <c r="G431" s="47"/>
      <c r="H431" s="47"/>
      <c r="I431" s="4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2">
        <f t="shared" si="6"/>
        <v>0</v>
      </c>
    </row>
    <row r="432" spans="2:20">
      <c r="B432" s="49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85"/>
      <c r="P432" s="6"/>
      <c r="Q432" s="6"/>
      <c r="R432" s="6"/>
      <c r="S432" s="6"/>
      <c r="T432" s="2">
        <f t="shared" si="6"/>
        <v>0</v>
      </c>
    </row>
    <row r="433" spans="2:20">
      <c r="B433" s="49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2">
        <f t="shared" si="6"/>
        <v>0</v>
      </c>
    </row>
    <row r="434" spans="2:20">
      <c r="B434" s="49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2">
        <f t="shared" si="6"/>
        <v>0</v>
      </c>
    </row>
    <row r="435" spans="2:20">
      <c r="B435" s="49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2">
        <f t="shared" si="6"/>
        <v>0</v>
      </c>
    </row>
    <row r="436" spans="2:20">
      <c r="B436" s="49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2">
        <f t="shared" si="6"/>
        <v>0</v>
      </c>
    </row>
    <row r="437" spans="2:20">
      <c r="B437" s="49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2">
        <f t="shared" si="6"/>
        <v>0</v>
      </c>
    </row>
    <row r="438" spans="2:20">
      <c r="B438" s="49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2">
        <f t="shared" si="6"/>
        <v>0</v>
      </c>
    </row>
    <row r="439" spans="2:20">
      <c r="B439" s="49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2">
        <f t="shared" si="6"/>
        <v>0</v>
      </c>
    </row>
    <row r="440" spans="2:20">
      <c r="B440" s="49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2">
        <f t="shared" si="6"/>
        <v>0</v>
      </c>
    </row>
    <row r="441" spans="2:20">
      <c r="B441" s="49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2">
        <f t="shared" si="6"/>
        <v>0</v>
      </c>
    </row>
    <row r="442" spans="2:20">
      <c r="B442" s="49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2">
        <f t="shared" si="6"/>
        <v>0</v>
      </c>
    </row>
    <row r="443" spans="2:20">
      <c r="B443" s="49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2">
        <f t="shared" si="6"/>
        <v>0</v>
      </c>
    </row>
    <row r="444" spans="2:20">
      <c r="B444" s="49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2">
        <f t="shared" si="6"/>
        <v>0</v>
      </c>
    </row>
    <row r="445" spans="2:20">
      <c r="B445" s="49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2">
        <f t="shared" si="6"/>
        <v>0</v>
      </c>
    </row>
    <row r="446" spans="2:20">
      <c r="B446" s="49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2">
        <f t="shared" si="6"/>
        <v>0</v>
      </c>
    </row>
    <row r="447" spans="2:20">
      <c r="B447" s="49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2">
        <f t="shared" si="6"/>
        <v>0</v>
      </c>
    </row>
    <row r="448" spans="2:20">
      <c r="B448" s="1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2">
        <f t="shared" si="6"/>
        <v>0</v>
      </c>
    </row>
    <row r="449" spans="2:20">
      <c r="B449" s="49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2">
        <f t="shared" si="6"/>
        <v>0</v>
      </c>
    </row>
    <row r="450" spans="2:20">
      <c r="B450" s="49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2">
        <f t="shared" si="6"/>
        <v>0</v>
      </c>
    </row>
    <row r="451" spans="2:20">
      <c r="B451" s="49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2">
        <f t="shared" si="6"/>
        <v>0</v>
      </c>
    </row>
    <row r="452" spans="2:20">
      <c r="B452" s="49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2">
        <f t="shared" si="6"/>
        <v>0</v>
      </c>
    </row>
    <row r="453" spans="2:20">
      <c r="B453" s="49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2">
        <f t="shared" si="6"/>
        <v>0</v>
      </c>
    </row>
    <row r="454" spans="2:20">
      <c r="B454" s="49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2">
        <f t="shared" si="6"/>
        <v>0</v>
      </c>
    </row>
    <row r="455" spans="2:20">
      <c r="B455" s="49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2">
        <f t="shared" si="6"/>
        <v>0</v>
      </c>
    </row>
    <row r="456" spans="2:20">
      <c r="B456" s="49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2">
        <f t="shared" si="6"/>
        <v>0</v>
      </c>
    </row>
    <row r="457" spans="2:20">
      <c r="B457" s="49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2">
        <f t="shared" ref="T457:T499" si="7">SUM(C457:S457)</f>
        <v>0</v>
      </c>
    </row>
    <row r="458" spans="2:20">
      <c r="B458" s="49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2">
        <f t="shared" si="7"/>
        <v>0</v>
      </c>
    </row>
    <row r="459" spans="2:20">
      <c r="B459" s="49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2">
        <f t="shared" si="7"/>
        <v>0</v>
      </c>
    </row>
    <row r="460" spans="2:20">
      <c r="B460" s="49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2">
        <f t="shared" si="7"/>
        <v>0</v>
      </c>
    </row>
    <row r="461" spans="2:20">
      <c r="B461" s="49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2">
        <f t="shared" si="7"/>
        <v>0</v>
      </c>
    </row>
    <row r="462" spans="2:20">
      <c r="B462" s="49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2">
        <f t="shared" si="7"/>
        <v>0</v>
      </c>
    </row>
    <row r="463" spans="2:20">
      <c r="B463" s="49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2">
        <f t="shared" si="7"/>
        <v>0</v>
      </c>
    </row>
    <row r="464" spans="2:20">
      <c r="B464" s="49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2">
        <f t="shared" si="7"/>
        <v>0</v>
      </c>
    </row>
    <row r="465" spans="2:20">
      <c r="B465" s="49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2">
        <f t="shared" si="7"/>
        <v>0</v>
      </c>
    </row>
    <row r="466" spans="2:20">
      <c r="B466" s="4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2">
        <f t="shared" si="7"/>
        <v>0</v>
      </c>
    </row>
    <row r="467" spans="2:20">
      <c r="B467" s="49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2">
        <f t="shared" si="7"/>
        <v>0</v>
      </c>
    </row>
    <row r="468" spans="2:20">
      <c r="B468" s="49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2">
        <f t="shared" si="7"/>
        <v>0</v>
      </c>
    </row>
    <row r="469" spans="2:20">
      <c r="B469" s="49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2">
        <f t="shared" si="7"/>
        <v>0</v>
      </c>
    </row>
    <row r="470" spans="2:20">
      <c r="B470" s="49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2">
        <f t="shared" si="7"/>
        <v>0</v>
      </c>
    </row>
    <row r="471" spans="2:20">
      <c r="B471" s="49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2">
        <f t="shared" si="7"/>
        <v>0</v>
      </c>
    </row>
    <row r="472" spans="2:20">
      <c r="B472" s="49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2">
        <f t="shared" si="7"/>
        <v>0</v>
      </c>
    </row>
    <row r="473" spans="2:20">
      <c r="B473" s="49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2">
        <f t="shared" si="7"/>
        <v>0</v>
      </c>
    </row>
    <row r="474" spans="2:20">
      <c r="B474" s="49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2">
        <f t="shared" si="7"/>
        <v>0</v>
      </c>
    </row>
    <row r="475" spans="2:20">
      <c r="B475" s="49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2">
        <f t="shared" si="7"/>
        <v>0</v>
      </c>
    </row>
    <row r="476" spans="2:20">
      <c r="B476" s="49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2">
        <f t="shared" si="7"/>
        <v>0</v>
      </c>
    </row>
    <row r="477" spans="2:20">
      <c r="B477" s="49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2">
        <f t="shared" si="7"/>
        <v>0</v>
      </c>
    </row>
    <row r="478" spans="2:20">
      <c r="B478" s="49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2">
        <f t="shared" si="7"/>
        <v>0</v>
      </c>
    </row>
    <row r="479" spans="2:20">
      <c r="B479" s="49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2">
        <f t="shared" si="7"/>
        <v>0</v>
      </c>
    </row>
    <row r="480" spans="2:20">
      <c r="B480" s="49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2">
        <f t="shared" si="7"/>
        <v>0</v>
      </c>
    </row>
    <row r="481" spans="2:20">
      <c r="B481" s="49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2">
        <f t="shared" si="7"/>
        <v>0</v>
      </c>
    </row>
    <row r="482" spans="2:20">
      <c r="B482" s="49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2">
        <f t="shared" si="7"/>
        <v>0</v>
      </c>
    </row>
    <row r="483" spans="2:20">
      <c r="B483" s="49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2">
        <f t="shared" si="7"/>
        <v>0</v>
      </c>
    </row>
    <row r="484" spans="2:20">
      <c r="B484" s="49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2">
        <f t="shared" si="7"/>
        <v>0</v>
      </c>
    </row>
    <row r="485" spans="2:20">
      <c r="B485" s="49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2">
        <f t="shared" si="7"/>
        <v>0</v>
      </c>
    </row>
    <row r="486" spans="2:20">
      <c r="B486" s="49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2">
        <f t="shared" si="7"/>
        <v>0</v>
      </c>
    </row>
    <row r="487" spans="2:20">
      <c r="B487" s="4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2">
        <f t="shared" si="7"/>
        <v>0</v>
      </c>
    </row>
    <row r="488" spans="2:20">
      <c r="B488" s="49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2">
        <f t="shared" si="7"/>
        <v>0</v>
      </c>
    </row>
    <row r="489" spans="2:20">
      <c r="B489" s="49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2">
        <f t="shared" si="7"/>
        <v>0</v>
      </c>
    </row>
    <row r="490" spans="2:20">
      <c r="B490" s="49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2">
        <f t="shared" si="7"/>
        <v>0</v>
      </c>
    </row>
    <row r="491" spans="2:20">
      <c r="B491" s="49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2">
        <f t="shared" si="7"/>
        <v>0</v>
      </c>
    </row>
    <row r="492" spans="2:20">
      <c r="B492" s="49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2">
        <f t="shared" si="7"/>
        <v>0</v>
      </c>
    </row>
    <row r="493" spans="2:20">
      <c r="B493" s="49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2">
        <f t="shared" si="7"/>
        <v>0</v>
      </c>
    </row>
    <row r="494" spans="2:20">
      <c r="B494" s="49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2">
        <f t="shared" si="7"/>
        <v>0</v>
      </c>
    </row>
    <row r="495" spans="2:20">
      <c r="B495" s="49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2">
        <f t="shared" si="7"/>
        <v>0</v>
      </c>
    </row>
    <row r="496" spans="2:20"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2">
        <f t="shared" si="7"/>
        <v>0</v>
      </c>
    </row>
    <row r="497" spans="2:20"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2">
        <f t="shared" si="7"/>
        <v>0</v>
      </c>
    </row>
    <row r="498" spans="2:20"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2">
        <f t="shared" si="7"/>
        <v>0</v>
      </c>
    </row>
    <row r="499" spans="2:20" ht="15.75">
      <c r="B499" s="39" t="s">
        <v>27</v>
      </c>
      <c r="C499" s="11">
        <f>SUM(C4:C498)</f>
        <v>0</v>
      </c>
      <c r="D499" s="11">
        <f t="shared" ref="D499:I499" si="8">SUM(D4:D498)</f>
        <v>80000</v>
      </c>
      <c r="E499" s="11">
        <f t="shared" si="8"/>
        <v>0</v>
      </c>
      <c r="F499" s="11">
        <f t="shared" si="8"/>
        <v>3465</v>
      </c>
      <c r="G499" s="11">
        <f t="shared" si="8"/>
        <v>2015</v>
      </c>
      <c r="H499" s="11">
        <f t="shared" si="8"/>
        <v>0</v>
      </c>
      <c r="I499" s="11">
        <f t="shared" si="8"/>
        <v>1919.08</v>
      </c>
      <c r="J499" s="11">
        <f>SUM(J4:J498)</f>
        <v>0</v>
      </c>
      <c r="K499" s="11">
        <f t="shared" ref="K499" si="9">SUM(K4:K498)</f>
        <v>0</v>
      </c>
      <c r="L499" s="11">
        <f>SUM(L4:L498)</f>
        <v>0</v>
      </c>
      <c r="M499" s="11">
        <f t="shared" ref="M499" si="10">SUM(M4:M498)</f>
        <v>0</v>
      </c>
      <c r="N499" s="11">
        <f t="shared" ref="N499" si="11">SUM(N4:N498)</f>
        <v>24734.019999999997</v>
      </c>
      <c r="O499" s="11">
        <f t="shared" ref="O499" si="12">SUM(O4:O498)</f>
        <v>10460.130000000005</v>
      </c>
      <c r="P499" s="11">
        <f t="shared" ref="P499" si="13">SUM(P4:P498)</f>
        <v>17950.82</v>
      </c>
      <c r="Q499" s="11">
        <f t="shared" ref="Q499:R499" si="14">SUM(Q4:Q498)</f>
        <v>0</v>
      </c>
      <c r="R499" s="11">
        <f t="shared" si="14"/>
        <v>0</v>
      </c>
      <c r="S499" s="11">
        <f t="shared" ref="S499" si="15">SUM(S4:S498)</f>
        <v>5265</v>
      </c>
      <c r="T499" s="12">
        <f t="shared" si="7"/>
        <v>145809.05000000002</v>
      </c>
    </row>
  </sheetData>
  <mergeCells count="2">
    <mergeCell ref="A4:B4"/>
    <mergeCell ref="A2:B2"/>
  </mergeCells>
  <pageMargins left="0.32" right="0.1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M134"/>
  <sheetViews>
    <sheetView tabSelected="1" workbookViewId="0">
      <pane xSplit="2" ySplit="3" topLeftCell="F50" activePane="bottomRight" state="frozen"/>
      <selection pane="topRight" activeCell="E1" sqref="E1"/>
      <selection pane="bottomLeft" activeCell="A4" sqref="A4"/>
      <selection pane="bottomRight" activeCell="B66" sqref="B66"/>
    </sheetView>
  </sheetViews>
  <sheetFormatPr baseColWidth="10" defaultRowHeight="15"/>
  <cols>
    <col min="1" max="1" width="8.7109375" style="1" customWidth="1"/>
    <col min="2" max="2" width="82.7109375" customWidth="1"/>
    <col min="3" max="3" width="16" style="2" customWidth="1"/>
    <col min="4" max="4" width="14.28515625" customWidth="1"/>
    <col min="5" max="5" width="9.28515625" bestFit="1" customWidth="1"/>
    <col min="6" max="6" width="11.5703125" bestFit="1" customWidth="1"/>
    <col min="7" max="7" width="11.42578125" customWidth="1"/>
    <col min="8" max="12" width="11.5703125" bestFit="1" customWidth="1"/>
  </cols>
  <sheetData>
    <row r="2" spans="1:13" ht="21">
      <c r="A2" s="139" t="s">
        <v>17</v>
      </c>
      <c r="B2" s="139"/>
      <c r="C2" s="104" t="s">
        <v>74</v>
      </c>
      <c r="D2" s="101" t="s">
        <v>71</v>
      </c>
    </row>
    <row r="3" spans="1:13" ht="21.75" customHeight="1">
      <c r="B3" s="10"/>
      <c r="C3" s="43">
        <v>51103</v>
      </c>
      <c r="D3" s="43">
        <v>51903</v>
      </c>
      <c r="E3" s="10">
        <v>54104</v>
      </c>
      <c r="F3" s="10">
        <v>54105</v>
      </c>
      <c r="G3" s="10">
        <v>54114</v>
      </c>
      <c r="H3" s="10">
        <v>54121</v>
      </c>
      <c r="I3" s="10">
        <v>54301</v>
      </c>
      <c r="J3" s="10">
        <v>54401</v>
      </c>
      <c r="K3" s="10">
        <v>55603</v>
      </c>
      <c r="L3" s="10">
        <v>56201</v>
      </c>
      <c r="M3" s="55" t="s">
        <v>40</v>
      </c>
    </row>
    <row r="4" spans="1:13" hidden="1">
      <c r="A4" s="1" t="s">
        <v>95</v>
      </c>
      <c r="B4" t="s">
        <v>96</v>
      </c>
      <c r="D4" s="6">
        <v>3825</v>
      </c>
      <c r="J4" s="6"/>
      <c r="M4" s="2">
        <f>SUM(C4:L4)</f>
        <v>3825</v>
      </c>
    </row>
    <row r="5" spans="1:13" hidden="1">
      <c r="A5" s="1" t="s">
        <v>109</v>
      </c>
      <c r="B5" t="s">
        <v>110</v>
      </c>
      <c r="I5" s="6"/>
      <c r="J5" s="6">
        <v>25</v>
      </c>
      <c r="L5" s="6"/>
      <c r="M5" s="2">
        <f>SUM(C5:L5)</f>
        <v>25</v>
      </c>
    </row>
    <row r="6" spans="1:13" hidden="1">
      <c r="A6" s="1" t="s">
        <v>109</v>
      </c>
      <c r="B6" t="s">
        <v>111</v>
      </c>
      <c r="I6" s="6"/>
      <c r="J6" s="6">
        <v>25</v>
      </c>
      <c r="M6" s="2">
        <f t="shared" ref="M6:M66" si="0">SUM(C6:L6)</f>
        <v>25</v>
      </c>
    </row>
    <row r="7" spans="1:13" hidden="1">
      <c r="A7" s="1" t="s">
        <v>109</v>
      </c>
      <c r="B7" t="s">
        <v>112</v>
      </c>
      <c r="G7" s="6"/>
      <c r="I7" s="6"/>
      <c r="J7" s="58">
        <v>25</v>
      </c>
      <c r="K7" s="90"/>
      <c r="L7" s="90"/>
      <c r="M7" s="2">
        <f t="shared" si="0"/>
        <v>25</v>
      </c>
    </row>
    <row r="8" spans="1:13" hidden="1">
      <c r="A8" s="1" t="s">
        <v>109</v>
      </c>
      <c r="B8" s="5" t="s">
        <v>113</v>
      </c>
      <c r="F8" s="6"/>
      <c r="G8" s="6"/>
      <c r="J8" s="58">
        <v>25</v>
      </c>
      <c r="K8" s="90"/>
      <c r="L8" s="90"/>
      <c r="M8" s="2">
        <f t="shared" si="0"/>
        <v>25</v>
      </c>
    </row>
    <row r="9" spans="1:13" hidden="1">
      <c r="A9" s="1" t="s">
        <v>109</v>
      </c>
      <c r="B9" s="49" t="s">
        <v>114</v>
      </c>
      <c r="F9" s="6"/>
      <c r="G9" s="6"/>
      <c r="J9" s="86">
        <v>25</v>
      </c>
      <c r="K9" s="90"/>
      <c r="L9" s="90"/>
      <c r="M9" s="2">
        <f t="shared" si="0"/>
        <v>25</v>
      </c>
    </row>
    <row r="10" spans="1:13" hidden="1">
      <c r="A10" s="1" t="s">
        <v>109</v>
      </c>
      <c r="B10" s="5" t="s">
        <v>115</v>
      </c>
      <c r="G10" s="6"/>
      <c r="J10" s="86">
        <v>25</v>
      </c>
      <c r="K10" s="90"/>
      <c r="L10" s="58"/>
      <c r="M10" s="2">
        <f t="shared" si="0"/>
        <v>25</v>
      </c>
    </row>
    <row r="11" spans="1:13" hidden="1">
      <c r="A11" s="1" t="s">
        <v>109</v>
      </c>
      <c r="B11" s="5" t="s">
        <v>116</v>
      </c>
      <c r="G11" s="6"/>
      <c r="J11" s="86">
        <v>25</v>
      </c>
      <c r="M11" s="2">
        <f t="shared" si="0"/>
        <v>25</v>
      </c>
    </row>
    <row r="12" spans="1:13" hidden="1">
      <c r="A12" s="1" t="s">
        <v>109</v>
      </c>
      <c r="B12" s="49" t="s">
        <v>117</v>
      </c>
      <c r="G12" s="6"/>
      <c r="J12" s="86">
        <v>25</v>
      </c>
      <c r="M12" s="2">
        <f t="shared" si="0"/>
        <v>25</v>
      </c>
    </row>
    <row r="13" spans="1:13" hidden="1">
      <c r="A13" s="1" t="s">
        <v>140</v>
      </c>
      <c r="B13" s="5" t="s">
        <v>142</v>
      </c>
      <c r="I13" s="6"/>
      <c r="J13" s="96">
        <v>25</v>
      </c>
      <c r="M13" s="2">
        <f t="shared" si="0"/>
        <v>25</v>
      </c>
    </row>
    <row r="14" spans="1:13" hidden="1">
      <c r="A14" s="1" t="s">
        <v>140</v>
      </c>
      <c r="B14" s="49" t="s">
        <v>143</v>
      </c>
      <c r="G14" s="91"/>
      <c r="J14" s="96">
        <v>25</v>
      </c>
      <c r="L14" s="6"/>
      <c r="M14" s="2">
        <f t="shared" si="0"/>
        <v>25</v>
      </c>
    </row>
    <row r="15" spans="1:13" hidden="1">
      <c r="A15" s="1" t="s">
        <v>140</v>
      </c>
      <c r="B15" s="49" t="s">
        <v>144</v>
      </c>
      <c r="G15" s="91"/>
      <c r="J15" s="86">
        <v>25</v>
      </c>
      <c r="M15" s="2">
        <f t="shared" si="0"/>
        <v>25</v>
      </c>
    </row>
    <row r="16" spans="1:13" hidden="1">
      <c r="A16" s="1" t="s">
        <v>140</v>
      </c>
      <c r="B16" s="49" t="s">
        <v>145</v>
      </c>
      <c r="G16" s="91"/>
      <c r="J16" s="86">
        <v>25</v>
      </c>
      <c r="L16" s="6"/>
      <c r="M16" s="2">
        <f t="shared" si="0"/>
        <v>25</v>
      </c>
    </row>
    <row r="17" spans="1:13" hidden="1">
      <c r="A17" s="1" t="s">
        <v>163</v>
      </c>
      <c r="B17" s="49" t="s">
        <v>164</v>
      </c>
      <c r="G17" s="91"/>
      <c r="J17" s="96">
        <v>25</v>
      </c>
      <c r="M17" s="2">
        <f t="shared" si="0"/>
        <v>25</v>
      </c>
    </row>
    <row r="18" spans="1:13" hidden="1">
      <c r="A18" s="1" t="s">
        <v>163</v>
      </c>
      <c r="B18" s="49" t="s">
        <v>165</v>
      </c>
      <c r="G18" s="6"/>
      <c r="I18" s="47"/>
      <c r="J18" s="96">
        <v>25</v>
      </c>
      <c r="M18" s="2">
        <f t="shared" si="0"/>
        <v>25</v>
      </c>
    </row>
    <row r="19" spans="1:13" hidden="1">
      <c r="A19" s="1" t="s">
        <v>163</v>
      </c>
      <c r="B19" s="49" t="s">
        <v>166</v>
      </c>
      <c r="G19" s="6"/>
      <c r="J19" s="96">
        <v>25</v>
      </c>
      <c r="L19" s="47"/>
      <c r="M19" s="2">
        <f t="shared" si="0"/>
        <v>25</v>
      </c>
    </row>
    <row r="20" spans="1:13" hidden="1">
      <c r="A20" s="1" t="s">
        <v>163</v>
      </c>
      <c r="B20" s="49" t="s">
        <v>167</v>
      </c>
      <c r="D20" s="6"/>
      <c r="J20" s="96">
        <v>25</v>
      </c>
      <c r="M20" s="2">
        <f t="shared" si="0"/>
        <v>25</v>
      </c>
    </row>
    <row r="21" spans="1:13" hidden="1">
      <c r="A21" s="1" t="s">
        <v>168</v>
      </c>
      <c r="B21" s="5" t="s">
        <v>169</v>
      </c>
      <c r="J21" s="96">
        <v>25</v>
      </c>
      <c r="M21" s="2">
        <f t="shared" si="0"/>
        <v>25</v>
      </c>
    </row>
    <row r="22" spans="1:13" hidden="1">
      <c r="A22" s="1" t="s">
        <v>168</v>
      </c>
      <c r="B22" s="5" t="s">
        <v>170</v>
      </c>
      <c r="J22" s="96">
        <v>25</v>
      </c>
      <c r="M22" s="2">
        <f t="shared" si="0"/>
        <v>25</v>
      </c>
    </row>
    <row r="23" spans="1:13" hidden="1">
      <c r="A23" s="1" t="s">
        <v>168</v>
      </c>
      <c r="B23" s="5" t="s">
        <v>171</v>
      </c>
      <c r="J23" s="96">
        <v>25</v>
      </c>
      <c r="L23" s="6"/>
      <c r="M23" s="2">
        <f t="shared" si="0"/>
        <v>25</v>
      </c>
    </row>
    <row r="24" spans="1:13" hidden="1">
      <c r="A24" s="1" t="s">
        <v>168</v>
      </c>
      <c r="B24" s="49" t="s">
        <v>172</v>
      </c>
      <c r="I24" s="6"/>
      <c r="J24" s="96">
        <v>25</v>
      </c>
      <c r="M24" s="2">
        <f t="shared" si="0"/>
        <v>25</v>
      </c>
    </row>
    <row r="25" spans="1:13" hidden="1">
      <c r="A25" s="1" t="s">
        <v>173</v>
      </c>
      <c r="B25" s="49" t="s">
        <v>174</v>
      </c>
      <c r="G25" s="6"/>
      <c r="I25" s="6"/>
      <c r="J25" s="96">
        <v>25</v>
      </c>
      <c r="M25" s="2">
        <f t="shared" si="0"/>
        <v>25</v>
      </c>
    </row>
    <row r="26" spans="1:13" hidden="1">
      <c r="A26" s="1" t="s">
        <v>182</v>
      </c>
      <c r="B26" s="49" t="s">
        <v>183</v>
      </c>
      <c r="G26" s="6"/>
      <c r="J26" s="96">
        <v>25</v>
      </c>
      <c r="M26" s="2">
        <f t="shared" si="0"/>
        <v>25</v>
      </c>
    </row>
    <row r="27" spans="1:13" hidden="1">
      <c r="A27" s="1" t="s">
        <v>182</v>
      </c>
      <c r="B27" s="49" t="s">
        <v>184</v>
      </c>
      <c r="G27" s="6"/>
      <c r="I27" s="6"/>
      <c r="J27" s="96">
        <v>25</v>
      </c>
      <c r="L27" s="47"/>
      <c r="M27" s="2">
        <f t="shared" si="0"/>
        <v>25</v>
      </c>
    </row>
    <row r="28" spans="1:13" hidden="1">
      <c r="A28" s="1" t="s">
        <v>182</v>
      </c>
      <c r="B28" s="49" t="s">
        <v>185</v>
      </c>
      <c r="C28" s="49"/>
      <c r="G28" s="6"/>
      <c r="I28" s="6"/>
      <c r="J28" s="96">
        <v>25</v>
      </c>
      <c r="L28" s="47"/>
      <c r="M28" s="2">
        <f t="shared" si="0"/>
        <v>25</v>
      </c>
    </row>
    <row r="29" spans="1:13" hidden="1">
      <c r="A29" s="1" t="s">
        <v>182</v>
      </c>
      <c r="B29" s="49" t="s">
        <v>186</v>
      </c>
      <c r="F29" s="47"/>
      <c r="G29" s="6"/>
      <c r="I29" s="6"/>
      <c r="J29" s="96">
        <v>25</v>
      </c>
      <c r="M29" s="2">
        <f t="shared" si="0"/>
        <v>25</v>
      </c>
    </row>
    <row r="30" spans="1:13" hidden="1">
      <c r="A30" s="1" t="s">
        <v>210</v>
      </c>
      <c r="B30" s="49" t="s">
        <v>211</v>
      </c>
      <c r="G30" s="6"/>
      <c r="I30" s="6"/>
      <c r="J30" s="96">
        <v>25</v>
      </c>
      <c r="M30" s="2">
        <f t="shared" si="0"/>
        <v>25</v>
      </c>
    </row>
    <row r="31" spans="1:13" hidden="1">
      <c r="A31" s="1" t="s">
        <v>210</v>
      </c>
      <c r="B31" s="49" t="s">
        <v>212</v>
      </c>
      <c r="G31" s="6"/>
      <c r="I31" s="6"/>
      <c r="J31" s="96">
        <v>25</v>
      </c>
      <c r="L31" s="6"/>
      <c r="M31" s="2">
        <f t="shared" si="0"/>
        <v>25</v>
      </c>
    </row>
    <row r="32" spans="1:13" hidden="1">
      <c r="A32" s="1" t="s">
        <v>210</v>
      </c>
      <c r="B32" s="49" t="s">
        <v>213</v>
      </c>
      <c r="G32" s="47"/>
      <c r="I32" s="6"/>
      <c r="J32" s="96">
        <v>25</v>
      </c>
      <c r="L32" s="6"/>
      <c r="M32" s="2">
        <f t="shared" si="0"/>
        <v>25</v>
      </c>
    </row>
    <row r="33" spans="1:13" hidden="1">
      <c r="A33" s="1" t="s">
        <v>210</v>
      </c>
      <c r="B33" s="49" t="s">
        <v>214</v>
      </c>
      <c r="G33" s="6"/>
      <c r="J33" s="96">
        <v>25</v>
      </c>
      <c r="M33" s="2">
        <f t="shared" si="0"/>
        <v>25</v>
      </c>
    </row>
    <row r="34" spans="1:13" hidden="1">
      <c r="A34" s="1" t="s">
        <v>210</v>
      </c>
      <c r="B34" s="5" t="s">
        <v>215</v>
      </c>
      <c r="G34" s="6"/>
      <c r="J34" s="96">
        <v>25</v>
      </c>
      <c r="M34" s="2">
        <f t="shared" si="0"/>
        <v>25</v>
      </c>
    </row>
    <row r="35" spans="1:13" hidden="1">
      <c r="A35" s="1" t="s">
        <v>210</v>
      </c>
      <c r="B35" s="5" t="s">
        <v>216</v>
      </c>
      <c r="J35" s="96">
        <v>25</v>
      </c>
      <c r="M35" s="2">
        <f t="shared" si="0"/>
        <v>25</v>
      </c>
    </row>
    <row r="36" spans="1:13" hidden="1">
      <c r="A36" s="1" t="s">
        <v>210</v>
      </c>
      <c r="B36" s="5" t="s">
        <v>217</v>
      </c>
      <c r="G36" s="6"/>
      <c r="J36" s="96">
        <v>25</v>
      </c>
      <c r="L36" s="47"/>
      <c r="M36" s="2">
        <f t="shared" si="0"/>
        <v>25</v>
      </c>
    </row>
    <row r="37" spans="1:13" hidden="1">
      <c r="A37" s="1" t="s">
        <v>251</v>
      </c>
      <c r="B37" s="5" t="s">
        <v>263</v>
      </c>
      <c r="G37" s="6"/>
      <c r="I37" s="6"/>
      <c r="J37" s="7">
        <v>25</v>
      </c>
      <c r="M37" s="2">
        <f t="shared" si="0"/>
        <v>25</v>
      </c>
    </row>
    <row r="38" spans="1:13" hidden="1">
      <c r="A38" s="1" t="s">
        <v>251</v>
      </c>
      <c r="B38" s="49" t="s">
        <v>264</v>
      </c>
      <c r="I38" s="6"/>
      <c r="J38" s="2">
        <v>25</v>
      </c>
      <c r="M38" s="2">
        <f t="shared" si="0"/>
        <v>25</v>
      </c>
    </row>
    <row r="39" spans="1:13" hidden="1">
      <c r="A39" s="1" t="s">
        <v>251</v>
      </c>
      <c r="B39" s="5" t="s">
        <v>265</v>
      </c>
      <c r="J39" s="2">
        <v>25</v>
      </c>
      <c r="M39" s="2">
        <f t="shared" si="0"/>
        <v>25</v>
      </c>
    </row>
    <row r="40" spans="1:13" hidden="1">
      <c r="A40" s="1" t="s">
        <v>251</v>
      </c>
      <c r="B40" s="49" t="s">
        <v>266</v>
      </c>
      <c r="I40" s="6"/>
      <c r="J40" s="2">
        <v>25</v>
      </c>
      <c r="M40" s="2">
        <f t="shared" si="0"/>
        <v>25</v>
      </c>
    </row>
    <row r="41" spans="1:13">
      <c r="A41" s="1" t="s">
        <v>286</v>
      </c>
      <c r="B41" s="49" t="s">
        <v>289</v>
      </c>
      <c r="G41" s="6"/>
      <c r="J41" s="2">
        <v>25</v>
      </c>
      <c r="M41" s="2">
        <f t="shared" si="0"/>
        <v>25</v>
      </c>
    </row>
    <row r="42" spans="1:13">
      <c r="A42" s="1" t="s">
        <v>286</v>
      </c>
      <c r="B42" s="49" t="s">
        <v>290</v>
      </c>
      <c r="G42" s="6"/>
      <c r="I42" s="6"/>
      <c r="J42" s="2">
        <v>25</v>
      </c>
      <c r="L42" s="6"/>
      <c r="M42" s="2">
        <f t="shared" si="0"/>
        <v>25</v>
      </c>
    </row>
    <row r="43" spans="1:13">
      <c r="A43" s="1" t="s">
        <v>286</v>
      </c>
      <c r="B43" s="5" t="s">
        <v>291</v>
      </c>
      <c r="F43" s="2"/>
      <c r="J43" s="2">
        <v>25</v>
      </c>
      <c r="M43" s="2">
        <f t="shared" si="0"/>
        <v>25</v>
      </c>
    </row>
    <row r="44" spans="1:13">
      <c r="A44" s="1" t="s">
        <v>314</v>
      </c>
      <c r="B44" s="5" t="s">
        <v>315</v>
      </c>
      <c r="F44" s="2"/>
      <c r="I44" s="6"/>
      <c r="J44" s="2">
        <v>25</v>
      </c>
      <c r="M44" s="2">
        <f t="shared" si="0"/>
        <v>25</v>
      </c>
    </row>
    <row r="45" spans="1:13">
      <c r="A45" s="1" t="s">
        <v>314</v>
      </c>
      <c r="B45" s="49" t="s">
        <v>316</v>
      </c>
      <c r="F45" s="2"/>
      <c r="I45" s="6"/>
      <c r="J45" s="2">
        <v>25</v>
      </c>
      <c r="M45" s="2">
        <f t="shared" si="0"/>
        <v>25</v>
      </c>
    </row>
    <row r="46" spans="1:13">
      <c r="A46" s="1" t="s">
        <v>314</v>
      </c>
      <c r="B46" s="49" t="s">
        <v>317</v>
      </c>
      <c r="F46" s="2"/>
      <c r="G46" s="6"/>
      <c r="I46" s="6"/>
      <c r="J46" s="2">
        <v>25</v>
      </c>
      <c r="L46" s="6"/>
      <c r="M46" s="2">
        <f t="shared" si="0"/>
        <v>25</v>
      </c>
    </row>
    <row r="47" spans="1:13">
      <c r="A47" s="1" t="s">
        <v>314</v>
      </c>
      <c r="B47" s="1" t="s">
        <v>318</v>
      </c>
      <c r="D47" s="7"/>
      <c r="F47" s="6"/>
      <c r="G47" s="6"/>
      <c r="J47" s="2">
        <v>25</v>
      </c>
      <c r="L47" s="6"/>
      <c r="M47" s="2">
        <f t="shared" si="0"/>
        <v>25</v>
      </c>
    </row>
    <row r="48" spans="1:13">
      <c r="A48" s="1" t="s">
        <v>323</v>
      </c>
      <c r="B48" s="1" t="s">
        <v>326</v>
      </c>
      <c r="G48" s="6"/>
      <c r="I48" s="6"/>
      <c r="J48" s="2">
        <v>25</v>
      </c>
      <c r="L48" s="6"/>
      <c r="M48" s="2">
        <f t="shared" si="0"/>
        <v>25</v>
      </c>
    </row>
    <row r="49" spans="1:13">
      <c r="A49" s="1" t="s">
        <v>323</v>
      </c>
      <c r="B49" s="49" t="s">
        <v>327</v>
      </c>
      <c r="G49" s="6"/>
      <c r="I49" s="6"/>
      <c r="J49" s="6">
        <v>25</v>
      </c>
      <c r="L49" s="6"/>
      <c r="M49" s="2">
        <f t="shared" si="0"/>
        <v>25</v>
      </c>
    </row>
    <row r="50" spans="1:13">
      <c r="A50" s="1" t="s">
        <v>323</v>
      </c>
      <c r="B50" s="49" t="s">
        <v>328</v>
      </c>
      <c r="F50" s="6"/>
      <c r="G50" s="2"/>
      <c r="I50" s="6"/>
      <c r="J50" s="6">
        <v>25</v>
      </c>
      <c r="L50" s="6"/>
      <c r="M50" s="2">
        <f t="shared" si="0"/>
        <v>25</v>
      </c>
    </row>
    <row r="51" spans="1:13">
      <c r="A51" s="1" t="s">
        <v>323</v>
      </c>
      <c r="B51" s="49" t="s">
        <v>329</v>
      </c>
      <c r="D51" s="7"/>
      <c r="F51" s="6"/>
      <c r="G51" s="6"/>
      <c r="J51" s="2">
        <v>25</v>
      </c>
      <c r="L51" s="6"/>
      <c r="M51" s="2">
        <f t="shared" si="0"/>
        <v>25</v>
      </c>
    </row>
    <row r="52" spans="1:13">
      <c r="A52" s="1" t="s">
        <v>336</v>
      </c>
      <c r="B52" s="49" t="s">
        <v>342</v>
      </c>
      <c r="F52" s="6"/>
      <c r="G52" s="6"/>
      <c r="J52" s="6">
        <v>25</v>
      </c>
      <c r="L52" s="6"/>
      <c r="M52" s="2">
        <f t="shared" si="0"/>
        <v>25</v>
      </c>
    </row>
    <row r="53" spans="1:13">
      <c r="A53" s="1" t="s">
        <v>336</v>
      </c>
      <c r="B53" s="1" t="s">
        <v>343</v>
      </c>
      <c r="G53" s="6"/>
      <c r="I53" s="6"/>
      <c r="J53" s="6">
        <v>25</v>
      </c>
      <c r="K53" s="6"/>
      <c r="L53" s="6"/>
      <c r="M53" s="2">
        <f t="shared" si="0"/>
        <v>25</v>
      </c>
    </row>
    <row r="54" spans="1:13">
      <c r="A54" s="1" t="s">
        <v>336</v>
      </c>
      <c r="B54" s="1" t="s">
        <v>344</v>
      </c>
      <c r="J54" s="6">
        <v>25</v>
      </c>
      <c r="K54" s="2"/>
      <c r="L54" s="6"/>
      <c r="M54" s="2">
        <f t="shared" si="0"/>
        <v>25</v>
      </c>
    </row>
    <row r="55" spans="1:13">
      <c r="A55" s="1" t="s">
        <v>380</v>
      </c>
      <c r="B55" s="1" t="s">
        <v>383</v>
      </c>
      <c r="D55" s="9"/>
      <c r="J55" s="6">
        <v>25</v>
      </c>
      <c r="K55" s="6"/>
      <c r="L55" s="6"/>
      <c r="M55" s="2">
        <f t="shared" si="0"/>
        <v>25</v>
      </c>
    </row>
    <row r="56" spans="1:13">
      <c r="A56" s="1" t="s">
        <v>380</v>
      </c>
      <c r="B56" s="1" t="s">
        <v>384</v>
      </c>
      <c r="J56" s="6">
        <v>25</v>
      </c>
      <c r="K56" s="6"/>
      <c r="L56" s="6"/>
      <c r="M56" s="2">
        <f t="shared" si="0"/>
        <v>25</v>
      </c>
    </row>
    <row r="57" spans="1:13">
      <c r="A57" s="1" t="s">
        <v>380</v>
      </c>
      <c r="B57" s="49" t="s">
        <v>385</v>
      </c>
      <c r="D57" s="7"/>
      <c r="H57" s="6"/>
      <c r="J57" s="6">
        <v>25</v>
      </c>
      <c r="K57" s="6"/>
      <c r="L57" s="6"/>
      <c r="M57" s="2">
        <f t="shared" si="0"/>
        <v>25</v>
      </c>
    </row>
    <row r="58" spans="1:13">
      <c r="A58" s="1" t="s">
        <v>380</v>
      </c>
      <c r="B58" s="49" t="s">
        <v>386</v>
      </c>
      <c r="D58" s="86"/>
      <c r="J58" s="6">
        <v>25</v>
      </c>
      <c r="K58" s="6"/>
      <c r="L58" s="6"/>
      <c r="M58" s="2">
        <f t="shared" si="0"/>
        <v>25</v>
      </c>
    </row>
    <row r="59" spans="1:13">
      <c r="A59" s="1" t="s">
        <v>380</v>
      </c>
      <c r="B59" s="49" t="s">
        <v>387</v>
      </c>
      <c r="F59" s="6"/>
      <c r="G59" s="6"/>
      <c r="H59" s="2"/>
      <c r="J59" s="6">
        <v>25</v>
      </c>
      <c r="K59" s="6"/>
      <c r="L59" s="6"/>
      <c r="M59" s="2">
        <f t="shared" si="0"/>
        <v>25</v>
      </c>
    </row>
    <row r="60" spans="1:13">
      <c r="A60" s="1" t="s">
        <v>380</v>
      </c>
      <c r="B60" s="49" t="s">
        <v>388</v>
      </c>
      <c r="F60" s="6"/>
      <c r="G60" s="6"/>
      <c r="H60" s="6"/>
      <c r="I60" s="6"/>
      <c r="J60" s="6">
        <v>25</v>
      </c>
      <c r="K60" s="6"/>
      <c r="L60" s="6"/>
      <c r="M60" s="2">
        <f t="shared" si="0"/>
        <v>25</v>
      </c>
    </row>
    <row r="61" spans="1:13">
      <c r="A61" s="1" t="s">
        <v>389</v>
      </c>
      <c r="B61" s="49" t="s">
        <v>390</v>
      </c>
      <c r="F61" s="6"/>
      <c r="G61" s="6"/>
      <c r="H61" s="6"/>
      <c r="I61" s="6"/>
      <c r="J61" s="6">
        <v>25</v>
      </c>
      <c r="K61" s="6"/>
      <c r="M61" s="2">
        <f t="shared" si="0"/>
        <v>25</v>
      </c>
    </row>
    <row r="62" spans="1:13">
      <c r="A62" s="1" t="s">
        <v>389</v>
      </c>
      <c r="B62" s="49" t="s">
        <v>391</v>
      </c>
      <c r="F62" s="6"/>
      <c r="G62" s="6"/>
      <c r="H62" s="6"/>
      <c r="I62" s="6"/>
      <c r="J62" s="6">
        <v>25</v>
      </c>
      <c r="K62" s="6"/>
      <c r="M62" s="2">
        <f t="shared" si="0"/>
        <v>25</v>
      </c>
    </row>
    <row r="63" spans="1:13">
      <c r="A63" s="1" t="s">
        <v>389</v>
      </c>
      <c r="B63" s="49" t="s">
        <v>392</v>
      </c>
      <c r="F63" s="6"/>
      <c r="G63" s="6"/>
      <c r="H63" s="6"/>
      <c r="I63" s="6"/>
      <c r="J63" s="6">
        <v>25</v>
      </c>
      <c r="K63" s="6"/>
      <c r="M63" s="2">
        <f t="shared" si="0"/>
        <v>25</v>
      </c>
    </row>
    <row r="64" spans="1:13">
      <c r="A64" s="1" t="s">
        <v>400</v>
      </c>
      <c r="B64" s="49" t="s">
        <v>401</v>
      </c>
      <c r="D64" s="6">
        <v>3796.7</v>
      </c>
      <c r="F64" s="6"/>
      <c r="G64" s="6"/>
      <c r="H64" s="6"/>
      <c r="I64" s="6"/>
      <c r="J64" s="6"/>
      <c r="K64" s="6"/>
      <c r="L64" s="6"/>
      <c r="M64" s="2">
        <f t="shared" si="0"/>
        <v>3796.7</v>
      </c>
    </row>
    <row r="65" spans="1:13">
      <c r="A65" s="62" t="s">
        <v>416</v>
      </c>
      <c r="B65" s="49" t="s">
        <v>419</v>
      </c>
      <c r="F65" s="6"/>
      <c r="G65" s="6"/>
      <c r="H65" s="6"/>
      <c r="I65" s="6"/>
      <c r="J65" s="6">
        <v>25</v>
      </c>
      <c r="K65" s="6"/>
      <c r="M65" s="2">
        <f t="shared" si="0"/>
        <v>25</v>
      </c>
    </row>
    <row r="66" spans="1:13">
      <c r="B66" s="49"/>
      <c r="F66" s="6"/>
      <c r="G66" s="6"/>
      <c r="H66" s="6"/>
      <c r="I66" s="6"/>
      <c r="J66" s="6"/>
      <c r="K66" s="6"/>
      <c r="L66" s="6"/>
      <c r="M66" s="2">
        <f t="shared" si="0"/>
        <v>0</v>
      </c>
    </row>
    <row r="67" spans="1:13">
      <c r="B67" s="49"/>
      <c r="F67" s="6"/>
      <c r="G67" s="6"/>
      <c r="H67" s="6"/>
      <c r="I67" s="6"/>
      <c r="J67" s="6"/>
      <c r="K67" s="6"/>
      <c r="L67" s="6"/>
      <c r="M67" s="2">
        <f t="shared" ref="M67:M133" si="1">SUM(C67:L67)</f>
        <v>0</v>
      </c>
    </row>
    <row r="68" spans="1:13">
      <c r="B68" s="49"/>
      <c r="F68" s="6"/>
      <c r="G68" s="6"/>
      <c r="H68" s="6"/>
      <c r="I68" s="6"/>
      <c r="J68" s="6"/>
      <c r="K68" s="6"/>
      <c r="L68" s="6"/>
      <c r="M68" s="2">
        <f t="shared" si="1"/>
        <v>0</v>
      </c>
    </row>
    <row r="69" spans="1:13">
      <c r="B69" s="49"/>
      <c r="H69" s="6"/>
      <c r="J69" s="6"/>
      <c r="K69" s="6"/>
      <c r="L69" s="6"/>
      <c r="M69" s="2">
        <f t="shared" si="1"/>
        <v>0</v>
      </c>
    </row>
    <row r="70" spans="1:13">
      <c r="B70" s="49"/>
      <c r="I70" s="6"/>
      <c r="J70" s="6"/>
      <c r="K70" s="6"/>
      <c r="L70" s="6"/>
      <c r="M70" s="2">
        <f t="shared" si="1"/>
        <v>0</v>
      </c>
    </row>
    <row r="71" spans="1:13">
      <c r="B71" s="49"/>
      <c r="C71" s="6"/>
      <c r="D71" s="6"/>
      <c r="E71" s="6"/>
      <c r="F71" s="6"/>
      <c r="G71" s="6"/>
      <c r="H71" s="6"/>
      <c r="I71" s="6"/>
      <c r="J71" s="6"/>
      <c r="K71" s="6"/>
      <c r="L71" s="6"/>
      <c r="M71" s="2">
        <f t="shared" si="1"/>
        <v>0</v>
      </c>
    </row>
    <row r="72" spans="1:13">
      <c r="B72" s="49"/>
      <c r="C72" s="6"/>
      <c r="D72" s="6"/>
      <c r="E72" s="6"/>
      <c r="F72" s="6"/>
      <c r="G72" s="6"/>
      <c r="H72" s="6"/>
      <c r="I72" s="6"/>
      <c r="J72" s="6"/>
      <c r="K72" s="6"/>
      <c r="L72" s="6"/>
      <c r="M72" s="2">
        <f t="shared" si="1"/>
        <v>0</v>
      </c>
    </row>
    <row r="73" spans="1:13">
      <c r="B73" s="49"/>
      <c r="C73" s="6"/>
      <c r="D73" s="6"/>
      <c r="E73" s="6"/>
      <c r="F73" s="6"/>
      <c r="G73" s="6"/>
      <c r="H73" s="6"/>
      <c r="I73" s="6"/>
      <c r="J73" s="6"/>
      <c r="K73" s="6"/>
      <c r="L73" s="6"/>
      <c r="M73" s="2">
        <f t="shared" si="1"/>
        <v>0</v>
      </c>
    </row>
    <row r="74" spans="1:13">
      <c r="B74" s="49"/>
      <c r="C74" s="6"/>
      <c r="D74" s="6"/>
      <c r="E74" s="6"/>
      <c r="F74" s="6"/>
      <c r="G74" s="6"/>
      <c r="H74" s="6"/>
      <c r="I74" s="6"/>
      <c r="J74" s="6"/>
      <c r="K74" s="6"/>
      <c r="L74" s="6"/>
      <c r="M74" s="2">
        <f t="shared" si="1"/>
        <v>0</v>
      </c>
    </row>
    <row r="75" spans="1:13">
      <c r="B75" s="49"/>
      <c r="C75" s="6"/>
      <c r="D75" s="6"/>
      <c r="E75" s="6"/>
      <c r="F75" s="6"/>
      <c r="G75" s="6"/>
      <c r="H75" s="6"/>
      <c r="I75" s="6"/>
      <c r="J75" s="6"/>
      <c r="K75" s="6"/>
      <c r="L75" s="6"/>
      <c r="M75" s="2">
        <f t="shared" si="1"/>
        <v>0</v>
      </c>
    </row>
    <row r="76" spans="1:13">
      <c r="B76" s="49"/>
      <c r="C76" s="6"/>
      <c r="D76" s="6"/>
      <c r="E76" s="6"/>
      <c r="F76" s="6"/>
      <c r="G76" s="6"/>
      <c r="H76" s="6"/>
      <c r="I76" s="6"/>
      <c r="J76" s="6"/>
      <c r="K76" s="6"/>
      <c r="L76" s="6"/>
      <c r="M76" s="2">
        <f t="shared" si="1"/>
        <v>0</v>
      </c>
    </row>
    <row r="77" spans="1:13">
      <c r="B77" s="49"/>
      <c r="C77" s="6"/>
      <c r="D77" s="6"/>
      <c r="E77" s="6"/>
      <c r="F77" s="6"/>
      <c r="G77" s="6"/>
      <c r="H77" s="6"/>
      <c r="I77" s="6"/>
      <c r="J77" s="6"/>
      <c r="K77" s="6"/>
      <c r="L77" s="6"/>
      <c r="M77" s="2">
        <f t="shared" si="1"/>
        <v>0</v>
      </c>
    </row>
    <row r="78" spans="1:13">
      <c r="B78" s="49"/>
      <c r="C78" s="6"/>
      <c r="D78" s="6"/>
      <c r="E78" s="6"/>
      <c r="F78" s="6"/>
      <c r="G78" s="6"/>
      <c r="H78" s="6"/>
      <c r="I78" s="6"/>
      <c r="J78" s="6"/>
      <c r="K78" s="6"/>
      <c r="L78" s="6"/>
      <c r="M78" s="2">
        <f t="shared" si="1"/>
        <v>0</v>
      </c>
    </row>
    <row r="79" spans="1:13">
      <c r="B79" s="49"/>
      <c r="C79" s="6"/>
      <c r="D79" s="6"/>
      <c r="E79" s="6"/>
      <c r="F79" s="6"/>
      <c r="G79" s="6"/>
      <c r="H79" s="6"/>
      <c r="I79" s="6"/>
      <c r="J79" s="6"/>
      <c r="K79" s="6"/>
      <c r="L79" s="6"/>
      <c r="M79" s="2">
        <f t="shared" si="1"/>
        <v>0</v>
      </c>
    </row>
    <row r="80" spans="1:13">
      <c r="B80" s="49"/>
      <c r="C80" s="6"/>
      <c r="D80" s="6"/>
      <c r="E80" s="6"/>
      <c r="F80" s="6"/>
      <c r="G80" s="6"/>
      <c r="H80" s="6"/>
      <c r="I80" s="6"/>
      <c r="J80" s="6"/>
      <c r="K80" s="6"/>
      <c r="L80" s="6"/>
      <c r="M80" s="2">
        <f t="shared" si="1"/>
        <v>0</v>
      </c>
    </row>
    <row r="81" spans="2:13">
      <c r="B81" s="49"/>
      <c r="C81" s="6"/>
      <c r="D81" s="6"/>
      <c r="E81" s="6"/>
      <c r="F81" s="6"/>
      <c r="G81" s="6"/>
      <c r="H81" s="6"/>
      <c r="I81" s="6"/>
      <c r="J81" s="6"/>
      <c r="K81" s="6"/>
      <c r="L81" s="6"/>
      <c r="M81" s="2">
        <f t="shared" si="1"/>
        <v>0</v>
      </c>
    </row>
    <row r="82" spans="2:13">
      <c r="B82" s="49"/>
      <c r="C82" s="6"/>
      <c r="D82" s="6"/>
      <c r="E82" s="6"/>
      <c r="F82" s="6"/>
      <c r="G82" s="6"/>
      <c r="H82" s="6"/>
      <c r="I82" s="6"/>
      <c r="J82" s="6"/>
      <c r="K82" s="6"/>
      <c r="L82" s="6"/>
      <c r="M82" s="2">
        <f t="shared" si="1"/>
        <v>0</v>
      </c>
    </row>
    <row r="83" spans="2:13">
      <c r="B83" s="49"/>
      <c r="C83" s="6"/>
      <c r="D83" s="6"/>
      <c r="E83" s="6"/>
      <c r="F83" s="6"/>
      <c r="G83" s="6"/>
      <c r="H83" s="6"/>
      <c r="I83" s="6"/>
      <c r="J83" s="6"/>
      <c r="K83" s="6"/>
      <c r="L83" s="6"/>
      <c r="M83" s="2">
        <f t="shared" si="1"/>
        <v>0</v>
      </c>
    </row>
    <row r="84" spans="2:13">
      <c r="B84" s="49"/>
      <c r="C84" s="6"/>
      <c r="D84" s="6"/>
      <c r="E84" s="6"/>
      <c r="F84" s="6"/>
      <c r="G84" s="6"/>
      <c r="H84" s="6"/>
      <c r="I84" s="6"/>
      <c r="J84" s="6"/>
      <c r="K84" s="6"/>
      <c r="L84" s="6"/>
      <c r="M84" s="2">
        <f t="shared" si="1"/>
        <v>0</v>
      </c>
    </row>
    <row r="85" spans="2:13">
      <c r="B85" s="49"/>
      <c r="C85" s="6"/>
      <c r="D85" s="6"/>
      <c r="E85" s="6"/>
      <c r="F85" s="6"/>
      <c r="G85" s="6"/>
      <c r="H85" s="6"/>
      <c r="I85" s="6"/>
      <c r="J85" s="6"/>
      <c r="K85" s="6"/>
      <c r="L85" s="6"/>
      <c r="M85" s="2">
        <f t="shared" si="1"/>
        <v>0</v>
      </c>
    </row>
    <row r="86" spans="2:13">
      <c r="B86" s="49"/>
      <c r="C86" s="6"/>
      <c r="D86" s="6"/>
      <c r="E86" s="6"/>
      <c r="F86" s="6"/>
      <c r="G86" s="6"/>
      <c r="H86" s="6"/>
      <c r="I86" s="6"/>
      <c r="J86" s="6"/>
      <c r="K86" s="6"/>
      <c r="L86" s="6"/>
      <c r="M86" s="2">
        <f t="shared" si="1"/>
        <v>0</v>
      </c>
    </row>
    <row r="87" spans="2:13">
      <c r="B87" s="49"/>
      <c r="C87" s="6"/>
      <c r="D87" s="6"/>
      <c r="E87" s="6"/>
      <c r="F87" s="6"/>
      <c r="G87" s="6"/>
      <c r="H87" s="6"/>
      <c r="I87" s="6"/>
      <c r="J87" s="6"/>
      <c r="K87" s="6"/>
      <c r="L87" s="6"/>
      <c r="M87" s="2">
        <f t="shared" si="1"/>
        <v>0</v>
      </c>
    </row>
    <row r="88" spans="2:13">
      <c r="B88" s="49"/>
      <c r="C88" s="6"/>
      <c r="D88" s="6"/>
      <c r="E88" s="6"/>
      <c r="F88" s="6"/>
      <c r="G88" s="6"/>
      <c r="H88" s="6"/>
      <c r="I88" s="6"/>
      <c r="J88" s="6"/>
      <c r="K88" s="6"/>
      <c r="L88" s="6"/>
      <c r="M88" s="2">
        <f t="shared" si="1"/>
        <v>0</v>
      </c>
    </row>
    <row r="89" spans="2:13">
      <c r="B89" s="49"/>
      <c r="C89" s="6"/>
      <c r="D89" s="6"/>
      <c r="E89" s="6"/>
      <c r="F89" s="6"/>
      <c r="G89" s="6"/>
      <c r="H89" s="6"/>
      <c r="I89" s="6"/>
      <c r="J89" s="6"/>
      <c r="K89" s="6"/>
      <c r="L89" s="6"/>
      <c r="M89" s="2">
        <f t="shared" si="1"/>
        <v>0</v>
      </c>
    </row>
    <row r="90" spans="2:13">
      <c r="B90" s="49"/>
      <c r="C90" s="6"/>
      <c r="D90" s="6"/>
      <c r="E90" s="6"/>
      <c r="F90" s="6"/>
      <c r="G90" s="6"/>
      <c r="H90" s="6"/>
      <c r="I90" s="6"/>
      <c r="J90" s="6"/>
      <c r="K90" s="6"/>
      <c r="L90" s="6"/>
      <c r="M90" s="2">
        <f t="shared" si="1"/>
        <v>0</v>
      </c>
    </row>
    <row r="91" spans="2:13">
      <c r="B91" s="49"/>
      <c r="C91" s="6"/>
      <c r="D91" s="6"/>
      <c r="E91" s="6"/>
      <c r="F91" s="6"/>
      <c r="G91" s="6"/>
      <c r="H91" s="6"/>
      <c r="I91" s="6"/>
      <c r="J91" s="6"/>
      <c r="K91" s="6"/>
      <c r="L91" s="6"/>
      <c r="M91" s="2">
        <f t="shared" si="1"/>
        <v>0</v>
      </c>
    </row>
    <row r="92" spans="2:13">
      <c r="B92" s="49"/>
      <c r="C92" s="6"/>
      <c r="D92" s="6"/>
      <c r="E92" s="6"/>
      <c r="F92" s="6"/>
      <c r="G92" s="6"/>
      <c r="H92" s="6"/>
      <c r="I92" s="6"/>
      <c r="J92" s="6"/>
      <c r="K92" s="6"/>
      <c r="L92" s="6"/>
      <c r="M92" s="2">
        <f t="shared" si="1"/>
        <v>0</v>
      </c>
    </row>
    <row r="93" spans="2:13">
      <c r="B93" s="49"/>
      <c r="C93" s="6"/>
      <c r="D93" s="6"/>
      <c r="E93" s="6"/>
      <c r="F93" s="6"/>
      <c r="G93" s="6"/>
      <c r="H93" s="6"/>
      <c r="I93" s="6"/>
      <c r="J93" s="6"/>
      <c r="K93" s="6"/>
      <c r="L93" s="6"/>
      <c r="M93" s="2">
        <f t="shared" si="1"/>
        <v>0</v>
      </c>
    </row>
    <row r="94" spans="2:13">
      <c r="B94" s="49"/>
      <c r="C94" s="6"/>
      <c r="D94" s="6"/>
      <c r="E94" s="6"/>
      <c r="F94" s="6"/>
      <c r="G94" s="6"/>
      <c r="H94" s="6"/>
      <c r="I94" s="6"/>
      <c r="J94" s="6"/>
      <c r="K94" s="6"/>
      <c r="L94" s="6"/>
      <c r="M94" s="2">
        <f t="shared" si="1"/>
        <v>0</v>
      </c>
    </row>
    <row r="95" spans="2:13">
      <c r="B95" s="49"/>
      <c r="C95" s="6"/>
      <c r="D95" s="6"/>
      <c r="E95" s="6"/>
      <c r="F95" s="6"/>
      <c r="G95" s="6"/>
      <c r="H95" s="6"/>
      <c r="I95" s="6"/>
      <c r="J95" s="6"/>
      <c r="K95" s="6"/>
      <c r="L95" s="6"/>
      <c r="M95" s="2">
        <f t="shared" si="1"/>
        <v>0</v>
      </c>
    </row>
    <row r="96" spans="2:13">
      <c r="B96" s="49"/>
      <c r="C96" s="6"/>
      <c r="D96" s="6"/>
      <c r="E96" s="6"/>
      <c r="F96" s="6"/>
      <c r="G96" s="6"/>
      <c r="H96" s="6"/>
      <c r="I96" s="6"/>
      <c r="J96" s="6"/>
      <c r="K96" s="6"/>
      <c r="L96" s="6"/>
      <c r="M96" s="2">
        <f t="shared" si="1"/>
        <v>0</v>
      </c>
    </row>
    <row r="97" spans="2:13">
      <c r="B97" s="49"/>
      <c r="C97" s="6"/>
      <c r="D97" s="6"/>
      <c r="E97" s="6"/>
      <c r="F97" s="6"/>
      <c r="G97" s="6"/>
      <c r="H97" s="6"/>
      <c r="I97" s="6"/>
      <c r="J97" s="6"/>
      <c r="K97" s="6"/>
      <c r="L97" s="6"/>
      <c r="M97" s="2">
        <f t="shared" si="1"/>
        <v>0</v>
      </c>
    </row>
    <row r="98" spans="2:13">
      <c r="B98" s="49"/>
      <c r="C98" s="6"/>
      <c r="D98" s="6"/>
      <c r="E98" s="6"/>
      <c r="F98" s="6"/>
      <c r="G98" s="6"/>
      <c r="H98" s="6"/>
      <c r="I98" s="6"/>
      <c r="J98" s="6"/>
      <c r="K98" s="6"/>
      <c r="L98" s="6"/>
      <c r="M98" s="2">
        <f t="shared" si="1"/>
        <v>0</v>
      </c>
    </row>
    <row r="99" spans="2:13">
      <c r="B99" s="49"/>
      <c r="C99" s="6"/>
      <c r="D99" s="6"/>
      <c r="E99" s="6"/>
      <c r="F99" s="6"/>
      <c r="G99" s="6"/>
      <c r="H99" s="6"/>
      <c r="I99" s="6"/>
      <c r="J99" s="6"/>
      <c r="K99" s="6"/>
      <c r="L99" s="6"/>
      <c r="M99" s="2">
        <f t="shared" si="1"/>
        <v>0</v>
      </c>
    </row>
    <row r="100" spans="2:13">
      <c r="B100" s="49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2">
        <f t="shared" si="1"/>
        <v>0</v>
      </c>
    </row>
    <row r="101" spans="2:13">
      <c r="B101" s="49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2">
        <f t="shared" si="1"/>
        <v>0</v>
      </c>
    </row>
    <row r="102" spans="2:13">
      <c r="B102" s="49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2">
        <f t="shared" si="1"/>
        <v>0</v>
      </c>
    </row>
    <row r="103" spans="2:13">
      <c r="B103" s="49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2">
        <f t="shared" si="1"/>
        <v>0</v>
      </c>
    </row>
    <row r="104" spans="2:13">
      <c r="B104" s="49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2">
        <f t="shared" si="1"/>
        <v>0</v>
      </c>
    </row>
    <row r="105" spans="2:13">
      <c r="B105" s="49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2">
        <f t="shared" si="1"/>
        <v>0</v>
      </c>
    </row>
    <row r="106" spans="2:13">
      <c r="B106" s="49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2">
        <f t="shared" si="1"/>
        <v>0</v>
      </c>
    </row>
    <row r="107" spans="2:13">
      <c r="B107" s="49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2">
        <f t="shared" si="1"/>
        <v>0</v>
      </c>
    </row>
    <row r="108" spans="2:13">
      <c r="B108" s="49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2">
        <f t="shared" si="1"/>
        <v>0</v>
      </c>
    </row>
    <row r="109" spans="2:13">
      <c r="B109" s="49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2">
        <f t="shared" si="1"/>
        <v>0</v>
      </c>
    </row>
    <row r="110" spans="2:13">
      <c r="B110" s="49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2">
        <f t="shared" si="1"/>
        <v>0</v>
      </c>
    </row>
    <row r="111" spans="2:13">
      <c r="B111" s="49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2">
        <f t="shared" si="1"/>
        <v>0</v>
      </c>
    </row>
    <row r="112" spans="2:13">
      <c r="B112" s="49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2">
        <f t="shared" si="1"/>
        <v>0</v>
      </c>
    </row>
    <row r="113" spans="2:13">
      <c r="B113" s="49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2">
        <f t="shared" si="1"/>
        <v>0</v>
      </c>
    </row>
    <row r="114" spans="2:13">
      <c r="B114" s="49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2">
        <f t="shared" si="1"/>
        <v>0</v>
      </c>
    </row>
    <row r="115" spans="2:13">
      <c r="B115" s="49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2">
        <f t="shared" si="1"/>
        <v>0</v>
      </c>
    </row>
    <row r="116" spans="2:13">
      <c r="B116" s="49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2">
        <f t="shared" si="1"/>
        <v>0</v>
      </c>
    </row>
    <row r="117" spans="2:13">
      <c r="B117" s="49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2">
        <f t="shared" si="1"/>
        <v>0</v>
      </c>
    </row>
    <row r="118" spans="2:13">
      <c r="B118" s="49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2">
        <f t="shared" si="1"/>
        <v>0</v>
      </c>
    </row>
    <row r="119" spans="2:13">
      <c r="B119" s="49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2">
        <f t="shared" si="1"/>
        <v>0</v>
      </c>
    </row>
    <row r="120" spans="2:13">
      <c r="B120" s="49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2">
        <f t="shared" si="1"/>
        <v>0</v>
      </c>
    </row>
    <row r="121" spans="2:13">
      <c r="B121" s="49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2">
        <f t="shared" si="1"/>
        <v>0</v>
      </c>
    </row>
    <row r="122" spans="2:13">
      <c r="B122" s="49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2">
        <f t="shared" si="1"/>
        <v>0</v>
      </c>
    </row>
    <row r="123" spans="2:13">
      <c r="B123" s="49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2">
        <f t="shared" si="1"/>
        <v>0</v>
      </c>
    </row>
    <row r="124" spans="2:13">
      <c r="B124" s="49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2">
        <f t="shared" si="1"/>
        <v>0</v>
      </c>
    </row>
    <row r="125" spans="2:13">
      <c r="B125" s="49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2">
        <f t="shared" si="1"/>
        <v>0</v>
      </c>
    </row>
    <row r="126" spans="2:13">
      <c r="B126" s="49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2">
        <f t="shared" si="1"/>
        <v>0</v>
      </c>
    </row>
    <row r="127" spans="2:13">
      <c r="B127" s="49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2">
        <f t="shared" si="1"/>
        <v>0</v>
      </c>
    </row>
    <row r="128" spans="2:13">
      <c r="B128" s="49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2">
        <f t="shared" si="1"/>
        <v>0</v>
      </c>
    </row>
    <row r="129" spans="2:13">
      <c r="B129" s="49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2">
        <f t="shared" si="1"/>
        <v>0</v>
      </c>
    </row>
    <row r="130" spans="2:13">
      <c r="B130" s="49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2">
        <f t="shared" si="1"/>
        <v>0</v>
      </c>
    </row>
    <row r="131" spans="2:13">
      <c r="B131" s="49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2">
        <f t="shared" si="1"/>
        <v>0</v>
      </c>
    </row>
    <row r="132" spans="2:13">
      <c r="C132" s="6"/>
      <c r="D132" s="47"/>
      <c r="E132" s="6"/>
      <c r="F132" s="6"/>
      <c r="G132" s="6"/>
      <c r="H132" s="6"/>
      <c r="I132" s="6"/>
      <c r="J132" s="6"/>
      <c r="K132" s="6"/>
      <c r="L132" s="6"/>
      <c r="M132" s="2">
        <f t="shared" si="1"/>
        <v>0</v>
      </c>
    </row>
    <row r="133" spans="2:13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2">
        <f t="shared" si="1"/>
        <v>0</v>
      </c>
    </row>
    <row r="134" spans="2:13" ht="15.75">
      <c r="C134" s="11">
        <f t="shared" ref="C134:E134" si="2">SUM(C4:C133)</f>
        <v>0</v>
      </c>
      <c r="D134" s="11">
        <f t="shared" si="2"/>
        <v>7621.7</v>
      </c>
      <c r="E134" s="11">
        <f t="shared" si="2"/>
        <v>0</v>
      </c>
      <c r="F134" s="11">
        <f t="shared" ref="F134" si="3">SUM(F4:F133)</f>
        <v>0</v>
      </c>
      <c r="G134" s="11">
        <f t="shared" ref="G134" si="4">SUM(G4:G133)</f>
        <v>0</v>
      </c>
      <c r="H134" s="11">
        <f t="shared" ref="H134" si="5">SUM(H4:H133)</f>
        <v>0</v>
      </c>
      <c r="I134" s="11">
        <f t="shared" ref="I134" si="6">SUM(I4:I133)</f>
        <v>0</v>
      </c>
      <c r="J134" s="11">
        <f t="shared" ref="J134" si="7">SUM(J4:J133)</f>
        <v>1500</v>
      </c>
      <c r="K134" s="11">
        <f t="shared" ref="K134" si="8">SUM(K4:K133)</f>
        <v>0</v>
      </c>
      <c r="L134" s="11">
        <f t="shared" ref="L134:M134" si="9">SUM(L4:L133)</f>
        <v>0</v>
      </c>
      <c r="M134" s="11">
        <f t="shared" si="9"/>
        <v>9121.7000000000007</v>
      </c>
    </row>
  </sheetData>
  <mergeCells count="1">
    <mergeCell ref="A2:B2"/>
  </mergeCells>
  <pageMargins left="0.32" right="0.1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78"/>
  <sheetViews>
    <sheetView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D6" sqref="D6"/>
    </sheetView>
  </sheetViews>
  <sheetFormatPr baseColWidth="10" defaultRowHeight="15"/>
  <cols>
    <col min="1" max="1" width="10.7109375" style="1" customWidth="1"/>
    <col min="2" max="2" width="80.85546875" customWidth="1"/>
    <col min="3" max="3" width="15.85546875" style="2" bestFit="1" customWidth="1"/>
    <col min="4" max="4" width="15.85546875" style="2" customWidth="1"/>
    <col min="5" max="5" width="14.28515625" customWidth="1"/>
    <col min="6" max="7" width="11" customWidth="1"/>
  </cols>
  <sheetData>
    <row r="2" spans="1:10" ht="21">
      <c r="A2" s="139" t="s">
        <v>16</v>
      </c>
      <c r="B2" s="139"/>
      <c r="C2" s="103" t="s">
        <v>72</v>
      </c>
      <c r="D2" s="105" t="s">
        <v>71</v>
      </c>
    </row>
    <row r="3" spans="1:10" ht="21.75" customHeight="1">
      <c r="B3" s="10"/>
      <c r="C3" s="10">
        <v>51103</v>
      </c>
      <c r="D3" s="43">
        <v>51903</v>
      </c>
      <c r="E3" s="10">
        <v>54104</v>
      </c>
      <c r="F3" s="10">
        <v>54105</v>
      </c>
      <c r="G3" s="10">
        <v>54107</v>
      </c>
      <c r="H3" s="10">
        <v>54114</v>
      </c>
      <c r="I3" s="69">
        <v>54301</v>
      </c>
      <c r="J3" s="55" t="s">
        <v>40</v>
      </c>
    </row>
    <row r="4" spans="1:10">
      <c r="A4" s="1" t="s">
        <v>95</v>
      </c>
      <c r="B4" t="s">
        <v>96</v>
      </c>
      <c r="D4" s="2">
        <v>8840</v>
      </c>
      <c r="G4" s="6"/>
      <c r="I4" s="6"/>
      <c r="J4" s="2">
        <f>SUM(C4:I4)</f>
        <v>8840</v>
      </c>
    </row>
    <row r="5" spans="1:10">
      <c r="A5" s="1" t="s">
        <v>178</v>
      </c>
      <c r="B5" s="5" t="s">
        <v>179</v>
      </c>
      <c r="G5" s="6"/>
      <c r="H5" s="6">
        <v>832.57</v>
      </c>
      <c r="I5" s="6"/>
      <c r="J5" s="2">
        <f t="shared" ref="J5:J67" si="0">SUM(C5:I5)</f>
        <v>832.57</v>
      </c>
    </row>
    <row r="6" spans="1:10">
      <c r="A6" s="1" t="s">
        <v>400</v>
      </c>
      <c r="B6" s="49" t="s">
        <v>401</v>
      </c>
      <c r="D6" s="2">
        <v>9131.35</v>
      </c>
      <c r="G6" s="47"/>
      <c r="H6" s="6"/>
      <c r="I6" s="6"/>
      <c r="J6" s="2">
        <f t="shared" si="0"/>
        <v>9131.35</v>
      </c>
    </row>
    <row r="7" spans="1:10">
      <c r="B7" s="5"/>
      <c r="E7" s="7"/>
      <c r="F7" s="6"/>
      <c r="G7" s="47"/>
      <c r="H7" s="6"/>
      <c r="I7" s="6"/>
      <c r="J7" s="2">
        <f t="shared" si="0"/>
        <v>0</v>
      </c>
    </row>
    <row r="8" spans="1:10">
      <c r="B8" s="5"/>
      <c r="E8" s="7"/>
      <c r="F8" s="6"/>
      <c r="G8" s="6"/>
      <c r="H8" s="58"/>
      <c r="I8" s="6"/>
      <c r="J8" s="2">
        <f t="shared" si="0"/>
        <v>0</v>
      </c>
    </row>
    <row r="9" spans="1:10">
      <c r="B9" s="49"/>
      <c r="F9" s="6"/>
      <c r="G9" s="6"/>
      <c r="H9" s="6"/>
      <c r="I9" s="6"/>
      <c r="J9" s="2">
        <f t="shared" si="0"/>
        <v>0</v>
      </c>
    </row>
    <row r="10" spans="1:10">
      <c r="B10" s="49"/>
      <c r="G10" s="6"/>
      <c r="H10" s="6"/>
      <c r="I10" s="6"/>
      <c r="J10" s="2">
        <f t="shared" si="0"/>
        <v>0</v>
      </c>
    </row>
    <row r="11" spans="1:10">
      <c r="B11" s="49"/>
      <c r="E11" s="6"/>
      <c r="G11" s="6"/>
      <c r="H11" s="6"/>
      <c r="I11" s="6"/>
      <c r="J11" s="2">
        <f t="shared" si="0"/>
        <v>0</v>
      </c>
    </row>
    <row r="12" spans="1:10">
      <c r="B12" s="49"/>
      <c r="E12" s="6"/>
      <c r="G12" s="6"/>
      <c r="H12" s="6"/>
      <c r="J12" s="2">
        <f t="shared" si="0"/>
        <v>0</v>
      </c>
    </row>
    <row r="13" spans="1:10">
      <c r="B13" s="49"/>
      <c r="C13" s="6"/>
      <c r="D13" s="6"/>
      <c r="E13" s="6"/>
      <c r="F13" s="6"/>
      <c r="G13" s="6"/>
      <c r="H13" s="6"/>
      <c r="I13" s="6"/>
      <c r="J13" s="2">
        <f t="shared" si="0"/>
        <v>0</v>
      </c>
    </row>
    <row r="14" spans="1:10">
      <c r="B14" s="49"/>
      <c r="C14" s="6"/>
      <c r="D14" s="6"/>
      <c r="E14" s="6"/>
      <c r="F14" s="6"/>
      <c r="G14" s="6"/>
      <c r="H14" s="6"/>
      <c r="I14" s="6"/>
      <c r="J14" s="2">
        <f t="shared" si="0"/>
        <v>0</v>
      </c>
    </row>
    <row r="15" spans="1:10">
      <c r="B15" s="49"/>
      <c r="C15" s="6"/>
      <c r="D15" s="6"/>
      <c r="E15" s="6"/>
      <c r="F15" s="6"/>
      <c r="G15" s="6"/>
      <c r="H15" s="6"/>
      <c r="I15" s="6"/>
      <c r="J15" s="2">
        <f t="shared" si="0"/>
        <v>0</v>
      </c>
    </row>
    <row r="16" spans="1:10">
      <c r="B16" s="49"/>
      <c r="C16" s="6"/>
      <c r="D16" s="6"/>
      <c r="E16" s="6"/>
      <c r="F16" s="6"/>
      <c r="G16" s="6"/>
      <c r="H16" s="6"/>
      <c r="I16" s="6"/>
      <c r="J16" s="2">
        <f t="shared" si="0"/>
        <v>0</v>
      </c>
    </row>
    <row r="17" spans="2:10">
      <c r="B17" s="49"/>
      <c r="C17" s="6"/>
      <c r="D17" s="6"/>
      <c r="E17" s="6"/>
      <c r="F17" s="6"/>
      <c r="G17" s="6"/>
      <c r="H17" s="6"/>
      <c r="I17" s="6"/>
      <c r="J17" s="2">
        <f t="shared" si="0"/>
        <v>0</v>
      </c>
    </row>
    <row r="18" spans="2:10">
      <c r="B18" s="49"/>
      <c r="C18" s="6"/>
      <c r="D18" s="6"/>
      <c r="E18" s="6"/>
      <c r="F18" s="6"/>
      <c r="G18" s="6"/>
      <c r="H18" s="6"/>
      <c r="I18" s="6"/>
      <c r="J18" s="2">
        <f t="shared" si="0"/>
        <v>0</v>
      </c>
    </row>
    <row r="19" spans="2:10">
      <c r="B19" s="49"/>
      <c r="C19" s="6"/>
      <c r="D19" s="6"/>
      <c r="E19" s="6"/>
      <c r="F19" s="6"/>
      <c r="G19" s="6"/>
      <c r="H19" s="6"/>
      <c r="I19" s="6"/>
      <c r="J19" s="2">
        <f t="shared" si="0"/>
        <v>0</v>
      </c>
    </row>
    <row r="20" spans="2:10">
      <c r="B20" s="49"/>
      <c r="C20" s="6"/>
      <c r="D20" s="6"/>
      <c r="E20" s="6"/>
      <c r="F20" s="6"/>
      <c r="G20" s="6"/>
      <c r="H20" s="6"/>
      <c r="I20" s="6"/>
      <c r="J20" s="2">
        <f t="shared" si="0"/>
        <v>0</v>
      </c>
    </row>
    <row r="21" spans="2:10">
      <c r="C21" s="6"/>
      <c r="D21" s="6"/>
      <c r="E21" s="6"/>
      <c r="F21" s="6"/>
      <c r="G21" s="6"/>
      <c r="H21" s="6"/>
      <c r="I21" s="6"/>
      <c r="J21" s="2">
        <f t="shared" si="0"/>
        <v>0</v>
      </c>
    </row>
    <row r="22" spans="2:10">
      <c r="B22" s="49"/>
      <c r="C22" s="6"/>
      <c r="D22" s="6"/>
      <c r="E22" s="6"/>
      <c r="F22" s="6"/>
      <c r="G22" s="6"/>
      <c r="H22" s="6"/>
      <c r="I22" s="6"/>
      <c r="J22" s="2">
        <f t="shared" si="0"/>
        <v>0</v>
      </c>
    </row>
    <row r="23" spans="2:10">
      <c r="B23" s="49"/>
      <c r="C23" s="6"/>
      <c r="D23" s="6"/>
      <c r="E23" s="6"/>
      <c r="F23" s="6"/>
      <c r="G23" s="6"/>
      <c r="H23" s="6"/>
      <c r="I23" s="6"/>
      <c r="J23" s="2">
        <f t="shared" si="0"/>
        <v>0</v>
      </c>
    </row>
    <row r="24" spans="2:10">
      <c r="B24" s="49"/>
      <c r="C24" s="6"/>
      <c r="D24" s="6"/>
      <c r="E24" s="6"/>
      <c r="F24" s="6"/>
      <c r="G24" s="6"/>
      <c r="H24" s="6"/>
      <c r="I24" s="6"/>
      <c r="J24" s="2">
        <f t="shared" si="0"/>
        <v>0</v>
      </c>
    </row>
    <row r="25" spans="2:10">
      <c r="C25" s="6"/>
      <c r="D25" s="6"/>
      <c r="E25" s="6"/>
      <c r="F25" s="6"/>
      <c r="G25" s="6"/>
      <c r="H25" s="6"/>
      <c r="I25" s="6"/>
      <c r="J25" s="2">
        <f t="shared" si="0"/>
        <v>0</v>
      </c>
    </row>
    <row r="26" spans="2:10">
      <c r="C26" s="6"/>
      <c r="D26" s="6"/>
      <c r="E26" s="6"/>
      <c r="F26" s="6"/>
      <c r="G26" s="6"/>
      <c r="H26" s="6"/>
      <c r="I26" s="6"/>
      <c r="J26" s="2">
        <f t="shared" si="0"/>
        <v>0</v>
      </c>
    </row>
    <row r="27" spans="2:10">
      <c r="C27" s="6"/>
      <c r="D27" s="6"/>
      <c r="E27" s="6"/>
      <c r="F27" s="6"/>
      <c r="G27" s="6"/>
      <c r="H27" s="6"/>
      <c r="I27" s="6"/>
      <c r="J27" s="2">
        <f t="shared" si="0"/>
        <v>0</v>
      </c>
    </row>
    <row r="28" spans="2:10">
      <c r="C28" s="6"/>
      <c r="D28" s="6"/>
      <c r="E28" s="47"/>
      <c r="F28" s="6"/>
      <c r="G28" s="6"/>
      <c r="H28" s="6"/>
      <c r="I28" s="6"/>
      <c r="J28" s="2">
        <f t="shared" si="0"/>
        <v>0</v>
      </c>
    </row>
    <row r="29" spans="2:10">
      <c r="C29" s="6"/>
      <c r="D29" s="6"/>
      <c r="E29" s="47"/>
      <c r="F29" s="6"/>
      <c r="G29" s="6"/>
      <c r="H29" s="6"/>
      <c r="I29" s="6"/>
      <c r="J29" s="2">
        <f t="shared" si="0"/>
        <v>0</v>
      </c>
    </row>
    <row r="30" spans="2:10">
      <c r="C30" s="6"/>
      <c r="D30" s="6"/>
      <c r="E30" s="47"/>
      <c r="F30" s="6"/>
      <c r="G30" s="6"/>
      <c r="H30" s="6"/>
      <c r="I30" s="6"/>
      <c r="J30" s="2">
        <f t="shared" si="0"/>
        <v>0</v>
      </c>
    </row>
    <row r="31" spans="2:10">
      <c r="C31" s="6"/>
      <c r="D31" s="6"/>
      <c r="E31" s="47"/>
      <c r="F31" s="6"/>
      <c r="G31" s="6"/>
      <c r="H31" s="6"/>
      <c r="I31" s="6"/>
      <c r="J31" s="2">
        <f t="shared" si="0"/>
        <v>0</v>
      </c>
    </row>
    <row r="32" spans="2:10">
      <c r="C32" s="6"/>
      <c r="D32" s="6"/>
      <c r="E32" s="47"/>
      <c r="F32" s="6"/>
      <c r="G32" s="6"/>
      <c r="H32" s="6"/>
      <c r="I32" s="6"/>
      <c r="J32" s="2">
        <f t="shared" si="0"/>
        <v>0</v>
      </c>
    </row>
    <row r="33" spans="3:10">
      <c r="C33" s="6"/>
      <c r="D33" s="6"/>
      <c r="E33" s="47"/>
      <c r="F33" s="6"/>
      <c r="G33" s="6"/>
      <c r="H33" s="6"/>
      <c r="I33" s="6"/>
      <c r="J33" s="2">
        <f t="shared" si="0"/>
        <v>0</v>
      </c>
    </row>
    <row r="34" spans="3:10">
      <c r="C34" s="6"/>
      <c r="D34" s="6"/>
      <c r="E34" s="47"/>
      <c r="F34" s="6"/>
      <c r="G34" s="6"/>
      <c r="H34" s="6"/>
      <c r="I34" s="6"/>
      <c r="J34" s="2">
        <f t="shared" si="0"/>
        <v>0</v>
      </c>
    </row>
    <row r="35" spans="3:10">
      <c r="C35" s="6"/>
      <c r="D35" s="6"/>
      <c r="E35" s="47"/>
      <c r="F35" s="6"/>
      <c r="G35" s="6"/>
      <c r="H35" s="6"/>
      <c r="I35" s="6"/>
      <c r="J35" s="2">
        <f t="shared" si="0"/>
        <v>0</v>
      </c>
    </row>
    <row r="36" spans="3:10">
      <c r="C36" s="6"/>
      <c r="D36" s="6"/>
      <c r="E36" s="47"/>
      <c r="F36" s="6"/>
      <c r="G36" s="6"/>
      <c r="H36" s="6"/>
      <c r="I36" s="6"/>
      <c r="J36" s="2">
        <f t="shared" si="0"/>
        <v>0</v>
      </c>
    </row>
    <row r="37" spans="3:10">
      <c r="C37" s="6"/>
      <c r="D37" s="6"/>
      <c r="E37" s="47"/>
      <c r="F37" s="6"/>
      <c r="G37" s="6"/>
      <c r="H37" s="6"/>
      <c r="I37" s="6"/>
      <c r="J37" s="2">
        <f t="shared" si="0"/>
        <v>0</v>
      </c>
    </row>
    <row r="38" spans="3:10">
      <c r="C38" s="6"/>
      <c r="D38" s="6"/>
      <c r="E38" s="47"/>
      <c r="F38" s="6"/>
      <c r="G38" s="6"/>
      <c r="H38" s="6"/>
      <c r="I38" s="6"/>
      <c r="J38" s="2">
        <f t="shared" si="0"/>
        <v>0</v>
      </c>
    </row>
    <row r="39" spans="3:10">
      <c r="C39" s="6"/>
      <c r="D39" s="6"/>
      <c r="E39" s="47"/>
      <c r="F39" s="6"/>
      <c r="G39" s="6"/>
      <c r="H39" s="6"/>
      <c r="I39" s="6"/>
      <c r="J39" s="2">
        <f t="shared" si="0"/>
        <v>0</v>
      </c>
    </row>
    <row r="40" spans="3:10">
      <c r="C40" s="6"/>
      <c r="D40" s="6"/>
      <c r="E40" s="47"/>
      <c r="F40" s="6"/>
      <c r="G40" s="6"/>
      <c r="H40" s="6"/>
      <c r="I40" s="6"/>
      <c r="J40" s="2">
        <f t="shared" si="0"/>
        <v>0</v>
      </c>
    </row>
    <row r="41" spans="3:10">
      <c r="C41" s="6"/>
      <c r="D41" s="6"/>
      <c r="E41" s="47"/>
      <c r="F41" s="6"/>
      <c r="G41" s="6"/>
      <c r="H41" s="6"/>
      <c r="I41" s="6"/>
      <c r="J41" s="2">
        <f t="shared" si="0"/>
        <v>0</v>
      </c>
    </row>
    <row r="42" spans="3:10">
      <c r="C42" s="6"/>
      <c r="D42" s="6"/>
      <c r="E42" s="47"/>
      <c r="F42" s="6"/>
      <c r="G42" s="6"/>
      <c r="H42" s="6"/>
      <c r="I42" s="6"/>
      <c r="J42" s="2">
        <f t="shared" si="0"/>
        <v>0</v>
      </c>
    </row>
    <row r="43" spans="3:10">
      <c r="C43" s="6"/>
      <c r="D43" s="6"/>
      <c r="E43" s="47"/>
      <c r="F43" s="6"/>
      <c r="G43" s="6"/>
      <c r="H43" s="6"/>
      <c r="I43" s="6"/>
      <c r="J43" s="2">
        <f t="shared" si="0"/>
        <v>0</v>
      </c>
    </row>
    <row r="44" spans="3:10">
      <c r="C44" s="6"/>
      <c r="D44" s="6"/>
      <c r="E44" s="47"/>
      <c r="F44" s="6"/>
      <c r="G44" s="6"/>
      <c r="H44" s="6"/>
      <c r="I44" s="6"/>
      <c r="J44" s="2">
        <f t="shared" si="0"/>
        <v>0</v>
      </c>
    </row>
    <row r="45" spans="3:10">
      <c r="C45" s="6"/>
      <c r="D45" s="6"/>
      <c r="E45" s="47"/>
      <c r="F45" s="6"/>
      <c r="G45" s="6"/>
      <c r="H45" s="6"/>
      <c r="I45" s="6"/>
      <c r="J45" s="2">
        <f t="shared" si="0"/>
        <v>0</v>
      </c>
    </row>
    <row r="46" spans="3:10">
      <c r="C46" s="6"/>
      <c r="D46" s="6"/>
      <c r="E46" s="47"/>
      <c r="F46" s="6"/>
      <c r="G46" s="6"/>
      <c r="H46" s="6"/>
      <c r="I46" s="6"/>
      <c r="J46" s="2">
        <f t="shared" si="0"/>
        <v>0</v>
      </c>
    </row>
    <row r="47" spans="3:10">
      <c r="C47" s="6"/>
      <c r="D47" s="6"/>
      <c r="E47" s="47"/>
      <c r="F47" s="6"/>
      <c r="G47" s="6"/>
      <c r="H47" s="6"/>
      <c r="I47" s="6"/>
      <c r="J47" s="2">
        <f t="shared" si="0"/>
        <v>0</v>
      </c>
    </row>
    <row r="48" spans="3:10">
      <c r="C48" s="6"/>
      <c r="D48" s="6"/>
      <c r="E48" s="47"/>
      <c r="F48" s="6"/>
      <c r="G48" s="6"/>
      <c r="H48" s="6"/>
      <c r="I48" s="6"/>
      <c r="J48" s="2">
        <f t="shared" si="0"/>
        <v>0</v>
      </c>
    </row>
    <row r="49" spans="3:10">
      <c r="C49" s="6"/>
      <c r="D49" s="6"/>
      <c r="E49" s="47"/>
      <c r="F49" s="6"/>
      <c r="G49" s="6"/>
      <c r="H49" s="6"/>
      <c r="I49" s="6"/>
      <c r="J49" s="2">
        <f t="shared" si="0"/>
        <v>0</v>
      </c>
    </row>
    <row r="50" spans="3:10">
      <c r="C50" s="6"/>
      <c r="D50" s="6"/>
      <c r="E50" s="47"/>
      <c r="F50" s="6"/>
      <c r="G50" s="6"/>
      <c r="H50" s="6"/>
      <c r="I50" s="6"/>
      <c r="J50" s="2">
        <f t="shared" si="0"/>
        <v>0</v>
      </c>
    </row>
    <row r="51" spans="3:10">
      <c r="C51" s="6"/>
      <c r="D51" s="6"/>
      <c r="E51" s="47"/>
      <c r="F51" s="6"/>
      <c r="G51" s="6"/>
      <c r="H51" s="6"/>
      <c r="I51" s="6"/>
      <c r="J51" s="2">
        <f t="shared" si="0"/>
        <v>0</v>
      </c>
    </row>
    <row r="52" spans="3:10">
      <c r="C52" s="6"/>
      <c r="D52" s="6"/>
      <c r="E52" s="47"/>
      <c r="F52" s="6"/>
      <c r="G52" s="6"/>
      <c r="H52" s="6"/>
      <c r="I52" s="6"/>
      <c r="J52" s="2">
        <f t="shared" si="0"/>
        <v>0</v>
      </c>
    </row>
    <row r="53" spans="3:10">
      <c r="C53" s="6"/>
      <c r="D53" s="6"/>
      <c r="E53" s="47"/>
      <c r="F53" s="6"/>
      <c r="G53" s="6"/>
      <c r="H53" s="6"/>
      <c r="I53" s="6"/>
      <c r="J53" s="2">
        <f t="shared" si="0"/>
        <v>0</v>
      </c>
    </row>
    <row r="54" spans="3:10">
      <c r="C54" s="6"/>
      <c r="D54" s="6"/>
      <c r="E54" s="47"/>
      <c r="F54" s="6"/>
      <c r="G54" s="6"/>
      <c r="H54" s="6"/>
      <c r="I54" s="6"/>
      <c r="J54" s="2">
        <f t="shared" si="0"/>
        <v>0</v>
      </c>
    </row>
    <row r="55" spans="3:10">
      <c r="C55" s="6"/>
      <c r="D55" s="6"/>
      <c r="E55" s="47"/>
      <c r="F55" s="6"/>
      <c r="G55" s="6"/>
      <c r="H55" s="6"/>
      <c r="I55" s="6"/>
      <c r="J55" s="2">
        <f t="shared" si="0"/>
        <v>0</v>
      </c>
    </row>
    <row r="56" spans="3:10">
      <c r="C56" s="6"/>
      <c r="D56" s="6"/>
      <c r="E56" s="47"/>
      <c r="F56" s="6"/>
      <c r="G56" s="6"/>
      <c r="H56" s="6"/>
      <c r="I56" s="6"/>
      <c r="J56" s="2">
        <f t="shared" si="0"/>
        <v>0</v>
      </c>
    </row>
    <row r="57" spans="3:10">
      <c r="C57" s="6"/>
      <c r="D57" s="6"/>
      <c r="E57" s="47"/>
      <c r="F57" s="6"/>
      <c r="G57" s="6"/>
      <c r="H57" s="6"/>
      <c r="I57" s="6"/>
      <c r="J57" s="2">
        <f t="shared" si="0"/>
        <v>0</v>
      </c>
    </row>
    <row r="58" spans="3:10">
      <c r="C58" s="6"/>
      <c r="D58" s="6"/>
      <c r="E58" s="47"/>
      <c r="F58" s="6"/>
      <c r="G58" s="6"/>
      <c r="H58" s="6"/>
      <c r="I58" s="6"/>
      <c r="J58" s="2">
        <f t="shared" si="0"/>
        <v>0</v>
      </c>
    </row>
    <row r="59" spans="3:10">
      <c r="C59" s="6"/>
      <c r="D59" s="6"/>
      <c r="E59" s="47"/>
      <c r="F59" s="6"/>
      <c r="G59" s="6"/>
      <c r="H59" s="6"/>
      <c r="I59" s="6"/>
      <c r="J59" s="2">
        <f t="shared" si="0"/>
        <v>0</v>
      </c>
    </row>
    <row r="60" spans="3:10">
      <c r="C60" s="6"/>
      <c r="D60" s="6"/>
      <c r="E60" s="47"/>
      <c r="F60" s="6"/>
      <c r="G60" s="6"/>
      <c r="H60" s="6"/>
      <c r="I60" s="6"/>
      <c r="J60" s="2">
        <f t="shared" si="0"/>
        <v>0</v>
      </c>
    </row>
    <row r="61" spans="3:10">
      <c r="C61" s="6"/>
      <c r="D61" s="6"/>
      <c r="E61" s="47"/>
      <c r="F61" s="6"/>
      <c r="G61" s="6"/>
      <c r="H61" s="6"/>
      <c r="I61" s="6"/>
      <c r="J61" s="2">
        <f t="shared" si="0"/>
        <v>0</v>
      </c>
    </row>
    <row r="62" spans="3:10">
      <c r="C62" s="6"/>
      <c r="D62" s="6"/>
      <c r="E62" s="47"/>
      <c r="F62" s="6"/>
      <c r="G62" s="6"/>
      <c r="H62" s="6"/>
      <c r="I62" s="6"/>
      <c r="J62" s="2">
        <f t="shared" si="0"/>
        <v>0</v>
      </c>
    </row>
    <row r="63" spans="3:10">
      <c r="C63" s="6"/>
      <c r="D63" s="6"/>
      <c r="E63" s="47"/>
      <c r="F63" s="6"/>
      <c r="G63" s="6"/>
      <c r="H63" s="6"/>
      <c r="I63" s="6"/>
      <c r="J63" s="2">
        <f t="shared" si="0"/>
        <v>0</v>
      </c>
    </row>
    <row r="64" spans="3:10">
      <c r="C64" s="6"/>
      <c r="D64" s="6"/>
      <c r="E64" s="47"/>
      <c r="F64" s="6"/>
      <c r="G64" s="6"/>
      <c r="H64" s="6"/>
      <c r="I64" s="6"/>
      <c r="J64" s="2">
        <f t="shared" si="0"/>
        <v>0</v>
      </c>
    </row>
    <row r="65" spans="3:10">
      <c r="C65" s="6"/>
      <c r="D65" s="6"/>
      <c r="E65" s="47"/>
      <c r="F65" s="6"/>
      <c r="G65" s="6"/>
      <c r="H65" s="6"/>
      <c r="I65" s="6"/>
      <c r="J65" s="2">
        <f t="shared" si="0"/>
        <v>0</v>
      </c>
    </row>
    <row r="66" spans="3:10">
      <c r="C66" s="6"/>
      <c r="D66" s="6"/>
      <c r="E66" s="47"/>
      <c r="F66" s="6"/>
      <c r="G66" s="6"/>
      <c r="H66" s="6"/>
      <c r="I66" s="6"/>
      <c r="J66" s="2">
        <f t="shared" si="0"/>
        <v>0</v>
      </c>
    </row>
    <row r="67" spans="3:10">
      <c r="C67" s="6"/>
      <c r="D67" s="6"/>
      <c r="E67" s="47"/>
      <c r="F67" s="6"/>
      <c r="G67" s="6"/>
      <c r="H67" s="6"/>
      <c r="I67" s="6"/>
      <c r="J67" s="2">
        <f t="shared" si="0"/>
        <v>0</v>
      </c>
    </row>
    <row r="68" spans="3:10">
      <c r="C68" s="6"/>
      <c r="D68" s="6"/>
      <c r="E68" s="47"/>
      <c r="F68" s="6"/>
      <c r="G68" s="6"/>
      <c r="H68" s="6"/>
      <c r="I68" s="6"/>
      <c r="J68" s="2">
        <f t="shared" ref="J68:J78" si="1">SUM(C68:I68)</f>
        <v>0</v>
      </c>
    </row>
    <row r="69" spans="3:10">
      <c r="C69" s="6"/>
      <c r="D69" s="6"/>
      <c r="E69" s="47"/>
      <c r="F69" s="6"/>
      <c r="G69" s="6"/>
      <c r="H69" s="6"/>
      <c r="I69" s="6"/>
      <c r="J69" s="2">
        <f t="shared" si="1"/>
        <v>0</v>
      </c>
    </row>
    <row r="70" spans="3:10">
      <c r="C70" s="6"/>
      <c r="D70" s="6"/>
      <c r="E70" s="47"/>
      <c r="F70" s="6"/>
      <c r="G70" s="6"/>
      <c r="H70" s="6"/>
      <c r="I70" s="6"/>
      <c r="J70" s="2">
        <f t="shared" si="1"/>
        <v>0</v>
      </c>
    </row>
    <row r="71" spans="3:10">
      <c r="C71" s="6"/>
      <c r="D71" s="6"/>
      <c r="E71" s="47"/>
      <c r="F71" s="6"/>
      <c r="G71" s="6"/>
      <c r="H71" s="6"/>
      <c r="I71" s="6"/>
      <c r="J71" s="2">
        <f t="shared" si="1"/>
        <v>0</v>
      </c>
    </row>
    <row r="72" spans="3:10">
      <c r="C72" s="6"/>
      <c r="D72" s="6"/>
      <c r="E72" s="47"/>
      <c r="F72" s="6"/>
      <c r="G72" s="6"/>
      <c r="H72" s="6"/>
      <c r="I72" s="6"/>
      <c r="J72" s="2">
        <f t="shared" si="1"/>
        <v>0</v>
      </c>
    </row>
    <row r="73" spans="3:10">
      <c r="C73" s="6"/>
      <c r="D73" s="6"/>
      <c r="E73" s="47"/>
      <c r="F73" s="6"/>
      <c r="G73" s="6"/>
      <c r="H73" s="6"/>
      <c r="I73" s="6"/>
      <c r="J73" s="2">
        <f t="shared" si="1"/>
        <v>0</v>
      </c>
    </row>
    <row r="74" spans="3:10">
      <c r="C74" s="6"/>
      <c r="D74" s="6"/>
      <c r="E74" s="47"/>
      <c r="F74" s="6"/>
      <c r="G74" s="6"/>
      <c r="H74" s="6"/>
      <c r="I74" s="6"/>
      <c r="J74" s="2">
        <f t="shared" si="1"/>
        <v>0</v>
      </c>
    </row>
    <row r="75" spans="3:10">
      <c r="C75" s="6"/>
      <c r="D75" s="6"/>
      <c r="E75" s="47"/>
      <c r="F75" s="6"/>
      <c r="G75" s="6"/>
      <c r="H75" s="6"/>
      <c r="I75" s="6"/>
      <c r="J75" s="2">
        <f t="shared" si="1"/>
        <v>0</v>
      </c>
    </row>
    <row r="76" spans="3:10">
      <c r="C76" s="6"/>
      <c r="D76" s="6"/>
      <c r="E76" s="47"/>
      <c r="F76" s="6"/>
      <c r="G76" s="6"/>
      <c r="H76" s="6"/>
      <c r="I76" s="6"/>
      <c r="J76" s="2">
        <f t="shared" si="1"/>
        <v>0</v>
      </c>
    </row>
    <row r="77" spans="3:10">
      <c r="C77" s="6"/>
      <c r="D77" s="6"/>
      <c r="E77" s="6"/>
      <c r="F77" s="6"/>
      <c r="G77" s="6"/>
      <c r="H77" s="6"/>
      <c r="I77" s="6"/>
      <c r="J77" s="2">
        <f t="shared" si="1"/>
        <v>0</v>
      </c>
    </row>
    <row r="78" spans="3:10">
      <c r="C78" s="12">
        <f>SUM(C4:C77)</f>
        <v>0</v>
      </c>
      <c r="D78" s="12">
        <f t="shared" ref="D78:F78" si="2">SUM(D4:D77)</f>
        <v>17971.349999999999</v>
      </c>
      <c r="E78" s="12">
        <f t="shared" si="2"/>
        <v>0</v>
      </c>
      <c r="F78" s="12">
        <f t="shared" si="2"/>
        <v>0</v>
      </c>
      <c r="G78" s="12">
        <f t="shared" ref="G78" si="3">SUM(G4:G77)</f>
        <v>0</v>
      </c>
      <c r="H78" s="12">
        <f t="shared" ref="H78:I78" si="4">SUM(H4:H77)</f>
        <v>832.57</v>
      </c>
      <c r="I78" s="12">
        <f t="shared" si="4"/>
        <v>0</v>
      </c>
      <c r="J78" s="2">
        <f t="shared" si="1"/>
        <v>18803.919999999998</v>
      </c>
    </row>
  </sheetData>
  <mergeCells count="1">
    <mergeCell ref="A2:B2"/>
  </mergeCells>
  <pageMargins left="0.32" right="0.1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102"/>
  <sheetViews>
    <sheetView workbookViewId="0">
      <pane xSplit="2" ySplit="3" topLeftCell="G13" activePane="bottomRight" state="frozen"/>
      <selection pane="topRight" activeCell="E1" sqref="E1"/>
      <selection pane="bottomLeft" activeCell="A4" sqref="A4"/>
      <selection pane="bottomRight" activeCell="B26" sqref="B26"/>
    </sheetView>
  </sheetViews>
  <sheetFormatPr baseColWidth="10" defaultRowHeight="15"/>
  <cols>
    <col min="1" max="1" width="8.7109375" style="1" customWidth="1"/>
    <col min="2" max="2" width="86.28515625" customWidth="1"/>
    <col min="3" max="3" width="16" style="2" customWidth="1"/>
    <col min="4" max="5" width="14.28515625" customWidth="1"/>
    <col min="6" max="9" width="11.7109375" customWidth="1"/>
    <col min="10" max="10" width="11.5703125" bestFit="1" customWidth="1"/>
    <col min="11" max="11" width="11.5703125" customWidth="1"/>
    <col min="12" max="12" width="11.7109375" bestFit="1" customWidth="1"/>
    <col min="13" max="14" width="11.7109375" customWidth="1"/>
    <col min="15" max="15" width="11.5703125" bestFit="1" customWidth="1"/>
  </cols>
  <sheetData>
    <row r="2" spans="1:15" ht="21">
      <c r="A2" s="139" t="s">
        <v>15</v>
      </c>
      <c r="B2" s="139"/>
      <c r="C2" s="93" t="s">
        <v>72</v>
      </c>
      <c r="D2" s="102" t="s">
        <v>73</v>
      </c>
      <c r="E2" s="101" t="s">
        <v>71</v>
      </c>
    </row>
    <row r="3" spans="1:15" ht="21.75" customHeight="1">
      <c r="B3" s="3"/>
      <c r="C3" s="43">
        <v>51103</v>
      </c>
      <c r="D3" s="43">
        <v>51203</v>
      </c>
      <c r="E3" s="98">
        <v>51903</v>
      </c>
      <c r="F3" s="10">
        <v>54104</v>
      </c>
      <c r="G3" s="10">
        <v>54105</v>
      </c>
      <c r="H3" s="98">
        <v>54109</v>
      </c>
      <c r="I3" s="98">
        <v>54110</v>
      </c>
      <c r="J3" s="10">
        <v>54114</v>
      </c>
      <c r="K3" s="98">
        <v>54118</v>
      </c>
      <c r="L3" s="10">
        <v>54301</v>
      </c>
      <c r="M3" s="98">
        <v>54302</v>
      </c>
      <c r="N3" s="98">
        <v>61108</v>
      </c>
      <c r="O3" s="54" t="s">
        <v>40</v>
      </c>
    </row>
    <row r="4" spans="1:15">
      <c r="A4" s="1" t="s">
        <v>95</v>
      </c>
      <c r="B4" t="s">
        <v>96</v>
      </c>
      <c r="E4" s="6">
        <v>6800</v>
      </c>
      <c r="O4" s="50">
        <f>SUM(C4:N4)</f>
        <v>6800</v>
      </c>
    </row>
    <row r="5" spans="1:15">
      <c r="A5" s="1" t="s">
        <v>146</v>
      </c>
      <c r="B5" s="5" t="s">
        <v>147</v>
      </c>
      <c r="C5" s="50"/>
      <c r="D5" s="50"/>
      <c r="E5" s="50"/>
      <c r="F5" s="50"/>
      <c r="G5" s="50"/>
      <c r="H5" s="50"/>
      <c r="I5" s="50"/>
      <c r="J5" s="52"/>
      <c r="K5" s="52"/>
      <c r="L5" s="51"/>
      <c r="M5" s="51">
        <v>551.44000000000005</v>
      </c>
      <c r="N5" s="51"/>
      <c r="O5" s="50">
        <f>SUM(C5:N5)</f>
        <v>551.44000000000005</v>
      </c>
    </row>
    <row r="6" spans="1:15">
      <c r="A6" s="1" t="s">
        <v>146</v>
      </c>
      <c r="B6" s="8" t="s">
        <v>148</v>
      </c>
      <c r="C6" s="50"/>
      <c r="D6" s="50"/>
      <c r="E6" s="50"/>
      <c r="F6" s="50"/>
      <c r="G6" s="50"/>
      <c r="H6" s="50"/>
      <c r="I6" s="50">
        <v>38.700000000000003</v>
      </c>
      <c r="J6" s="52"/>
      <c r="K6" s="52"/>
      <c r="L6" s="50"/>
      <c r="M6" s="50"/>
      <c r="N6" s="50"/>
      <c r="O6" s="50">
        <f t="shared" ref="O6:O7" si="0">SUM(C6:N6)</f>
        <v>38.700000000000003</v>
      </c>
    </row>
    <row r="7" spans="1:15">
      <c r="A7" s="1" t="s">
        <v>146</v>
      </c>
      <c r="B7" s="8" t="s">
        <v>149</v>
      </c>
      <c r="C7" s="50"/>
      <c r="D7" s="52"/>
      <c r="E7" s="52"/>
      <c r="F7" s="50"/>
      <c r="G7" s="50"/>
      <c r="H7" s="50"/>
      <c r="I7" s="50">
        <v>66.25</v>
      </c>
      <c r="J7" s="50"/>
      <c r="K7" s="50"/>
      <c r="L7" s="52"/>
      <c r="M7" s="52"/>
      <c r="N7" s="52"/>
      <c r="O7" s="50">
        <f t="shared" si="0"/>
        <v>66.25</v>
      </c>
    </row>
    <row r="8" spans="1:15">
      <c r="A8" s="1" t="s">
        <v>157</v>
      </c>
      <c r="B8" s="8" t="s">
        <v>162</v>
      </c>
      <c r="C8" s="50"/>
      <c r="D8" s="50"/>
      <c r="E8" s="50"/>
      <c r="F8" s="50"/>
      <c r="G8" s="50"/>
      <c r="H8" s="50"/>
      <c r="I8" s="50">
        <v>66.25</v>
      </c>
      <c r="J8" s="50"/>
      <c r="K8" s="50"/>
      <c r="L8" s="50"/>
      <c r="M8" s="50"/>
      <c r="N8" s="50"/>
      <c r="O8" s="50">
        <f t="shared" ref="O8:O24" si="1">SUM(C8:L8)</f>
        <v>66.25</v>
      </c>
    </row>
    <row r="9" spans="1:15">
      <c r="A9" s="1" t="s">
        <v>182</v>
      </c>
      <c r="B9" s="8" t="s">
        <v>203</v>
      </c>
      <c r="C9" s="50"/>
      <c r="D9" s="50"/>
      <c r="E9" s="50"/>
      <c r="F9" s="50"/>
      <c r="G9" s="50"/>
      <c r="H9" s="50"/>
      <c r="I9" s="50">
        <v>69</v>
      </c>
      <c r="J9" s="50"/>
      <c r="K9" s="50"/>
      <c r="L9" s="50"/>
      <c r="M9" s="50"/>
      <c r="N9" s="50"/>
      <c r="O9" s="50">
        <f t="shared" si="1"/>
        <v>69</v>
      </c>
    </row>
    <row r="10" spans="1:15">
      <c r="A10" s="1" t="s">
        <v>204</v>
      </c>
      <c r="B10" s="5" t="s">
        <v>207</v>
      </c>
      <c r="C10" s="50"/>
      <c r="D10" s="50"/>
      <c r="E10" s="50"/>
      <c r="F10" s="50"/>
      <c r="G10" s="50"/>
      <c r="H10" s="50"/>
      <c r="I10" s="50">
        <v>72.5</v>
      </c>
      <c r="J10" s="50"/>
      <c r="K10" s="50"/>
      <c r="L10" s="50"/>
      <c r="M10" s="50"/>
      <c r="N10" s="50"/>
      <c r="O10" s="50">
        <f t="shared" si="1"/>
        <v>72.5</v>
      </c>
    </row>
    <row r="11" spans="1:15">
      <c r="A11" s="1" t="s">
        <v>210</v>
      </c>
      <c r="B11" s="5" t="s">
        <v>218</v>
      </c>
      <c r="C11" s="50"/>
      <c r="D11" s="50"/>
      <c r="E11" s="50"/>
      <c r="F11" s="50"/>
      <c r="G11" s="50"/>
      <c r="H11" s="50"/>
      <c r="I11" s="50">
        <v>134.1</v>
      </c>
      <c r="J11" s="50"/>
      <c r="K11" s="50"/>
      <c r="L11" s="50"/>
      <c r="M11" s="50"/>
      <c r="N11" s="50"/>
      <c r="O11" s="50">
        <f t="shared" si="1"/>
        <v>134.1</v>
      </c>
    </row>
    <row r="12" spans="1:15">
      <c r="A12" s="1" t="s">
        <v>267</v>
      </c>
      <c r="B12" s="5" t="s">
        <v>268</v>
      </c>
      <c r="C12" s="50"/>
      <c r="D12" s="52"/>
      <c r="E12" s="52"/>
      <c r="F12" s="50"/>
      <c r="G12" s="50"/>
      <c r="H12" s="50"/>
      <c r="I12" s="50">
        <v>146.5</v>
      </c>
      <c r="J12" s="50"/>
      <c r="K12" s="50"/>
      <c r="L12" s="50"/>
      <c r="M12" s="50"/>
      <c r="N12" s="50"/>
      <c r="O12" s="50">
        <f t="shared" si="1"/>
        <v>146.5</v>
      </c>
    </row>
    <row r="13" spans="1:15">
      <c r="A13" s="1" t="s">
        <v>331</v>
      </c>
      <c r="B13" s="49" t="s">
        <v>333</v>
      </c>
      <c r="C13" s="50"/>
      <c r="D13" s="65"/>
      <c r="E13" s="65"/>
      <c r="F13" s="50"/>
      <c r="G13" s="50"/>
      <c r="H13" s="50"/>
      <c r="I13" s="50">
        <v>39</v>
      </c>
      <c r="J13" s="50"/>
      <c r="K13" s="50"/>
      <c r="L13" s="50"/>
      <c r="M13" s="50"/>
      <c r="N13" s="50"/>
      <c r="O13" s="50">
        <f>SUM(C13:N13)</f>
        <v>39</v>
      </c>
    </row>
    <row r="14" spans="1:15">
      <c r="A14" s="1" t="s">
        <v>331</v>
      </c>
      <c r="B14" s="49" t="s">
        <v>334</v>
      </c>
      <c r="C14" s="50"/>
      <c r="D14" s="65"/>
      <c r="E14" s="65"/>
      <c r="F14" s="50"/>
      <c r="G14" s="50"/>
      <c r="H14" s="50"/>
      <c r="I14" s="6">
        <v>51.75</v>
      </c>
      <c r="J14" s="50"/>
      <c r="K14" s="50"/>
      <c r="L14" s="50"/>
      <c r="M14" s="50"/>
      <c r="N14" s="50"/>
      <c r="O14" s="50">
        <f t="shared" si="1"/>
        <v>51.75</v>
      </c>
    </row>
    <row r="15" spans="1:15">
      <c r="A15" s="1" t="s">
        <v>374</v>
      </c>
      <c r="B15" s="49" t="s">
        <v>378</v>
      </c>
      <c r="D15" s="7"/>
      <c r="E15" s="7"/>
      <c r="I15" s="6">
        <v>44</v>
      </c>
      <c r="J15" s="50"/>
      <c r="K15" s="50"/>
      <c r="L15" s="6"/>
      <c r="M15" s="6"/>
      <c r="N15" s="6"/>
      <c r="O15" s="50">
        <f t="shared" si="1"/>
        <v>44</v>
      </c>
    </row>
    <row r="16" spans="1:15">
      <c r="A16" s="1" t="s">
        <v>374</v>
      </c>
      <c r="B16" s="49" t="s">
        <v>379</v>
      </c>
      <c r="D16" s="86"/>
      <c r="E16" s="86"/>
      <c r="G16" s="6"/>
      <c r="H16" s="6"/>
      <c r="I16" s="6">
        <v>50.14</v>
      </c>
      <c r="J16" s="50"/>
      <c r="K16" s="50"/>
      <c r="O16" s="50">
        <f t="shared" si="1"/>
        <v>50.14</v>
      </c>
    </row>
    <row r="17" spans="1:15">
      <c r="A17" s="1" t="s">
        <v>380</v>
      </c>
      <c r="B17" s="49" t="s">
        <v>381</v>
      </c>
      <c r="D17" s="58"/>
      <c r="E17" s="58"/>
      <c r="F17" s="6"/>
      <c r="G17" s="6"/>
      <c r="H17" s="6"/>
      <c r="I17" s="6">
        <v>40.380000000000003</v>
      </c>
      <c r="J17" s="6"/>
      <c r="K17" s="6"/>
      <c r="L17" s="6"/>
      <c r="M17" s="6"/>
      <c r="N17" s="6"/>
      <c r="O17" s="50">
        <f t="shared" si="1"/>
        <v>40.380000000000003</v>
      </c>
    </row>
    <row r="18" spans="1:15">
      <c r="A18" s="1" t="s">
        <v>380</v>
      </c>
      <c r="B18" s="49" t="s">
        <v>382</v>
      </c>
      <c r="D18" s="58"/>
      <c r="E18" s="58"/>
      <c r="F18" s="6"/>
      <c r="G18" s="6"/>
      <c r="H18" s="6"/>
      <c r="I18" s="6">
        <v>48.96</v>
      </c>
      <c r="J18" s="6"/>
      <c r="K18" s="6"/>
      <c r="L18" s="6"/>
      <c r="M18" s="6"/>
      <c r="N18" s="6"/>
      <c r="O18" s="50">
        <f t="shared" si="1"/>
        <v>48.96</v>
      </c>
    </row>
    <row r="19" spans="1:15">
      <c r="A19" s="1" t="s">
        <v>400</v>
      </c>
      <c r="B19" s="49" t="s">
        <v>401</v>
      </c>
      <c r="D19" s="58"/>
      <c r="E19" s="58">
        <v>6630</v>
      </c>
      <c r="F19" s="6"/>
      <c r="G19" s="6"/>
      <c r="H19" s="6"/>
      <c r="I19" s="6"/>
      <c r="J19" s="6"/>
      <c r="K19" s="6"/>
      <c r="L19" s="6"/>
      <c r="M19" s="6"/>
      <c r="N19" s="6"/>
      <c r="O19" s="50">
        <f t="shared" si="1"/>
        <v>6630</v>
      </c>
    </row>
    <row r="20" spans="1:15">
      <c r="A20" s="1" t="s">
        <v>410</v>
      </c>
      <c r="B20" s="5" t="s">
        <v>411</v>
      </c>
      <c r="D20" s="58"/>
      <c r="E20" s="58"/>
      <c r="F20" s="6"/>
      <c r="G20" s="6"/>
      <c r="H20" s="6"/>
      <c r="I20" s="6">
        <v>30.49</v>
      </c>
      <c r="J20" s="6"/>
      <c r="K20" s="6"/>
      <c r="L20" s="6"/>
      <c r="M20" s="6"/>
      <c r="N20" s="6"/>
      <c r="O20" s="50">
        <f t="shared" si="1"/>
        <v>30.49</v>
      </c>
    </row>
    <row r="21" spans="1:15">
      <c r="A21" s="1" t="s">
        <v>412</v>
      </c>
      <c r="B21" s="49" t="s">
        <v>413</v>
      </c>
      <c r="D21" s="58"/>
      <c r="E21" s="58"/>
      <c r="F21" s="6"/>
      <c r="G21" s="6"/>
      <c r="H21" s="6"/>
      <c r="I21" s="6"/>
      <c r="J21" s="6"/>
      <c r="K21" s="6"/>
      <c r="L21" s="6"/>
      <c r="M21" s="6">
        <v>701.41</v>
      </c>
      <c r="N21" s="6"/>
      <c r="O21" s="50">
        <f t="shared" si="1"/>
        <v>0</v>
      </c>
    </row>
    <row r="22" spans="1:15">
      <c r="A22" s="1" t="s">
        <v>414</v>
      </c>
      <c r="B22" s="5" t="s">
        <v>415</v>
      </c>
      <c r="D22" s="58"/>
      <c r="E22" s="58"/>
      <c r="F22" s="6"/>
      <c r="G22" s="6"/>
      <c r="H22" s="6"/>
      <c r="I22" s="6"/>
      <c r="J22" s="6"/>
      <c r="K22" s="6"/>
      <c r="L22" s="6"/>
      <c r="M22" s="6">
        <v>226.57</v>
      </c>
      <c r="N22" s="6"/>
      <c r="O22" s="50">
        <f t="shared" si="1"/>
        <v>0</v>
      </c>
    </row>
    <row r="23" spans="1:15">
      <c r="B23" s="5"/>
      <c r="D23" s="7"/>
      <c r="E23" s="7"/>
      <c r="I23" s="6"/>
      <c r="J23" s="6"/>
      <c r="K23" s="6"/>
      <c r="O23" s="50">
        <f t="shared" si="1"/>
        <v>0</v>
      </c>
    </row>
    <row r="24" spans="1:15">
      <c r="B24" s="5"/>
      <c r="D24" s="7"/>
      <c r="E24" s="7"/>
      <c r="I24" s="6"/>
      <c r="O24" s="50">
        <f t="shared" si="1"/>
        <v>0</v>
      </c>
    </row>
    <row r="25" spans="1:15">
      <c r="B25" s="5"/>
      <c r="D25" s="7"/>
      <c r="E25" s="7"/>
      <c r="N25" s="6"/>
      <c r="O25" s="50">
        <f>SUM(C25:N25)</f>
        <v>0</v>
      </c>
    </row>
    <row r="26" spans="1:15">
      <c r="B26" s="5"/>
      <c r="D26" s="7"/>
      <c r="E26" s="7"/>
      <c r="N26" s="6"/>
      <c r="O26" s="50">
        <f t="shared" ref="O26:O101" si="2">SUM(C26:N26)</f>
        <v>0</v>
      </c>
    </row>
    <row r="27" spans="1:15">
      <c r="B27" s="5"/>
      <c r="D27" s="7"/>
      <c r="E27" s="7"/>
      <c r="N27" s="6"/>
      <c r="O27" s="50">
        <f t="shared" si="2"/>
        <v>0</v>
      </c>
    </row>
    <row r="28" spans="1:15">
      <c r="B28" s="5"/>
      <c r="D28" s="7"/>
      <c r="E28" s="7"/>
      <c r="K28" s="6"/>
      <c r="O28" s="50">
        <f t="shared" si="2"/>
        <v>0</v>
      </c>
    </row>
    <row r="29" spans="1:15">
      <c r="B29" s="5"/>
      <c r="D29" s="7"/>
      <c r="E29" s="7"/>
      <c r="K29" s="6"/>
      <c r="O29" s="50">
        <f t="shared" si="2"/>
        <v>0</v>
      </c>
    </row>
    <row r="30" spans="1:15">
      <c r="B30" s="5"/>
      <c r="D30" s="7"/>
      <c r="E30" s="7"/>
      <c r="M30" s="6"/>
      <c r="O30" s="50">
        <f t="shared" si="2"/>
        <v>0</v>
      </c>
    </row>
    <row r="31" spans="1:15">
      <c r="B31" s="5"/>
      <c r="D31" s="7"/>
      <c r="E31" s="7"/>
      <c r="I31" s="6"/>
      <c r="O31" s="50">
        <f t="shared" si="2"/>
        <v>0</v>
      </c>
    </row>
    <row r="32" spans="1:15">
      <c r="B32" s="5"/>
      <c r="D32" s="7"/>
      <c r="E32" s="7"/>
      <c r="I32" s="6"/>
      <c r="O32" s="50">
        <f t="shared" si="2"/>
        <v>0</v>
      </c>
    </row>
    <row r="33" spans="2:15">
      <c r="B33" s="5"/>
      <c r="D33" s="7"/>
      <c r="E33" s="7"/>
      <c r="I33" s="6"/>
      <c r="O33" s="50">
        <f t="shared" si="2"/>
        <v>0</v>
      </c>
    </row>
    <row r="34" spans="2:15">
      <c r="B34" s="5"/>
      <c r="D34" s="7"/>
      <c r="E34" s="7"/>
      <c r="I34" s="6"/>
      <c r="O34" s="50">
        <f t="shared" si="2"/>
        <v>0</v>
      </c>
    </row>
    <row r="35" spans="2:15">
      <c r="B35" s="5"/>
      <c r="D35" s="7"/>
      <c r="E35" s="7"/>
      <c r="I35" s="6"/>
      <c r="O35" s="50">
        <f t="shared" si="2"/>
        <v>0</v>
      </c>
    </row>
    <row r="36" spans="2:15">
      <c r="B36" s="5"/>
      <c r="D36" s="7"/>
      <c r="E36" s="7"/>
      <c r="I36" s="6"/>
      <c r="O36" s="50">
        <f t="shared" si="2"/>
        <v>0</v>
      </c>
    </row>
    <row r="37" spans="2:15">
      <c r="B37" s="5"/>
      <c r="D37" s="7"/>
      <c r="E37" s="7"/>
      <c r="I37" s="6"/>
      <c r="O37" s="50">
        <f t="shared" si="2"/>
        <v>0</v>
      </c>
    </row>
    <row r="38" spans="2:15">
      <c r="B38" s="5"/>
      <c r="D38" s="7"/>
      <c r="E38" s="7"/>
      <c r="I38" s="6"/>
      <c r="O38" s="50">
        <f t="shared" si="2"/>
        <v>0</v>
      </c>
    </row>
    <row r="39" spans="2:15">
      <c r="B39" s="5"/>
      <c r="D39" s="7"/>
      <c r="E39" s="7"/>
      <c r="I39" s="6"/>
      <c r="O39" s="50">
        <f t="shared" si="2"/>
        <v>0</v>
      </c>
    </row>
    <row r="40" spans="2:15">
      <c r="B40" s="5"/>
      <c r="D40" s="7"/>
      <c r="E40" s="7"/>
      <c r="I40" s="6"/>
      <c r="O40" s="50">
        <f t="shared" si="2"/>
        <v>0</v>
      </c>
    </row>
    <row r="41" spans="2:15">
      <c r="B41" s="5"/>
      <c r="D41" s="7"/>
      <c r="E41" s="7"/>
      <c r="I41" s="6"/>
      <c r="O41" s="50">
        <f t="shared" si="2"/>
        <v>0</v>
      </c>
    </row>
    <row r="42" spans="2:15">
      <c r="B42" s="5"/>
      <c r="D42" s="7"/>
      <c r="E42" s="7"/>
      <c r="I42" s="6"/>
      <c r="O42" s="50">
        <f t="shared" si="2"/>
        <v>0</v>
      </c>
    </row>
    <row r="43" spans="2:15">
      <c r="B43" s="5"/>
      <c r="D43" s="7"/>
      <c r="E43" s="7"/>
      <c r="I43" s="6"/>
      <c r="O43" s="50">
        <f t="shared" si="2"/>
        <v>0</v>
      </c>
    </row>
    <row r="44" spans="2:15">
      <c r="B44" s="5"/>
      <c r="D44" s="7"/>
      <c r="E44" s="7"/>
      <c r="I44" s="6"/>
      <c r="O44" s="50">
        <f t="shared" si="2"/>
        <v>0</v>
      </c>
    </row>
    <row r="45" spans="2:15">
      <c r="B45" s="5"/>
      <c r="D45" s="7"/>
      <c r="E45" s="7"/>
      <c r="I45" s="6"/>
      <c r="O45" s="50">
        <f t="shared" si="2"/>
        <v>0</v>
      </c>
    </row>
    <row r="46" spans="2:15">
      <c r="B46" s="5"/>
      <c r="D46" s="7"/>
      <c r="E46" s="7"/>
      <c r="I46" s="6"/>
      <c r="O46" s="50">
        <f t="shared" si="2"/>
        <v>0</v>
      </c>
    </row>
    <row r="47" spans="2:15">
      <c r="B47" s="5"/>
      <c r="D47" s="7"/>
      <c r="E47" s="7"/>
      <c r="I47" s="6"/>
      <c r="O47" s="50">
        <f t="shared" si="2"/>
        <v>0</v>
      </c>
    </row>
    <row r="48" spans="2:15">
      <c r="B48" s="5"/>
      <c r="D48" s="7"/>
      <c r="E48" s="7"/>
      <c r="I48" s="6"/>
      <c r="O48" s="50">
        <f t="shared" si="2"/>
        <v>0</v>
      </c>
    </row>
    <row r="49" spans="2:15">
      <c r="B49" s="5"/>
      <c r="D49" s="7"/>
      <c r="E49" s="7"/>
      <c r="I49" s="6"/>
      <c r="O49" s="50">
        <f t="shared" si="2"/>
        <v>0</v>
      </c>
    </row>
    <row r="50" spans="2:15">
      <c r="B50" s="5"/>
      <c r="D50" s="7"/>
      <c r="E50" s="7"/>
      <c r="I50" s="6"/>
      <c r="O50" s="50">
        <f t="shared" si="2"/>
        <v>0</v>
      </c>
    </row>
    <row r="51" spans="2:15">
      <c r="B51" s="5"/>
      <c r="D51" s="7"/>
      <c r="E51" s="7"/>
      <c r="I51" s="6"/>
      <c r="O51" s="50">
        <f t="shared" si="2"/>
        <v>0</v>
      </c>
    </row>
    <row r="52" spans="2:15">
      <c r="B52" s="5"/>
      <c r="D52" s="7"/>
      <c r="E52" s="7"/>
      <c r="I52" s="6"/>
      <c r="O52" s="50">
        <f t="shared" si="2"/>
        <v>0</v>
      </c>
    </row>
    <row r="53" spans="2:15">
      <c r="B53" s="5"/>
      <c r="D53" s="7"/>
      <c r="E53" s="7"/>
      <c r="I53" s="6"/>
      <c r="O53" s="50">
        <f t="shared" si="2"/>
        <v>0</v>
      </c>
    </row>
    <row r="54" spans="2:15">
      <c r="B54" s="5"/>
      <c r="D54" s="7"/>
      <c r="E54" s="7"/>
      <c r="I54" s="6"/>
      <c r="O54" s="50">
        <f t="shared" si="2"/>
        <v>0</v>
      </c>
    </row>
    <row r="55" spans="2:15">
      <c r="B55" s="5"/>
      <c r="D55" s="7"/>
      <c r="E55" s="7"/>
      <c r="I55" s="6"/>
      <c r="O55" s="50">
        <f t="shared" si="2"/>
        <v>0</v>
      </c>
    </row>
    <row r="56" spans="2:15">
      <c r="B56" s="5"/>
      <c r="D56" s="7"/>
      <c r="E56" s="7"/>
      <c r="I56" s="6"/>
      <c r="O56" s="50">
        <f t="shared" si="2"/>
        <v>0</v>
      </c>
    </row>
    <row r="57" spans="2:15">
      <c r="B57" s="5"/>
      <c r="D57" s="7"/>
      <c r="E57" s="7"/>
      <c r="I57" s="6"/>
      <c r="O57" s="50">
        <f t="shared" si="2"/>
        <v>0</v>
      </c>
    </row>
    <row r="58" spans="2:15">
      <c r="B58" s="5"/>
      <c r="D58" s="7"/>
      <c r="E58" s="7"/>
      <c r="I58" s="6"/>
      <c r="O58" s="50">
        <f t="shared" si="2"/>
        <v>0</v>
      </c>
    </row>
    <row r="59" spans="2:15">
      <c r="B59" s="5"/>
      <c r="D59" s="7"/>
      <c r="E59" s="7"/>
      <c r="I59" s="6"/>
      <c r="O59" s="50">
        <f t="shared" si="2"/>
        <v>0</v>
      </c>
    </row>
    <row r="60" spans="2:15">
      <c r="B60" s="5"/>
      <c r="D60" s="7"/>
      <c r="E60" s="7"/>
      <c r="I60" s="6"/>
      <c r="O60" s="50">
        <f t="shared" si="2"/>
        <v>0</v>
      </c>
    </row>
    <row r="61" spans="2:15">
      <c r="B61" s="5"/>
      <c r="D61" s="7"/>
      <c r="E61" s="7"/>
      <c r="I61" s="6"/>
      <c r="O61" s="50">
        <f t="shared" si="2"/>
        <v>0</v>
      </c>
    </row>
    <row r="62" spans="2:15">
      <c r="B62" s="5"/>
      <c r="D62" s="7"/>
      <c r="E62" s="7"/>
      <c r="I62" s="6"/>
      <c r="O62" s="50">
        <f t="shared" si="2"/>
        <v>0</v>
      </c>
    </row>
    <row r="63" spans="2:15">
      <c r="B63" s="5"/>
      <c r="D63" s="7"/>
      <c r="E63" s="7"/>
      <c r="I63" s="6"/>
      <c r="O63" s="50">
        <f t="shared" si="2"/>
        <v>0</v>
      </c>
    </row>
    <row r="64" spans="2:15">
      <c r="B64" s="5"/>
      <c r="D64" s="7"/>
      <c r="E64" s="7"/>
      <c r="I64" s="6"/>
      <c r="O64" s="50">
        <f t="shared" si="2"/>
        <v>0</v>
      </c>
    </row>
    <row r="65" spans="2:15">
      <c r="B65" s="5"/>
      <c r="D65" s="7"/>
      <c r="E65" s="7"/>
      <c r="I65" s="6"/>
      <c r="O65" s="50">
        <f t="shared" si="2"/>
        <v>0</v>
      </c>
    </row>
    <row r="66" spans="2:15">
      <c r="B66" s="5"/>
      <c r="D66" s="7"/>
      <c r="E66" s="7"/>
      <c r="I66" s="6"/>
      <c r="O66" s="50">
        <f t="shared" si="2"/>
        <v>0</v>
      </c>
    </row>
    <row r="67" spans="2:15">
      <c r="B67" s="5"/>
      <c r="D67" s="7"/>
      <c r="E67" s="7"/>
      <c r="I67" s="6"/>
      <c r="O67" s="50">
        <f t="shared" si="2"/>
        <v>0</v>
      </c>
    </row>
    <row r="68" spans="2:15">
      <c r="B68" s="5"/>
      <c r="D68" s="7"/>
      <c r="E68" s="7"/>
      <c r="I68" s="6"/>
      <c r="O68" s="50">
        <f t="shared" si="2"/>
        <v>0</v>
      </c>
    </row>
    <row r="69" spans="2:15">
      <c r="B69" s="5"/>
      <c r="D69" s="7"/>
      <c r="E69" s="7"/>
      <c r="I69" s="6"/>
      <c r="O69" s="50">
        <f t="shared" si="2"/>
        <v>0</v>
      </c>
    </row>
    <row r="70" spans="2:15">
      <c r="B70" s="5"/>
      <c r="D70" s="7"/>
      <c r="E70" s="7"/>
      <c r="I70" s="6"/>
      <c r="O70" s="50">
        <f t="shared" si="2"/>
        <v>0</v>
      </c>
    </row>
    <row r="71" spans="2:15">
      <c r="B71" s="5"/>
      <c r="D71" s="7"/>
      <c r="E71" s="7"/>
      <c r="I71" s="6"/>
      <c r="O71" s="50">
        <f t="shared" si="2"/>
        <v>0</v>
      </c>
    </row>
    <row r="72" spans="2:15">
      <c r="B72" s="5"/>
      <c r="D72" s="7"/>
      <c r="E72" s="7"/>
      <c r="I72" s="6"/>
      <c r="O72" s="50">
        <f t="shared" si="2"/>
        <v>0</v>
      </c>
    </row>
    <row r="73" spans="2:15">
      <c r="B73" s="5"/>
      <c r="D73" s="7"/>
      <c r="E73" s="7"/>
      <c r="I73" s="6"/>
      <c r="O73" s="50">
        <f t="shared" si="2"/>
        <v>0</v>
      </c>
    </row>
    <row r="74" spans="2:15">
      <c r="B74" s="5"/>
      <c r="D74" s="7"/>
      <c r="E74" s="7"/>
      <c r="I74" s="6"/>
      <c r="O74" s="50">
        <f t="shared" si="2"/>
        <v>0</v>
      </c>
    </row>
    <row r="75" spans="2:15">
      <c r="B75" s="5"/>
      <c r="D75" s="7"/>
      <c r="E75" s="7"/>
      <c r="I75" s="6"/>
      <c r="O75" s="50">
        <f t="shared" si="2"/>
        <v>0</v>
      </c>
    </row>
    <row r="76" spans="2:15">
      <c r="B76" s="5"/>
      <c r="D76" s="7"/>
      <c r="E76" s="7"/>
      <c r="H76" s="6"/>
      <c r="I76" s="6"/>
      <c r="O76" s="50">
        <f t="shared" si="2"/>
        <v>0</v>
      </c>
    </row>
    <row r="77" spans="2:15">
      <c r="B77" s="5"/>
      <c r="D77" s="7"/>
      <c r="E77" s="7"/>
      <c r="H77" s="6"/>
      <c r="I77" s="6"/>
      <c r="O77" s="50">
        <f t="shared" si="2"/>
        <v>0</v>
      </c>
    </row>
    <row r="78" spans="2:15">
      <c r="B78" s="5"/>
      <c r="D78" s="7"/>
      <c r="E78" s="7"/>
      <c r="F78" s="6"/>
      <c r="I78" s="6"/>
      <c r="O78" s="50">
        <f t="shared" si="2"/>
        <v>0</v>
      </c>
    </row>
    <row r="79" spans="2:15">
      <c r="B79" s="49"/>
      <c r="D79" s="7"/>
      <c r="E79" s="86"/>
      <c r="I79" s="6"/>
      <c r="O79" s="50">
        <f t="shared" si="2"/>
        <v>0</v>
      </c>
    </row>
    <row r="80" spans="2:15">
      <c r="B80" s="5"/>
      <c r="D80" s="7"/>
      <c r="E80" s="86"/>
      <c r="I80" s="6"/>
      <c r="O80" s="50">
        <f t="shared" si="2"/>
        <v>0</v>
      </c>
    </row>
    <row r="81" spans="2:15">
      <c r="B81" s="5"/>
      <c r="D81" s="7"/>
      <c r="E81" s="7"/>
      <c r="I81" s="6"/>
      <c r="N81" s="6"/>
      <c r="O81" s="50">
        <f t="shared" si="2"/>
        <v>0</v>
      </c>
    </row>
    <row r="82" spans="2:15">
      <c r="B82" s="5"/>
      <c r="D82" s="7"/>
      <c r="E82" s="7"/>
      <c r="I82" s="6"/>
      <c r="N82" s="6"/>
      <c r="O82" s="50">
        <f t="shared" si="2"/>
        <v>0</v>
      </c>
    </row>
    <row r="83" spans="2:15">
      <c r="B83" s="49"/>
      <c r="D83" s="7"/>
      <c r="E83" s="7"/>
      <c r="I83" s="6"/>
      <c r="L83" s="6"/>
      <c r="O83" s="50">
        <f t="shared" si="2"/>
        <v>0</v>
      </c>
    </row>
    <row r="84" spans="2:15">
      <c r="B84" s="5"/>
      <c r="D84" s="7"/>
      <c r="E84" s="7"/>
      <c r="H84" s="6"/>
      <c r="I84" s="6"/>
      <c r="O84" s="50">
        <f t="shared" si="2"/>
        <v>0</v>
      </c>
    </row>
    <row r="85" spans="2:15">
      <c r="B85" s="5"/>
      <c r="D85" s="7"/>
      <c r="E85" s="7"/>
      <c r="I85" s="6"/>
      <c r="M85" s="6"/>
      <c r="O85" s="50">
        <f t="shared" si="2"/>
        <v>0</v>
      </c>
    </row>
    <row r="86" spans="2:15">
      <c r="B86" s="49"/>
      <c r="D86" s="7"/>
      <c r="E86" s="7"/>
      <c r="I86" s="6"/>
      <c r="O86" s="50">
        <f t="shared" si="2"/>
        <v>0</v>
      </c>
    </row>
    <row r="87" spans="2:15">
      <c r="B87" s="49"/>
      <c r="D87" s="7"/>
      <c r="E87" s="7"/>
      <c r="I87" s="6"/>
      <c r="O87" s="50">
        <f t="shared" si="2"/>
        <v>0</v>
      </c>
    </row>
    <row r="88" spans="2:15">
      <c r="B88" s="5"/>
      <c r="D88" s="7"/>
      <c r="E88" s="7"/>
      <c r="I88" s="6"/>
      <c r="M88" s="6"/>
      <c r="O88" s="50">
        <f t="shared" si="2"/>
        <v>0</v>
      </c>
    </row>
    <row r="89" spans="2:15">
      <c r="B89" s="5"/>
      <c r="D89" s="7"/>
      <c r="E89" s="7"/>
      <c r="I89" s="6"/>
      <c r="O89" s="50">
        <f t="shared" si="2"/>
        <v>0</v>
      </c>
    </row>
    <row r="90" spans="2:15">
      <c r="B90" s="5"/>
      <c r="D90" s="7"/>
      <c r="E90" s="7"/>
      <c r="I90" s="6"/>
      <c r="O90" s="50">
        <f t="shared" si="2"/>
        <v>0</v>
      </c>
    </row>
    <row r="91" spans="2:15">
      <c r="B91" s="5"/>
      <c r="D91" s="7"/>
      <c r="E91" s="7"/>
      <c r="I91" s="6"/>
      <c r="O91" s="50">
        <f t="shared" si="2"/>
        <v>0</v>
      </c>
    </row>
    <row r="92" spans="2:15">
      <c r="B92" s="5"/>
      <c r="D92" s="7"/>
      <c r="E92" s="7"/>
      <c r="I92" s="6"/>
      <c r="O92" s="50">
        <f t="shared" si="2"/>
        <v>0</v>
      </c>
    </row>
    <row r="93" spans="2:15">
      <c r="B93" s="5"/>
      <c r="D93" s="7"/>
      <c r="E93" s="7"/>
      <c r="I93" s="6"/>
      <c r="O93" s="50">
        <f t="shared" si="2"/>
        <v>0</v>
      </c>
    </row>
    <row r="94" spans="2:15">
      <c r="D94" s="7"/>
      <c r="E94" s="7"/>
      <c r="O94" s="50">
        <f t="shared" si="2"/>
        <v>0</v>
      </c>
    </row>
    <row r="95" spans="2:15">
      <c r="D95" s="7"/>
      <c r="E95" s="7"/>
      <c r="O95" s="50">
        <f t="shared" si="2"/>
        <v>0</v>
      </c>
    </row>
    <row r="96" spans="2:15">
      <c r="D96" s="7"/>
      <c r="E96" s="7"/>
      <c r="O96" s="50">
        <f t="shared" si="2"/>
        <v>0</v>
      </c>
    </row>
    <row r="97" spans="3:15">
      <c r="D97" s="7"/>
      <c r="E97" s="7"/>
      <c r="O97" s="50">
        <f t="shared" si="2"/>
        <v>0</v>
      </c>
    </row>
    <row r="98" spans="3:15">
      <c r="O98" s="50">
        <f t="shared" si="2"/>
        <v>0</v>
      </c>
    </row>
    <row r="99" spans="3:15">
      <c r="D99" s="7"/>
      <c r="E99" s="7"/>
      <c r="O99" s="50">
        <f t="shared" si="2"/>
        <v>0</v>
      </c>
    </row>
    <row r="100" spans="3:15">
      <c r="O100" s="50">
        <f t="shared" si="2"/>
        <v>0</v>
      </c>
    </row>
    <row r="101" spans="3:15">
      <c r="O101" s="50">
        <f t="shared" si="2"/>
        <v>0</v>
      </c>
    </row>
    <row r="102" spans="3:15" ht="15.75">
      <c r="C102" s="11">
        <f t="shared" ref="C102:N102" si="3">SUM(C4:C101)</f>
        <v>0</v>
      </c>
      <c r="D102" s="11">
        <f t="shared" si="3"/>
        <v>0</v>
      </c>
      <c r="E102" s="11">
        <f t="shared" si="3"/>
        <v>13430</v>
      </c>
      <c r="F102" s="11">
        <f t="shared" si="3"/>
        <v>0</v>
      </c>
      <c r="G102" s="11">
        <f t="shared" si="3"/>
        <v>0</v>
      </c>
      <c r="H102" s="11">
        <f t="shared" si="3"/>
        <v>0</v>
      </c>
      <c r="I102" s="11">
        <f t="shared" si="3"/>
        <v>898.02</v>
      </c>
      <c r="J102" s="11">
        <f t="shared" si="3"/>
        <v>0</v>
      </c>
      <c r="K102" s="11">
        <f t="shared" si="3"/>
        <v>0</v>
      </c>
      <c r="L102" s="11">
        <f t="shared" si="3"/>
        <v>0</v>
      </c>
      <c r="M102" s="11">
        <f t="shared" si="3"/>
        <v>1479.4199999999998</v>
      </c>
      <c r="N102" s="11">
        <f t="shared" si="3"/>
        <v>0</v>
      </c>
      <c r="O102" s="56">
        <f>SUM(C102:N102)</f>
        <v>15807.44</v>
      </c>
    </row>
  </sheetData>
  <mergeCells count="1">
    <mergeCell ref="A2:B2"/>
  </mergeCells>
  <pageMargins left="0.32" right="0.1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Pre.Fun FODES</vt:lpstr>
      <vt:lpstr>0101</vt:lpstr>
      <vt:lpstr>0102</vt:lpstr>
      <vt:lpstr>0201</vt:lpstr>
      <vt:lpstr>0202</vt:lpstr>
      <vt:lpstr>'Pre.Fun FODES'!Títulos_a_imprimir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2021-07-08T18:07:23Z</dcterms:modified>
</cp:coreProperties>
</file>