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.TEG\Documents\2018\Portal Transparencia\"/>
    </mc:Choice>
  </mc:AlternateContent>
  <bookViews>
    <workbookView xWindow="-15" yWindow="5025" windowWidth="15480" windowHeight="5085" tabRatio="626"/>
  </bookViews>
  <sheets>
    <sheet name="COMPARATIVO" sheetId="2" r:id="rId1"/>
    <sheet name="PRESUPUESTO 2018 " sheetId="4" r:id="rId2"/>
  </sheets>
  <calcPr calcId="152511"/>
</workbook>
</file>

<file path=xl/calcChain.xml><?xml version="1.0" encoding="utf-8"?>
<calcChain xmlns="http://schemas.openxmlformats.org/spreadsheetml/2006/main">
  <c r="E87" i="4" l="1"/>
  <c r="D86" i="4"/>
  <c r="E86" i="4" s="1"/>
  <c r="C86" i="4"/>
  <c r="E85" i="4"/>
  <c r="E84" i="4"/>
  <c r="E83" i="4"/>
  <c r="E82" i="4"/>
  <c r="E81" i="4"/>
  <c r="D80" i="4"/>
  <c r="C80" i="4"/>
  <c r="C79" i="4" s="1"/>
  <c r="E77" i="4"/>
  <c r="E76" i="4"/>
  <c r="E75" i="4"/>
  <c r="E74" i="4"/>
  <c r="D74" i="4"/>
  <c r="C74" i="4"/>
  <c r="E73" i="4"/>
  <c r="E72" i="4"/>
  <c r="D72" i="4"/>
  <c r="C72" i="4"/>
  <c r="C71" i="4" s="1"/>
  <c r="E71" i="4" s="1"/>
  <c r="D71" i="4"/>
  <c r="E69" i="4"/>
  <c r="E68" i="4"/>
  <c r="E67" i="4"/>
  <c r="E66" i="4"/>
  <c r="E65" i="4"/>
  <c r="D64" i="4"/>
  <c r="C64" i="4"/>
  <c r="E64" i="4" s="1"/>
  <c r="E63" i="4"/>
  <c r="E62" i="4"/>
  <c r="E61" i="4"/>
  <c r="D60" i="4"/>
  <c r="C60" i="4"/>
  <c r="E59" i="4"/>
  <c r="E58" i="4"/>
  <c r="E57" i="4"/>
  <c r="E56" i="4"/>
  <c r="E55" i="4"/>
  <c r="E54" i="4"/>
  <c r="E53" i="4"/>
  <c r="E52" i="4"/>
  <c r="E51" i="4"/>
  <c r="E50" i="4"/>
  <c r="E49" i="4"/>
  <c r="D48" i="4"/>
  <c r="C48" i="4"/>
  <c r="E47" i="4"/>
  <c r="E46" i="4"/>
  <c r="E45" i="4"/>
  <c r="E44" i="4"/>
  <c r="D43" i="4"/>
  <c r="C43" i="4"/>
  <c r="E43" i="4" s="1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D26" i="4"/>
  <c r="C26" i="4"/>
  <c r="E80" i="4" l="1"/>
  <c r="D25" i="4"/>
  <c r="C25" i="4"/>
  <c r="E25" i="4" s="1"/>
  <c r="E60" i="4"/>
  <c r="E48" i="4"/>
  <c r="E26" i="4"/>
  <c r="D79" i="4"/>
  <c r="E79" i="4" s="1"/>
  <c r="D88" i="4" l="1"/>
  <c r="C88" i="4"/>
  <c r="E88" i="4"/>
  <c r="C7" i="4" l="1"/>
  <c r="D7" i="4"/>
  <c r="E7" i="4"/>
  <c r="E8" i="4"/>
  <c r="E9" i="4"/>
  <c r="E10" i="4"/>
  <c r="C11" i="4"/>
  <c r="D11" i="4"/>
  <c r="E12" i="4"/>
  <c r="E13" i="4"/>
  <c r="C14" i="4"/>
  <c r="D14" i="4"/>
  <c r="E15" i="4"/>
  <c r="E16" i="4"/>
  <c r="C17" i="4"/>
  <c r="D17" i="4"/>
  <c r="E17" i="4"/>
  <c r="E18" i="4"/>
  <c r="E19" i="4"/>
  <c r="C20" i="4"/>
  <c r="D20" i="4"/>
  <c r="D21" i="4"/>
  <c r="E21" i="4"/>
  <c r="E20" i="4" s="1"/>
  <c r="C22" i="4"/>
  <c r="D22" i="4"/>
  <c r="E23" i="4"/>
  <c r="E22" i="4" s="1"/>
  <c r="D6" i="4" l="1"/>
  <c r="E11" i="4"/>
  <c r="E14" i="4"/>
  <c r="C6" i="4"/>
  <c r="E6" i="4" l="1"/>
  <c r="D90" i="4" l="1"/>
  <c r="C90" i="4" l="1"/>
  <c r="E90" i="4" l="1"/>
  <c r="E92" i="4"/>
  <c r="E7" i="2" l="1"/>
  <c r="C7" i="2"/>
  <c r="E10" i="2" l="1"/>
  <c r="E9" i="2"/>
  <c r="C10" i="2" l="1"/>
  <c r="E8" i="2"/>
  <c r="G7" i="2"/>
  <c r="C8" i="2" l="1"/>
  <c r="G8" i="2" s="1"/>
  <c r="G10" i="2" l="1"/>
  <c r="E11" i="2" l="1"/>
  <c r="C9" i="2" l="1"/>
  <c r="C11" i="2" l="1"/>
  <c r="G9" i="2"/>
  <c r="G11" i="2" l="1"/>
  <c r="H7" i="2" s="1"/>
  <c r="D7" i="2" l="1"/>
  <c r="D10" i="2"/>
  <c r="H10" i="2"/>
  <c r="H8" i="2"/>
  <c r="F8" i="2"/>
  <c r="H9" i="2"/>
  <c r="D8" i="2"/>
  <c r="F10" i="2"/>
  <c r="F9" i="2"/>
  <c r="F7" i="2"/>
  <c r="D9" i="2"/>
  <c r="F11" i="2" l="1"/>
  <c r="H11" i="2"/>
  <c r="D11" i="2"/>
</calcChain>
</file>

<file path=xl/sharedStrings.xml><?xml version="1.0" encoding="utf-8"?>
<sst xmlns="http://schemas.openxmlformats.org/spreadsheetml/2006/main" count="169" uniqueCount="148">
  <si>
    <t>51</t>
  </si>
  <si>
    <t>Remuneraciones</t>
  </si>
  <si>
    <t>512</t>
  </si>
  <si>
    <t>Remuneraciones Eventuales</t>
  </si>
  <si>
    <t>51201</t>
  </si>
  <si>
    <t>Sueldos</t>
  </si>
  <si>
    <t>51203</t>
  </si>
  <si>
    <t>Aguinaldos</t>
  </si>
  <si>
    <t>514</t>
  </si>
  <si>
    <t>Contribuciones Patronales a Inst de Seg Social Públicas</t>
  </si>
  <si>
    <t>51402</t>
  </si>
  <si>
    <t>Por Remuneraciones Eventuales</t>
  </si>
  <si>
    <t>515</t>
  </si>
  <si>
    <t>Contribuciones Patronales a Inst de Seg Social Privadas</t>
  </si>
  <si>
    <t>51502</t>
  </si>
  <si>
    <t>54</t>
  </si>
  <si>
    <t>Adquisiciones de Bienes y Servicios</t>
  </si>
  <si>
    <t>541</t>
  </si>
  <si>
    <t>Bienes de Uso y Consumo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</si>
  <si>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</si>
  <si>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</si>
  <si>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</si>
  <si>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</si>
  <si>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</si>
  <si>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</si>
  <si>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</si>
  <si>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</si>
  <si>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</si>
  <si>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</si>
  <si>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</si>
  <si>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</si>
  <si>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</si>
  <si>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</si>
  <si>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</si>
  <si>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</si>
  <si>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</si>
  <si>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</si>
  <si>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54310</t>
  </si>
  <si>
    <t>Servicios de Alimentación</t>
  </si>
  <si>
    <t>54313</t>
  </si>
  <si>
    <t>Impresiones, Publicaciones y Reproducciones</t>
  </si>
  <si>
    <t>54317</t>
  </si>
  <si>
    <t>Arrendamiento de Bienes Inmuebles</t>
  </si>
  <si>
    <t>54399</t>
  </si>
  <si>
    <t>Servicios Generales y Arrendamientos Diversos</t>
  </si>
  <si>
    <t>545</t>
  </si>
  <si>
    <t>Consultorías, Estudios e Investigaciones</t>
  </si>
  <si>
    <t>54505</t>
  </si>
  <si>
    <t>Servicios de Capacitación</t>
  </si>
  <si>
    <t>54599</t>
  </si>
  <si>
    <t>Consultorías, Estudios e Investigaciones Diversas</t>
  </si>
  <si>
    <t>55</t>
  </si>
  <si>
    <t>Gastos Financieros y Otros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</si>
  <si>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</si>
  <si>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</si>
  <si>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</si>
  <si>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</si>
  <si>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</si>
  <si>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</si>
  <si>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61</t>
  </si>
  <si>
    <t>Inversiones en Activos Fijos</t>
  </si>
  <si>
    <t>Bienes Muebles</t>
  </si>
  <si>
    <t>614</t>
  </si>
  <si>
    <t>Intangibles</t>
  </si>
  <si>
    <t>61403</t>
  </si>
  <si>
    <t>Derechos de Propiedad Intelectual</t>
  </si>
  <si>
    <t>TRIBUNAL DE ÉTICA GUBERNAMENTAL</t>
  </si>
  <si>
    <t>Mantenimientos y Reparaciones de Bienes Inmuebles</t>
  </si>
  <si>
    <t>Servicios Juridicos</t>
  </si>
  <si>
    <t>Desarrollo Informatico</t>
  </si>
  <si>
    <t>Mobiliarios</t>
  </si>
  <si>
    <t>Vehiculos de Transporte</t>
  </si>
  <si>
    <t>TOTAL</t>
  </si>
  <si>
    <t>Productos Textiles y Vestuarios</t>
  </si>
  <si>
    <t>Productos de Papel y Cartón</t>
  </si>
  <si>
    <t>Productos Químicos</t>
  </si>
  <si>
    <t>Llantas y Neumaticos</t>
  </si>
  <si>
    <t>Combustibles y Lubricantes</t>
  </si>
  <si>
    <t>Materiales de Oficina</t>
  </si>
  <si>
    <t>Materiales Informáticos</t>
  </si>
  <si>
    <t>Pasajes al Exterior</t>
  </si>
  <si>
    <t>Viáticos por Comisión Interna</t>
  </si>
  <si>
    <t>Viáticos por Comisión Externa</t>
  </si>
  <si>
    <t>Rubro</t>
  </si>
  <si>
    <t>Descripción</t>
  </si>
  <si>
    <t>Total</t>
  </si>
  <si>
    <t>%</t>
  </si>
  <si>
    <t>Techo
 Asignado</t>
  </si>
  <si>
    <t>519</t>
  </si>
  <si>
    <t>Remuneraciones Diversas</t>
  </si>
  <si>
    <t>51999</t>
  </si>
  <si>
    <t>Maquinaria y Equipo</t>
  </si>
  <si>
    <t>Equipo Informática</t>
  </si>
  <si>
    <t>511</t>
  </si>
  <si>
    <t>Remuneraciones Permanentes</t>
  </si>
  <si>
    <t>51105</t>
  </si>
  <si>
    <t>Dietas</t>
  </si>
  <si>
    <t>Gestión 
Administrativa</t>
  </si>
  <si>
    <t>Gestión
Operativa</t>
  </si>
  <si>
    <t>54101</t>
  </si>
  <si>
    <t>Productos Alimenticios para Personas</t>
  </si>
  <si>
    <t>54104</t>
  </si>
  <si>
    <t>54105</t>
  </si>
  <si>
    <t>54106</t>
  </si>
  <si>
    <t>Productos de Cuero y Caucho</t>
  </si>
  <si>
    <t>54107</t>
  </si>
  <si>
    <t>Minerales Métalicos y Productos Derivados</t>
  </si>
  <si>
    <t>54114</t>
  </si>
  <si>
    <t>54115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</si>
  <si>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</si>
  <si>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</si>
  <si>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</si>
  <si>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</si>
  <si>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</si>
  <si>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</si>
  <si>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</si>
  <si>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</si>
  <si>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54204</t>
  </si>
  <si>
    <t>Servicios de Correos</t>
  </si>
  <si>
    <t>54302</t>
  </si>
  <si>
    <t>Mantenimientos y Reparaciones de Vehículos</t>
  </si>
  <si>
    <t>54303</t>
  </si>
  <si>
    <t>544</t>
  </si>
  <si>
    <t>Pasajes y Viáticos</t>
  </si>
  <si>
    <t>54402</t>
  </si>
  <si>
    <t>54403</t>
  </si>
  <si>
    <t>54404</t>
  </si>
  <si>
    <t>555</t>
  </si>
  <si>
    <t>Impuestos, Tasas y Derechos</t>
  </si>
  <si>
    <t>55507</t>
  </si>
  <si>
    <t>Tasas</t>
  </si>
  <si>
    <t>Estudios e Investigaciones</t>
  </si>
  <si>
    <t>Por Remuneraciones Permanentes</t>
  </si>
  <si>
    <t>Libros y Colecciones</t>
  </si>
  <si>
    <t>Indemnizaciones</t>
  </si>
  <si>
    <t>Al personal de Servicios Eventual</t>
  </si>
  <si>
    <t>UNIDAD FIANCIERA INSTITUCIONAL</t>
  </si>
  <si>
    <t>UNIDAD FINANCIERA INSTITUCIONAL</t>
  </si>
  <si>
    <t>Productos Farmaceuticos y Medicinales</t>
  </si>
  <si>
    <t>Minerales no Métalicos y Productos Derivados</t>
  </si>
  <si>
    <t>Comisiones y Gastos Bancarios</t>
  </si>
  <si>
    <t>servicios de Lavado y Planchado</t>
  </si>
  <si>
    <t>PLAN DE COMPRAS</t>
  </si>
  <si>
    <t xml:space="preserve"> PRESUPUESTO EJERCICIO FISCAL 2018</t>
  </si>
  <si>
    <t>PRESUPUESTO 2017</t>
  </si>
  <si>
    <t>DISPONIBLE PARA OTROS GASTOS</t>
  </si>
  <si>
    <t>FUENTE DE FINANCIAMIENTO: FONDO GENERAL</t>
  </si>
  <si>
    <t>PRESUPUESTO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</si>
</sst>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3"/>
      <name val="Candara"/>
      <family val="2"/>
    </font>
    <font>
      <b/>
      <sz val="12"/>
      <name val="Candara"/>
      <family val="2"/>
    </font>
    <font>
      <b/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44" fontId="0" fillId="0" borderId="0" xfId="0" applyNumberFormat="1"/>
    <xf numFmtId="0" fontId="1" fillId="0" borderId="0" xfId="0" applyFont="1"/>
    <xf numFmtId="0" fontId="4" fillId="0" borderId="0" xfId="0" applyFont="1"/>
    <xf numFmtId="0" fontId="4" fillId="0" borderId="0" xfId="0" applyFont="1" applyBorder="1" applyProtection="1">
      <protection locked="0"/>
    </xf>
    <xf numFmtId="0" fontId="3" fillId="0" borderId="0" xfId="0" applyFont="1" applyAlignment="1">
      <alignment horizontal="center"/>
    </xf>
    <xf numFmtId="44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43" fontId="4" fillId="0" borderId="1" xfId="1" applyNumberFormat="1" applyFont="1" applyBorder="1"/>
    <xf numFmtId="44" fontId="4" fillId="0" borderId="1" xfId="0" applyNumberFormat="1" applyFont="1" applyBorder="1" applyProtection="1">
      <protection locked="0"/>
    </xf>
    <xf numFmtId="0" fontId="4" fillId="0" borderId="1" xfId="0" applyFont="1" applyBorder="1"/>
    <xf numFmtId="0" fontId="3" fillId="0" borderId="1" xfId="0" applyFont="1" applyBorder="1" applyAlignment="1" applyProtection="1">
      <alignment horizontal="right"/>
      <protection locked="0"/>
    </xf>
    <xf numFmtId="43" fontId="3" fillId="0" borderId="1" xfId="1" applyNumberFormat="1" applyFont="1" applyBorder="1"/>
    <xf numFmtId="0" fontId="5" fillId="2" borderId="1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/>
    <xf numFmtId="43" fontId="4" fillId="0" borderId="1" xfId="1" applyFont="1" applyBorder="1" applyProtection="1">
      <protection locked="0"/>
    </xf>
    <xf numFmtId="43" fontId="3" fillId="0" borderId="1" xfId="1" applyFont="1" applyBorder="1"/>
    <xf numFmtId="49" fontId="5" fillId="2" borderId="1" xfId="0" applyNumberFormat="1" applyFont="1" applyFill="1" applyBorder="1" applyAlignment="1">
      <alignment horizontal="center" wrapText="1"/>
    </xf>
    <xf numFmtId="43" fontId="4" fillId="0" borderId="0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4" fillId="0" borderId="4" xfId="0" applyFont="1" applyBorder="1" applyAlignment="1" applyProtection="1">
      <alignment horizontal="left"/>
      <protection locked="0"/>
    </xf>
    <xf numFmtId="43" fontId="4" fillId="0" borderId="5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43" fontId="3" fillId="0" borderId="1" xfId="0" applyNumberFormat="1" applyFont="1" applyBorder="1" applyProtection="1">
      <protection locked="0"/>
    </xf>
    <xf numFmtId="43" fontId="3" fillId="0" borderId="5" xfId="0" applyNumberFormat="1" applyFont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43" fontId="3" fillId="0" borderId="1" xfId="1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43" fontId="4" fillId="0" borderId="8" xfId="0" applyNumberFormat="1" applyFont="1" applyBorder="1" applyProtection="1">
      <protection locked="0"/>
    </xf>
    <xf numFmtId="43" fontId="4" fillId="0" borderId="9" xfId="0" applyNumberFormat="1" applyFont="1" applyBorder="1" applyProtection="1"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 wrapText="1"/>
    </xf>
    <xf numFmtId="44" fontId="6" fillId="2" borderId="15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/>
      <protection locked="0"/>
    </xf>
    <xf numFmtId="43" fontId="3" fillId="0" borderId="5" xfId="1" applyFont="1" applyBorder="1" applyProtection="1">
      <protection locked="0"/>
    </xf>
    <xf numFmtId="43" fontId="4" fillId="0" borderId="5" xfId="1" applyFont="1" applyBorder="1" applyProtection="1">
      <protection locked="0"/>
    </xf>
    <xf numFmtId="43" fontId="4" fillId="0" borderId="8" xfId="1" applyFont="1" applyBorder="1" applyProtection="1">
      <protection locked="0"/>
    </xf>
    <xf numFmtId="43" fontId="3" fillId="0" borderId="9" xfId="1" applyFont="1" applyBorder="1"/>
    <xf numFmtId="0" fontId="4" fillId="0" borderId="13" xfId="0" applyFont="1" applyBorder="1"/>
    <xf numFmtId="0" fontId="3" fillId="0" borderId="14" xfId="0" applyFont="1" applyFill="1" applyBorder="1" applyProtection="1">
      <protection locked="0"/>
    </xf>
    <xf numFmtId="43" fontId="3" fillId="0" borderId="14" xfId="1" applyFont="1" applyBorder="1"/>
    <xf numFmtId="43" fontId="3" fillId="0" borderId="15" xfId="1" applyFont="1" applyBorder="1"/>
    <xf numFmtId="44" fontId="4" fillId="0" borderId="8" xfId="0" applyNumberFormat="1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43" fontId="4" fillId="0" borderId="17" xfId="0" applyNumberFormat="1" applyFont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43" fontId="3" fillId="3" borderId="11" xfId="0" applyNumberFormat="1" applyFont="1" applyFill="1" applyBorder="1" applyProtection="1">
      <protection locked="0"/>
    </xf>
    <xf numFmtId="43" fontId="3" fillId="3" borderId="12" xfId="0" applyNumberFormat="1" applyFont="1" applyFill="1" applyBorder="1" applyProtection="1">
      <protection locked="0"/>
    </xf>
    <xf numFmtId="43" fontId="0" fillId="0" borderId="0" xfId="1" applyFont="1"/>
    <xf numFmtId="43" fontId="0" fillId="0" borderId="0" xfId="0" applyNumberFormat="1"/>
    <xf numFmtId="0" fontId="3" fillId="0" borderId="0" xfId="0" applyFont="1"/>
    <xf numFmtId="43" fontId="3" fillId="0" borderId="0" xfId="1" applyFont="1"/>
    <xf numFmtId="0" fontId="7" fillId="0" borderId="0" xfId="0" applyFont="1"/>
    <xf numFmtId="43" fontId="3" fillId="0" borderId="0" xfId="0" applyNumberFormat="1" applyFont="1"/>
    <xf numFmtId="0" fontId="3" fillId="3" borderId="2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43" fontId="3" fillId="3" borderId="3" xfId="0" applyNumberFormat="1" applyFont="1" applyFill="1" applyBorder="1" applyProtection="1">
      <protection locked="0"/>
    </xf>
    <xf numFmtId="43" fontId="3" fillId="3" borderId="6" xfId="0" applyNumberFormat="1" applyFont="1" applyFill="1" applyBorder="1" applyProtection="1">
      <protection locked="0"/>
    </xf>
    <xf numFmtId="43" fontId="3" fillId="3" borderId="3" xfId="1" applyFont="1" applyFill="1" applyBorder="1" applyProtection="1">
      <protection locked="0"/>
    </xf>
    <xf numFmtId="43" fontId="3" fillId="3" borderId="6" xfId="1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525431660293883E-2"/>
          <c:y val="0.19650325116395628"/>
          <c:w val="0.55970029208705141"/>
          <c:h val="0.8012983552935283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COMPARATIVO!$B$7:$B$10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COMPARATIVO!$G$7:$G$10</c:f>
              <c:numCache>
                <c:formatCode>_(* #,##0.00_);_(* \(#,##0.00\);_(* "-"??_);_(@_)</c:formatCode>
                <c:ptCount val="4"/>
                <c:pt idx="0">
                  <c:v>1800240</c:v>
                </c:pt>
                <c:pt idx="1">
                  <c:v>609720</c:v>
                </c:pt>
                <c:pt idx="2">
                  <c:v>203350</c:v>
                </c:pt>
                <c:pt idx="3">
                  <c:v>148256</c:v>
                </c:pt>
              </c:numCache>
            </c:numRef>
          </c:val>
        </c:ser>
        <c:ser>
          <c:idx val="1"/>
          <c:order val="1"/>
          <c:explosion val="25"/>
          <c:cat>
            <c:strRef>
              <c:f>COMPARATIVO!$B$7:$B$10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COMPARATIVO!$H$7:$H$10</c:f>
              <c:numCache>
                <c:formatCode>_(* #,##0.00_);_(* \(#,##0.00\);_(* "-"??_);_(@_)</c:formatCode>
                <c:ptCount val="4"/>
                <c:pt idx="0">
                  <c:v>65.19</c:v>
                </c:pt>
                <c:pt idx="1">
                  <c:v>22.08</c:v>
                </c:pt>
                <c:pt idx="2">
                  <c:v>7.36</c:v>
                </c:pt>
                <c:pt idx="3">
                  <c:v>5.37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4942057157531072"/>
          <c:y val="0.25881952326383606"/>
          <c:w val="0.2414781770026187"/>
          <c:h val="0.47076675321996447"/>
        </c:manualLayout>
      </c:layout>
      <c:overlay val="0"/>
      <c:txPr>
        <a:bodyPr/>
        <a:lstStyle/>
        <a:p>
          <a:pPr>
            <a:defRPr sz="1100"/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000000000000866" l="0.70000000000000062" r="0.70000000000000062" t="0.7500000000000086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123825</xdr:rowOff>
    </xdr:from>
    <xdr:to>
      <xdr:col>7</xdr:col>
      <xdr:colOff>552449</xdr:colOff>
      <xdr:row>30</xdr:row>
      <xdr:rowOff>66675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Normal="100" workbookViewId="0">
      <selection activeCell="A4" sqref="A4:H4"/>
    </sheetView>
  </sheetViews>
  <sheetFormatPr baseColWidth="10" defaultRowHeight="17.25" x14ac:dyDescent="0.3"/>
  <cols>
    <col min="1" max="1" width="7.28515625" style="3" customWidth="1"/>
    <col min="2" max="2" width="37.42578125" style="3" customWidth="1"/>
    <col min="3" max="3" width="17.140625" style="3" customWidth="1"/>
    <col min="4" max="4" width="10" style="3" customWidth="1"/>
    <col min="5" max="5" width="17.140625" style="3" customWidth="1"/>
    <col min="6" max="6" width="10" style="3" customWidth="1"/>
    <col min="7" max="7" width="17.140625" style="3" customWidth="1"/>
    <col min="8" max="8" width="10" style="3" customWidth="1"/>
  </cols>
  <sheetData>
    <row r="1" spans="1:8" x14ac:dyDescent="0.3">
      <c r="A1" s="70" t="s">
        <v>66</v>
      </c>
      <c r="B1" s="70"/>
      <c r="C1" s="70"/>
      <c r="D1" s="70"/>
      <c r="E1" s="70"/>
      <c r="F1" s="70"/>
      <c r="G1" s="70"/>
      <c r="H1" s="70"/>
    </row>
    <row r="2" spans="1:8" x14ac:dyDescent="0.3">
      <c r="A2" s="70" t="s">
        <v>137</v>
      </c>
      <c r="B2" s="70"/>
      <c r="C2" s="70"/>
      <c r="D2" s="70"/>
      <c r="E2" s="70"/>
      <c r="F2" s="70"/>
      <c r="G2" s="70"/>
      <c r="H2" s="70"/>
    </row>
    <row r="3" spans="1:8" x14ac:dyDescent="0.3">
      <c r="A3" s="70" t="s">
        <v>147</v>
      </c>
      <c r="B3" s="70"/>
      <c r="C3" s="70"/>
      <c r="D3" s="70"/>
      <c r="E3" s="70"/>
      <c r="F3" s="70"/>
      <c r="G3" s="70"/>
      <c r="H3" s="70"/>
    </row>
    <row r="4" spans="1:8" x14ac:dyDescent="0.3">
      <c r="A4" s="70" t="s">
        <v>146</v>
      </c>
      <c r="B4" s="70"/>
      <c r="C4" s="70"/>
      <c r="D4" s="70"/>
      <c r="E4" s="70"/>
      <c r="F4" s="70"/>
      <c r="G4" s="70"/>
      <c r="H4" s="70"/>
    </row>
    <row r="5" spans="1:8" x14ac:dyDescent="0.3">
      <c r="A5" s="69"/>
      <c r="B5" s="69"/>
      <c r="C5" s="69"/>
      <c r="D5" s="69"/>
      <c r="E5" s="69"/>
      <c r="F5" s="69"/>
      <c r="G5" s="69"/>
      <c r="H5" s="69"/>
    </row>
    <row r="6" spans="1:8" ht="35.25" customHeight="1" x14ac:dyDescent="0.3">
      <c r="A6" s="14" t="s">
        <v>83</v>
      </c>
      <c r="B6" s="14" t="s">
        <v>84</v>
      </c>
      <c r="C6" s="19" t="s">
        <v>97</v>
      </c>
      <c r="D6" s="6" t="s">
        <v>86</v>
      </c>
      <c r="E6" s="19" t="s">
        <v>98</v>
      </c>
      <c r="F6" s="6" t="s">
        <v>86</v>
      </c>
      <c r="G6" s="15" t="s">
        <v>87</v>
      </c>
      <c r="H6" s="6" t="s">
        <v>86</v>
      </c>
    </row>
    <row r="7" spans="1:8" x14ac:dyDescent="0.3">
      <c r="A7" s="7" t="s">
        <v>0</v>
      </c>
      <c r="B7" s="8" t="s">
        <v>1</v>
      </c>
      <c r="C7" s="16">
        <f>+'PRESUPUESTO 2018 '!C6</f>
        <v>914170</v>
      </c>
      <c r="D7" s="9">
        <f>ROUND(C7/G$11*100,2)</f>
        <v>33.1</v>
      </c>
      <c r="E7" s="16">
        <f>+'PRESUPUESTO 2018 '!D6</f>
        <v>886070</v>
      </c>
      <c r="F7" s="9">
        <f>ROUND(E7/G$11*100,2)</f>
        <v>32.090000000000003</v>
      </c>
      <c r="G7" s="17">
        <f>E7+C7</f>
        <v>1800240</v>
      </c>
      <c r="H7" s="9">
        <f>ROUND(G7/G$11*100,2)</f>
        <v>65.19</v>
      </c>
    </row>
    <row r="8" spans="1:8" x14ac:dyDescent="0.3">
      <c r="A8" s="7" t="s">
        <v>15</v>
      </c>
      <c r="B8" s="8" t="s">
        <v>16</v>
      </c>
      <c r="C8" s="16">
        <f>+'PRESUPUESTO 2018 '!C25</f>
        <v>457220</v>
      </c>
      <c r="D8" s="9">
        <f>ROUND(C8/G$11*100,2)</f>
        <v>16.559999999999999</v>
      </c>
      <c r="E8" s="16">
        <f>+'PRESUPUESTO 2018 '!D25</f>
        <v>152500</v>
      </c>
      <c r="F8" s="9">
        <f>ROUND(E8/G$11*100,2)</f>
        <v>5.52</v>
      </c>
      <c r="G8" s="17">
        <f t="shared" ref="G8:G10" si="0">E8+C8</f>
        <v>609720</v>
      </c>
      <c r="H8" s="9">
        <f>ROUND(G8/G$11*100,2)</f>
        <v>22.08</v>
      </c>
    </row>
    <row r="9" spans="1:8" x14ac:dyDescent="0.3">
      <c r="A9" s="7" t="s">
        <v>51</v>
      </c>
      <c r="B9" s="8" t="s">
        <v>52</v>
      </c>
      <c r="C9" s="16">
        <f>+'PRESUPUESTO 2018 '!C71</f>
        <v>203350</v>
      </c>
      <c r="D9" s="9">
        <f>ROUND(C9/G$11*100,2)</f>
        <v>7.36</v>
      </c>
      <c r="E9" s="16">
        <f>+'PRESUPUESTO 2018 '!D71</f>
        <v>0</v>
      </c>
      <c r="F9" s="9">
        <f>ROUND(E9/G$11*100,2)</f>
        <v>0</v>
      </c>
      <c r="G9" s="17">
        <f t="shared" si="0"/>
        <v>203350</v>
      </c>
      <c r="H9" s="9">
        <f>ROUND(G9/G$11*100,2)</f>
        <v>7.36</v>
      </c>
    </row>
    <row r="10" spans="1:8" x14ac:dyDescent="0.3">
      <c r="A10" s="7" t="s">
        <v>59</v>
      </c>
      <c r="B10" s="8" t="s">
        <v>60</v>
      </c>
      <c r="C10" s="16">
        <f>+'PRESUPUESTO 2018 '!C79</f>
        <v>146906</v>
      </c>
      <c r="D10" s="9">
        <f>ROUND(C10/G$11*100,2)</f>
        <v>5.32</v>
      </c>
      <c r="E10" s="16">
        <f>+'PRESUPUESTO 2018 '!D79</f>
        <v>1350</v>
      </c>
      <c r="F10" s="9">
        <f>ROUND(E10/G$11*100,2)</f>
        <v>0.05</v>
      </c>
      <c r="G10" s="17">
        <f t="shared" si="0"/>
        <v>148256</v>
      </c>
      <c r="H10" s="9">
        <f>ROUND(G10/G$11*100,2)</f>
        <v>5.37</v>
      </c>
    </row>
    <row r="11" spans="1:8" x14ac:dyDescent="0.3">
      <c r="A11" s="11"/>
      <c r="B11" s="12" t="s">
        <v>85</v>
      </c>
      <c r="C11" s="18">
        <f t="shared" ref="C11:H11" si="1">SUM(C7:C10)</f>
        <v>1721646</v>
      </c>
      <c r="D11" s="13">
        <f t="shared" si="1"/>
        <v>62.339999999999996</v>
      </c>
      <c r="E11" s="18">
        <f t="shared" si="1"/>
        <v>1039920</v>
      </c>
      <c r="F11" s="13">
        <f t="shared" si="1"/>
        <v>37.659999999999997</v>
      </c>
      <c r="G11" s="18">
        <f t="shared" si="1"/>
        <v>2761566</v>
      </c>
      <c r="H11" s="13">
        <f t="shared" si="1"/>
        <v>100</v>
      </c>
    </row>
    <row r="13" spans="1:8" x14ac:dyDescent="0.3">
      <c r="E13" s="59"/>
      <c r="F13" s="59"/>
      <c r="G13" s="60"/>
    </row>
    <row r="14" spans="1:8" x14ac:dyDescent="0.3">
      <c r="E14" s="61"/>
      <c r="F14" s="59"/>
      <c r="G14" s="62"/>
    </row>
  </sheetData>
  <mergeCells count="5">
    <mergeCell ref="A5:H5"/>
    <mergeCell ref="A1:H1"/>
    <mergeCell ref="A2:H2"/>
    <mergeCell ref="A3:H3"/>
    <mergeCell ref="A4:H4"/>
  </mergeCells>
  <printOptions horizontalCentered="1"/>
  <pageMargins left="0.39370078740157483" right="0.31496062992125984" top="0.68" bottom="0.51181102362204722" header="0.19685039370078741" footer="0.51181102362204722"/>
  <pageSetup orientation="landscape" horizontalDpi="4294967294" r:id="rId1"/>
  <ignoredErrors>
    <ignoredError sqref="G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75" workbookViewId="0">
      <selection activeCell="C80" sqref="C80"/>
    </sheetView>
  </sheetViews>
  <sheetFormatPr baseColWidth="10" defaultRowHeight="15" x14ac:dyDescent="0.25"/>
  <cols>
    <col min="2" max="2" width="59.42578125" bestFit="1" customWidth="1"/>
    <col min="3" max="3" width="16.140625" style="1" customWidth="1"/>
    <col min="4" max="4" width="16.28515625" customWidth="1"/>
    <col min="5" max="5" width="16.42578125" customWidth="1"/>
  </cols>
  <sheetData>
    <row r="1" spans="1:5" ht="17.25" x14ac:dyDescent="0.3">
      <c r="A1" s="70" t="s">
        <v>66</v>
      </c>
      <c r="B1" s="70"/>
      <c r="C1" s="70"/>
      <c r="D1" s="70"/>
      <c r="E1" s="70"/>
    </row>
    <row r="2" spans="1:5" ht="17.25" x14ac:dyDescent="0.3">
      <c r="A2" s="70" t="s">
        <v>136</v>
      </c>
      <c r="B2" s="70"/>
      <c r="C2" s="70"/>
      <c r="D2" s="70"/>
      <c r="E2" s="70"/>
    </row>
    <row r="3" spans="1:5" ht="17.25" x14ac:dyDescent="0.3">
      <c r="A3" s="70" t="s">
        <v>143</v>
      </c>
      <c r="B3" s="70"/>
      <c r="C3" s="70"/>
      <c r="D3" s="70"/>
      <c r="E3" s="70"/>
    </row>
    <row r="4" spans="1:5" ht="18" thickBot="1" x14ac:dyDescent="0.35">
      <c r="A4" s="5"/>
      <c r="B4" s="5"/>
      <c r="C4" s="5"/>
      <c r="D4" s="3"/>
      <c r="E4" s="3"/>
    </row>
    <row r="5" spans="1:5" ht="32.25" thickBot="1" x14ac:dyDescent="0.3">
      <c r="A5" s="36" t="s">
        <v>83</v>
      </c>
      <c r="B5" s="37" t="s">
        <v>84</v>
      </c>
      <c r="C5" s="38" t="s">
        <v>97</v>
      </c>
      <c r="D5" s="38" t="s">
        <v>98</v>
      </c>
      <c r="E5" s="39" t="s">
        <v>85</v>
      </c>
    </row>
    <row r="6" spans="1:5" ht="17.25" x14ac:dyDescent="0.3">
      <c r="A6" s="53" t="s">
        <v>0</v>
      </c>
      <c r="B6" s="54" t="s">
        <v>1</v>
      </c>
      <c r="C6" s="55">
        <f>+C7+C11+C14+C17+C22+C20</f>
        <v>914170</v>
      </c>
      <c r="D6" s="55">
        <f>+D7+D11+D14+D17+D22+D20</f>
        <v>886070</v>
      </c>
      <c r="E6" s="56">
        <f>+E7+E11+E14+E17+E22+E20</f>
        <v>1800240</v>
      </c>
    </row>
    <row r="7" spans="1:5" ht="17.25" x14ac:dyDescent="0.3">
      <c r="A7" s="25" t="s">
        <v>93</v>
      </c>
      <c r="B7" s="26" t="s">
        <v>94</v>
      </c>
      <c r="C7" s="27">
        <f>SUM(C8:C10)</f>
        <v>255450</v>
      </c>
      <c r="D7" s="27">
        <f t="shared" ref="D7" si="0">SUM(D8:D10)</f>
        <v>0</v>
      </c>
      <c r="E7" s="28">
        <f t="shared" ref="E7" si="1">SUM(E8:E10)</f>
        <v>255450</v>
      </c>
    </row>
    <row r="8" spans="1:5" ht="17.25" x14ac:dyDescent="0.3">
      <c r="A8" s="23">
        <v>51101</v>
      </c>
      <c r="B8" s="8" t="s">
        <v>5</v>
      </c>
      <c r="C8" s="22">
        <v>252000</v>
      </c>
      <c r="D8" s="22"/>
      <c r="E8" s="24">
        <f>SUM(C8:D8)</f>
        <v>252000</v>
      </c>
    </row>
    <row r="9" spans="1:5" ht="17.25" x14ac:dyDescent="0.3">
      <c r="A9" s="23">
        <v>51103</v>
      </c>
      <c r="B9" s="8" t="s">
        <v>7</v>
      </c>
      <c r="C9" s="22">
        <v>2250</v>
      </c>
      <c r="D9" s="22"/>
      <c r="E9" s="24">
        <f>SUM(C9:D9)</f>
        <v>2250</v>
      </c>
    </row>
    <row r="10" spans="1:5" ht="17.25" x14ac:dyDescent="0.3">
      <c r="A10" s="21" t="s">
        <v>95</v>
      </c>
      <c r="B10" s="8" t="s">
        <v>96</v>
      </c>
      <c r="C10" s="22">
        <v>1200</v>
      </c>
      <c r="D10" s="22">
        <v>0</v>
      </c>
      <c r="E10" s="24">
        <f>SUM(C10:D10)</f>
        <v>1200</v>
      </c>
    </row>
    <row r="11" spans="1:5" s="2" customFormat="1" ht="17.25" x14ac:dyDescent="0.3">
      <c r="A11" s="25" t="s">
        <v>2</v>
      </c>
      <c r="B11" s="26" t="s">
        <v>3</v>
      </c>
      <c r="C11" s="27">
        <f>SUM(C12:C13)</f>
        <v>570315</v>
      </c>
      <c r="D11" s="27">
        <f t="shared" ref="D11" si="2">SUM(D12:D13)</f>
        <v>795210</v>
      </c>
      <c r="E11" s="28">
        <f t="shared" ref="E11" si="3">SUM(E12:E13)</f>
        <v>1365525</v>
      </c>
    </row>
    <row r="12" spans="1:5" ht="17.25" x14ac:dyDescent="0.3">
      <c r="A12" s="21" t="s">
        <v>4</v>
      </c>
      <c r="B12" s="8" t="s">
        <v>5</v>
      </c>
      <c r="C12" s="22">
        <v>554115</v>
      </c>
      <c r="D12" s="22">
        <v>777660</v>
      </c>
      <c r="E12" s="24">
        <f>SUM(C12:D12)</f>
        <v>1331775</v>
      </c>
    </row>
    <row r="13" spans="1:5" ht="17.25" x14ac:dyDescent="0.3">
      <c r="A13" s="21" t="s">
        <v>6</v>
      </c>
      <c r="B13" s="8" t="s">
        <v>7</v>
      </c>
      <c r="C13" s="22">
        <v>16200</v>
      </c>
      <c r="D13" s="22">
        <v>17550</v>
      </c>
      <c r="E13" s="24">
        <f>SUM(C13:D13)</f>
        <v>33750</v>
      </c>
    </row>
    <row r="14" spans="1:5" s="2" customFormat="1" ht="17.25" x14ac:dyDescent="0.3">
      <c r="A14" s="25" t="s">
        <v>8</v>
      </c>
      <c r="B14" s="26" t="s">
        <v>9</v>
      </c>
      <c r="C14" s="27">
        <f>SUM(C15:C16)</f>
        <v>42440</v>
      </c>
      <c r="D14" s="27">
        <f t="shared" ref="D14" si="4">SUM(D15:D16)</f>
        <v>38040</v>
      </c>
      <c r="E14" s="28">
        <f t="shared" ref="E14" si="5">SUM(E15:E16)</f>
        <v>80480</v>
      </c>
    </row>
    <row r="15" spans="1:5" ht="17.25" x14ac:dyDescent="0.3">
      <c r="A15" s="23">
        <v>51401</v>
      </c>
      <c r="B15" s="8" t="s">
        <v>132</v>
      </c>
      <c r="C15" s="22">
        <v>8700</v>
      </c>
      <c r="D15" s="22"/>
      <c r="E15" s="24">
        <f>SUM(C15:D15)</f>
        <v>8700</v>
      </c>
    </row>
    <row r="16" spans="1:5" ht="17.25" x14ac:dyDescent="0.3">
      <c r="A16" s="21" t="s">
        <v>10</v>
      </c>
      <c r="B16" s="8" t="s">
        <v>11</v>
      </c>
      <c r="C16" s="22">
        <v>33740</v>
      </c>
      <c r="D16" s="22">
        <v>38040</v>
      </c>
      <c r="E16" s="24">
        <f>SUM(C16:D16)</f>
        <v>71780</v>
      </c>
    </row>
    <row r="17" spans="1:5" s="2" customFormat="1" ht="17.25" x14ac:dyDescent="0.3">
      <c r="A17" s="25" t="s">
        <v>12</v>
      </c>
      <c r="B17" s="26" t="s">
        <v>13</v>
      </c>
      <c r="C17" s="27">
        <f>SUM(C18:C19)</f>
        <v>45665</v>
      </c>
      <c r="D17" s="27">
        <f t="shared" ref="D17" si="6">SUM(D18:D19)</f>
        <v>48970</v>
      </c>
      <c r="E17" s="28">
        <f t="shared" ref="E17" si="7">SUM(E18:E19)</f>
        <v>94635</v>
      </c>
    </row>
    <row r="18" spans="1:5" ht="17.25" x14ac:dyDescent="0.3">
      <c r="A18" s="23">
        <v>51501</v>
      </c>
      <c r="B18" s="8" t="s">
        <v>132</v>
      </c>
      <c r="C18" s="22">
        <v>12960</v>
      </c>
      <c r="D18" s="22"/>
      <c r="E18" s="24">
        <f>SUM(C18:D18)</f>
        <v>12960</v>
      </c>
    </row>
    <row r="19" spans="1:5" ht="17.25" x14ac:dyDescent="0.3">
      <c r="A19" s="21" t="s">
        <v>14</v>
      </c>
      <c r="B19" s="8" t="s">
        <v>11</v>
      </c>
      <c r="C19" s="22">
        <v>32705</v>
      </c>
      <c r="D19" s="22">
        <v>48970</v>
      </c>
      <c r="E19" s="24">
        <f>SUM(C19:D19)</f>
        <v>81675</v>
      </c>
    </row>
    <row r="20" spans="1:5" s="2" customFormat="1" ht="17.25" x14ac:dyDescent="0.3">
      <c r="A20" s="29">
        <v>517</v>
      </c>
      <c r="B20" s="26" t="s">
        <v>134</v>
      </c>
      <c r="C20" s="27">
        <f>+C21</f>
        <v>0</v>
      </c>
      <c r="D20" s="27">
        <f t="shared" ref="D20" si="8">+D21</f>
        <v>1590</v>
      </c>
      <c r="E20" s="28">
        <f>+E21</f>
        <v>1590</v>
      </c>
    </row>
    <row r="21" spans="1:5" ht="17.25" x14ac:dyDescent="0.3">
      <c r="A21" s="23">
        <v>51702</v>
      </c>
      <c r="B21" s="8" t="s">
        <v>135</v>
      </c>
      <c r="C21" s="22"/>
      <c r="D21" s="22">
        <f>370+1220</f>
        <v>1590</v>
      </c>
      <c r="E21" s="24">
        <f>SUM(C21:D21)</f>
        <v>1590</v>
      </c>
    </row>
    <row r="22" spans="1:5" s="2" customFormat="1" ht="17.25" x14ac:dyDescent="0.3">
      <c r="A22" s="25" t="s">
        <v>88</v>
      </c>
      <c r="B22" s="26" t="s">
        <v>89</v>
      </c>
      <c r="C22" s="27">
        <f>+C23</f>
        <v>300</v>
      </c>
      <c r="D22" s="27">
        <f>+D23</f>
        <v>2260</v>
      </c>
      <c r="E22" s="28">
        <f>+E23</f>
        <v>2560</v>
      </c>
    </row>
    <row r="23" spans="1:5" ht="18" thickBot="1" x14ac:dyDescent="0.35">
      <c r="A23" s="32" t="s">
        <v>90</v>
      </c>
      <c r="B23" s="33" t="s">
        <v>89</v>
      </c>
      <c r="C23" s="34">
        <v>300</v>
      </c>
      <c r="D23" s="34">
        <v>2260</v>
      </c>
      <c r="E23" s="35">
        <f>SUM(C23:D23)</f>
        <v>2560</v>
      </c>
    </row>
    <row r="24" spans="1:5" ht="18" thickBot="1" x14ac:dyDescent="0.35">
      <c r="A24" s="4"/>
      <c r="B24" s="4"/>
      <c r="C24" s="20"/>
      <c r="D24" s="20"/>
      <c r="E24" s="20"/>
    </row>
    <row r="25" spans="1:5" ht="17.25" x14ac:dyDescent="0.3">
      <c r="A25" s="63" t="s">
        <v>15</v>
      </c>
      <c r="B25" s="64" t="s">
        <v>16</v>
      </c>
      <c r="C25" s="65">
        <f>+C26+C43+C48+C60+C64</f>
        <v>457220</v>
      </c>
      <c r="D25" s="65">
        <f>+D26+D43+D48+D60+D64</f>
        <v>152500</v>
      </c>
      <c r="E25" s="66">
        <f t="shared" ref="E25:E69" si="9">SUM(C25:D25)</f>
        <v>609720</v>
      </c>
    </row>
    <row r="26" spans="1:5" ht="17.25" x14ac:dyDescent="0.3">
      <c r="A26" s="25" t="s">
        <v>17</v>
      </c>
      <c r="B26" s="26" t="s">
        <v>18</v>
      </c>
      <c r="C26" s="27">
        <f>SUM(C27:C42)</f>
        <v>50275</v>
      </c>
      <c r="D26" s="27">
        <f>SUM(D27:D42)</f>
        <v>15400</v>
      </c>
      <c r="E26" s="28">
        <f t="shared" si="9"/>
        <v>65675</v>
      </c>
    </row>
    <row r="27" spans="1:5" ht="17.25" x14ac:dyDescent="0.3">
      <c r="A27" s="21" t="s">
        <v>99</v>
      </c>
      <c r="B27" s="8" t="s">
        <v>100</v>
      </c>
      <c r="C27" s="22">
        <v>5570</v>
      </c>
      <c r="D27" s="22">
        <v>0</v>
      </c>
      <c r="E27" s="24">
        <f t="shared" si="9"/>
        <v>5570</v>
      </c>
    </row>
    <row r="28" spans="1:5" ht="17.25" x14ac:dyDescent="0.3">
      <c r="A28" s="21" t="s">
        <v>101</v>
      </c>
      <c r="B28" s="8" t="s">
        <v>73</v>
      </c>
      <c r="C28" s="22">
        <v>4000</v>
      </c>
      <c r="D28" s="22">
        <v>0</v>
      </c>
      <c r="E28" s="24">
        <f t="shared" si="9"/>
        <v>4000</v>
      </c>
    </row>
    <row r="29" spans="1:5" ht="17.25" x14ac:dyDescent="0.3">
      <c r="A29" s="21" t="s">
        <v>102</v>
      </c>
      <c r="B29" s="8" t="s">
        <v>74</v>
      </c>
      <c r="C29" s="22">
        <v>7400</v>
      </c>
      <c r="D29" s="22">
        <v>2100</v>
      </c>
      <c r="E29" s="24">
        <f t="shared" si="9"/>
        <v>9500</v>
      </c>
    </row>
    <row r="30" spans="1:5" ht="17.25" hidden="1" x14ac:dyDescent="0.3">
      <c r="A30" s="21" t="s">
        <v>103</v>
      </c>
      <c r="B30" s="8" t="s">
        <v>104</v>
      </c>
      <c r="C30" s="22">
        <v>0</v>
      </c>
      <c r="D30" s="22">
        <v>0</v>
      </c>
      <c r="E30" s="24">
        <f t="shared" si="9"/>
        <v>0</v>
      </c>
    </row>
    <row r="31" spans="1:5" ht="17.25" hidden="1" x14ac:dyDescent="0.3">
      <c r="A31" s="21" t="s">
        <v>105</v>
      </c>
      <c r="B31" s="8" t="s">
        <v>75</v>
      </c>
      <c r="C31" s="22">
        <v>0</v>
      </c>
      <c r="D31" s="22">
        <v>0</v>
      </c>
      <c r="E31" s="24">
        <f t="shared" si="9"/>
        <v>0</v>
      </c>
    </row>
    <row r="32" spans="1:5" ht="17.25" hidden="1" x14ac:dyDescent="0.3">
      <c r="A32" s="23">
        <v>54108</v>
      </c>
      <c r="B32" s="8" t="s">
        <v>138</v>
      </c>
      <c r="C32" s="22">
        <v>0</v>
      </c>
      <c r="D32" s="22">
        <v>0</v>
      </c>
      <c r="E32" s="24">
        <f t="shared" si="9"/>
        <v>0</v>
      </c>
    </row>
    <row r="33" spans="1:5" ht="17.25" x14ac:dyDescent="0.3">
      <c r="A33" s="23">
        <v>54109</v>
      </c>
      <c r="B33" s="8" t="s">
        <v>76</v>
      </c>
      <c r="C33" s="22">
        <v>2000</v>
      </c>
      <c r="D33" s="22">
        <v>0</v>
      </c>
      <c r="E33" s="24">
        <f t="shared" si="9"/>
        <v>2000</v>
      </c>
    </row>
    <row r="34" spans="1:5" ht="17.25" x14ac:dyDescent="0.3">
      <c r="A34" s="23">
        <v>54110</v>
      </c>
      <c r="B34" s="8" t="s">
        <v>77</v>
      </c>
      <c r="C34" s="22">
        <v>6000</v>
      </c>
      <c r="D34" s="22">
        <v>0</v>
      </c>
      <c r="E34" s="24">
        <f t="shared" si="9"/>
        <v>6000</v>
      </c>
    </row>
    <row r="35" spans="1:5" ht="17.25" hidden="1" x14ac:dyDescent="0.3">
      <c r="A35" s="23">
        <v>54111</v>
      </c>
      <c r="B35" s="8" t="s">
        <v>139</v>
      </c>
      <c r="C35" s="22">
        <v>0</v>
      </c>
      <c r="D35" s="22">
        <v>0</v>
      </c>
      <c r="E35" s="24">
        <f t="shared" si="9"/>
        <v>0</v>
      </c>
    </row>
    <row r="36" spans="1:5" ht="17.25" hidden="1" x14ac:dyDescent="0.3">
      <c r="A36" s="23">
        <v>54112</v>
      </c>
      <c r="B36" s="8" t="s">
        <v>106</v>
      </c>
      <c r="C36" s="22">
        <v>0</v>
      </c>
      <c r="D36" s="22">
        <v>0</v>
      </c>
      <c r="E36" s="24">
        <f t="shared" si="9"/>
        <v>0</v>
      </c>
    </row>
    <row r="37" spans="1:5" ht="17.25" x14ac:dyDescent="0.3">
      <c r="A37" s="21" t="s">
        <v>107</v>
      </c>
      <c r="B37" s="8" t="s">
        <v>78</v>
      </c>
      <c r="C37" s="22">
        <v>5500</v>
      </c>
      <c r="D37" s="22">
        <v>3500</v>
      </c>
      <c r="E37" s="24">
        <f t="shared" si="9"/>
        <v>9000</v>
      </c>
    </row>
    <row r="38" spans="1:5" ht="17.25" x14ac:dyDescent="0.3">
      <c r="A38" s="21" t="s">
        <v>108</v>
      </c>
      <c r="B38" s="8" t="s">
        <v>79</v>
      </c>
      <c r="C38" s="22">
        <v>10000</v>
      </c>
      <c r="D38" s="22">
        <v>0</v>
      </c>
      <c r="E38" s="24">
        <f t="shared" si="9"/>
        <v>10000</v>
      </c>
    </row>
    <row r="39" spans="1:5" ht="17.25" x14ac:dyDescent="0.3">
      <c r="A39" s="21" t="s">
        <v>109</v>
      </c>
      <c r="B39" s="8" t="s">
        <v>110</v>
      </c>
      <c r="C39" s="22">
        <v>0</v>
      </c>
      <c r="D39" s="22">
        <v>7300</v>
      </c>
      <c r="E39" s="24">
        <f t="shared" si="9"/>
        <v>7300</v>
      </c>
    </row>
    <row r="40" spans="1:5" ht="17.25" x14ac:dyDescent="0.3">
      <c r="A40" s="21" t="s">
        <v>111</v>
      </c>
      <c r="B40" s="8" t="s">
        <v>112</v>
      </c>
      <c r="C40" s="22">
        <v>300</v>
      </c>
      <c r="D40" s="22">
        <v>0</v>
      </c>
      <c r="E40" s="24">
        <f t="shared" si="9"/>
        <v>300</v>
      </c>
    </row>
    <row r="41" spans="1:5" ht="17.25" hidden="1" x14ac:dyDescent="0.3">
      <c r="A41" s="21" t="s">
        <v>113</v>
      </c>
      <c r="B41" s="8" t="s">
        <v>114</v>
      </c>
      <c r="C41" s="22">
        <v>0</v>
      </c>
      <c r="D41" s="22">
        <v>0</v>
      </c>
      <c r="E41" s="24">
        <f t="shared" si="9"/>
        <v>0</v>
      </c>
    </row>
    <row r="42" spans="1:5" ht="17.25" x14ac:dyDescent="0.3">
      <c r="A42" s="21" t="s">
        <v>115</v>
      </c>
      <c r="B42" s="8" t="s">
        <v>116</v>
      </c>
      <c r="C42" s="22">
        <v>9505</v>
      </c>
      <c r="D42" s="22">
        <v>2500</v>
      </c>
      <c r="E42" s="24">
        <f t="shared" si="9"/>
        <v>12005</v>
      </c>
    </row>
    <row r="43" spans="1:5" ht="17.25" x14ac:dyDescent="0.3">
      <c r="A43" s="25" t="s">
        <v>19</v>
      </c>
      <c r="B43" s="26" t="s">
        <v>20</v>
      </c>
      <c r="C43" s="27">
        <f>SUM(C44:C47)</f>
        <v>75000</v>
      </c>
      <c r="D43" s="27">
        <f>SUM(D44:D47)</f>
        <v>0</v>
      </c>
      <c r="E43" s="28">
        <f t="shared" si="9"/>
        <v>75000</v>
      </c>
    </row>
    <row r="44" spans="1:5" ht="17.25" x14ac:dyDescent="0.3">
      <c r="A44" s="21" t="s">
        <v>21</v>
      </c>
      <c r="B44" s="8" t="s">
        <v>22</v>
      </c>
      <c r="C44" s="22">
        <v>30000</v>
      </c>
      <c r="D44" s="22"/>
      <c r="E44" s="24">
        <f t="shared" si="9"/>
        <v>30000</v>
      </c>
    </row>
    <row r="45" spans="1:5" ht="17.25" x14ac:dyDescent="0.3">
      <c r="A45" s="21" t="s">
        <v>23</v>
      </c>
      <c r="B45" s="8" t="s">
        <v>24</v>
      </c>
      <c r="C45" s="22">
        <v>6000</v>
      </c>
      <c r="D45" s="22"/>
      <c r="E45" s="24">
        <f t="shared" si="9"/>
        <v>6000</v>
      </c>
    </row>
    <row r="46" spans="1:5" ht="17.25" x14ac:dyDescent="0.3">
      <c r="A46" s="21" t="s">
        <v>25</v>
      </c>
      <c r="B46" s="8" t="s">
        <v>26</v>
      </c>
      <c r="C46" s="22">
        <v>38000</v>
      </c>
      <c r="D46" s="22"/>
      <c r="E46" s="24">
        <f t="shared" si="9"/>
        <v>38000</v>
      </c>
    </row>
    <row r="47" spans="1:5" ht="17.25" x14ac:dyDescent="0.3">
      <c r="A47" s="21" t="s">
        <v>117</v>
      </c>
      <c r="B47" s="8" t="s">
        <v>118</v>
      </c>
      <c r="C47" s="22">
        <v>1000</v>
      </c>
      <c r="D47" s="22">
        <v>0</v>
      </c>
      <c r="E47" s="24">
        <f t="shared" si="9"/>
        <v>1000</v>
      </c>
    </row>
    <row r="48" spans="1:5" ht="17.25" x14ac:dyDescent="0.3">
      <c r="A48" s="25" t="s">
        <v>27</v>
      </c>
      <c r="B48" s="26" t="s">
        <v>28</v>
      </c>
      <c r="C48" s="27">
        <f>SUM(C49:C59)</f>
        <v>290310</v>
      </c>
      <c r="D48" s="27">
        <f>SUM(D49:D59)</f>
        <v>89000</v>
      </c>
      <c r="E48" s="28">
        <f t="shared" si="9"/>
        <v>379310</v>
      </c>
    </row>
    <row r="49" spans="1:5" ht="17.25" x14ac:dyDescent="0.3">
      <c r="A49" s="21" t="s">
        <v>29</v>
      </c>
      <c r="B49" s="8" t="s">
        <v>30</v>
      </c>
      <c r="C49" s="22">
        <v>41845</v>
      </c>
      <c r="D49" s="22">
        <v>0</v>
      </c>
      <c r="E49" s="24">
        <f t="shared" si="9"/>
        <v>41845</v>
      </c>
    </row>
    <row r="50" spans="1:5" ht="17.25" x14ac:dyDescent="0.3">
      <c r="A50" s="21" t="s">
        <v>119</v>
      </c>
      <c r="B50" s="8" t="s">
        <v>120</v>
      </c>
      <c r="C50" s="22">
        <v>16000</v>
      </c>
      <c r="D50" s="22">
        <v>0</v>
      </c>
      <c r="E50" s="24">
        <f t="shared" si="9"/>
        <v>16000</v>
      </c>
    </row>
    <row r="51" spans="1:5" ht="17.25" hidden="1" x14ac:dyDescent="0.3">
      <c r="A51" s="21" t="s">
        <v>121</v>
      </c>
      <c r="B51" s="8" t="s">
        <v>67</v>
      </c>
      <c r="C51" s="22">
        <v>0</v>
      </c>
      <c r="D51" s="22">
        <v>0</v>
      </c>
      <c r="E51" s="24">
        <f t="shared" si="9"/>
        <v>0</v>
      </c>
    </row>
    <row r="52" spans="1:5" ht="14.25" customHeight="1" x14ac:dyDescent="0.3">
      <c r="A52" s="21" t="s">
        <v>31</v>
      </c>
      <c r="B52" s="8" t="s">
        <v>32</v>
      </c>
      <c r="C52" s="22">
        <v>800</v>
      </c>
      <c r="D52" s="22">
        <v>16000</v>
      </c>
      <c r="E52" s="24">
        <f t="shared" si="9"/>
        <v>16800</v>
      </c>
    </row>
    <row r="53" spans="1:5" ht="17.25" x14ac:dyDescent="0.3">
      <c r="A53" s="21" t="s">
        <v>33</v>
      </c>
      <c r="B53" s="8" t="s">
        <v>34</v>
      </c>
      <c r="C53" s="22">
        <v>67800</v>
      </c>
      <c r="D53" s="22">
        <v>0</v>
      </c>
      <c r="E53" s="24">
        <f t="shared" si="9"/>
        <v>67800</v>
      </c>
    </row>
    <row r="54" spans="1:5" ht="17.25" x14ac:dyDescent="0.3">
      <c r="A54" s="21" t="s">
        <v>35</v>
      </c>
      <c r="B54" s="8" t="s">
        <v>36</v>
      </c>
      <c r="C54" s="22">
        <v>32100</v>
      </c>
      <c r="D54" s="22">
        <v>0</v>
      </c>
      <c r="E54" s="24">
        <f t="shared" si="9"/>
        <v>32100</v>
      </c>
    </row>
    <row r="55" spans="1:5" ht="17.25" hidden="1" x14ac:dyDescent="0.3">
      <c r="A55" s="23">
        <v>54308</v>
      </c>
      <c r="B55" s="8" t="s">
        <v>141</v>
      </c>
      <c r="C55" s="22">
        <v>0</v>
      </c>
      <c r="D55" s="22"/>
      <c r="E55" s="24">
        <f t="shared" si="9"/>
        <v>0</v>
      </c>
    </row>
    <row r="56" spans="1:5" ht="17.25" x14ac:dyDescent="0.3">
      <c r="A56" s="21" t="s">
        <v>37</v>
      </c>
      <c r="B56" s="8" t="s">
        <v>38</v>
      </c>
      <c r="C56" s="22">
        <v>6500</v>
      </c>
      <c r="D56" s="22">
        <v>54000</v>
      </c>
      <c r="E56" s="24">
        <f t="shared" si="9"/>
        <v>60500</v>
      </c>
    </row>
    <row r="57" spans="1:5" ht="17.25" x14ac:dyDescent="0.3">
      <c r="A57" s="21" t="s">
        <v>39</v>
      </c>
      <c r="B57" s="8" t="s">
        <v>40</v>
      </c>
      <c r="C57" s="22">
        <v>0</v>
      </c>
      <c r="D57" s="22">
        <v>18000</v>
      </c>
      <c r="E57" s="24">
        <f t="shared" si="9"/>
        <v>18000</v>
      </c>
    </row>
    <row r="58" spans="1:5" ht="17.25" x14ac:dyDescent="0.3">
      <c r="A58" s="21" t="s">
        <v>41</v>
      </c>
      <c r="B58" s="8" t="s">
        <v>42</v>
      </c>
      <c r="C58" s="22">
        <v>119365</v>
      </c>
      <c r="D58" s="22">
        <v>0</v>
      </c>
      <c r="E58" s="24">
        <f t="shared" si="9"/>
        <v>119365</v>
      </c>
    </row>
    <row r="59" spans="1:5" ht="17.25" x14ac:dyDescent="0.3">
      <c r="A59" s="21" t="s">
        <v>43</v>
      </c>
      <c r="B59" s="8" t="s">
        <v>44</v>
      </c>
      <c r="C59" s="22">
        <v>5900</v>
      </c>
      <c r="D59" s="22">
        <v>1000</v>
      </c>
      <c r="E59" s="24">
        <f t="shared" si="9"/>
        <v>6900</v>
      </c>
    </row>
    <row r="60" spans="1:5" ht="17.25" x14ac:dyDescent="0.3">
      <c r="A60" s="25" t="s">
        <v>122</v>
      </c>
      <c r="B60" s="26" t="s">
        <v>123</v>
      </c>
      <c r="C60" s="27">
        <f>SUM(C61:C63)</f>
        <v>4000</v>
      </c>
      <c r="D60" s="27">
        <f>SUM(D61:D63)</f>
        <v>0</v>
      </c>
      <c r="E60" s="28">
        <f t="shared" si="9"/>
        <v>4000</v>
      </c>
    </row>
    <row r="61" spans="1:5" ht="17.25" hidden="1" x14ac:dyDescent="0.3">
      <c r="A61" s="21" t="s">
        <v>124</v>
      </c>
      <c r="B61" s="8" t="s">
        <v>80</v>
      </c>
      <c r="C61" s="22"/>
      <c r="D61" s="22"/>
      <c r="E61" s="24">
        <f t="shared" si="9"/>
        <v>0</v>
      </c>
    </row>
    <row r="62" spans="1:5" ht="17.25" x14ac:dyDescent="0.3">
      <c r="A62" s="21" t="s">
        <v>125</v>
      </c>
      <c r="B62" s="8" t="s">
        <v>81</v>
      </c>
      <c r="C62" s="22">
        <v>4000</v>
      </c>
      <c r="D62" s="22"/>
      <c r="E62" s="24">
        <f t="shared" si="9"/>
        <v>4000</v>
      </c>
    </row>
    <row r="63" spans="1:5" ht="17.25" hidden="1" x14ac:dyDescent="0.3">
      <c r="A63" s="21" t="s">
        <v>126</v>
      </c>
      <c r="B63" s="8" t="s">
        <v>82</v>
      </c>
      <c r="C63" s="22"/>
      <c r="D63" s="22"/>
      <c r="E63" s="24">
        <f t="shared" si="9"/>
        <v>0</v>
      </c>
    </row>
    <row r="64" spans="1:5" ht="17.25" x14ac:dyDescent="0.3">
      <c r="A64" s="25" t="s">
        <v>45</v>
      </c>
      <c r="B64" s="26" t="s">
        <v>46</v>
      </c>
      <c r="C64" s="27">
        <f>SUM(C65:C69)</f>
        <v>37635</v>
      </c>
      <c r="D64" s="27">
        <f>SUM(D65:D69)</f>
        <v>48100</v>
      </c>
      <c r="E64" s="28">
        <f t="shared" si="9"/>
        <v>85735</v>
      </c>
    </row>
    <row r="65" spans="1:5" ht="17.25" hidden="1" x14ac:dyDescent="0.3">
      <c r="A65" s="23">
        <v>54503</v>
      </c>
      <c r="B65" s="8" t="s">
        <v>68</v>
      </c>
      <c r="C65" s="22"/>
      <c r="D65" s="10"/>
      <c r="E65" s="24">
        <f t="shared" si="9"/>
        <v>0</v>
      </c>
    </row>
    <row r="66" spans="1:5" ht="17.25" x14ac:dyDescent="0.3">
      <c r="A66" s="23" t="s">
        <v>47</v>
      </c>
      <c r="B66" s="8" t="s">
        <v>48</v>
      </c>
      <c r="C66" s="22">
        <v>36635</v>
      </c>
      <c r="D66" s="10">
        <v>38000</v>
      </c>
      <c r="E66" s="24">
        <f t="shared" si="9"/>
        <v>74635</v>
      </c>
    </row>
    <row r="67" spans="1:5" ht="17.25" hidden="1" x14ac:dyDescent="0.3">
      <c r="A67" s="23">
        <v>54507</v>
      </c>
      <c r="B67" s="8" t="s">
        <v>69</v>
      </c>
      <c r="C67" s="22"/>
      <c r="D67" s="10"/>
      <c r="E67" s="24">
        <f t="shared" si="9"/>
        <v>0</v>
      </c>
    </row>
    <row r="68" spans="1:5" ht="17.25" hidden="1" x14ac:dyDescent="0.3">
      <c r="A68" s="23">
        <v>54508</v>
      </c>
      <c r="B68" s="8" t="s">
        <v>131</v>
      </c>
      <c r="C68" s="22"/>
      <c r="D68" s="22"/>
      <c r="E68" s="24">
        <f t="shared" si="9"/>
        <v>0</v>
      </c>
    </row>
    <row r="69" spans="1:5" ht="18" thickBot="1" x14ac:dyDescent="0.35">
      <c r="A69" s="40" t="s">
        <v>49</v>
      </c>
      <c r="B69" s="33" t="s">
        <v>50</v>
      </c>
      <c r="C69" s="34">
        <v>1000</v>
      </c>
      <c r="D69" s="49">
        <v>10100</v>
      </c>
      <c r="E69" s="35">
        <f t="shared" si="9"/>
        <v>11100</v>
      </c>
    </row>
    <row r="70" spans="1:5" ht="18" thickBot="1" x14ac:dyDescent="0.35">
      <c r="A70" s="4"/>
      <c r="B70" s="4"/>
      <c r="C70" s="20"/>
      <c r="D70" s="20"/>
      <c r="E70" s="20"/>
    </row>
    <row r="71" spans="1:5" ht="17.25" x14ac:dyDescent="0.3">
      <c r="A71" s="63" t="s">
        <v>51</v>
      </c>
      <c r="B71" s="64" t="s">
        <v>52</v>
      </c>
      <c r="C71" s="65">
        <f>+C72+C74</f>
        <v>203350</v>
      </c>
      <c r="D71" s="65">
        <f>+D72+D74</f>
        <v>0</v>
      </c>
      <c r="E71" s="66">
        <f t="shared" ref="E71:E77" si="10">SUM(C71:D71)</f>
        <v>203350</v>
      </c>
    </row>
    <row r="72" spans="1:5" ht="17.25" x14ac:dyDescent="0.3">
      <c r="A72" s="25" t="s">
        <v>127</v>
      </c>
      <c r="B72" s="26" t="s">
        <v>128</v>
      </c>
      <c r="C72" s="27">
        <f>+C73</f>
        <v>800</v>
      </c>
      <c r="D72" s="27">
        <f>+D73</f>
        <v>0</v>
      </c>
      <c r="E72" s="28">
        <f t="shared" si="10"/>
        <v>800</v>
      </c>
    </row>
    <row r="73" spans="1:5" ht="17.25" x14ac:dyDescent="0.3">
      <c r="A73" s="21" t="s">
        <v>129</v>
      </c>
      <c r="B73" s="8" t="s">
        <v>130</v>
      </c>
      <c r="C73" s="22">
        <v>800</v>
      </c>
      <c r="D73" s="22"/>
      <c r="E73" s="24">
        <f t="shared" si="10"/>
        <v>800</v>
      </c>
    </row>
    <row r="74" spans="1:5" ht="17.25" x14ac:dyDescent="0.3">
      <c r="A74" s="25" t="s">
        <v>53</v>
      </c>
      <c r="B74" s="26" t="s">
        <v>54</v>
      </c>
      <c r="C74" s="27">
        <f>SUM(C75:C77)</f>
        <v>202550</v>
      </c>
      <c r="D74" s="27">
        <f>SUM(D75:D77)</f>
        <v>0</v>
      </c>
      <c r="E74" s="28">
        <f t="shared" si="10"/>
        <v>202550</v>
      </c>
    </row>
    <row r="75" spans="1:5" ht="17.25" x14ac:dyDescent="0.3">
      <c r="A75" s="21" t="s">
        <v>55</v>
      </c>
      <c r="B75" s="8" t="s">
        <v>56</v>
      </c>
      <c r="C75" s="22">
        <v>183550</v>
      </c>
      <c r="D75" s="22"/>
      <c r="E75" s="24">
        <f t="shared" si="10"/>
        <v>183550</v>
      </c>
    </row>
    <row r="76" spans="1:5" ht="17.25" x14ac:dyDescent="0.3">
      <c r="A76" s="50" t="s">
        <v>57</v>
      </c>
      <c r="B76" s="51" t="s">
        <v>58</v>
      </c>
      <c r="C76" s="52">
        <v>19000</v>
      </c>
      <c r="D76" s="52">
        <v>0</v>
      </c>
      <c r="E76" s="24">
        <f t="shared" si="10"/>
        <v>19000</v>
      </c>
    </row>
    <row r="77" spans="1:5" ht="18" thickBot="1" x14ac:dyDescent="0.35">
      <c r="A77" s="40">
        <v>55603</v>
      </c>
      <c r="B77" s="33" t="s">
        <v>140</v>
      </c>
      <c r="C77" s="34"/>
      <c r="D77" s="34">
        <v>0</v>
      </c>
      <c r="E77" s="35">
        <f t="shared" si="10"/>
        <v>0</v>
      </c>
    </row>
    <row r="78" spans="1:5" ht="18" thickBot="1" x14ac:dyDescent="0.35">
      <c r="A78" s="4"/>
      <c r="B78" s="4"/>
      <c r="C78" s="20"/>
      <c r="D78" s="20"/>
      <c r="E78" s="20"/>
    </row>
    <row r="79" spans="1:5" ht="17.25" x14ac:dyDescent="0.3">
      <c r="A79" s="63" t="s">
        <v>59</v>
      </c>
      <c r="B79" s="64" t="s">
        <v>60</v>
      </c>
      <c r="C79" s="67">
        <f>+C80+C86</f>
        <v>146906</v>
      </c>
      <c r="D79" s="67">
        <f>+D80+D86</f>
        <v>1350</v>
      </c>
      <c r="E79" s="68">
        <f t="shared" ref="E79:E87" si="11">SUM(C79:D79)</f>
        <v>148256</v>
      </c>
    </row>
    <row r="80" spans="1:5" ht="17.25" x14ac:dyDescent="0.3">
      <c r="A80" s="29">
        <v>611</v>
      </c>
      <c r="B80" s="26" t="s">
        <v>61</v>
      </c>
      <c r="C80" s="31">
        <f>SUM(C81:C85)</f>
        <v>134206</v>
      </c>
      <c r="D80" s="31">
        <f t="shared" ref="D80" si="12">SUM(D81:D85)</f>
        <v>1350</v>
      </c>
      <c r="E80" s="41">
        <f t="shared" si="11"/>
        <v>135556</v>
      </c>
    </row>
    <row r="81" spans="1:5" ht="17.25" x14ac:dyDescent="0.3">
      <c r="A81" s="23">
        <v>61101</v>
      </c>
      <c r="B81" s="8" t="s">
        <v>70</v>
      </c>
      <c r="C81" s="17">
        <v>38160</v>
      </c>
      <c r="D81" s="17"/>
      <c r="E81" s="42">
        <f t="shared" si="11"/>
        <v>38160</v>
      </c>
    </row>
    <row r="82" spans="1:5" ht="17.25" x14ac:dyDescent="0.3">
      <c r="A82" s="23">
        <v>61102</v>
      </c>
      <c r="B82" s="8" t="s">
        <v>91</v>
      </c>
      <c r="C82" s="17">
        <v>54046</v>
      </c>
      <c r="D82" s="17"/>
      <c r="E82" s="42">
        <f t="shared" si="11"/>
        <v>54046</v>
      </c>
    </row>
    <row r="83" spans="1:5" ht="17.25" x14ac:dyDescent="0.3">
      <c r="A83" s="23">
        <v>61104</v>
      </c>
      <c r="B83" s="8" t="s">
        <v>92</v>
      </c>
      <c r="C83" s="17">
        <v>42000</v>
      </c>
      <c r="D83" s="17">
        <v>1350</v>
      </c>
      <c r="E83" s="42">
        <f t="shared" si="11"/>
        <v>43350</v>
      </c>
    </row>
    <row r="84" spans="1:5" ht="17.25" hidden="1" x14ac:dyDescent="0.3">
      <c r="A84" s="23">
        <v>61105</v>
      </c>
      <c r="B84" s="8" t="s">
        <v>71</v>
      </c>
      <c r="C84" s="17"/>
      <c r="D84" s="17"/>
      <c r="E84" s="42">
        <f t="shared" si="11"/>
        <v>0</v>
      </c>
    </row>
    <row r="85" spans="1:5" ht="17.25" hidden="1" x14ac:dyDescent="0.3">
      <c r="A85" s="23">
        <v>61107</v>
      </c>
      <c r="B85" s="30" t="s">
        <v>133</v>
      </c>
      <c r="C85" s="17"/>
      <c r="D85" s="17"/>
      <c r="E85" s="42">
        <f t="shared" si="11"/>
        <v>0</v>
      </c>
    </row>
    <row r="86" spans="1:5" ht="17.25" x14ac:dyDescent="0.3">
      <c r="A86" s="25" t="s">
        <v>62</v>
      </c>
      <c r="B86" s="26" t="s">
        <v>63</v>
      </c>
      <c r="C86" s="31">
        <f>+C87</f>
        <v>12700</v>
      </c>
      <c r="D86" s="31">
        <f>+D87</f>
        <v>0</v>
      </c>
      <c r="E86" s="42">
        <f t="shared" si="11"/>
        <v>12700</v>
      </c>
    </row>
    <row r="87" spans="1:5" ht="18" thickBot="1" x14ac:dyDescent="0.35">
      <c r="A87" s="32" t="s">
        <v>64</v>
      </c>
      <c r="B87" s="33" t="s">
        <v>65</v>
      </c>
      <c r="C87" s="43">
        <v>12700</v>
      </c>
      <c r="D87" s="43"/>
      <c r="E87" s="44">
        <f t="shared" si="11"/>
        <v>12700</v>
      </c>
    </row>
    <row r="88" spans="1:5" ht="18" thickBot="1" x14ac:dyDescent="0.35">
      <c r="A88" s="45"/>
      <c r="B88" s="46" t="s">
        <v>72</v>
      </c>
      <c r="C88" s="47">
        <f>C6+C25+C71+C79</f>
        <v>1721646</v>
      </c>
      <c r="D88" s="47">
        <f>D6+D25+D71+D79</f>
        <v>1039920</v>
      </c>
      <c r="E88" s="48">
        <f>E6+E25+E71+E79</f>
        <v>2761566</v>
      </c>
    </row>
    <row r="90" spans="1:5" hidden="1" x14ac:dyDescent="0.25">
      <c r="B90" t="s">
        <v>142</v>
      </c>
      <c r="C90" s="57">
        <f>+C88-C6-C44-C45-C47-C58-C62-C73</f>
        <v>646311</v>
      </c>
      <c r="D90" s="57">
        <f>+D88-D6-D44-D45-D47-D58-D62-D73</f>
        <v>153850</v>
      </c>
      <c r="E90" s="57">
        <f>+E88-E6-E44-E45-E47-E58-E62-E73-E55-E36-E35-E32-E31</f>
        <v>800161</v>
      </c>
    </row>
    <row r="91" spans="1:5" x14ac:dyDescent="0.25">
      <c r="B91" t="s">
        <v>144</v>
      </c>
      <c r="E91" s="57">
        <v>2252640</v>
      </c>
    </row>
    <row r="92" spans="1:5" x14ac:dyDescent="0.25">
      <c r="B92" t="s">
        <v>145</v>
      </c>
      <c r="E92" s="58">
        <f>+E91-E88</f>
        <v>-508926</v>
      </c>
    </row>
  </sheetData>
  <mergeCells count="3">
    <mergeCell ref="A1:E1"/>
    <mergeCell ref="A2:E2"/>
    <mergeCell ref="A3:E3"/>
  </mergeCells>
  <printOptions horizontalCentered="1"/>
  <pageMargins left="0.27559055118110237" right="0.27559055118110237" top="0.43307086614173229" bottom="0.51181102362204722" header="0.19685039370078741" footer="0.51181102362204722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COMPARATIVO</vt:lpstr>
      <vt:lpstr>PRESUPUESTO 2018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2018-04-12T20:13:27Z</cp:lastPrinted>
  <dcterms:created xsi:type="dcterms:W3CDTF">2012-01-19T21:27:57Z</dcterms:created>
  <dcterms:modified xsi:type="dcterms:W3CDTF">2019-02-07T20:37:04Z</dcterms:modified>
</cp:coreProperties>
</file>