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marquez.TEG\Documents\2017\presupuesto 2017\"/>
    </mc:Choice>
  </mc:AlternateContent>
  <bookViews>
    <workbookView xWindow="0" yWindow="0" windowWidth="20490" windowHeight="7755"/>
  </bookViews>
  <sheets>
    <sheet name="COMPARATIVO" sheetId="2" r:id="rId1"/>
    <sheet name="PRESUPUESTO 2017 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9" i="2"/>
  <c r="E10" i="2"/>
  <c r="E9" i="2"/>
  <c r="E8" i="2"/>
  <c r="E7" i="2"/>
  <c r="C8" i="2"/>
  <c r="C7" i="2"/>
  <c r="G7" i="2" l="1"/>
  <c r="G9" i="2"/>
  <c r="C11" i="2"/>
  <c r="G10" i="2"/>
  <c r="G8" i="2"/>
  <c r="E11" i="2"/>
  <c r="G11" i="2" l="1"/>
  <c r="H10" i="2" s="1"/>
  <c r="F10" i="2" l="1"/>
  <c r="D7" i="2"/>
  <c r="H7" i="2"/>
  <c r="F9" i="2"/>
  <c r="D9" i="2"/>
  <c r="D8" i="2"/>
  <c r="H9" i="2"/>
  <c r="F8" i="2"/>
  <c r="D10" i="2"/>
  <c r="F7" i="2"/>
  <c r="H8" i="2"/>
  <c r="H11" i="2" s="1"/>
  <c r="F11" i="2" l="1"/>
  <c r="D11" i="2"/>
  <c r="E89" i="1" l="1"/>
  <c r="D88" i="1"/>
  <c r="C88" i="1"/>
  <c r="E88" i="1" s="1"/>
  <c r="E87" i="1"/>
  <c r="E86" i="1"/>
  <c r="E85" i="1"/>
  <c r="E84" i="1"/>
  <c r="E83" i="1"/>
  <c r="D82" i="1"/>
  <c r="D81" i="1" s="1"/>
  <c r="C82" i="1"/>
  <c r="E82" i="1" s="1"/>
  <c r="E79" i="1"/>
  <c r="E78" i="1"/>
  <c r="E77" i="1"/>
  <c r="D76" i="1"/>
  <c r="E76" i="1" s="1"/>
  <c r="C76" i="1"/>
  <c r="E75" i="1"/>
  <c r="D74" i="1"/>
  <c r="E74" i="1" s="1"/>
  <c r="C74" i="1"/>
  <c r="C73" i="1"/>
  <c r="E71" i="1"/>
  <c r="E70" i="1"/>
  <c r="E69" i="1"/>
  <c r="E68" i="1"/>
  <c r="E67" i="1"/>
  <c r="D66" i="1"/>
  <c r="C66" i="1"/>
  <c r="E66" i="1" s="1"/>
  <c r="E65" i="1"/>
  <c r="E64" i="1"/>
  <c r="E63" i="1"/>
  <c r="E62" i="1"/>
  <c r="D62" i="1"/>
  <c r="C62" i="1"/>
  <c r="E61" i="1"/>
  <c r="E60" i="1"/>
  <c r="E59" i="1"/>
  <c r="E58" i="1"/>
  <c r="E57" i="1"/>
  <c r="E56" i="1"/>
  <c r="E55" i="1"/>
  <c r="E54" i="1"/>
  <c r="E53" i="1"/>
  <c r="E52" i="1"/>
  <c r="E51" i="1"/>
  <c r="E50" i="1"/>
  <c r="D49" i="1"/>
  <c r="E49" i="1" s="1"/>
  <c r="C49" i="1"/>
  <c r="E48" i="1"/>
  <c r="E47" i="1"/>
  <c r="E46" i="1"/>
  <c r="E45" i="1"/>
  <c r="D44" i="1"/>
  <c r="C44" i="1"/>
  <c r="E44" i="1" s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D27" i="1"/>
  <c r="D26" i="1" s="1"/>
  <c r="C27" i="1"/>
  <c r="C26" i="1" s="1"/>
  <c r="E26" i="1" s="1"/>
  <c r="E24" i="1"/>
  <c r="E23" i="1"/>
  <c r="D23" i="1"/>
  <c r="C23" i="1"/>
  <c r="E22" i="1"/>
  <c r="E21" i="1"/>
  <c r="D21" i="1"/>
  <c r="C21" i="1"/>
  <c r="E20" i="1"/>
  <c r="E19" i="1"/>
  <c r="E18" i="1" s="1"/>
  <c r="D18" i="1"/>
  <c r="C18" i="1"/>
  <c r="E17" i="1"/>
  <c r="E15" i="1" s="1"/>
  <c r="E16" i="1"/>
  <c r="D15" i="1"/>
  <c r="C15" i="1"/>
  <c r="E14" i="1"/>
  <c r="E13" i="1"/>
  <c r="E12" i="1"/>
  <c r="D12" i="1"/>
  <c r="C12" i="1"/>
  <c r="E11" i="1"/>
  <c r="E10" i="1"/>
  <c r="E9" i="1"/>
  <c r="E8" i="1" s="1"/>
  <c r="D8" i="1"/>
  <c r="D7" i="1" s="1"/>
  <c r="C8" i="1"/>
  <c r="C7" i="1" s="1"/>
  <c r="E7" i="1" l="1"/>
  <c r="E27" i="1"/>
  <c r="D73" i="1"/>
  <c r="D90" i="1" s="1"/>
  <c r="C81" i="1"/>
  <c r="E81" i="1" s="1"/>
  <c r="E90" i="1" l="1"/>
  <c r="E73" i="1"/>
  <c r="C90" i="1"/>
</calcChain>
</file>

<file path=xl/sharedStrings.xml><?xml version="1.0" encoding="utf-8"?>
<sst xmlns="http://schemas.openxmlformats.org/spreadsheetml/2006/main" count="168" uniqueCount="146">
  <si>
    <t>TRIBUNAL DE ÉTICA GUBERNAMENTAL</t>
  </si>
  <si>
    <t>UNIDAD FIANCIERA INSTITUCIONAL</t>
  </si>
  <si>
    <t xml:space="preserve"> PRESUPUESTO EJERCICIO FISCAL 2017</t>
  </si>
  <si>
    <t>Rubro</t>
  </si>
  <si>
    <t>Descripción</t>
  </si>
  <si>
    <t>Gestión 
Administrativa</t>
  </si>
  <si>
    <t>Gestión
Operativa</t>
  </si>
  <si>
    <t>Total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</si>
  <si>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</si>
  <si>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</si>
  <si>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</si>
  <si>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</si>
  <si>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</si>
  <si>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</si>
  <si>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</si>
  <si>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</si>
  <si>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</si>
  <si>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</si>
  <si>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</si>
  <si>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</si>
  <si>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</si>
  <si>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</si>
  <si>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</si>
  <si>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</si>
  <si>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</si>
  <si>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</si>
  <si>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</si>
  <si>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</si>
  <si>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</si>
  <si>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</si>
  <si>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</si>
  <si>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</si>
  <si>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</si>
  <si>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</si>
  <si>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</si>
  <si>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</si>
  <si>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</si>
  <si>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</si>
  <si>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</si>
  <si>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</si>
  <si>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</si>
  <si>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</si>
  <si>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</si>
  <si>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</si>
  <si>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</si>
  <si>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</si>
  <si>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</si>
  <si>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Productos Farmaceuticos y Medicinales</t>
  </si>
  <si>
    <t>Llantas y Neumaticos</t>
  </si>
  <si>
    <t>Combustibles y Lubricantes</t>
  </si>
  <si>
    <t>Minerales no Métalicos y Productos Derivados</t>
  </si>
  <si>
    <t>Minerales Métalicos y Productos Derivados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</si>
  <si>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</si>
  <si>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</si>
  <si>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</si>
  <si>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</si>
  <si>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</si>
  <si>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</si>
  <si>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</si>
  <si>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</si>
  <si>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</si>
  <si>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</si>
  <si>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</si>
  <si>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</si>
  <si>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</si>
  <si>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</si>
  <si>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</si>
  <si>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</si>
  <si>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</si>
  <si>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</si>
  <si>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</si>
  <si>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</si>
  <si>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</si>
  <si>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</si>
  <si>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</si>
  <si>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</si>
  <si>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</si>
  <si>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</si>
  <si>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</si>
  <si>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</si>
  <si>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</si>
  <si>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</si>
  <si>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</si>
  <si>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</si>
  <si>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</si>
  <si>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</si>
  <si>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</si>
  <si>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</si>
  <si>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servicios de Lavado y Planchado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</si>
  <si>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</si>
  <si>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</si>
  <si>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</si>
  <si>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</si>
  <si>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</si>
  <si>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</si>
  <si>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</si>
  <si>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</si>
  <si>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</si>
  <si>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</si>
  <si>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</si>
  <si>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</si>
  <si>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</si>
  <si>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</si>
  <si>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</si>
  <si>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</si>
  <si>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</si>
  <si>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</si>
  <si>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</si>
  <si>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Juridicos</t>
  </si>
  <si>
    <t>54505</t>
  </si>
  <si>
    <t>Servicios de Capacitación</t>
  </si>
  <si>
    <t>Desarrollo Informatico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</si>
  <si>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</si>
  <si>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</si>
  <si>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</si>
  <si>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</si>
  <si>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</si>
  <si>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</si>
  <si>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</si>
  <si>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</si>
  <si>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</si>
  <si>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</si>
  <si>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</si>
  <si>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</si>
  <si>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</si>
  <si>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</si>
  <si>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</si>
  <si>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Comisiones y Gastos Bancarios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</si>
  <si>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</si>
  <si>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</si>
  <si>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</si>
  <si>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</si>
  <si>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</si>
  <si>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</si>
  <si>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Vehiculos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</si>
  <si>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</si>
  <si>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</si>
  <si>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</si>
  <si>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</si>
  <si>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</si>
  <si>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</si>
  <si>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UNIDAD FINANCIERA INSTITUCIONAL</t>
  </si>
  <si>
    <t>%</t>
  </si>
  <si>
    <t>Techo
 Asignado</t>
  </si>
  <si>
    <t>PRESUPUESTO EJERCICIO FISCAL 2017</t>
  </si>
  <si>
    <t>FUENTE DE FINANCIAMIENTO: 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</si>
</sst>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  <font>
      <b/>
      <sz val="13"/>
      <name val="Candara"/>
      <family val="2"/>
    </font>
    <font>
      <b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43" fontId="3" fillId="3" borderId="4" xfId="0" applyNumberFormat="1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43" fontId="3" fillId="0" borderId="6" xfId="0" applyNumberFormat="1" applyFont="1" applyBorder="1" applyProtection="1">
      <protection locked="0"/>
    </xf>
    <xf numFmtId="43" fontId="3" fillId="0" borderId="7" xfId="0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43" fontId="4" fillId="0" borderId="6" xfId="0" applyNumberFormat="1" applyFont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0" xfId="0" applyFont="1"/>
    <xf numFmtId="0" fontId="3" fillId="0" borderId="5" xfId="0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43" fontId="4" fillId="0" borderId="9" xfId="0" applyNumberFormat="1" applyFont="1" applyBorder="1" applyProtection="1">
      <protection locked="0"/>
    </xf>
    <xf numFmtId="43" fontId="4" fillId="0" borderId="10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43" fontId="4" fillId="0" borderId="0" xfId="0" applyNumberFormat="1" applyFont="1" applyBorder="1" applyProtection="1">
      <protection locked="0"/>
    </xf>
    <xf numFmtId="43" fontId="4" fillId="0" borderId="0" xfId="0" applyNumberFormat="1" applyFont="1" applyFill="1" applyBorder="1" applyProtection="1">
      <protection locked="0"/>
    </xf>
    <xf numFmtId="43" fontId="3" fillId="0" borderId="6" xfId="0" applyNumberFormat="1" applyFont="1" applyFill="1" applyBorder="1" applyProtection="1">
      <protection locked="0"/>
    </xf>
    <xf numFmtId="44" fontId="4" fillId="0" borderId="6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left"/>
      <protection locked="0"/>
    </xf>
    <xf numFmtId="44" fontId="4" fillId="0" borderId="9" xfId="0" applyNumberFormat="1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43" fontId="4" fillId="0" borderId="12" xfId="0" applyNumberFormat="1" applyFont="1" applyBorder="1" applyProtection="1">
      <protection locked="0"/>
    </xf>
    <xf numFmtId="43" fontId="3" fillId="0" borderId="6" xfId="1" applyFont="1" applyBorder="1" applyProtection="1">
      <protection locked="0"/>
    </xf>
    <xf numFmtId="43" fontId="3" fillId="0" borderId="7" xfId="1" applyFont="1" applyFill="1" applyBorder="1" applyProtection="1">
      <protection locked="0"/>
    </xf>
    <xf numFmtId="43" fontId="4" fillId="0" borderId="6" xfId="1" applyFont="1" applyBorder="1" applyProtection="1">
      <protection locked="0"/>
    </xf>
    <xf numFmtId="43" fontId="4" fillId="0" borderId="7" xfId="1" applyFont="1" applyFill="1" applyBorder="1" applyProtection="1">
      <protection locked="0"/>
    </xf>
    <xf numFmtId="0" fontId="4" fillId="0" borderId="6" xfId="0" applyFont="1" applyBorder="1" applyAlignment="1" applyProtection="1">
      <alignment horizontal="left"/>
      <protection locked="0"/>
    </xf>
    <xf numFmtId="43" fontId="4" fillId="0" borderId="9" xfId="1" applyFont="1" applyBorder="1" applyProtection="1">
      <protection locked="0"/>
    </xf>
    <xf numFmtId="43" fontId="3" fillId="0" borderId="10" xfId="1" applyFont="1" applyFill="1" applyBorder="1"/>
    <xf numFmtId="0" fontId="4" fillId="2" borderId="1" xfId="0" applyFont="1" applyFill="1" applyBorder="1"/>
    <xf numFmtId="0" fontId="3" fillId="2" borderId="2" xfId="0" applyFont="1" applyFill="1" applyBorder="1" applyProtection="1">
      <protection locked="0"/>
    </xf>
    <xf numFmtId="43" fontId="3" fillId="2" borderId="2" xfId="1" applyFont="1" applyFill="1" applyBorder="1"/>
    <xf numFmtId="43" fontId="3" fillId="2" borderId="13" xfId="1" applyFont="1" applyFill="1" applyBorder="1"/>
    <xf numFmtId="44" fontId="0" fillId="0" borderId="0" xfId="0" applyNumberFormat="1"/>
    <xf numFmtId="43" fontId="0" fillId="0" borderId="0" xfId="1" applyFont="1" applyFill="1"/>
    <xf numFmtId="43" fontId="0" fillId="0" borderId="0" xfId="0" applyNumberFormat="1" applyFill="1"/>
    <xf numFmtId="0" fontId="0" fillId="0" borderId="0" xfId="0" applyFill="1"/>
    <xf numFmtId="0" fontId="6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wrapText="1"/>
    </xf>
    <xf numFmtId="44" fontId="6" fillId="2" borderId="6" xfId="0" applyNumberFormat="1" applyFont="1" applyFill="1" applyBorder="1" applyAlignment="1">
      <alignment horizontal="center" vertical="center"/>
    </xf>
    <xf numFmtId="44" fontId="6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/>
      <protection locked="0"/>
    </xf>
    <xf numFmtId="43" fontId="4" fillId="0" borderId="6" xfId="1" applyFont="1" applyBorder="1"/>
    <xf numFmtId="43" fontId="4" fillId="0" borderId="6" xfId="1" applyNumberFormat="1" applyFont="1" applyBorder="1"/>
    <xf numFmtId="0" fontId="4" fillId="0" borderId="6" xfId="0" applyFont="1" applyBorder="1"/>
    <xf numFmtId="0" fontId="3" fillId="0" borderId="6" xfId="0" applyFont="1" applyBorder="1" applyAlignment="1" applyProtection="1">
      <alignment horizontal="right"/>
      <protection locked="0"/>
    </xf>
    <xf numFmtId="43" fontId="3" fillId="0" borderId="6" xfId="1" applyFont="1" applyBorder="1"/>
    <xf numFmtId="43" fontId="3" fillId="0" borderId="6" xfId="1" applyNumberFormat="1" applyFont="1" applyBorder="1"/>
    <xf numFmtId="0" fontId="3" fillId="0" borderId="0" xfId="0" applyFont="1"/>
    <xf numFmtId="43" fontId="3" fillId="0" borderId="0" xfId="1" applyFont="1"/>
    <xf numFmtId="0" fontId="7" fillId="0" borderId="0" xfId="0" applyFont="1"/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5431660293883E-2"/>
          <c:y val="0.19650325116395628"/>
          <c:w val="0.55970029208705141"/>
          <c:h val="0.801298355293528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COMPARATIVO!$G$7:$G$10</c:f>
              <c:numCache>
                <c:formatCode>_(* #,##0.00_);_(* \(#,##0.00\);_(* "-"??_);_(@_)</c:formatCode>
                <c:ptCount val="4"/>
                <c:pt idx="0">
                  <c:v>1468210</c:v>
                </c:pt>
                <c:pt idx="1">
                  <c:v>595635</c:v>
                </c:pt>
                <c:pt idx="2">
                  <c:v>172260</c:v>
                </c:pt>
                <c:pt idx="3">
                  <c:v>11900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COMPARATIVO!$H$7:$H$10</c:f>
              <c:numCache>
                <c:formatCode>_(* #,##0.00_);_(* \(#,##0.00\);_(* "-"??_);_(@_)</c:formatCode>
                <c:ptCount val="4"/>
                <c:pt idx="0">
                  <c:v>65.31</c:v>
                </c:pt>
                <c:pt idx="1">
                  <c:v>26.5</c:v>
                </c:pt>
                <c:pt idx="2">
                  <c:v>7.66</c:v>
                </c:pt>
                <c:pt idx="3">
                  <c:v>0.53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4942057157531072"/>
          <c:y val="0.25881952326383606"/>
          <c:w val="0.2414781770026187"/>
          <c:h val="0.47076675321996447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123825</xdr:rowOff>
    </xdr:from>
    <xdr:to>
      <xdr:col>7</xdr:col>
      <xdr:colOff>552449</xdr:colOff>
      <xdr:row>30</xdr:row>
      <xdr:rowOff>66675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yecto%20Presupuesto%20%202017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O"/>
      <sheetName val="PRESUPUESTO 2017 "/>
      <sheetName val="PRESUPUESTO 2017 (2)"/>
      <sheetName val="aumento 2017"/>
      <sheetName val="consolidado 2017"/>
    </sheetNames>
    <sheetDataSet>
      <sheetData sheetId="0">
        <row r="5">
          <cell r="B5" t="str">
            <v>Remuneraciones</v>
          </cell>
          <cell r="G5">
            <v>1468210</v>
          </cell>
          <cell r="H5">
            <v>62.26</v>
          </cell>
        </row>
        <row r="6">
          <cell r="B6" t="str">
            <v>Adquisiciones de Bienes y Servicios</v>
          </cell>
          <cell r="G6">
            <v>706230</v>
          </cell>
          <cell r="H6">
            <v>29.94</v>
          </cell>
        </row>
        <row r="7">
          <cell r="B7" t="str">
            <v>Gastos Financieros y Otros</v>
          </cell>
          <cell r="G7">
            <v>172260</v>
          </cell>
          <cell r="H7">
            <v>7.3</v>
          </cell>
        </row>
        <row r="8">
          <cell r="B8" t="str">
            <v>Inversiones en Activos Fijos</v>
          </cell>
          <cell r="G8">
            <v>11900</v>
          </cell>
          <cell r="H8">
            <v>0.5</v>
          </cell>
        </row>
        <row r="9">
          <cell r="B9" t="str">
            <v>Asignaciones por Aplicar</v>
          </cell>
          <cell r="H9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sqref="A1:H3"/>
    </sheetView>
  </sheetViews>
  <sheetFormatPr baseColWidth="10" defaultRowHeight="17.25" x14ac:dyDescent="0.3"/>
  <cols>
    <col min="1" max="1" width="7.28515625" style="3" customWidth="1"/>
    <col min="2" max="2" width="37.42578125" style="3" customWidth="1"/>
    <col min="3" max="3" width="17.140625" style="3" customWidth="1"/>
    <col min="4" max="4" width="10" style="3" customWidth="1"/>
    <col min="5" max="5" width="16" style="3" customWidth="1"/>
    <col min="6" max="6" width="10" style="3" customWidth="1"/>
    <col min="7" max="7" width="17.140625" style="3" customWidth="1"/>
    <col min="8" max="8" width="10" style="3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141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144</v>
      </c>
      <c r="B3" s="1"/>
      <c r="C3" s="1"/>
      <c r="D3" s="1"/>
      <c r="E3" s="1"/>
      <c r="F3" s="1"/>
      <c r="G3" s="1"/>
      <c r="H3" s="1"/>
    </row>
    <row r="4" spans="1:8" x14ac:dyDescent="0.3">
      <c r="A4" s="1" t="s">
        <v>145</v>
      </c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35.25" customHeight="1" x14ac:dyDescent="0.3">
      <c r="A6" s="51" t="s">
        <v>3</v>
      </c>
      <c r="B6" s="51" t="s">
        <v>4</v>
      </c>
      <c r="C6" s="52" t="s">
        <v>5</v>
      </c>
      <c r="D6" s="53" t="s">
        <v>142</v>
      </c>
      <c r="E6" s="52" t="s">
        <v>6</v>
      </c>
      <c r="F6" s="53" t="s">
        <v>142</v>
      </c>
      <c r="G6" s="54" t="s">
        <v>143</v>
      </c>
      <c r="H6" s="53" t="s">
        <v>142</v>
      </c>
    </row>
    <row r="7" spans="1:8" x14ac:dyDescent="0.3">
      <c r="A7" s="55" t="s">
        <v>8</v>
      </c>
      <c r="B7" s="16" t="s">
        <v>9</v>
      </c>
      <c r="C7" s="56">
        <f>'PRESUPUESTO 2017 '!C7</f>
        <v>844760</v>
      </c>
      <c r="D7" s="57">
        <f>ROUND(C7/G$11*100,2)</f>
        <v>37.58</v>
      </c>
      <c r="E7" s="56">
        <f>'PRESUPUESTO 2017 '!D7</f>
        <v>623449.99999999988</v>
      </c>
      <c r="F7" s="57">
        <f>ROUND(E7/G$11*100,2)</f>
        <v>27.73</v>
      </c>
      <c r="G7" s="38">
        <f>E7+C7</f>
        <v>1468210</v>
      </c>
      <c r="H7" s="57">
        <f>ROUND(G7/G$11*100,2)</f>
        <v>65.31</v>
      </c>
    </row>
    <row r="8" spans="1:8" x14ac:dyDescent="0.3">
      <c r="A8" s="55" t="s">
        <v>33</v>
      </c>
      <c r="B8" s="16" t="s">
        <v>34</v>
      </c>
      <c r="C8" s="56">
        <f>'PRESUPUESTO 2017 '!C26</f>
        <v>380489.99999999994</v>
      </c>
      <c r="D8" s="57">
        <f>ROUND(C8/G$11*100,2)</f>
        <v>16.93</v>
      </c>
      <c r="E8" s="56">
        <f>'PRESUPUESTO 2017 '!D26</f>
        <v>215145</v>
      </c>
      <c r="F8" s="57">
        <f>ROUND(E8/G$11*100,2)</f>
        <v>9.57</v>
      </c>
      <c r="G8" s="38">
        <f t="shared" ref="G8:G10" si="0">E8+C8</f>
        <v>595635</v>
      </c>
      <c r="H8" s="57">
        <f>ROUND(G8/G$11*100,2)</f>
        <v>26.5</v>
      </c>
    </row>
    <row r="9" spans="1:8" x14ac:dyDescent="0.3">
      <c r="A9" s="55" t="s">
        <v>115</v>
      </c>
      <c r="B9" s="16" t="s">
        <v>116</v>
      </c>
      <c r="C9" s="56">
        <f>'PRESUPUESTO 2017 '!C73</f>
        <v>172260</v>
      </c>
      <c r="D9" s="57">
        <f>ROUND(C9/G$11*100,2)</f>
        <v>7.66</v>
      </c>
      <c r="E9" s="56">
        <f>'PRESUPUESTO 2017 '!D73</f>
        <v>0</v>
      </c>
      <c r="F9" s="57">
        <f>ROUND(E9/G$11*100,2)</f>
        <v>0</v>
      </c>
      <c r="G9" s="38">
        <f t="shared" si="0"/>
        <v>172260</v>
      </c>
      <c r="H9" s="57">
        <f>ROUND(G9/G$11*100,2)</f>
        <v>7.66</v>
      </c>
    </row>
    <row r="10" spans="1:8" x14ac:dyDescent="0.3">
      <c r="A10" s="55" t="s">
        <v>128</v>
      </c>
      <c r="B10" s="16" t="s">
        <v>129</v>
      </c>
      <c r="C10" s="56">
        <f>'PRESUPUESTO 2017 '!C81</f>
        <v>10700</v>
      </c>
      <c r="D10" s="57">
        <f>ROUND(C10/G$11*100,2)</f>
        <v>0.48</v>
      </c>
      <c r="E10" s="56">
        <f>'PRESUPUESTO 2017 '!D81</f>
        <v>1200</v>
      </c>
      <c r="F10" s="57">
        <f>ROUND(E10/G$11*100,2)</f>
        <v>0.05</v>
      </c>
      <c r="G10" s="38">
        <f t="shared" si="0"/>
        <v>11900</v>
      </c>
      <c r="H10" s="57">
        <f>ROUND(G10/G$11*100,2)</f>
        <v>0.53</v>
      </c>
    </row>
    <row r="11" spans="1:8" x14ac:dyDescent="0.3">
      <c r="A11" s="58"/>
      <c r="B11" s="59" t="s">
        <v>7</v>
      </c>
      <c r="C11" s="60">
        <f>SUM(C7:C10)</f>
        <v>1408210</v>
      </c>
      <c r="D11" s="61">
        <f>SUM(D7:D10)</f>
        <v>62.65</v>
      </c>
      <c r="E11" s="60">
        <f>SUM(E7:E10)</f>
        <v>839794.99999999988</v>
      </c>
      <c r="F11" s="61">
        <f>SUM(F7:F10)</f>
        <v>37.349999999999994</v>
      </c>
      <c r="G11" s="60">
        <f>SUM(G7:G10)</f>
        <v>2248005</v>
      </c>
      <c r="H11" s="61">
        <f>SUM(H7:H10)</f>
        <v>100</v>
      </c>
    </row>
    <row r="13" spans="1:8" x14ac:dyDescent="0.3">
      <c r="E13" s="62"/>
      <c r="F13" s="62"/>
      <c r="G13" s="63"/>
    </row>
    <row r="14" spans="1:8" x14ac:dyDescent="0.3">
      <c r="E14" s="64"/>
      <c r="F14" s="62"/>
      <c r="G14" s="65"/>
    </row>
  </sheetData>
  <mergeCells count="5">
    <mergeCell ref="A1:H1"/>
    <mergeCell ref="A2:H2"/>
    <mergeCell ref="A5:H5"/>
    <mergeCell ref="A3:H3"/>
    <mergeCell ref="A4:H4"/>
  </mergeCells>
  <printOptions horizontalCentered="1"/>
  <pageMargins left="0.39370078740157483" right="0.31496062992125984" top="0.68" bottom="0.51181102362204722" header="0.19685039370078741" footer="0.51181102362204722"/>
  <pageSetup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A5" sqref="A5"/>
    </sheetView>
  </sheetViews>
  <sheetFormatPr baseColWidth="10" defaultRowHeight="15" x14ac:dyDescent="0.25"/>
  <cols>
    <col min="2" max="2" width="42.85546875" customWidth="1"/>
    <col min="3" max="3" width="16.140625" style="47" customWidth="1"/>
    <col min="4" max="4" width="15.140625" customWidth="1"/>
    <col min="5" max="5" width="16.42578125" style="50" customWidth="1"/>
  </cols>
  <sheetData>
    <row r="1" spans="1:5" ht="17.25" x14ac:dyDescent="0.3">
      <c r="A1" s="1" t="s">
        <v>0</v>
      </c>
      <c r="B1" s="1"/>
      <c r="C1" s="1"/>
      <c r="D1" s="1"/>
      <c r="E1" s="1"/>
    </row>
    <row r="2" spans="1:5" ht="17.25" x14ac:dyDescent="0.3">
      <c r="A2" s="1" t="s">
        <v>1</v>
      </c>
      <c r="B2" s="1"/>
      <c r="C2" s="1"/>
      <c r="D2" s="1"/>
      <c r="E2" s="1"/>
    </row>
    <row r="3" spans="1:5" ht="17.25" x14ac:dyDescent="0.3">
      <c r="A3" s="1" t="s">
        <v>2</v>
      </c>
      <c r="B3" s="1"/>
      <c r="C3" s="1"/>
      <c r="D3" s="1"/>
      <c r="E3" s="1"/>
    </row>
    <row r="4" spans="1:5" ht="17.25" x14ac:dyDescent="0.3">
      <c r="A4" s="1" t="s">
        <v>145</v>
      </c>
      <c r="B4" s="1"/>
      <c r="C4" s="1"/>
      <c r="D4" s="1"/>
      <c r="E4" s="1"/>
    </row>
    <row r="5" spans="1:5" ht="18" thickBot="1" x14ac:dyDescent="0.35">
      <c r="A5" s="2"/>
      <c r="B5" s="2"/>
      <c r="C5" s="2"/>
      <c r="D5" s="3"/>
      <c r="E5" s="4"/>
    </row>
    <row r="6" spans="1:5" ht="32.25" thickBot="1" x14ac:dyDescent="0.3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</row>
    <row r="7" spans="1:5" ht="17.25" x14ac:dyDescent="0.3">
      <c r="A7" s="8" t="s">
        <v>8</v>
      </c>
      <c r="B7" s="9" t="s">
        <v>9</v>
      </c>
      <c r="C7" s="10">
        <f>+C8+C12+C15+C18+C23+C21</f>
        <v>844760</v>
      </c>
      <c r="D7" s="10">
        <f>+D8+D12+D15+D18+D23+D21</f>
        <v>623449.99999999988</v>
      </c>
      <c r="E7" s="10">
        <f>+E8+E12+E15+E18+E23+E21</f>
        <v>1468209.9999999998</v>
      </c>
    </row>
    <row r="8" spans="1:5" ht="17.25" x14ac:dyDescent="0.3">
      <c r="A8" s="11" t="s">
        <v>10</v>
      </c>
      <c r="B8" s="12" t="s">
        <v>11</v>
      </c>
      <c r="C8" s="13">
        <f>SUM(C9:C11)</f>
        <v>255090</v>
      </c>
      <c r="D8" s="13">
        <f t="shared" ref="D8:E8" si="0">SUM(D9:D11)</f>
        <v>0</v>
      </c>
      <c r="E8" s="14">
        <f t="shared" si="0"/>
        <v>255090</v>
      </c>
    </row>
    <row r="9" spans="1:5" ht="17.25" x14ac:dyDescent="0.3">
      <c r="A9" s="15">
        <v>51101</v>
      </c>
      <c r="B9" s="16" t="s">
        <v>12</v>
      </c>
      <c r="C9" s="17">
        <v>252000</v>
      </c>
      <c r="D9" s="17"/>
      <c r="E9" s="18">
        <f>SUM(C9:D9)</f>
        <v>252000</v>
      </c>
    </row>
    <row r="10" spans="1:5" ht="17.25" x14ac:dyDescent="0.3">
      <c r="A10" s="15">
        <v>51103</v>
      </c>
      <c r="B10" s="16" t="s">
        <v>13</v>
      </c>
      <c r="C10" s="17">
        <v>1890</v>
      </c>
      <c r="D10" s="17"/>
      <c r="E10" s="18">
        <f>SUM(C10:D10)</f>
        <v>1890</v>
      </c>
    </row>
    <row r="11" spans="1:5" ht="17.25" x14ac:dyDescent="0.3">
      <c r="A11" s="19" t="s">
        <v>14</v>
      </c>
      <c r="B11" s="16" t="s">
        <v>15</v>
      </c>
      <c r="C11" s="17">
        <v>1200</v>
      </c>
      <c r="D11" s="17">
        <v>0</v>
      </c>
      <c r="E11" s="18">
        <f>SUM(C11:D11)</f>
        <v>1200</v>
      </c>
    </row>
    <row r="12" spans="1:5" s="20" customFormat="1" ht="17.25" x14ac:dyDescent="0.3">
      <c r="A12" s="11" t="s">
        <v>16</v>
      </c>
      <c r="B12" s="12" t="s">
        <v>17</v>
      </c>
      <c r="C12" s="13">
        <f>SUM(C13:C14)</f>
        <v>509760.32</v>
      </c>
      <c r="D12" s="13">
        <f t="shared" ref="D12:E12" si="1">SUM(D13:D14)</f>
        <v>562246.84</v>
      </c>
      <c r="E12" s="14">
        <f t="shared" si="1"/>
        <v>1072007.1599999999</v>
      </c>
    </row>
    <row r="13" spans="1:5" ht="17.25" x14ac:dyDescent="0.3">
      <c r="A13" s="19" t="s">
        <v>18</v>
      </c>
      <c r="B13" s="16" t="s">
        <v>12</v>
      </c>
      <c r="C13" s="17">
        <v>497678.32</v>
      </c>
      <c r="D13" s="17">
        <v>552052.84</v>
      </c>
      <c r="E13" s="18">
        <f>SUM(C13:D13)</f>
        <v>1049731.1599999999</v>
      </c>
    </row>
    <row r="14" spans="1:5" ht="17.25" x14ac:dyDescent="0.3">
      <c r="A14" s="19" t="s">
        <v>19</v>
      </c>
      <c r="B14" s="16" t="s">
        <v>13</v>
      </c>
      <c r="C14" s="17">
        <v>12082</v>
      </c>
      <c r="D14" s="17">
        <v>10194</v>
      </c>
      <c r="E14" s="18">
        <f>SUM(C14:D14)</f>
        <v>22276</v>
      </c>
    </row>
    <row r="15" spans="1:5" s="20" customFormat="1" ht="17.25" x14ac:dyDescent="0.3">
      <c r="A15" s="11" t="s">
        <v>20</v>
      </c>
      <c r="B15" s="12" t="s">
        <v>21</v>
      </c>
      <c r="C15" s="13">
        <f>SUM(C16:C17)</f>
        <v>39815.86</v>
      </c>
      <c r="D15" s="13">
        <f t="shared" ref="D15:E15" si="2">SUM(D16:D17)</f>
        <v>27462.84</v>
      </c>
      <c r="E15" s="14">
        <f t="shared" si="2"/>
        <v>67278.7</v>
      </c>
    </row>
    <row r="16" spans="1:5" ht="17.25" x14ac:dyDescent="0.3">
      <c r="A16" s="15">
        <v>51401</v>
      </c>
      <c r="B16" s="16" t="s">
        <v>22</v>
      </c>
      <c r="C16" s="17">
        <v>11280</v>
      </c>
      <c r="D16" s="17"/>
      <c r="E16" s="18">
        <f>SUM(C16:D16)</f>
        <v>11280</v>
      </c>
    </row>
    <row r="17" spans="1:5" ht="17.25" x14ac:dyDescent="0.3">
      <c r="A17" s="19" t="s">
        <v>23</v>
      </c>
      <c r="B17" s="16" t="s">
        <v>24</v>
      </c>
      <c r="C17" s="17">
        <v>28535.86</v>
      </c>
      <c r="D17" s="17">
        <v>27462.84</v>
      </c>
      <c r="E17" s="18">
        <f>SUM(C17:D17)</f>
        <v>55998.7</v>
      </c>
    </row>
    <row r="18" spans="1:5" s="20" customFormat="1" ht="17.25" x14ac:dyDescent="0.3">
      <c r="A18" s="11" t="s">
        <v>25</v>
      </c>
      <c r="B18" s="12" t="s">
        <v>26</v>
      </c>
      <c r="C18" s="13">
        <f>SUM(C19:C20)</f>
        <v>40093.82</v>
      </c>
      <c r="D18" s="13">
        <f t="shared" ref="D18:E18" si="3">SUM(D19:D20)</f>
        <v>33740.32</v>
      </c>
      <c r="E18" s="14">
        <f t="shared" si="3"/>
        <v>73834.14</v>
      </c>
    </row>
    <row r="19" spans="1:5" ht="17.25" x14ac:dyDescent="0.3">
      <c r="A19" s="15">
        <v>51501</v>
      </c>
      <c r="B19" s="16" t="s">
        <v>22</v>
      </c>
      <c r="C19" s="17">
        <v>9720</v>
      </c>
      <c r="D19" s="17"/>
      <c r="E19" s="18">
        <f>SUM(C19:D19)</f>
        <v>9720</v>
      </c>
    </row>
    <row r="20" spans="1:5" ht="17.25" x14ac:dyDescent="0.3">
      <c r="A20" s="19" t="s">
        <v>27</v>
      </c>
      <c r="B20" s="16" t="s">
        <v>24</v>
      </c>
      <c r="C20" s="17">
        <v>30373.82</v>
      </c>
      <c r="D20" s="17">
        <v>33740.32</v>
      </c>
      <c r="E20" s="18">
        <f>SUM(C20:D20)</f>
        <v>64114.14</v>
      </c>
    </row>
    <row r="21" spans="1:5" s="20" customFormat="1" ht="17.25" x14ac:dyDescent="0.3">
      <c r="A21" s="21">
        <v>517</v>
      </c>
      <c r="B21" s="12" t="s">
        <v>28</v>
      </c>
      <c r="C21" s="13">
        <f>+C22</f>
        <v>0</v>
      </c>
      <c r="D21" s="13">
        <f t="shared" ref="D21" si="4">+D22</f>
        <v>0</v>
      </c>
      <c r="E21" s="14">
        <f>+E22</f>
        <v>0</v>
      </c>
    </row>
    <row r="22" spans="1:5" ht="17.25" x14ac:dyDescent="0.3">
      <c r="A22" s="15">
        <v>51702</v>
      </c>
      <c r="B22" s="16" t="s">
        <v>29</v>
      </c>
      <c r="C22" s="17"/>
      <c r="D22" s="17"/>
      <c r="E22" s="18">
        <f>SUM(C22:D22)</f>
        <v>0</v>
      </c>
    </row>
    <row r="23" spans="1:5" s="20" customFormat="1" ht="17.25" x14ac:dyDescent="0.3">
      <c r="A23" s="11" t="s">
        <v>30</v>
      </c>
      <c r="B23" s="12" t="s">
        <v>31</v>
      </c>
      <c r="C23" s="13">
        <f>+C24</f>
        <v>0</v>
      </c>
      <c r="D23" s="13">
        <f>+D24</f>
        <v>0</v>
      </c>
      <c r="E23" s="14">
        <f>+E24</f>
        <v>0</v>
      </c>
    </row>
    <row r="24" spans="1:5" ht="18" thickBot="1" x14ac:dyDescent="0.35">
      <c r="A24" s="22" t="s">
        <v>32</v>
      </c>
      <c r="B24" s="23" t="s">
        <v>31</v>
      </c>
      <c r="C24" s="24"/>
      <c r="D24" s="24">
        <v>0</v>
      </c>
      <c r="E24" s="25">
        <f>SUM(C24:D24)</f>
        <v>0</v>
      </c>
    </row>
    <row r="25" spans="1:5" ht="17.25" x14ac:dyDescent="0.3">
      <c r="A25" s="26"/>
      <c r="B25" s="26"/>
      <c r="C25" s="27"/>
      <c r="D25" s="27"/>
      <c r="E25" s="28"/>
    </row>
    <row r="26" spans="1:5" ht="17.25" x14ac:dyDescent="0.3">
      <c r="A26" s="8" t="s">
        <v>33</v>
      </c>
      <c r="B26" s="9" t="s">
        <v>34</v>
      </c>
      <c r="C26" s="10">
        <f>+C27+C44+C49+C62+C66</f>
        <v>380489.99999999994</v>
      </c>
      <c r="D26" s="10">
        <f>+D27+D44+D49+D62+D66</f>
        <v>215145</v>
      </c>
      <c r="E26" s="10">
        <f t="shared" ref="E26:E71" si="5">SUM(C26:D26)</f>
        <v>595635</v>
      </c>
    </row>
    <row r="27" spans="1:5" ht="17.25" x14ac:dyDescent="0.3">
      <c r="A27" s="11" t="s">
        <v>35</v>
      </c>
      <c r="B27" s="12" t="s">
        <v>36</v>
      </c>
      <c r="C27" s="13">
        <f>SUM(C28:C43)</f>
        <v>62222.430000000008</v>
      </c>
      <c r="D27" s="13">
        <f>SUM(D28:D43)</f>
        <v>9921.4900000000016</v>
      </c>
      <c r="E27" s="14">
        <f t="shared" si="5"/>
        <v>72143.920000000013</v>
      </c>
    </row>
    <row r="28" spans="1:5" ht="17.25" x14ac:dyDescent="0.3">
      <c r="A28" s="19" t="s">
        <v>37</v>
      </c>
      <c r="B28" s="16" t="s">
        <v>38</v>
      </c>
      <c r="C28" s="17">
        <v>6612.28</v>
      </c>
      <c r="D28" s="17"/>
      <c r="E28" s="18">
        <f t="shared" si="5"/>
        <v>6612.28</v>
      </c>
    </row>
    <row r="29" spans="1:5" ht="17.25" x14ac:dyDescent="0.3">
      <c r="A29" s="19" t="s">
        <v>39</v>
      </c>
      <c r="B29" s="16" t="s">
        <v>40</v>
      </c>
      <c r="C29" s="17">
        <v>6145.23</v>
      </c>
      <c r="D29" s="17"/>
      <c r="E29" s="18">
        <f t="shared" si="5"/>
        <v>6145.23</v>
      </c>
    </row>
    <row r="30" spans="1:5" ht="17.25" x14ac:dyDescent="0.3">
      <c r="A30" s="19" t="s">
        <v>41</v>
      </c>
      <c r="B30" s="16" t="s">
        <v>42</v>
      </c>
      <c r="C30" s="17">
        <v>4302.37</v>
      </c>
      <c r="D30" s="17">
        <v>2843.4</v>
      </c>
      <c r="E30" s="18">
        <f t="shared" si="5"/>
        <v>7145.77</v>
      </c>
    </row>
    <row r="31" spans="1:5" ht="17.25" hidden="1" x14ac:dyDescent="0.3">
      <c r="A31" s="19" t="s">
        <v>43</v>
      </c>
      <c r="B31" s="16" t="s">
        <v>44</v>
      </c>
      <c r="C31" s="17"/>
      <c r="D31" s="17"/>
      <c r="E31" s="18">
        <f t="shared" si="5"/>
        <v>0</v>
      </c>
    </row>
    <row r="32" spans="1:5" ht="17.25" x14ac:dyDescent="0.3">
      <c r="A32" s="19" t="s">
        <v>45</v>
      </c>
      <c r="B32" s="16" t="s">
        <v>46</v>
      </c>
      <c r="C32" s="17">
        <v>36</v>
      </c>
      <c r="D32" s="17"/>
      <c r="E32" s="18">
        <f t="shared" si="5"/>
        <v>36</v>
      </c>
    </row>
    <row r="33" spans="1:5" ht="17.25" x14ac:dyDescent="0.3">
      <c r="A33" s="15">
        <v>54108</v>
      </c>
      <c r="B33" s="16" t="s">
        <v>47</v>
      </c>
      <c r="C33" s="17">
        <v>514.5</v>
      </c>
      <c r="D33" s="17"/>
      <c r="E33" s="18">
        <f t="shared" si="5"/>
        <v>514.5</v>
      </c>
    </row>
    <row r="34" spans="1:5" ht="17.25" x14ac:dyDescent="0.3">
      <c r="A34" s="15">
        <v>54109</v>
      </c>
      <c r="B34" s="16" t="s">
        <v>48</v>
      </c>
      <c r="C34" s="17">
        <v>4180</v>
      </c>
      <c r="D34" s="17"/>
      <c r="E34" s="18">
        <f t="shared" si="5"/>
        <v>4180</v>
      </c>
    </row>
    <row r="35" spans="1:5" ht="17.25" x14ac:dyDescent="0.3">
      <c r="A35" s="15">
        <v>54110</v>
      </c>
      <c r="B35" s="16" t="s">
        <v>49</v>
      </c>
      <c r="C35" s="17">
        <v>6013.24</v>
      </c>
      <c r="D35" s="17"/>
      <c r="E35" s="18">
        <f t="shared" si="5"/>
        <v>6013.24</v>
      </c>
    </row>
    <row r="36" spans="1:5" ht="17.25" x14ac:dyDescent="0.3">
      <c r="A36" s="15">
        <v>54111</v>
      </c>
      <c r="B36" s="16" t="s">
        <v>50</v>
      </c>
      <c r="C36" s="17">
        <v>0</v>
      </c>
      <c r="D36" s="17"/>
      <c r="E36" s="18">
        <f t="shared" si="5"/>
        <v>0</v>
      </c>
    </row>
    <row r="37" spans="1:5" ht="17.25" x14ac:dyDescent="0.3">
      <c r="A37" s="15">
        <v>54112</v>
      </c>
      <c r="B37" s="16" t="s">
        <v>51</v>
      </c>
      <c r="C37" s="17">
        <v>1238.58</v>
      </c>
      <c r="D37" s="17"/>
      <c r="E37" s="18">
        <f t="shared" si="5"/>
        <v>1238.58</v>
      </c>
    </row>
    <row r="38" spans="1:5" ht="17.25" x14ac:dyDescent="0.3">
      <c r="A38" s="19" t="s">
        <v>52</v>
      </c>
      <c r="B38" s="16" t="s">
        <v>53</v>
      </c>
      <c r="C38" s="17">
        <v>8071.33</v>
      </c>
      <c r="D38" s="17">
        <v>1207.8</v>
      </c>
      <c r="E38" s="18">
        <f t="shared" si="5"/>
        <v>9279.1299999999992</v>
      </c>
    </row>
    <row r="39" spans="1:5" ht="17.25" x14ac:dyDescent="0.3">
      <c r="A39" s="19" t="s">
        <v>54</v>
      </c>
      <c r="B39" s="16" t="s">
        <v>55</v>
      </c>
      <c r="C39" s="17">
        <v>9738.4699999999993</v>
      </c>
      <c r="D39" s="17"/>
      <c r="E39" s="18">
        <f t="shared" si="5"/>
        <v>9738.4699999999993</v>
      </c>
    </row>
    <row r="40" spans="1:5" ht="17.25" x14ac:dyDescent="0.3">
      <c r="A40" s="19" t="s">
        <v>56</v>
      </c>
      <c r="B40" s="16" t="s">
        <v>57</v>
      </c>
      <c r="C40" s="17">
        <v>192.85</v>
      </c>
      <c r="D40" s="17">
        <v>4912.84</v>
      </c>
      <c r="E40" s="18">
        <f t="shared" si="5"/>
        <v>5105.6900000000005</v>
      </c>
    </row>
    <row r="41" spans="1:5" ht="17.25" x14ac:dyDescent="0.3">
      <c r="A41" s="19" t="s">
        <v>58</v>
      </c>
      <c r="B41" s="16" t="s">
        <v>59</v>
      </c>
      <c r="C41" s="17">
        <v>1121.1600000000001</v>
      </c>
      <c r="D41" s="17"/>
      <c r="E41" s="18">
        <f t="shared" si="5"/>
        <v>1121.1600000000001</v>
      </c>
    </row>
    <row r="42" spans="1:5" ht="17.25" x14ac:dyDescent="0.3">
      <c r="A42" s="19" t="s">
        <v>60</v>
      </c>
      <c r="B42" s="16" t="s">
        <v>61</v>
      </c>
      <c r="C42" s="17">
        <v>2052.84</v>
      </c>
      <c r="D42" s="17"/>
      <c r="E42" s="18">
        <f t="shared" si="5"/>
        <v>2052.84</v>
      </c>
    </row>
    <row r="43" spans="1:5" ht="17.25" x14ac:dyDescent="0.3">
      <c r="A43" s="19" t="s">
        <v>62</v>
      </c>
      <c r="B43" s="16" t="s">
        <v>63</v>
      </c>
      <c r="C43" s="17">
        <v>12003.58</v>
      </c>
      <c r="D43" s="17">
        <v>957.45</v>
      </c>
      <c r="E43" s="18">
        <f t="shared" si="5"/>
        <v>12961.03</v>
      </c>
    </row>
    <row r="44" spans="1:5" ht="17.25" x14ac:dyDescent="0.3">
      <c r="A44" s="11" t="s">
        <v>64</v>
      </c>
      <c r="B44" s="12" t="s">
        <v>65</v>
      </c>
      <c r="C44" s="13">
        <f>SUM(C45:C48)</f>
        <v>62587.649999999994</v>
      </c>
      <c r="D44" s="13">
        <f>SUM(D45:D48)</f>
        <v>0</v>
      </c>
      <c r="E44" s="14">
        <f t="shared" si="5"/>
        <v>62587.649999999994</v>
      </c>
    </row>
    <row r="45" spans="1:5" ht="17.25" x14ac:dyDescent="0.3">
      <c r="A45" s="19" t="s">
        <v>66</v>
      </c>
      <c r="B45" s="16" t="s">
        <v>67</v>
      </c>
      <c r="C45" s="17">
        <v>24483.15</v>
      </c>
      <c r="D45" s="17"/>
      <c r="E45" s="18">
        <f t="shared" si="5"/>
        <v>24483.15</v>
      </c>
    </row>
    <row r="46" spans="1:5" ht="17.25" x14ac:dyDescent="0.3">
      <c r="A46" s="19" t="s">
        <v>68</v>
      </c>
      <c r="B46" s="16" t="s">
        <v>69</v>
      </c>
      <c r="C46" s="17">
        <v>4379.57</v>
      </c>
      <c r="D46" s="17"/>
      <c r="E46" s="18">
        <f t="shared" si="5"/>
        <v>4379.57</v>
      </c>
    </row>
    <row r="47" spans="1:5" ht="17.25" x14ac:dyDescent="0.3">
      <c r="A47" s="19" t="s">
        <v>70</v>
      </c>
      <c r="B47" s="16" t="s">
        <v>71</v>
      </c>
      <c r="C47" s="17">
        <v>32670.59</v>
      </c>
      <c r="D47" s="17"/>
      <c r="E47" s="18">
        <f t="shared" si="5"/>
        <v>32670.59</v>
      </c>
    </row>
    <row r="48" spans="1:5" ht="17.25" x14ac:dyDescent="0.3">
      <c r="A48" s="19" t="s">
        <v>72</v>
      </c>
      <c r="B48" s="16" t="s">
        <v>73</v>
      </c>
      <c r="C48" s="17">
        <v>1054.3399999999999</v>
      </c>
      <c r="D48" s="17">
        <v>0</v>
      </c>
      <c r="E48" s="18">
        <f t="shared" si="5"/>
        <v>1054.3399999999999</v>
      </c>
    </row>
    <row r="49" spans="1:5" ht="17.25" x14ac:dyDescent="0.3">
      <c r="A49" s="11" t="s">
        <v>74</v>
      </c>
      <c r="B49" s="12" t="s">
        <v>75</v>
      </c>
      <c r="C49" s="13">
        <f>SUM(C50:C61)</f>
        <v>238599.33999999997</v>
      </c>
      <c r="D49" s="13">
        <f>SUM(D50:D61)</f>
        <v>147706.56</v>
      </c>
      <c r="E49" s="14">
        <f t="shared" si="5"/>
        <v>386305.89999999997</v>
      </c>
    </row>
    <row r="50" spans="1:5" ht="17.25" x14ac:dyDescent="0.3">
      <c r="A50" s="19" t="s">
        <v>76</v>
      </c>
      <c r="B50" s="16" t="s">
        <v>77</v>
      </c>
      <c r="C50" s="17">
        <v>38923.599999999999</v>
      </c>
      <c r="D50" s="17">
        <v>0</v>
      </c>
      <c r="E50" s="18">
        <f t="shared" si="5"/>
        <v>38923.599999999999</v>
      </c>
    </row>
    <row r="51" spans="1:5" ht="17.25" x14ac:dyDescent="0.3">
      <c r="A51" s="19" t="s">
        <v>78</v>
      </c>
      <c r="B51" s="16" t="s">
        <v>79</v>
      </c>
      <c r="C51" s="17">
        <v>16813.48</v>
      </c>
      <c r="D51" s="17">
        <v>0</v>
      </c>
      <c r="E51" s="18">
        <f t="shared" si="5"/>
        <v>16813.48</v>
      </c>
    </row>
    <row r="52" spans="1:5" ht="17.25" x14ac:dyDescent="0.3">
      <c r="A52" s="19" t="s">
        <v>80</v>
      </c>
      <c r="B52" s="16" t="s">
        <v>81</v>
      </c>
      <c r="C52" s="17">
        <v>4142.5</v>
      </c>
      <c r="D52" s="17">
        <v>0</v>
      </c>
      <c r="E52" s="18">
        <f t="shared" si="5"/>
        <v>4142.5</v>
      </c>
    </row>
    <row r="53" spans="1:5" ht="14.25" customHeight="1" x14ac:dyDescent="0.3">
      <c r="A53" s="19" t="s">
        <v>82</v>
      </c>
      <c r="B53" s="16" t="s">
        <v>83</v>
      </c>
      <c r="C53" s="17">
        <v>1000</v>
      </c>
      <c r="D53" s="17">
        <v>36520.519999999997</v>
      </c>
      <c r="E53" s="18">
        <f t="shared" si="5"/>
        <v>37520.519999999997</v>
      </c>
    </row>
    <row r="54" spans="1:5" ht="17.25" x14ac:dyDescent="0.3">
      <c r="A54" s="19" t="s">
        <v>84</v>
      </c>
      <c r="B54" s="16" t="s">
        <v>85</v>
      </c>
      <c r="C54" s="17">
        <v>52612.800000000003</v>
      </c>
      <c r="D54" s="17">
        <v>5904.25</v>
      </c>
      <c r="E54" s="18">
        <f t="shared" si="5"/>
        <v>58517.05</v>
      </c>
    </row>
    <row r="55" spans="1:5" ht="17.25" x14ac:dyDescent="0.3">
      <c r="A55" s="19" t="s">
        <v>86</v>
      </c>
      <c r="B55" s="16" t="s">
        <v>87</v>
      </c>
      <c r="C55" s="17">
        <v>21525</v>
      </c>
      <c r="D55" s="17">
        <v>3754.53</v>
      </c>
      <c r="E55" s="18">
        <f t="shared" si="5"/>
        <v>25279.53</v>
      </c>
    </row>
    <row r="56" spans="1:5" ht="17.25" x14ac:dyDescent="0.3">
      <c r="A56" s="15">
        <v>54308</v>
      </c>
      <c r="B56" s="16" t="s">
        <v>88</v>
      </c>
      <c r="C56" s="17">
        <v>32.549999999999997</v>
      </c>
      <c r="D56" s="17">
        <v>0</v>
      </c>
      <c r="E56" s="18">
        <f t="shared" si="5"/>
        <v>32.549999999999997</v>
      </c>
    </row>
    <row r="57" spans="1:5" ht="17.25" x14ac:dyDescent="0.3">
      <c r="A57" s="19" t="s">
        <v>89</v>
      </c>
      <c r="B57" s="16" t="s">
        <v>90</v>
      </c>
      <c r="C57" s="17">
        <v>6191.49</v>
      </c>
      <c r="D57" s="17">
        <v>54014.6</v>
      </c>
      <c r="E57" s="18">
        <f t="shared" si="5"/>
        <v>60206.09</v>
      </c>
    </row>
    <row r="58" spans="1:5" ht="17.25" x14ac:dyDescent="0.3">
      <c r="A58" s="19" t="s">
        <v>91</v>
      </c>
      <c r="B58" s="16" t="s">
        <v>92</v>
      </c>
      <c r="C58" s="17">
        <v>145</v>
      </c>
      <c r="D58" s="17">
        <v>18069.900000000001</v>
      </c>
      <c r="E58" s="18">
        <f t="shared" si="5"/>
        <v>18214.900000000001</v>
      </c>
    </row>
    <row r="59" spans="1:5" ht="17.25" x14ac:dyDescent="0.3">
      <c r="A59" s="15">
        <v>54316</v>
      </c>
      <c r="B59" s="16" t="s">
        <v>93</v>
      </c>
      <c r="C59" s="17">
        <v>417.59</v>
      </c>
      <c r="D59" s="17">
        <v>198.25</v>
      </c>
      <c r="E59" s="18">
        <f t="shared" si="5"/>
        <v>615.83999999999992</v>
      </c>
    </row>
    <row r="60" spans="1:5" ht="17.25" x14ac:dyDescent="0.3">
      <c r="A60" s="19" t="s">
        <v>94</v>
      </c>
      <c r="B60" s="16" t="s">
        <v>95</v>
      </c>
      <c r="C60" s="17">
        <v>87722.4</v>
      </c>
      <c r="D60" s="17">
        <v>22600.080000000002</v>
      </c>
      <c r="E60" s="18">
        <f t="shared" si="5"/>
        <v>110322.48</v>
      </c>
    </row>
    <row r="61" spans="1:5" ht="17.25" x14ac:dyDescent="0.3">
      <c r="A61" s="19" t="s">
        <v>96</v>
      </c>
      <c r="B61" s="16" t="s">
        <v>97</v>
      </c>
      <c r="C61" s="17">
        <v>9072.93</v>
      </c>
      <c r="D61" s="17">
        <v>6644.43</v>
      </c>
      <c r="E61" s="18">
        <f t="shared" si="5"/>
        <v>15717.36</v>
      </c>
    </row>
    <row r="62" spans="1:5" ht="17.25" x14ac:dyDescent="0.3">
      <c r="A62" s="11" t="s">
        <v>98</v>
      </c>
      <c r="B62" s="12" t="s">
        <v>99</v>
      </c>
      <c r="C62" s="13">
        <f>SUM(C63:C65)</f>
        <v>4330.7299999999996</v>
      </c>
      <c r="D62" s="13">
        <f>SUM(D63:D65)</f>
        <v>0</v>
      </c>
      <c r="E62" s="14">
        <f t="shared" si="5"/>
        <v>4330.7299999999996</v>
      </c>
    </row>
    <row r="63" spans="1:5" ht="17.25" x14ac:dyDescent="0.3">
      <c r="A63" s="19" t="s">
        <v>100</v>
      </c>
      <c r="B63" s="16" t="s">
        <v>101</v>
      </c>
      <c r="C63" s="17"/>
      <c r="D63" s="17"/>
      <c r="E63" s="18">
        <f t="shared" si="5"/>
        <v>0</v>
      </c>
    </row>
    <row r="64" spans="1:5" ht="17.25" x14ac:dyDescent="0.3">
      <c r="A64" s="19" t="s">
        <v>102</v>
      </c>
      <c r="B64" s="16" t="s">
        <v>103</v>
      </c>
      <c r="C64" s="17">
        <v>3535.73</v>
      </c>
      <c r="D64" s="17"/>
      <c r="E64" s="18">
        <f t="shared" si="5"/>
        <v>3535.73</v>
      </c>
    </row>
    <row r="65" spans="1:5" ht="17.25" x14ac:dyDescent="0.3">
      <c r="A65" s="19" t="s">
        <v>104</v>
      </c>
      <c r="B65" s="16" t="s">
        <v>105</v>
      </c>
      <c r="C65" s="17">
        <v>795</v>
      </c>
      <c r="D65" s="17"/>
      <c r="E65" s="18">
        <f t="shared" si="5"/>
        <v>795</v>
      </c>
    </row>
    <row r="66" spans="1:5" ht="17.25" x14ac:dyDescent="0.3">
      <c r="A66" s="11" t="s">
        <v>106</v>
      </c>
      <c r="B66" s="12" t="s">
        <v>107</v>
      </c>
      <c r="C66" s="13">
        <f>SUM(C67:C71)</f>
        <v>12749.85</v>
      </c>
      <c r="D66" s="13">
        <f>SUM(D67:D71)</f>
        <v>57516.95</v>
      </c>
      <c r="E66" s="29">
        <f t="shared" si="5"/>
        <v>70266.8</v>
      </c>
    </row>
    <row r="67" spans="1:5" ht="17.25" x14ac:dyDescent="0.3">
      <c r="A67" s="15">
        <v>54503</v>
      </c>
      <c r="B67" s="16" t="s">
        <v>108</v>
      </c>
      <c r="C67" s="17"/>
      <c r="D67" s="30"/>
      <c r="E67" s="18">
        <f t="shared" si="5"/>
        <v>0</v>
      </c>
    </row>
    <row r="68" spans="1:5" ht="17.25" x14ac:dyDescent="0.3">
      <c r="A68" s="15" t="s">
        <v>109</v>
      </c>
      <c r="B68" s="16" t="s">
        <v>110</v>
      </c>
      <c r="C68" s="17">
        <v>10594.85</v>
      </c>
      <c r="D68" s="30">
        <v>36645.31</v>
      </c>
      <c r="E68" s="18">
        <f t="shared" si="5"/>
        <v>47240.159999999996</v>
      </c>
    </row>
    <row r="69" spans="1:5" ht="17.25" x14ac:dyDescent="0.3">
      <c r="A69" s="15">
        <v>54507</v>
      </c>
      <c r="B69" s="16" t="s">
        <v>111</v>
      </c>
      <c r="C69" s="17"/>
      <c r="D69" s="30"/>
      <c r="E69" s="18">
        <f t="shared" si="5"/>
        <v>0</v>
      </c>
    </row>
    <row r="70" spans="1:5" ht="17.25" x14ac:dyDescent="0.3">
      <c r="A70" s="15">
        <v>54508</v>
      </c>
      <c r="B70" s="16" t="s">
        <v>112</v>
      </c>
      <c r="C70" s="17"/>
      <c r="D70" s="17"/>
      <c r="E70" s="18">
        <f t="shared" si="5"/>
        <v>0</v>
      </c>
    </row>
    <row r="71" spans="1:5" ht="18" thickBot="1" x14ac:dyDescent="0.35">
      <c r="A71" s="31" t="s">
        <v>113</v>
      </c>
      <c r="B71" s="23" t="s">
        <v>114</v>
      </c>
      <c r="C71" s="24">
        <v>2155</v>
      </c>
      <c r="D71" s="32">
        <v>20871.64</v>
      </c>
      <c r="E71" s="25">
        <f t="shared" si="5"/>
        <v>23026.639999999999</v>
      </c>
    </row>
    <row r="72" spans="1:5" ht="17.25" x14ac:dyDescent="0.3">
      <c r="A72" s="26"/>
      <c r="B72" s="26"/>
      <c r="C72" s="27"/>
      <c r="D72" s="27"/>
      <c r="E72" s="28"/>
    </row>
    <row r="73" spans="1:5" ht="17.25" x14ac:dyDescent="0.3">
      <c r="A73" s="8" t="s">
        <v>115</v>
      </c>
      <c r="B73" s="9" t="s">
        <v>116</v>
      </c>
      <c r="C73" s="10">
        <f>+C74+C76</f>
        <v>172260</v>
      </c>
      <c r="D73" s="10">
        <f>+D74+D76</f>
        <v>0</v>
      </c>
      <c r="E73" s="10">
        <f t="shared" ref="E73:E79" si="6">SUM(C73:D73)</f>
        <v>172260</v>
      </c>
    </row>
    <row r="74" spans="1:5" ht="17.25" x14ac:dyDescent="0.3">
      <c r="A74" s="11" t="s">
        <v>117</v>
      </c>
      <c r="B74" s="12" t="s">
        <v>118</v>
      </c>
      <c r="C74" s="13">
        <f>+C75</f>
        <v>1000</v>
      </c>
      <c r="D74" s="13">
        <f>+D75</f>
        <v>0</v>
      </c>
      <c r="E74" s="14">
        <f t="shared" si="6"/>
        <v>1000</v>
      </c>
    </row>
    <row r="75" spans="1:5" ht="17.25" x14ac:dyDescent="0.3">
      <c r="A75" s="19" t="s">
        <v>119</v>
      </c>
      <c r="B75" s="16" t="s">
        <v>120</v>
      </c>
      <c r="C75" s="17">
        <v>1000</v>
      </c>
      <c r="D75" s="17"/>
      <c r="E75" s="18">
        <f t="shared" si="6"/>
        <v>1000</v>
      </c>
    </row>
    <row r="76" spans="1:5" ht="17.25" x14ac:dyDescent="0.3">
      <c r="A76" s="11" t="s">
        <v>121</v>
      </c>
      <c r="B76" s="12" t="s">
        <v>122</v>
      </c>
      <c r="C76" s="13">
        <f>SUM(C77:C79)</f>
        <v>171260</v>
      </c>
      <c r="D76" s="13">
        <f>SUM(D77:D79)</f>
        <v>0</v>
      </c>
      <c r="E76" s="14">
        <f t="shared" si="6"/>
        <v>171260</v>
      </c>
    </row>
    <row r="77" spans="1:5" ht="17.25" x14ac:dyDescent="0.3">
      <c r="A77" s="19" t="s">
        <v>123</v>
      </c>
      <c r="B77" s="16" t="s">
        <v>124</v>
      </c>
      <c r="C77" s="17">
        <v>161260</v>
      </c>
      <c r="D77" s="17"/>
      <c r="E77" s="18">
        <f t="shared" si="6"/>
        <v>161260</v>
      </c>
    </row>
    <row r="78" spans="1:5" ht="17.25" x14ac:dyDescent="0.3">
      <c r="A78" s="33" t="s">
        <v>125</v>
      </c>
      <c r="B78" s="34" t="s">
        <v>126</v>
      </c>
      <c r="C78" s="35">
        <v>10000</v>
      </c>
      <c r="D78" s="35">
        <v>0</v>
      </c>
      <c r="E78" s="18">
        <f t="shared" si="6"/>
        <v>10000</v>
      </c>
    </row>
    <row r="79" spans="1:5" ht="18" thickBot="1" x14ac:dyDescent="0.35">
      <c r="A79" s="31">
        <v>55603</v>
      </c>
      <c r="B79" s="23" t="s">
        <v>127</v>
      </c>
      <c r="C79" s="24"/>
      <c r="D79" s="24">
        <v>0</v>
      </c>
      <c r="E79" s="25">
        <f t="shared" si="6"/>
        <v>0</v>
      </c>
    </row>
    <row r="80" spans="1:5" ht="17.25" x14ac:dyDescent="0.3">
      <c r="A80" s="26"/>
      <c r="B80" s="26"/>
      <c r="C80" s="27"/>
      <c r="D80" s="27"/>
      <c r="E80" s="28"/>
    </row>
    <row r="81" spans="1:5" ht="17.25" x14ac:dyDescent="0.3">
      <c r="A81" s="8" t="s">
        <v>128</v>
      </c>
      <c r="B81" s="9" t="s">
        <v>129</v>
      </c>
      <c r="C81" s="10">
        <f>+C82+C88</f>
        <v>10700</v>
      </c>
      <c r="D81" s="10">
        <f>+D82+D88</f>
        <v>1200</v>
      </c>
      <c r="E81" s="10">
        <f t="shared" ref="E81:E89" si="7">SUM(C81:D81)</f>
        <v>11900</v>
      </c>
    </row>
    <row r="82" spans="1:5" ht="17.25" x14ac:dyDescent="0.3">
      <c r="A82" s="21">
        <v>611</v>
      </c>
      <c r="B82" s="12" t="s">
        <v>130</v>
      </c>
      <c r="C82" s="36">
        <f>SUM(C83:C87)</f>
        <v>3000</v>
      </c>
      <c r="D82" s="36">
        <f t="shared" ref="D82" si="8">SUM(D83:D87)</f>
        <v>1200</v>
      </c>
      <c r="E82" s="37">
        <f t="shared" si="7"/>
        <v>4200</v>
      </c>
    </row>
    <row r="83" spans="1:5" ht="17.25" x14ac:dyDescent="0.3">
      <c r="A83" s="15">
        <v>61101</v>
      </c>
      <c r="B83" s="16" t="s">
        <v>131</v>
      </c>
      <c r="C83" s="38">
        <v>700</v>
      </c>
      <c r="D83" s="38">
        <v>0</v>
      </c>
      <c r="E83" s="39">
        <f t="shared" si="7"/>
        <v>700</v>
      </c>
    </row>
    <row r="84" spans="1:5" ht="17.25" x14ac:dyDescent="0.3">
      <c r="A84" s="15">
        <v>61102</v>
      </c>
      <c r="B84" s="16" t="s">
        <v>132</v>
      </c>
      <c r="C84" s="38">
        <v>300</v>
      </c>
      <c r="D84" s="38">
        <v>0</v>
      </c>
      <c r="E84" s="39">
        <f t="shared" si="7"/>
        <v>300</v>
      </c>
    </row>
    <row r="85" spans="1:5" ht="17.25" x14ac:dyDescent="0.3">
      <c r="A85" s="15">
        <v>61104</v>
      </c>
      <c r="B85" s="16" t="s">
        <v>133</v>
      </c>
      <c r="C85" s="38"/>
      <c r="D85" s="38">
        <v>1200</v>
      </c>
      <c r="E85" s="39">
        <f t="shared" si="7"/>
        <v>1200</v>
      </c>
    </row>
    <row r="86" spans="1:5" ht="17.25" x14ac:dyDescent="0.3">
      <c r="A86" s="15">
        <v>61105</v>
      </c>
      <c r="B86" s="16" t="s">
        <v>134</v>
      </c>
      <c r="C86" s="38"/>
      <c r="D86" s="38">
        <v>0</v>
      </c>
      <c r="E86" s="39">
        <f t="shared" si="7"/>
        <v>0</v>
      </c>
    </row>
    <row r="87" spans="1:5" ht="17.25" x14ac:dyDescent="0.3">
      <c r="A87" s="15">
        <v>61107</v>
      </c>
      <c r="B87" s="40" t="s">
        <v>135</v>
      </c>
      <c r="C87" s="38">
        <v>2000</v>
      </c>
      <c r="D87" s="38">
        <v>0</v>
      </c>
      <c r="E87" s="39">
        <f t="shared" si="7"/>
        <v>2000</v>
      </c>
    </row>
    <row r="88" spans="1:5" ht="17.25" x14ac:dyDescent="0.3">
      <c r="A88" s="11" t="s">
        <v>136</v>
      </c>
      <c r="B88" s="12" t="s">
        <v>137</v>
      </c>
      <c r="C88" s="36">
        <f>+C89</f>
        <v>7700</v>
      </c>
      <c r="D88" s="36">
        <f>+D89</f>
        <v>0</v>
      </c>
      <c r="E88" s="39">
        <f t="shared" si="7"/>
        <v>7700</v>
      </c>
    </row>
    <row r="89" spans="1:5" ht="18" thickBot="1" x14ac:dyDescent="0.35">
      <c r="A89" s="22" t="s">
        <v>138</v>
      </c>
      <c r="B89" s="23" t="s">
        <v>139</v>
      </c>
      <c r="C89" s="41">
        <v>7700</v>
      </c>
      <c r="D89" s="41"/>
      <c r="E89" s="42">
        <f t="shared" si="7"/>
        <v>7700</v>
      </c>
    </row>
    <row r="90" spans="1:5" ht="18" thickBot="1" x14ac:dyDescent="0.35">
      <c r="A90" s="43"/>
      <c r="B90" s="44" t="s">
        <v>140</v>
      </c>
      <c r="C90" s="45">
        <f>C7+C26+C73+C81</f>
        <v>1408210</v>
      </c>
      <c r="D90" s="45">
        <f>D7+D26+D73+D81</f>
        <v>839794.99999999988</v>
      </c>
      <c r="E90" s="46">
        <f>E7+E26+E73+E81</f>
        <v>2248005</v>
      </c>
    </row>
    <row r="92" spans="1:5" x14ac:dyDescent="0.25">
      <c r="E92" s="48"/>
    </row>
    <row r="94" spans="1:5" x14ac:dyDescent="0.25">
      <c r="E94" s="49"/>
    </row>
  </sheetData>
  <mergeCells count="4">
    <mergeCell ref="A1:E1"/>
    <mergeCell ref="A2:E2"/>
    <mergeCell ref="A3:E3"/>
    <mergeCell ref="A4:E4"/>
  </mergeCells>
  <printOptions horizontalCentered="1"/>
  <pageMargins left="0.27559055118110237" right="0.27559055118110237" top="0.43307086614173229" bottom="0.51181102362204722" header="0.19685039370078741" footer="0.51181102362204722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PRESUPUESTO 2017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dcterms:created xsi:type="dcterms:W3CDTF">2017-03-02T20:00:30Z</dcterms:created>
  <dcterms:modified xsi:type="dcterms:W3CDTF">2017-03-02T20:06:41Z</dcterms:modified>
</cp:coreProperties>
</file>