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.marquez.TEG\OneDrive - Tribunal de Etica Gubernamental\jmz2019\2020\Portal Transparencia\"/>
    </mc:Choice>
  </mc:AlternateContent>
  <bookViews>
    <workbookView xWindow="0" yWindow="0" windowWidth="20490" windowHeight="7755"/>
  </bookViews>
  <sheets>
    <sheet name="Presupuesto 2020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1" l="1"/>
  <c r="G89" i="1" s="1"/>
  <c r="F88" i="1"/>
  <c r="D88" i="1"/>
  <c r="C88" i="1"/>
  <c r="E87" i="1"/>
  <c r="G87" i="1" s="1"/>
  <c r="G86" i="1"/>
  <c r="E86" i="1"/>
  <c r="E85" i="1"/>
  <c r="G85" i="1" s="1"/>
  <c r="G84" i="1"/>
  <c r="E84" i="1"/>
  <c r="E83" i="1"/>
  <c r="G83" i="1" s="1"/>
  <c r="F82" i="1"/>
  <c r="D82" i="1"/>
  <c r="C82" i="1"/>
  <c r="C81" i="1" s="1"/>
  <c r="F81" i="1"/>
  <c r="D81" i="1"/>
  <c r="E79" i="1"/>
  <c r="G79" i="1" s="1"/>
  <c r="G78" i="1"/>
  <c r="E78" i="1"/>
  <c r="E77" i="1"/>
  <c r="G77" i="1" s="1"/>
  <c r="F76" i="1"/>
  <c r="D76" i="1"/>
  <c r="C76" i="1"/>
  <c r="E75" i="1"/>
  <c r="G75" i="1" s="1"/>
  <c r="F74" i="1"/>
  <c r="F73" i="1" s="1"/>
  <c r="D74" i="1"/>
  <c r="C74" i="1"/>
  <c r="D73" i="1"/>
  <c r="C73" i="1"/>
  <c r="E71" i="1"/>
  <c r="G71" i="1" s="1"/>
  <c r="E70" i="1"/>
  <c r="G70" i="1" s="1"/>
  <c r="E69" i="1"/>
  <c r="G69" i="1" s="1"/>
  <c r="E68" i="1"/>
  <c r="G68" i="1" s="1"/>
  <c r="E67" i="1"/>
  <c r="G67" i="1" s="1"/>
  <c r="F66" i="1"/>
  <c r="D66" i="1"/>
  <c r="C66" i="1"/>
  <c r="G65" i="1"/>
  <c r="E65" i="1"/>
  <c r="E64" i="1"/>
  <c r="G64" i="1" s="1"/>
  <c r="G63" i="1"/>
  <c r="E63" i="1"/>
  <c r="F62" i="1"/>
  <c r="E62" i="1"/>
  <c r="G62" i="1" s="1"/>
  <c r="D62" i="1"/>
  <c r="C62" i="1"/>
  <c r="E61" i="1"/>
  <c r="G61" i="1" s="1"/>
  <c r="E60" i="1"/>
  <c r="G60" i="1" s="1"/>
  <c r="E59" i="1"/>
  <c r="G59" i="1" s="1"/>
  <c r="E58" i="1"/>
  <c r="G58" i="1" s="1"/>
  <c r="E57" i="1"/>
  <c r="G57" i="1" s="1"/>
  <c r="E56" i="1"/>
  <c r="G56" i="1" s="1"/>
  <c r="E55" i="1"/>
  <c r="G55" i="1" s="1"/>
  <c r="E54" i="1"/>
  <c r="G54" i="1" s="1"/>
  <c r="E53" i="1"/>
  <c r="G53" i="1" s="1"/>
  <c r="E52" i="1"/>
  <c r="G52" i="1" s="1"/>
  <c r="E51" i="1"/>
  <c r="G51" i="1" s="1"/>
  <c r="F50" i="1"/>
  <c r="D50" i="1"/>
  <c r="C50" i="1"/>
  <c r="E49" i="1"/>
  <c r="G49" i="1" s="1"/>
  <c r="G48" i="1"/>
  <c r="E48" i="1"/>
  <c r="E47" i="1"/>
  <c r="G47" i="1" s="1"/>
  <c r="G46" i="1"/>
  <c r="E46" i="1"/>
  <c r="F45" i="1"/>
  <c r="E45" i="1"/>
  <c r="G45" i="1" s="1"/>
  <c r="D45" i="1"/>
  <c r="C45" i="1"/>
  <c r="E44" i="1"/>
  <c r="G44" i="1" s="1"/>
  <c r="E43" i="1"/>
  <c r="G43" i="1" s="1"/>
  <c r="E42" i="1"/>
  <c r="G42" i="1" s="1"/>
  <c r="E41" i="1"/>
  <c r="G41" i="1" s="1"/>
  <c r="E40" i="1"/>
  <c r="G40" i="1" s="1"/>
  <c r="E39" i="1"/>
  <c r="G39" i="1" s="1"/>
  <c r="E38" i="1"/>
  <c r="G38" i="1" s="1"/>
  <c r="E37" i="1"/>
  <c r="G37" i="1" s="1"/>
  <c r="E36" i="1"/>
  <c r="G36" i="1" s="1"/>
  <c r="E35" i="1"/>
  <c r="G35" i="1" s="1"/>
  <c r="E34" i="1"/>
  <c r="G34" i="1" s="1"/>
  <c r="E33" i="1"/>
  <c r="G33" i="1" s="1"/>
  <c r="E32" i="1"/>
  <c r="G32" i="1" s="1"/>
  <c r="E31" i="1"/>
  <c r="G31" i="1" s="1"/>
  <c r="E30" i="1"/>
  <c r="G30" i="1" s="1"/>
  <c r="E29" i="1"/>
  <c r="G29" i="1" s="1"/>
  <c r="E28" i="1"/>
  <c r="G28" i="1" s="1"/>
  <c r="F27" i="1"/>
  <c r="D27" i="1"/>
  <c r="D26" i="1" s="1"/>
  <c r="C27" i="1"/>
  <c r="F26" i="1"/>
  <c r="C26" i="1"/>
  <c r="E24" i="1"/>
  <c r="G24" i="1" s="1"/>
  <c r="C23" i="1"/>
  <c r="E23" i="1" s="1"/>
  <c r="F22" i="1"/>
  <c r="D22" i="1"/>
  <c r="C22" i="1"/>
  <c r="E21" i="1"/>
  <c r="G21" i="1" s="1"/>
  <c r="F20" i="1"/>
  <c r="F6" i="1" s="1"/>
  <c r="F90" i="1" s="1"/>
  <c r="D20" i="1"/>
  <c r="C20" i="1"/>
  <c r="G19" i="1"/>
  <c r="E19" i="1"/>
  <c r="E18" i="1"/>
  <c r="E17" i="1" s="1"/>
  <c r="F17" i="1"/>
  <c r="D17" i="1"/>
  <c r="C17" i="1"/>
  <c r="C6" i="1" s="1"/>
  <c r="C90" i="1" s="1"/>
  <c r="C92" i="1" s="1"/>
  <c r="E16" i="1"/>
  <c r="G16" i="1" s="1"/>
  <c r="E15" i="1"/>
  <c r="G15" i="1" s="1"/>
  <c r="F14" i="1"/>
  <c r="D14" i="1"/>
  <c r="C14" i="1"/>
  <c r="E13" i="1"/>
  <c r="G13" i="1" s="1"/>
  <c r="G12" i="1"/>
  <c r="E12" i="1"/>
  <c r="F11" i="1"/>
  <c r="E11" i="1"/>
  <c r="G11" i="1" s="1"/>
  <c r="D11" i="1"/>
  <c r="C11" i="1"/>
  <c r="E10" i="1"/>
  <c r="G10" i="1" s="1"/>
  <c r="E9" i="1"/>
  <c r="G9" i="1" s="1"/>
  <c r="E8" i="1"/>
  <c r="G8" i="1" s="1"/>
  <c r="F7" i="1"/>
  <c r="D7" i="1"/>
  <c r="D6" i="1" s="1"/>
  <c r="C7" i="1"/>
  <c r="E22" i="1" l="1"/>
  <c r="G22" i="1" s="1"/>
  <c r="G23" i="1"/>
  <c r="D90" i="1"/>
  <c r="D92" i="1" s="1"/>
  <c r="E7" i="1"/>
  <c r="G18" i="1"/>
  <c r="G17" i="1" s="1"/>
  <c r="E20" i="1"/>
  <c r="G20" i="1" s="1"/>
  <c r="E66" i="1"/>
  <c r="G66" i="1" s="1"/>
  <c r="E74" i="1"/>
  <c r="E27" i="1"/>
  <c r="E50" i="1"/>
  <c r="G50" i="1" s="1"/>
  <c r="E88" i="1"/>
  <c r="G88" i="1" s="1"/>
  <c r="E14" i="1"/>
  <c r="G14" i="1" s="1"/>
  <c r="E76" i="1"/>
  <c r="G76" i="1" s="1"/>
  <c r="E82" i="1"/>
  <c r="E26" i="1" l="1"/>
  <c r="G26" i="1" s="1"/>
  <c r="G27" i="1"/>
  <c r="E73" i="1"/>
  <c r="G73" i="1" s="1"/>
  <c r="G74" i="1"/>
  <c r="E6" i="1"/>
  <c r="G7" i="1"/>
  <c r="E81" i="1"/>
  <c r="G81" i="1" s="1"/>
  <c r="G82" i="1"/>
  <c r="G6" i="1" l="1"/>
  <c r="G90" i="1" s="1"/>
  <c r="E90" i="1"/>
  <c r="E92" i="1" l="1"/>
</calcChain>
</file>

<file path=xl/sharedStrings.xml><?xml version="1.0" encoding="utf-8"?>
<sst xmlns="http://schemas.openxmlformats.org/spreadsheetml/2006/main" count="152" uniqueCount="145">
  <si>
    <t>TRIBUNAL DE ÉTICA GUBERNAMENTAL</t>
  </si>
  <si>
    <t>UNIDAD FINANCIERA INSTITUCIONAL</t>
  </si>
  <si>
    <t>PRESUPUESTO APROBADO EJERCICIO FISCAL 2020</t>
  </si>
  <si>
    <t>Rubro</t>
  </si>
  <si>
    <t>Descripción</t>
  </si>
  <si>
    <t>Gestión 
Administrativa</t>
  </si>
  <si>
    <t>Gestión
Operativa</t>
  </si>
  <si>
    <t>Total</t>
  </si>
  <si>
    <t>Presupuesto Modificado 2019</t>
  </si>
  <si>
    <t>Diferencia</t>
  </si>
  <si>
    <t>51</t>
  </si>
  <si>
    <t>Remuneraciones</t>
  </si>
  <si>
    <t>511</t>
  </si>
  <si>
    <t>Remuneraciones Permanentes</t>
  </si>
  <si>
    <t>Sueldos</t>
  </si>
  <si>
    <t>Aguinaldos</t>
  </si>
  <si>
    <t>51105</t>
  </si>
  <si>
    <t>Dietas</t>
  </si>
  <si>
    <t>512</t>
  </si>
  <si>
    <t>Remuneraciones Eventuales</t>
  </si>
  <si>
    <t>51201</t>
  </si>
  <si>
    <t>51203</t>
  </si>
  <si>
    <t>514</t>
  </si>
  <si>
    <t>Contribuciones Patronales a Inst de Seg Social Públicas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</si>
  <si>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</si>
  <si>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</si>
  <si>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</si>
  <si>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</si>
  <si>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</si>
  <si>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51502</t>
  </si>
  <si>
    <t>Indemnizaciones</t>
  </si>
  <si>
    <t>Al personal de Servicios Eventual</t>
  </si>
  <si>
    <t>519</t>
  </si>
  <si>
    <t>Remuneraciones Diversas</t>
  </si>
  <si>
    <t>51999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</si>
  <si>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</si>
  <si>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</si>
  <si>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</si>
  <si>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</si>
  <si>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</si>
  <si>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</si>
  <si>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</si>
  <si>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</si>
  <si>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</si>
  <si>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</si>
  <si>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</si>
  <si>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</si>
  <si>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</si>
  <si>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</si>
  <si>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</si>
  <si>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Productos Farmacéuticos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</si>
  <si>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</si>
  <si>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</si>
  <si>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</si>
  <si>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</si>
  <si>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54114</t>
  </si>
  <si>
    <t>Materiales de Oficina</t>
  </si>
  <si>
    <t>54115</t>
  </si>
  <si>
    <t>Materiales Informáticos</t>
  </si>
  <si>
    <t>54116</t>
  </si>
  <si>
    <t>Libros , Textos, Útiles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</si>
  <si>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</si>
  <si>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</si>
  <si>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</si>
  <si>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</si>
  <si>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</si>
  <si>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</si>
  <si>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</si>
  <si>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</si>
  <si>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</si>
  <si>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</si>
  <si>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</si>
  <si>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</si>
  <si>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</si>
  <si>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</si>
  <si>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54204</t>
  </si>
  <si>
    <t>Servicios de Correos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</si>
  <si>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</si>
  <si>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</si>
  <si>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</si>
  <si>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</si>
  <si>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</si>
  <si>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</si>
  <si>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</si>
  <si>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</si>
  <si>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</si>
  <si>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</si>
  <si>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</si>
  <si>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</si>
  <si>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</si>
  <si>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</si>
  <si>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servicios de Lavado y Planchado</t>
  </si>
  <si>
    <t>54310</t>
  </si>
  <si>
    <t>Servicios de Alimentación</t>
  </si>
  <si>
    <t>54313</t>
  </si>
  <si>
    <t>Impresiones, Publicaciones y Reproducciones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</si>
  <si>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</si>
  <si>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</si>
  <si>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</si>
  <si>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</si>
  <si>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</si>
  <si>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</si>
  <si>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</si>
  <si>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</si>
  <si>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</si>
  <si>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</si>
  <si>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</si>
  <si>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</si>
  <si>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</si>
  <si>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</si>
  <si>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Servicios Jurídicos</t>
  </si>
  <si>
    <t>54505</t>
  </si>
  <si>
    <t>Servicios de Capacitación</t>
  </si>
  <si>
    <t>Desarrollo Informático</t>
  </si>
  <si>
    <t>Estudios e Investigaciones</t>
  </si>
  <si>
    <t>54599</t>
  </si>
  <si>
    <t>Consultorías, Estudios e Investigaciones Diversas</t>
  </si>
  <si>
    <t>55</t>
  </si>
  <si>
    <t>Gastos Financieros y Otros</t>
  </si>
  <si>
    <t>555</t>
  </si>
  <si>
    <t>Impuestos, Tasas y Derechos</t>
  </si>
  <si>
    <t>55507</t>
  </si>
  <si>
    <t>Tasas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</si>
  <si>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</si>
  <si>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</si>
  <si>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</si>
  <si>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</si>
  <si>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</si>
  <si>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</si>
  <si>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Comisiones y Gastos Bancarios</t>
  </si>
  <si>
    <t>61</t>
  </si>
  <si>
    <t>Inversiones en Activos Fijos</t>
  </si>
  <si>
    <t>Bienes Muebles</t>
  </si>
  <si>
    <t>Mobiliarios</t>
  </si>
  <si>
    <t>Maquinaria y Equipo</t>
  </si>
  <si>
    <t>Equipo Informática</t>
  </si>
  <si>
    <t>Vehículos de Transporte</t>
  </si>
  <si>
    <t>Libros y Colecciones</t>
  </si>
  <si>
    <t>614</t>
  </si>
  <si>
    <t>Intangibles</t>
  </si>
  <si>
    <t>61403</t>
  </si>
  <si>
    <t>Derechos de Propiedad Intelectual</t>
  </si>
  <si>
    <t>TOTAL</t>
  </si>
  <si>
    <t>PLAN DE COMPRAS</t>
  </si>
  <si>
    <t>Fecha de aprobacion: vViernes 13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</si>
</sst>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ndara"/>
      <family val="2"/>
    </font>
    <font>
      <sz val="13"/>
      <color theme="1"/>
      <name val="Candara"/>
      <family val="2"/>
    </font>
    <font>
      <b/>
      <sz val="12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43" fontId="0" fillId="0" borderId="0" xfId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4" fontId="5" fillId="2" borderId="3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3" fillId="3" borderId="5" xfId="0" applyFont="1" applyFill="1" applyBorder="1" applyProtection="1">
      <protection locked="0"/>
    </xf>
    <xf numFmtId="0" fontId="3" fillId="3" borderId="6" xfId="0" applyFont="1" applyFill="1" applyBorder="1" applyProtection="1">
      <protection locked="0"/>
    </xf>
    <xf numFmtId="43" fontId="3" fillId="3" borderId="6" xfId="0" applyNumberFormat="1" applyFont="1" applyFill="1" applyBorder="1" applyProtection="1">
      <protection locked="0"/>
    </xf>
    <xf numFmtId="43" fontId="3" fillId="3" borderId="7" xfId="0" applyNumberFormat="1" applyFont="1" applyFill="1" applyBorder="1" applyProtection="1">
      <protection locked="0"/>
    </xf>
    <xf numFmtId="43" fontId="2" fillId="3" borderId="8" xfId="1" applyFont="1" applyFill="1" applyBorder="1"/>
    <xf numFmtId="43" fontId="2" fillId="3" borderId="9" xfId="1" applyFont="1" applyFill="1" applyBorder="1"/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43" fontId="3" fillId="0" borderId="11" xfId="0" applyNumberFormat="1" applyFont="1" applyBorder="1" applyProtection="1">
      <protection locked="0"/>
    </xf>
    <xf numFmtId="43" fontId="3" fillId="0" borderId="12" xfId="0" applyNumberFormat="1" applyFont="1" applyBorder="1" applyProtection="1">
      <protection locked="0"/>
    </xf>
    <xf numFmtId="43" fontId="2" fillId="0" borderId="10" xfId="1" applyFont="1" applyBorder="1"/>
    <xf numFmtId="43" fontId="2" fillId="0" borderId="12" xfId="1" applyFont="1" applyBorder="1"/>
    <xf numFmtId="0" fontId="4" fillId="0" borderId="10" xfId="0" applyFont="1" applyBorder="1" applyAlignment="1" applyProtection="1">
      <alignment horizontal="left"/>
      <protection locked="0"/>
    </xf>
    <xf numFmtId="0" fontId="4" fillId="0" borderId="11" xfId="0" applyFont="1" applyBorder="1" applyProtection="1">
      <protection locked="0"/>
    </xf>
    <xf numFmtId="43" fontId="4" fillId="0" borderId="11" xfId="0" applyNumberFormat="1" applyFont="1" applyBorder="1" applyProtection="1">
      <protection locked="0"/>
    </xf>
    <xf numFmtId="43" fontId="4" fillId="0" borderId="12" xfId="0" applyNumberFormat="1" applyFont="1" applyBorder="1" applyProtection="1">
      <protection locked="0"/>
    </xf>
    <xf numFmtId="43" fontId="0" fillId="0" borderId="10" xfId="1" applyFont="1" applyBorder="1"/>
    <xf numFmtId="43" fontId="0" fillId="0" borderId="12" xfId="1" applyFont="1" applyBorder="1"/>
    <xf numFmtId="0" fontId="4" fillId="0" borderId="10" xfId="0" applyFont="1" applyBorder="1" applyProtection="1">
      <protection locked="0"/>
    </xf>
    <xf numFmtId="0" fontId="2" fillId="0" borderId="0" xfId="0" applyFont="1"/>
    <xf numFmtId="0" fontId="3" fillId="0" borderId="10" xfId="0" applyFont="1" applyBorder="1" applyAlignment="1" applyProtection="1">
      <alignment horizontal="left"/>
      <protection locked="0"/>
    </xf>
    <xf numFmtId="43" fontId="3" fillId="0" borderId="13" xfId="0" applyNumberFormat="1" applyFont="1" applyBorder="1" applyProtection="1">
      <protection locked="0"/>
    </xf>
    <xf numFmtId="43" fontId="0" fillId="0" borderId="14" xfId="1" applyFont="1" applyBorder="1"/>
    <xf numFmtId="43" fontId="3" fillId="0" borderId="14" xfId="0" applyNumberFormat="1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4" fillId="0" borderId="16" xfId="0" applyFont="1" applyBorder="1" applyProtection="1">
      <protection locked="0"/>
    </xf>
    <xf numFmtId="43" fontId="4" fillId="0" borderId="16" xfId="0" applyNumberFormat="1" applyFont="1" applyBorder="1" applyProtection="1">
      <protection locked="0"/>
    </xf>
    <xf numFmtId="43" fontId="4" fillId="0" borderId="17" xfId="0" applyNumberFormat="1" applyFont="1" applyBorder="1" applyProtection="1">
      <protection locked="0"/>
    </xf>
    <xf numFmtId="43" fontId="0" fillId="0" borderId="18" xfId="1" applyFont="1" applyBorder="1"/>
    <xf numFmtId="43" fontId="0" fillId="0" borderId="17" xfId="1" applyFont="1" applyBorder="1"/>
    <xf numFmtId="0" fontId="4" fillId="0" borderId="0" xfId="0" applyFont="1" applyBorder="1" applyProtection="1">
      <protection locked="0"/>
    </xf>
    <xf numFmtId="43" fontId="4" fillId="0" borderId="0" xfId="0" applyNumberFormat="1" applyFont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19" xfId="0" applyFont="1" applyFill="1" applyBorder="1" applyProtection="1">
      <protection locked="0"/>
    </xf>
    <xf numFmtId="43" fontId="3" fillId="3" borderId="19" xfId="0" applyNumberFormat="1" applyFont="1" applyFill="1" applyBorder="1" applyProtection="1">
      <protection locked="0"/>
    </xf>
    <xf numFmtId="43" fontId="3" fillId="3" borderId="9" xfId="0" applyNumberFormat="1" applyFont="1" applyFill="1" applyBorder="1" applyProtection="1">
      <protection locked="0"/>
    </xf>
    <xf numFmtId="44" fontId="4" fillId="0" borderId="11" xfId="0" applyNumberFormat="1" applyFont="1" applyBorder="1" applyProtection="1">
      <protection locked="0"/>
    </xf>
    <xf numFmtId="43" fontId="4" fillId="0" borderId="11" xfId="1" applyFont="1" applyBorder="1" applyProtection="1">
      <protection locked="0"/>
    </xf>
    <xf numFmtId="0" fontId="4" fillId="0" borderId="20" xfId="0" applyFont="1" applyBorder="1" applyAlignment="1" applyProtection="1">
      <alignment horizontal="left"/>
      <protection locked="0"/>
    </xf>
    <xf numFmtId="0" fontId="4" fillId="0" borderId="21" xfId="0" applyFont="1" applyBorder="1" applyProtection="1">
      <protection locked="0"/>
    </xf>
    <xf numFmtId="43" fontId="4" fillId="0" borderId="21" xfId="0" applyNumberFormat="1" applyFont="1" applyBorder="1" applyProtection="1">
      <protection locked="0"/>
    </xf>
    <xf numFmtId="43" fontId="4" fillId="0" borderId="21" xfId="1" applyFont="1" applyBorder="1" applyProtection="1">
      <protection locked="0"/>
    </xf>
    <xf numFmtId="43" fontId="4" fillId="0" borderId="22" xfId="0" applyNumberFormat="1" applyFont="1" applyBorder="1" applyProtection="1">
      <protection locked="0"/>
    </xf>
    <xf numFmtId="43" fontId="0" fillId="0" borderId="20" xfId="1" applyFont="1" applyBorder="1"/>
    <xf numFmtId="43" fontId="0" fillId="0" borderId="22" xfId="1" applyFont="1" applyBorder="1"/>
    <xf numFmtId="0" fontId="4" fillId="0" borderId="23" xfId="0" applyFont="1" applyBorder="1" applyProtection="1">
      <protection locked="0"/>
    </xf>
    <xf numFmtId="0" fontId="4" fillId="0" borderId="24" xfId="0" applyFont="1" applyBorder="1" applyProtection="1">
      <protection locked="0"/>
    </xf>
    <xf numFmtId="43" fontId="4" fillId="0" borderId="24" xfId="0" applyNumberFormat="1" applyFont="1" applyBorder="1" applyProtection="1">
      <protection locked="0"/>
    </xf>
    <xf numFmtId="43" fontId="3" fillId="3" borderId="19" xfId="1" applyFont="1" applyFill="1" applyBorder="1" applyProtection="1">
      <protection locked="0"/>
    </xf>
    <xf numFmtId="43" fontId="3" fillId="3" borderId="9" xfId="1" applyFont="1" applyFill="1" applyBorder="1" applyProtection="1">
      <protection locked="0"/>
    </xf>
    <xf numFmtId="43" fontId="3" fillId="0" borderId="11" xfId="1" applyFont="1" applyBorder="1" applyProtection="1">
      <protection locked="0"/>
    </xf>
    <xf numFmtId="43" fontId="3" fillId="0" borderId="12" xfId="1" applyFont="1" applyBorder="1" applyProtection="1">
      <protection locked="0"/>
    </xf>
    <xf numFmtId="43" fontId="4" fillId="0" borderId="12" xfId="1" applyFont="1" applyBorder="1" applyProtection="1"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20" xfId="0" applyFont="1" applyBorder="1" applyProtection="1">
      <protection locked="0"/>
    </xf>
    <xf numFmtId="43" fontId="4" fillId="0" borderId="22" xfId="1" applyFont="1" applyBorder="1"/>
    <xf numFmtId="43" fontId="0" fillId="0" borderId="23" xfId="1" applyFont="1" applyBorder="1"/>
    <xf numFmtId="43" fontId="0" fillId="0" borderId="25" xfId="1" applyFont="1" applyBorder="1"/>
    <xf numFmtId="0" fontId="4" fillId="0" borderId="1" xfId="0" applyFont="1" applyBorder="1"/>
    <xf numFmtId="0" fontId="3" fillId="0" borderId="2" xfId="0" applyFont="1" applyFill="1" applyBorder="1" applyProtection="1">
      <protection locked="0"/>
    </xf>
    <xf numFmtId="43" fontId="3" fillId="0" borderId="2" xfId="1" applyFont="1" applyBorder="1"/>
    <xf numFmtId="43" fontId="3" fillId="0" borderId="3" xfId="1" applyFont="1" applyBorder="1"/>
    <xf numFmtId="43" fontId="2" fillId="0" borderId="1" xfId="1" applyFont="1" applyBorder="1"/>
    <xf numFmtId="43" fontId="2" fillId="0" borderId="3" xfId="1" applyFont="1" applyBorder="1"/>
    <xf numFmtId="44" fontId="0" fillId="0" borderId="0" xfId="0" applyNumberFormat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topLeftCell="A76" zoomScale="88" zoomScaleNormal="88" workbookViewId="0">
      <selection activeCell="A93" sqref="A93:E94"/>
    </sheetView>
  </sheetViews>
  <sheetFormatPr baseColWidth="10" defaultRowHeight="15" x14ac:dyDescent="0.25"/>
  <cols>
    <col min="2" max="2" width="59.42578125" bestFit="1" customWidth="1"/>
    <col min="3" max="3" width="16.140625" style="74" customWidth="1"/>
    <col min="4" max="4" width="15.140625" customWidth="1"/>
    <col min="5" max="5" width="16.42578125" customWidth="1"/>
    <col min="6" max="6" width="14.5703125" style="4" hidden="1" customWidth="1"/>
    <col min="7" max="7" width="13.28515625" style="4" hidden="1" customWidth="1"/>
  </cols>
  <sheetData>
    <row r="1" spans="1:7" ht="17.25" x14ac:dyDescent="0.3">
      <c r="A1" s="1" t="s">
        <v>0</v>
      </c>
      <c r="B1" s="1"/>
      <c r="C1" s="1"/>
      <c r="D1" s="1"/>
      <c r="E1" s="1"/>
      <c r="F1" s="1"/>
      <c r="G1" s="1"/>
    </row>
    <row r="2" spans="1:7" ht="17.25" x14ac:dyDescent="0.3">
      <c r="A2" s="1" t="s">
        <v>1</v>
      </c>
      <c r="B2" s="1"/>
      <c r="C2" s="1"/>
      <c r="D2" s="1"/>
      <c r="E2" s="1"/>
      <c r="F2" s="1"/>
      <c r="G2" s="1"/>
    </row>
    <row r="3" spans="1:7" ht="17.25" x14ac:dyDescent="0.3">
      <c r="A3" s="1" t="s">
        <v>2</v>
      </c>
      <c r="B3" s="1"/>
      <c r="C3" s="1"/>
      <c r="D3" s="1"/>
      <c r="E3" s="1"/>
      <c r="F3" s="1"/>
      <c r="G3" s="1"/>
    </row>
    <row r="4" spans="1:7" ht="18" thickBot="1" x14ac:dyDescent="0.35">
      <c r="A4" s="2"/>
      <c r="B4" s="2"/>
      <c r="C4" s="2"/>
      <c r="D4" s="3"/>
      <c r="E4" s="3"/>
    </row>
    <row r="5" spans="1:7" ht="48" thickBot="1" x14ac:dyDescent="0.3">
      <c r="A5" s="5" t="s">
        <v>3</v>
      </c>
      <c r="B5" s="6" t="s">
        <v>4</v>
      </c>
      <c r="C5" s="7" t="s">
        <v>5</v>
      </c>
      <c r="D5" s="7" t="s">
        <v>6</v>
      </c>
      <c r="E5" s="8" t="s">
        <v>7</v>
      </c>
      <c r="F5" s="9" t="s">
        <v>8</v>
      </c>
      <c r="G5" s="9" t="s">
        <v>9</v>
      </c>
    </row>
    <row r="6" spans="1:7" ht="17.25" x14ac:dyDescent="0.3">
      <c r="A6" s="10" t="s">
        <v>10</v>
      </c>
      <c r="B6" s="11" t="s">
        <v>11</v>
      </c>
      <c r="C6" s="12">
        <f>+C7+C11+C14+C17+C22+C20</f>
        <v>940521</v>
      </c>
      <c r="D6" s="12">
        <f>+D7+D11+D14+D17+D22+D20</f>
        <v>932760</v>
      </c>
      <c r="E6" s="13">
        <f>+E7+E11+E14+E17+E22+E20</f>
        <v>1873281</v>
      </c>
      <c r="F6" s="14">
        <f t="shared" ref="F6" si="0">+F7+F11+F14+F17+F22+F20</f>
        <v>1822707.9999999998</v>
      </c>
      <c r="G6" s="15">
        <f t="shared" ref="G6:G16" si="1">+E6-F6</f>
        <v>50573.000000000233</v>
      </c>
    </row>
    <row r="7" spans="1:7" ht="17.25" x14ac:dyDescent="0.3">
      <c r="A7" s="16" t="s">
        <v>12</v>
      </c>
      <c r="B7" s="17" t="s">
        <v>13</v>
      </c>
      <c r="C7" s="18">
        <f>SUM(C8:C10)</f>
        <v>255485</v>
      </c>
      <c r="D7" s="18">
        <f t="shared" ref="D7:F7" si="2">SUM(D8:D10)</f>
        <v>0</v>
      </c>
      <c r="E7" s="19">
        <f t="shared" si="2"/>
        <v>255485</v>
      </c>
      <c r="F7" s="20">
        <f t="shared" si="2"/>
        <v>258276.08</v>
      </c>
      <c r="G7" s="21">
        <f t="shared" si="1"/>
        <v>-2791.0799999999872</v>
      </c>
    </row>
    <row r="8" spans="1:7" ht="17.25" x14ac:dyDescent="0.3">
      <c r="A8" s="22">
        <v>51101</v>
      </c>
      <c r="B8" s="23" t="s">
        <v>14</v>
      </c>
      <c r="C8" s="24">
        <v>252000</v>
      </c>
      <c r="D8" s="24"/>
      <c r="E8" s="25">
        <f>SUM(C8:D8)</f>
        <v>252000</v>
      </c>
      <c r="F8" s="26">
        <v>254541.08</v>
      </c>
      <c r="G8" s="27">
        <f t="shared" si="1"/>
        <v>-2541.0799999999872</v>
      </c>
    </row>
    <row r="9" spans="1:7" ht="17.25" x14ac:dyDescent="0.3">
      <c r="A9" s="22">
        <v>51103</v>
      </c>
      <c r="B9" s="23" t="s">
        <v>15</v>
      </c>
      <c r="C9" s="24">
        <v>2285</v>
      </c>
      <c r="D9" s="24"/>
      <c r="E9" s="25">
        <f>SUM(C9:D9)</f>
        <v>2285</v>
      </c>
      <c r="F9" s="26">
        <v>2285</v>
      </c>
      <c r="G9" s="27">
        <f t="shared" si="1"/>
        <v>0</v>
      </c>
    </row>
    <row r="10" spans="1:7" ht="17.25" x14ac:dyDescent="0.3">
      <c r="A10" s="28" t="s">
        <v>16</v>
      </c>
      <c r="B10" s="23" t="s">
        <v>17</v>
      </c>
      <c r="C10" s="24">
        <v>1200</v>
      </c>
      <c r="D10" s="24">
        <v>0</v>
      </c>
      <c r="E10" s="25">
        <f>SUM(C10:D10)</f>
        <v>1200</v>
      </c>
      <c r="F10" s="26">
        <v>1450</v>
      </c>
      <c r="G10" s="27">
        <f t="shared" si="1"/>
        <v>-250</v>
      </c>
    </row>
    <row r="11" spans="1:7" s="29" customFormat="1" ht="17.25" x14ac:dyDescent="0.3">
      <c r="A11" s="16" t="s">
        <v>18</v>
      </c>
      <c r="B11" s="17" t="s">
        <v>19</v>
      </c>
      <c r="C11" s="18">
        <f>SUM(C12:C13)</f>
        <v>561385</v>
      </c>
      <c r="D11" s="18">
        <f>SUM(D12:D13)</f>
        <v>813310</v>
      </c>
      <c r="E11" s="19">
        <f t="shared" ref="E11:F11" si="3">SUM(E12:E13)</f>
        <v>1374695</v>
      </c>
      <c r="F11" s="20">
        <f t="shared" si="3"/>
        <v>1367899.19</v>
      </c>
      <c r="G11" s="21">
        <f t="shared" si="1"/>
        <v>6795.8100000000559</v>
      </c>
    </row>
    <row r="12" spans="1:7" ht="17.25" x14ac:dyDescent="0.3">
      <c r="A12" s="28" t="s">
        <v>20</v>
      </c>
      <c r="B12" s="23" t="s">
        <v>14</v>
      </c>
      <c r="C12" s="24">
        <v>545415</v>
      </c>
      <c r="D12" s="24">
        <v>795060</v>
      </c>
      <c r="E12" s="25">
        <f>SUM(C12:D12)</f>
        <v>1340475</v>
      </c>
      <c r="F12" s="26">
        <v>1333679.19</v>
      </c>
      <c r="G12" s="27">
        <f t="shared" si="1"/>
        <v>6795.8100000000559</v>
      </c>
    </row>
    <row r="13" spans="1:7" ht="17.25" x14ac:dyDescent="0.3">
      <c r="A13" s="28" t="s">
        <v>21</v>
      </c>
      <c r="B13" s="23" t="s">
        <v>15</v>
      </c>
      <c r="C13" s="24">
        <v>15970</v>
      </c>
      <c r="D13" s="24">
        <v>18250</v>
      </c>
      <c r="E13" s="25">
        <f>SUM(C13:D13)</f>
        <v>34220</v>
      </c>
      <c r="F13" s="26">
        <v>34220</v>
      </c>
      <c r="G13" s="27">
        <f t="shared" si="1"/>
        <v>0</v>
      </c>
    </row>
    <row r="14" spans="1:7" s="29" customFormat="1" ht="17.25" x14ac:dyDescent="0.3">
      <c r="A14" s="16" t="s">
        <v>22</v>
      </c>
      <c r="B14" s="17" t="s">
        <v>23</v>
      </c>
      <c r="C14" s="18">
        <f>SUM(C15:C16)</f>
        <v>45675</v>
      </c>
      <c r="D14" s="18">
        <f>SUM(D15:D16)</f>
        <v>40010</v>
      </c>
      <c r="E14" s="19">
        <f t="shared" ref="E14:F14" si="4">SUM(E15:E16)</f>
        <v>85685</v>
      </c>
      <c r="F14" s="20">
        <f t="shared" si="4"/>
        <v>84177.67</v>
      </c>
      <c r="G14" s="21">
        <f t="shared" si="1"/>
        <v>1507.3300000000017</v>
      </c>
    </row>
    <row r="15" spans="1:7" ht="17.25" x14ac:dyDescent="0.3">
      <c r="A15" s="22">
        <v>51401</v>
      </c>
      <c r="B15" s="23" t="s">
        <v>24</v>
      </c>
      <c r="C15" s="24">
        <v>12600</v>
      </c>
      <c r="D15" s="24"/>
      <c r="E15" s="25">
        <f>SUM(C15:D15)</f>
        <v>12600</v>
      </c>
      <c r="F15" s="26">
        <v>12121.25</v>
      </c>
      <c r="G15" s="27">
        <f t="shared" si="1"/>
        <v>478.75</v>
      </c>
    </row>
    <row r="16" spans="1:7" ht="17.25" x14ac:dyDescent="0.3">
      <c r="A16" s="28" t="s">
        <v>25</v>
      </c>
      <c r="B16" s="23" t="s">
        <v>26</v>
      </c>
      <c r="C16" s="24">
        <v>33075</v>
      </c>
      <c r="D16" s="24">
        <v>40010</v>
      </c>
      <c r="E16" s="25">
        <f>SUM(C16:D16)</f>
        <v>73085</v>
      </c>
      <c r="F16" s="26">
        <v>72056.42</v>
      </c>
      <c r="G16" s="27">
        <f t="shared" si="1"/>
        <v>1028.5800000000017</v>
      </c>
    </row>
    <row r="17" spans="1:7" s="29" customFormat="1" ht="17.25" x14ac:dyDescent="0.3">
      <c r="A17" s="16" t="s">
        <v>27</v>
      </c>
      <c r="B17" s="17" t="s">
        <v>28</v>
      </c>
      <c r="C17" s="18">
        <f>SUM(C18:C19)</f>
        <v>48690</v>
      </c>
      <c r="D17" s="18">
        <f t="shared" ref="D17:G17" si="5">SUM(D18:D19)</f>
        <v>56735</v>
      </c>
      <c r="E17" s="19">
        <f t="shared" si="5"/>
        <v>105425</v>
      </c>
      <c r="F17" s="20">
        <f t="shared" si="5"/>
        <v>105354.89</v>
      </c>
      <c r="G17" s="21">
        <f t="shared" si="5"/>
        <v>70.109999999996944</v>
      </c>
    </row>
    <row r="18" spans="1:7" ht="17.25" x14ac:dyDescent="0.3">
      <c r="A18" s="22">
        <v>51501</v>
      </c>
      <c r="B18" s="23" t="s">
        <v>24</v>
      </c>
      <c r="C18" s="24">
        <v>11160</v>
      </c>
      <c r="D18" s="24"/>
      <c r="E18" s="25">
        <f>SUM(C18:D18)</f>
        <v>11160</v>
      </c>
      <c r="F18" s="26">
        <v>11279.73</v>
      </c>
      <c r="G18" s="27">
        <f t="shared" ref="G18:G19" si="6">+E18-F18</f>
        <v>-119.72999999999956</v>
      </c>
    </row>
    <row r="19" spans="1:7" ht="17.25" x14ac:dyDescent="0.3">
      <c r="A19" s="28" t="s">
        <v>29</v>
      </c>
      <c r="B19" s="23" t="s">
        <v>26</v>
      </c>
      <c r="C19" s="24">
        <v>37530</v>
      </c>
      <c r="D19" s="24">
        <v>56735</v>
      </c>
      <c r="E19" s="25">
        <f>SUM(C19:D19)</f>
        <v>94265</v>
      </c>
      <c r="F19" s="26">
        <v>94075.16</v>
      </c>
      <c r="G19" s="27">
        <f t="shared" si="6"/>
        <v>189.83999999999651</v>
      </c>
    </row>
    <row r="20" spans="1:7" s="29" customFormat="1" ht="17.25" x14ac:dyDescent="0.3">
      <c r="A20" s="30">
        <v>517</v>
      </c>
      <c r="B20" s="17" t="s">
        <v>30</v>
      </c>
      <c r="C20" s="18">
        <f>+C21</f>
        <v>0</v>
      </c>
      <c r="D20" s="18">
        <f t="shared" ref="D20" si="7">+D21</f>
        <v>2325</v>
      </c>
      <c r="E20" s="19">
        <f>+E21</f>
        <v>2325</v>
      </c>
      <c r="F20" s="31">
        <f>+F21</f>
        <v>0</v>
      </c>
      <c r="G20" s="21">
        <f>+E20-F20</f>
        <v>2325</v>
      </c>
    </row>
    <row r="21" spans="1:7" ht="17.25" x14ac:dyDescent="0.3">
      <c r="A21" s="22">
        <v>51702</v>
      </c>
      <c r="B21" s="23" t="s">
        <v>31</v>
      </c>
      <c r="C21" s="24"/>
      <c r="D21" s="24">
        <v>2325</v>
      </c>
      <c r="E21" s="25">
        <f>SUM(C21:D21)</f>
        <v>2325</v>
      </c>
      <c r="F21" s="32">
        <v>0</v>
      </c>
      <c r="G21" s="27">
        <f>+E21-F21</f>
        <v>2325</v>
      </c>
    </row>
    <row r="22" spans="1:7" s="29" customFormat="1" ht="17.25" x14ac:dyDescent="0.3">
      <c r="A22" s="16" t="s">
        <v>32</v>
      </c>
      <c r="B22" s="17" t="s">
        <v>33</v>
      </c>
      <c r="C22" s="18">
        <f>SUM(C23:C24)</f>
        <v>29286</v>
      </c>
      <c r="D22" s="18">
        <f t="shared" ref="D22:F22" si="8">SUM(D23:D24)</f>
        <v>20380</v>
      </c>
      <c r="E22" s="19">
        <f t="shared" si="8"/>
        <v>49666</v>
      </c>
      <c r="F22" s="33">
        <f t="shared" si="8"/>
        <v>7000.17</v>
      </c>
      <c r="G22" s="19">
        <f>+E22-F22</f>
        <v>42665.83</v>
      </c>
    </row>
    <row r="23" spans="1:7" ht="17.25" x14ac:dyDescent="0.3">
      <c r="A23" s="28" t="s">
        <v>34</v>
      </c>
      <c r="B23" s="23" t="s">
        <v>33</v>
      </c>
      <c r="C23" s="24">
        <f>21290</f>
        <v>21290</v>
      </c>
      <c r="D23" s="24">
        <v>20380</v>
      </c>
      <c r="E23" s="25">
        <f>SUM(C23:D23)</f>
        <v>41670</v>
      </c>
      <c r="F23" s="32"/>
      <c r="G23" s="27">
        <f t="shared" ref="G23:G24" si="9">+E23-F23</f>
        <v>41670</v>
      </c>
    </row>
    <row r="24" spans="1:7" ht="18" thickBot="1" x14ac:dyDescent="0.35">
      <c r="A24" s="34" t="s">
        <v>34</v>
      </c>
      <c r="B24" s="35" t="s">
        <v>33</v>
      </c>
      <c r="C24" s="36">
        <v>7996</v>
      </c>
      <c r="D24" s="36"/>
      <c r="E24" s="37">
        <f>SUM(C24:D24)</f>
        <v>7996</v>
      </c>
      <c r="F24" s="38">
        <v>7000.17</v>
      </c>
      <c r="G24" s="39">
        <f t="shared" si="9"/>
        <v>995.82999999999993</v>
      </c>
    </row>
    <row r="25" spans="1:7" ht="18" thickBot="1" x14ac:dyDescent="0.35">
      <c r="A25" s="40"/>
      <c r="B25" s="40"/>
      <c r="C25" s="41"/>
      <c r="D25" s="41"/>
      <c r="E25" s="41"/>
    </row>
    <row r="26" spans="1:7" ht="17.25" x14ac:dyDescent="0.3">
      <c r="A26" s="42" t="s">
        <v>35</v>
      </c>
      <c r="B26" s="43" t="s">
        <v>36</v>
      </c>
      <c r="C26" s="44">
        <f>+C27+C45+C50+C62+C66</f>
        <v>520865</v>
      </c>
      <c r="D26" s="44">
        <f>+D27+D45+D50+D62+D66</f>
        <v>163700</v>
      </c>
      <c r="E26" s="45">
        <f>+E27+E45+E50+E62+E66</f>
        <v>684565</v>
      </c>
      <c r="F26" s="14">
        <f t="shared" ref="F26" si="10">+F27+F45+F50+F62+F66</f>
        <v>693062</v>
      </c>
      <c r="G26" s="15">
        <f t="shared" ref="G26:G44" si="11">+E26-F26</f>
        <v>-8497</v>
      </c>
    </row>
    <row r="27" spans="1:7" ht="17.25" x14ac:dyDescent="0.3">
      <c r="A27" s="16" t="s">
        <v>37</v>
      </c>
      <c r="B27" s="17" t="s">
        <v>38</v>
      </c>
      <c r="C27" s="18">
        <f>SUM(C28:C44)</f>
        <v>84050</v>
      </c>
      <c r="D27" s="18">
        <f>SUM(D28:D44)</f>
        <v>22045</v>
      </c>
      <c r="E27" s="19">
        <f>SUM(E28:E44)</f>
        <v>106095</v>
      </c>
      <c r="F27" s="20">
        <f t="shared" ref="F27" si="12">SUM(F28:F44)</f>
        <v>104912.43</v>
      </c>
      <c r="G27" s="21">
        <f t="shared" si="11"/>
        <v>1182.570000000007</v>
      </c>
    </row>
    <row r="28" spans="1:7" ht="17.25" x14ac:dyDescent="0.3">
      <c r="A28" s="28" t="s">
        <v>39</v>
      </c>
      <c r="B28" s="23" t="s">
        <v>40</v>
      </c>
      <c r="C28" s="24">
        <v>7180</v>
      </c>
      <c r="D28" s="24">
        <v>0</v>
      </c>
      <c r="E28" s="25">
        <f t="shared" ref="E28:E71" si="13">SUM(C28:D28)</f>
        <v>7180</v>
      </c>
      <c r="F28" s="26">
        <v>7943.57</v>
      </c>
      <c r="G28" s="27">
        <f t="shared" si="11"/>
        <v>-763.56999999999971</v>
      </c>
    </row>
    <row r="29" spans="1:7" ht="17.25" hidden="1" x14ac:dyDescent="0.3">
      <c r="A29" s="22">
        <v>54103</v>
      </c>
      <c r="B29" s="23" t="s">
        <v>41</v>
      </c>
      <c r="C29" s="24"/>
      <c r="D29" s="24"/>
      <c r="E29" s="25">
        <f t="shared" si="13"/>
        <v>0</v>
      </c>
      <c r="F29" s="26">
        <v>0</v>
      </c>
      <c r="G29" s="27">
        <f t="shared" si="11"/>
        <v>0</v>
      </c>
    </row>
    <row r="30" spans="1:7" ht="17.25" x14ac:dyDescent="0.3">
      <c r="A30" s="28" t="s">
        <v>42</v>
      </c>
      <c r="B30" s="23" t="s">
        <v>43</v>
      </c>
      <c r="C30" s="24">
        <v>4500</v>
      </c>
      <c r="D30" s="24">
        <v>0</v>
      </c>
      <c r="E30" s="25">
        <f t="shared" si="13"/>
        <v>4500</v>
      </c>
      <c r="F30" s="26">
        <v>4000</v>
      </c>
      <c r="G30" s="27">
        <f t="shared" si="11"/>
        <v>500</v>
      </c>
    </row>
    <row r="31" spans="1:7" ht="17.25" x14ac:dyDescent="0.3">
      <c r="A31" s="28" t="s">
        <v>44</v>
      </c>
      <c r="B31" s="23" t="s">
        <v>45</v>
      </c>
      <c r="C31" s="24">
        <v>11000</v>
      </c>
      <c r="D31" s="24">
        <v>3895</v>
      </c>
      <c r="E31" s="25">
        <f t="shared" si="13"/>
        <v>14895</v>
      </c>
      <c r="F31" s="26">
        <v>8335</v>
      </c>
      <c r="G31" s="27">
        <f t="shared" si="11"/>
        <v>6560</v>
      </c>
    </row>
    <row r="32" spans="1:7" ht="17.25" hidden="1" x14ac:dyDescent="0.3">
      <c r="A32" s="28" t="s">
        <v>46</v>
      </c>
      <c r="B32" s="23" t="s">
        <v>47</v>
      </c>
      <c r="C32" s="24">
        <v>0</v>
      </c>
      <c r="D32" s="24">
        <v>0</v>
      </c>
      <c r="E32" s="25">
        <f t="shared" si="13"/>
        <v>0</v>
      </c>
      <c r="F32" s="26"/>
      <c r="G32" s="27">
        <f t="shared" si="11"/>
        <v>0</v>
      </c>
    </row>
    <row r="33" spans="1:7" ht="17.25" x14ac:dyDescent="0.3">
      <c r="A33" s="28" t="s">
        <v>48</v>
      </c>
      <c r="B33" s="23" t="s">
        <v>49</v>
      </c>
      <c r="C33" s="24">
        <v>0</v>
      </c>
      <c r="D33" s="24"/>
      <c r="E33" s="25">
        <f t="shared" si="13"/>
        <v>0</v>
      </c>
      <c r="F33" s="26">
        <v>3768.88</v>
      </c>
      <c r="G33" s="27">
        <f t="shared" si="11"/>
        <v>-3768.88</v>
      </c>
    </row>
    <row r="34" spans="1:7" ht="17.25" x14ac:dyDescent="0.3">
      <c r="A34" s="22">
        <v>54108</v>
      </c>
      <c r="B34" s="23" t="s">
        <v>50</v>
      </c>
      <c r="C34" s="24">
        <v>0</v>
      </c>
      <c r="D34" s="24">
        <v>0</v>
      </c>
      <c r="E34" s="25">
        <f t="shared" si="13"/>
        <v>0</v>
      </c>
      <c r="F34" s="26">
        <v>58.01</v>
      </c>
      <c r="G34" s="27">
        <f t="shared" si="11"/>
        <v>-58.01</v>
      </c>
    </row>
    <row r="35" spans="1:7" ht="17.25" x14ac:dyDescent="0.3">
      <c r="A35" s="22">
        <v>54109</v>
      </c>
      <c r="B35" s="23" t="s">
        <v>51</v>
      </c>
      <c r="C35" s="24">
        <v>6000</v>
      </c>
      <c r="D35" s="24">
        <v>0</v>
      </c>
      <c r="E35" s="25">
        <f t="shared" si="13"/>
        <v>6000</v>
      </c>
      <c r="F35" s="26">
        <v>5000</v>
      </c>
      <c r="G35" s="27">
        <f t="shared" si="11"/>
        <v>1000</v>
      </c>
    </row>
    <row r="36" spans="1:7" ht="17.25" x14ac:dyDescent="0.3">
      <c r="A36" s="22">
        <v>54110</v>
      </c>
      <c r="B36" s="23" t="s">
        <v>52</v>
      </c>
      <c r="C36" s="24">
        <v>20000</v>
      </c>
      <c r="D36" s="24">
        <v>0</v>
      </c>
      <c r="E36" s="25">
        <f t="shared" si="13"/>
        <v>20000</v>
      </c>
      <c r="F36" s="26">
        <v>21520</v>
      </c>
      <c r="G36" s="27">
        <f t="shared" si="11"/>
        <v>-1520</v>
      </c>
    </row>
    <row r="37" spans="1:7" ht="17.25" x14ac:dyDescent="0.3">
      <c r="A37" s="22">
        <v>54111</v>
      </c>
      <c r="B37" s="23" t="s">
        <v>53</v>
      </c>
      <c r="C37" s="24">
        <v>0</v>
      </c>
      <c r="D37" s="24">
        <v>0</v>
      </c>
      <c r="E37" s="25">
        <f t="shared" si="13"/>
        <v>0</v>
      </c>
      <c r="F37" s="26">
        <v>51.85</v>
      </c>
      <c r="G37" s="27">
        <f t="shared" si="11"/>
        <v>-51.85</v>
      </c>
    </row>
    <row r="38" spans="1:7" ht="17.25" x14ac:dyDescent="0.3">
      <c r="A38" s="22">
        <v>54112</v>
      </c>
      <c r="B38" s="23" t="s">
        <v>54</v>
      </c>
      <c r="C38" s="24">
        <v>0</v>
      </c>
      <c r="D38" s="24">
        <v>0</v>
      </c>
      <c r="E38" s="25">
        <f t="shared" si="13"/>
        <v>0</v>
      </c>
      <c r="F38" s="26">
        <v>61.26</v>
      </c>
      <c r="G38" s="27">
        <f t="shared" si="11"/>
        <v>-61.26</v>
      </c>
    </row>
    <row r="39" spans="1:7" ht="17.25" x14ac:dyDescent="0.3">
      <c r="A39" s="28" t="s">
        <v>55</v>
      </c>
      <c r="B39" s="23" t="s">
        <v>56</v>
      </c>
      <c r="C39" s="24">
        <v>4000</v>
      </c>
      <c r="D39" s="24">
        <v>12250</v>
      </c>
      <c r="E39" s="25">
        <f t="shared" si="13"/>
        <v>16250</v>
      </c>
      <c r="F39" s="26">
        <v>15059.14</v>
      </c>
      <c r="G39" s="27">
        <f t="shared" si="11"/>
        <v>1190.8600000000006</v>
      </c>
    </row>
    <row r="40" spans="1:7" ht="17.25" x14ac:dyDescent="0.3">
      <c r="A40" s="28" t="s">
        <v>57</v>
      </c>
      <c r="B40" s="23" t="s">
        <v>58</v>
      </c>
      <c r="C40" s="24">
        <v>17170</v>
      </c>
      <c r="D40" s="24"/>
      <c r="E40" s="25">
        <f t="shared" si="13"/>
        <v>17170</v>
      </c>
      <c r="F40" s="26">
        <v>11560</v>
      </c>
      <c r="G40" s="27">
        <f t="shared" si="11"/>
        <v>5610</v>
      </c>
    </row>
    <row r="41" spans="1:7" ht="17.25" x14ac:dyDescent="0.3">
      <c r="A41" s="28" t="s">
        <v>59</v>
      </c>
      <c r="B41" s="23" t="s">
        <v>60</v>
      </c>
      <c r="C41" s="24">
        <v>0</v>
      </c>
      <c r="D41" s="24">
        <v>3600</v>
      </c>
      <c r="E41" s="25">
        <f t="shared" si="13"/>
        <v>3600</v>
      </c>
      <c r="F41" s="26">
        <v>5565.08</v>
      </c>
      <c r="G41" s="27">
        <f t="shared" si="11"/>
        <v>-1965.08</v>
      </c>
    </row>
    <row r="42" spans="1:7" ht="17.25" x14ac:dyDescent="0.3">
      <c r="A42" s="28" t="s">
        <v>61</v>
      </c>
      <c r="B42" s="23" t="s">
        <v>62</v>
      </c>
      <c r="C42" s="24">
        <v>500</v>
      </c>
      <c r="D42" s="24">
        <v>0</v>
      </c>
      <c r="E42" s="25">
        <f t="shared" si="13"/>
        <v>500</v>
      </c>
      <c r="F42" s="26">
        <v>603.55999999999995</v>
      </c>
      <c r="G42" s="27">
        <f t="shared" si="11"/>
        <v>-103.55999999999995</v>
      </c>
    </row>
    <row r="43" spans="1:7" ht="17.25" x14ac:dyDescent="0.3">
      <c r="A43" s="28" t="s">
        <v>63</v>
      </c>
      <c r="B43" s="23" t="s">
        <v>64</v>
      </c>
      <c r="C43" s="24">
        <v>500</v>
      </c>
      <c r="D43" s="24">
        <v>0</v>
      </c>
      <c r="E43" s="25">
        <f t="shared" si="13"/>
        <v>500</v>
      </c>
      <c r="F43" s="26">
        <v>2608.29</v>
      </c>
      <c r="G43" s="27">
        <f t="shared" si="11"/>
        <v>-2108.29</v>
      </c>
    </row>
    <row r="44" spans="1:7" ht="17.25" x14ac:dyDescent="0.3">
      <c r="A44" s="28" t="s">
        <v>65</v>
      </c>
      <c r="B44" s="23" t="s">
        <v>66</v>
      </c>
      <c r="C44" s="24">
        <v>13200</v>
      </c>
      <c r="D44" s="24">
        <v>2300</v>
      </c>
      <c r="E44" s="25">
        <f t="shared" si="13"/>
        <v>15500</v>
      </c>
      <c r="F44" s="26">
        <v>18777.79</v>
      </c>
      <c r="G44" s="27">
        <f t="shared" si="11"/>
        <v>-3277.7900000000009</v>
      </c>
    </row>
    <row r="45" spans="1:7" ht="17.25" x14ac:dyDescent="0.3">
      <c r="A45" s="16" t="s">
        <v>67</v>
      </c>
      <c r="B45" s="17" t="s">
        <v>68</v>
      </c>
      <c r="C45" s="18">
        <f>SUM(C46:C49)</f>
        <v>69480</v>
      </c>
      <c r="D45" s="18">
        <f>SUM(D46:D49)</f>
        <v>0</v>
      </c>
      <c r="E45" s="19">
        <f>SUM(E46:E49)</f>
        <v>69480</v>
      </c>
      <c r="F45" s="20">
        <f t="shared" ref="F45" si="14">SUM(F46:F49)</f>
        <v>75147.600000000006</v>
      </c>
      <c r="G45" s="21">
        <f>+E45-F45</f>
        <v>-5667.6000000000058</v>
      </c>
    </row>
    <row r="46" spans="1:7" ht="17.25" x14ac:dyDescent="0.3">
      <c r="A46" s="28" t="s">
        <v>69</v>
      </c>
      <c r="B46" s="23" t="s">
        <v>70</v>
      </c>
      <c r="C46" s="24">
        <v>39600</v>
      </c>
      <c r="D46" s="24"/>
      <c r="E46" s="25">
        <f t="shared" si="13"/>
        <v>39600</v>
      </c>
      <c r="F46" s="26">
        <v>42567.16</v>
      </c>
      <c r="G46" s="27">
        <f t="shared" ref="G46:G49" si="15">+E46-F46</f>
        <v>-2967.1600000000035</v>
      </c>
    </row>
    <row r="47" spans="1:7" ht="17.25" x14ac:dyDescent="0.3">
      <c r="A47" s="28" t="s">
        <v>71</v>
      </c>
      <c r="B47" s="23" t="s">
        <v>72</v>
      </c>
      <c r="C47" s="24">
        <v>2400</v>
      </c>
      <c r="D47" s="24"/>
      <c r="E47" s="25">
        <f t="shared" si="13"/>
        <v>2400</v>
      </c>
      <c r="F47" s="26">
        <v>2584.59</v>
      </c>
      <c r="G47" s="27">
        <f t="shared" si="15"/>
        <v>-184.59000000000015</v>
      </c>
    </row>
    <row r="48" spans="1:7" ht="17.25" x14ac:dyDescent="0.3">
      <c r="A48" s="28" t="s">
        <v>73</v>
      </c>
      <c r="B48" s="23" t="s">
        <v>74</v>
      </c>
      <c r="C48" s="24">
        <v>26280</v>
      </c>
      <c r="D48" s="24"/>
      <c r="E48" s="25">
        <f t="shared" si="13"/>
        <v>26280</v>
      </c>
      <c r="F48" s="26">
        <v>28795.85</v>
      </c>
      <c r="G48" s="27">
        <f t="shared" si="15"/>
        <v>-2515.8499999999985</v>
      </c>
    </row>
    <row r="49" spans="1:7" ht="17.25" x14ac:dyDescent="0.3">
      <c r="A49" s="28" t="s">
        <v>75</v>
      </c>
      <c r="B49" s="23" t="s">
        <v>76</v>
      </c>
      <c r="C49" s="24">
        <v>1200</v>
      </c>
      <c r="D49" s="24">
        <v>0</v>
      </c>
      <c r="E49" s="25">
        <f t="shared" si="13"/>
        <v>1200</v>
      </c>
      <c r="F49" s="26">
        <v>1200</v>
      </c>
      <c r="G49" s="27">
        <f t="shared" si="15"/>
        <v>0</v>
      </c>
    </row>
    <row r="50" spans="1:7" ht="17.25" x14ac:dyDescent="0.3">
      <c r="A50" s="16" t="s">
        <v>77</v>
      </c>
      <c r="B50" s="17" t="s">
        <v>78</v>
      </c>
      <c r="C50" s="18">
        <f>SUM(C51:C61)</f>
        <v>347415</v>
      </c>
      <c r="D50" s="18">
        <f>SUM(D51:D61)</f>
        <v>89655</v>
      </c>
      <c r="E50" s="19">
        <f>SUM(E51:E61)</f>
        <v>437070</v>
      </c>
      <c r="F50" s="20">
        <f t="shared" ref="F50" si="16">SUM(F51:F61)</f>
        <v>435570.27</v>
      </c>
      <c r="G50" s="21">
        <f>+E50-F50</f>
        <v>1499.7299999999814</v>
      </c>
    </row>
    <row r="51" spans="1:7" ht="17.25" x14ac:dyDescent="0.3">
      <c r="A51" s="28" t="s">
        <v>79</v>
      </c>
      <c r="B51" s="23" t="s">
        <v>80</v>
      </c>
      <c r="C51" s="24">
        <v>44325</v>
      </c>
      <c r="D51" s="24">
        <v>0</v>
      </c>
      <c r="E51" s="25">
        <f t="shared" si="13"/>
        <v>44325</v>
      </c>
      <c r="F51" s="26">
        <v>41292.959999999999</v>
      </c>
      <c r="G51" s="27">
        <f t="shared" ref="G51:G61" si="17">+E51-F51</f>
        <v>3032.0400000000009</v>
      </c>
    </row>
    <row r="52" spans="1:7" ht="17.25" x14ac:dyDescent="0.3">
      <c r="A52" s="28" t="s">
        <v>81</v>
      </c>
      <c r="B52" s="23" t="s">
        <v>82</v>
      </c>
      <c r="C52" s="24">
        <v>19000</v>
      </c>
      <c r="D52" s="24">
        <v>0</v>
      </c>
      <c r="E52" s="25">
        <f t="shared" si="13"/>
        <v>19000</v>
      </c>
      <c r="F52" s="26">
        <v>19278.02</v>
      </c>
      <c r="G52" s="27">
        <f t="shared" si="17"/>
        <v>-278.02000000000044</v>
      </c>
    </row>
    <row r="53" spans="1:7" ht="17.25" x14ac:dyDescent="0.3">
      <c r="A53" s="28" t="s">
        <v>83</v>
      </c>
      <c r="B53" s="23" t="s">
        <v>84</v>
      </c>
      <c r="C53" s="24">
        <v>0</v>
      </c>
      <c r="D53" s="24">
        <v>0</v>
      </c>
      <c r="E53" s="25">
        <f t="shared" si="13"/>
        <v>0</v>
      </c>
      <c r="F53" s="26">
        <v>485</v>
      </c>
      <c r="G53" s="27">
        <f t="shared" si="17"/>
        <v>-485</v>
      </c>
    </row>
    <row r="54" spans="1:7" ht="14.25" customHeight="1" x14ac:dyDescent="0.3">
      <c r="A54" s="28" t="s">
        <v>85</v>
      </c>
      <c r="B54" s="23" t="s">
        <v>86</v>
      </c>
      <c r="C54" s="24">
        <v>800</v>
      </c>
      <c r="D54" s="24">
        <v>12200</v>
      </c>
      <c r="E54" s="25">
        <f t="shared" si="13"/>
        <v>13000</v>
      </c>
      <c r="F54" s="26">
        <v>17578.55</v>
      </c>
      <c r="G54" s="27">
        <f t="shared" si="17"/>
        <v>-4578.5499999999993</v>
      </c>
    </row>
    <row r="55" spans="1:7" ht="17.25" x14ac:dyDescent="0.3">
      <c r="A55" s="28" t="s">
        <v>87</v>
      </c>
      <c r="B55" s="23" t="s">
        <v>88</v>
      </c>
      <c r="C55" s="24">
        <v>47000</v>
      </c>
      <c r="D55" s="24">
        <v>0</v>
      </c>
      <c r="E55" s="25">
        <f t="shared" si="13"/>
        <v>47000</v>
      </c>
      <c r="F55" s="26">
        <v>44520</v>
      </c>
      <c r="G55" s="27">
        <f t="shared" si="17"/>
        <v>2480</v>
      </c>
    </row>
    <row r="56" spans="1:7" ht="17.25" x14ac:dyDescent="0.3">
      <c r="A56" s="28" t="s">
        <v>89</v>
      </c>
      <c r="B56" s="23" t="s">
        <v>90</v>
      </c>
      <c r="C56" s="24">
        <v>33300</v>
      </c>
      <c r="D56" s="24">
        <v>0</v>
      </c>
      <c r="E56" s="25">
        <f t="shared" si="13"/>
        <v>33300</v>
      </c>
      <c r="F56" s="26">
        <v>31594.45</v>
      </c>
      <c r="G56" s="27">
        <f t="shared" si="17"/>
        <v>1705.5499999999993</v>
      </c>
    </row>
    <row r="57" spans="1:7" ht="17.25" x14ac:dyDescent="0.3">
      <c r="A57" s="22">
        <v>54308</v>
      </c>
      <c r="B57" s="23" t="s">
        <v>91</v>
      </c>
      <c r="C57" s="24">
        <v>0</v>
      </c>
      <c r="D57" s="24"/>
      <c r="E57" s="25">
        <f t="shared" si="13"/>
        <v>0</v>
      </c>
      <c r="F57" s="26">
        <v>0</v>
      </c>
      <c r="G57" s="27">
        <f t="shared" si="17"/>
        <v>0</v>
      </c>
    </row>
    <row r="58" spans="1:7" ht="17.25" x14ac:dyDescent="0.3">
      <c r="A58" s="28" t="s">
        <v>92</v>
      </c>
      <c r="B58" s="23" t="s">
        <v>93</v>
      </c>
      <c r="C58" s="24">
        <v>5660</v>
      </c>
      <c r="D58" s="24">
        <v>60455</v>
      </c>
      <c r="E58" s="25">
        <f t="shared" si="13"/>
        <v>66115</v>
      </c>
      <c r="F58" s="26">
        <v>71705</v>
      </c>
      <c r="G58" s="27">
        <f t="shared" si="17"/>
        <v>-5590</v>
      </c>
    </row>
    <row r="59" spans="1:7" ht="17.25" x14ac:dyDescent="0.3">
      <c r="A59" s="28" t="s">
        <v>94</v>
      </c>
      <c r="B59" s="23" t="s">
        <v>95</v>
      </c>
      <c r="C59" s="24">
        <v>0</v>
      </c>
      <c r="D59" s="24">
        <v>16000</v>
      </c>
      <c r="E59" s="25">
        <f t="shared" si="13"/>
        <v>16000</v>
      </c>
      <c r="F59" s="26">
        <v>16000</v>
      </c>
      <c r="G59" s="27">
        <f t="shared" si="17"/>
        <v>0</v>
      </c>
    </row>
    <row r="60" spans="1:7" ht="17.25" x14ac:dyDescent="0.3">
      <c r="A60" s="28" t="s">
        <v>96</v>
      </c>
      <c r="B60" s="23" t="s">
        <v>97</v>
      </c>
      <c r="C60" s="24">
        <v>187680</v>
      </c>
      <c r="D60" s="24">
        <v>0</v>
      </c>
      <c r="E60" s="25">
        <f t="shared" si="13"/>
        <v>187680</v>
      </c>
      <c r="F60" s="26">
        <v>187578.72</v>
      </c>
      <c r="G60" s="27">
        <f t="shared" si="17"/>
        <v>101.27999999999884</v>
      </c>
    </row>
    <row r="61" spans="1:7" ht="17.25" x14ac:dyDescent="0.3">
      <c r="A61" s="28" t="s">
        <v>98</v>
      </c>
      <c r="B61" s="23" t="s">
        <v>99</v>
      </c>
      <c r="C61" s="24">
        <v>9650</v>
      </c>
      <c r="D61" s="24">
        <v>1000</v>
      </c>
      <c r="E61" s="25">
        <f t="shared" si="13"/>
        <v>10650</v>
      </c>
      <c r="F61" s="26">
        <v>5537.57</v>
      </c>
      <c r="G61" s="27">
        <f t="shared" si="17"/>
        <v>5112.43</v>
      </c>
    </row>
    <row r="62" spans="1:7" ht="17.25" x14ac:dyDescent="0.3">
      <c r="A62" s="16" t="s">
        <v>100</v>
      </c>
      <c r="B62" s="17" t="s">
        <v>101</v>
      </c>
      <c r="C62" s="18">
        <f>SUM(C63:C65)</f>
        <v>6000</v>
      </c>
      <c r="D62" s="18">
        <f>SUM(D63:D65)</f>
        <v>0</v>
      </c>
      <c r="E62" s="19">
        <f>SUM(E63:E65)</f>
        <v>6000</v>
      </c>
      <c r="F62" s="20">
        <f t="shared" ref="F62" si="18">SUM(F63:F65)</f>
        <v>6000</v>
      </c>
      <c r="G62" s="21">
        <f>+E62-F62</f>
        <v>0</v>
      </c>
    </row>
    <row r="63" spans="1:7" ht="17.25" x14ac:dyDescent="0.3">
      <c r="A63" s="28" t="s">
        <v>102</v>
      </c>
      <c r="B63" s="23" t="s">
        <v>103</v>
      </c>
      <c r="C63" s="24"/>
      <c r="D63" s="24"/>
      <c r="E63" s="25">
        <f t="shared" si="13"/>
        <v>0</v>
      </c>
      <c r="F63" s="26"/>
      <c r="G63" s="27">
        <f t="shared" ref="G63:G65" si="19">+E63-F63</f>
        <v>0</v>
      </c>
    </row>
    <row r="64" spans="1:7" ht="17.25" x14ac:dyDescent="0.3">
      <c r="A64" s="28" t="s">
        <v>104</v>
      </c>
      <c r="B64" s="23" t="s">
        <v>105</v>
      </c>
      <c r="C64" s="24">
        <v>6000</v>
      </c>
      <c r="D64" s="24"/>
      <c r="E64" s="25">
        <f t="shared" si="13"/>
        <v>6000</v>
      </c>
      <c r="F64" s="26">
        <v>6000</v>
      </c>
      <c r="G64" s="27">
        <f t="shared" si="19"/>
        <v>0</v>
      </c>
    </row>
    <row r="65" spans="1:7" ht="17.25" x14ac:dyDescent="0.3">
      <c r="A65" s="28" t="s">
        <v>106</v>
      </c>
      <c r="B65" s="23" t="s">
        <v>107</v>
      </c>
      <c r="C65" s="24"/>
      <c r="D65" s="24"/>
      <c r="E65" s="25">
        <f t="shared" si="13"/>
        <v>0</v>
      </c>
      <c r="F65" s="26"/>
      <c r="G65" s="27">
        <f t="shared" si="19"/>
        <v>0</v>
      </c>
    </row>
    <row r="66" spans="1:7" ht="17.25" x14ac:dyDescent="0.3">
      <c r="A66" s="16" t="s">
        <v>108</v>
      </c>
      <c r="B66" s="17" t="s">
        <v>109</v>
      </c>
      <c r="C66" s="18">
        <f>SUM(C67:C71)</f>
        <v>13920</v>
      </c>
      <c r="D66" s="18">
        <f>SUM(D67:D71)</f>
        <v>52000</v>
      </c>
      <c r="E66" s="19">
        <f>SUM(E67:E71)</f>
        <v>65920</v>
      </c>
      <c r="F66" s="20">
        <f t="shared" ref="F66" si="20">SUM(F67:F71)</f>
        <v>71431.7</v>
      </c>
      <c r="G66" s="21">
        <f>+E66-F66</f>
        <v>-5511.6999999999971</v>
      </c>
    </row>
    <row r="67" spans="1:7" ht="17.25" x14ac:dyDescent="0.3">
      <c r="A67" s="22">
        <v>54503</v>
      </c>
      <c r="B67" s="23" t="s">
        <v>110</v>
      </c>
      <c r="C67" s="24"/>
      <c r="D67" s="46"/>
      <c r="E67" s="25">
        <f t="shared" si="13"/>
        <v>0</v>
      </c>
      <c r="F67" s="26"/>
      <c r="G67" s="27">
        <f t="shared" ref="G67:G71" si="21">+E67-F67</f>
        <v>0</v>
      </c>
    </row>
    <row r="68" spans="1:7" ht="17.25" x14ac:dyDescent="0.3">
      <c r="A68" s="22" t="s">
        <v>111</v>
      </c>
      <c r="B68" s="23" t="s">
        <v>112</v>
      </c>
      <c r="C68" s="24">
        <v>11920</v>
      </c>
      <c r="D68" s="47">
        <v>35000</v>
      </c>
      <c r="E68" s="25">
        <f t="shared" si="13"/>
        <v>46920</v>
      </c>
      <c r="F68" s="26">
        <v>50132</v>
      </c>
      <c r="G68" s="27">
        <f t="shared" si="21"/>
        <v>-3212</v>
      </c>
    </row>
    <row r="69" spans="1:7" ht="17.25" x14ac:dyDescent="0.3">
      <c r="A69" s="22">
        <v>54507</v>
      </c>
      <c r="B69" s="23" t="s">
        <v>113</v>
      </c>
      <c r="C69" s="24"/>
      <c r="D69" s="46"/>
      <c r="E69" s="25">
        <f t="shared" si="13"/>
        <v>0</v>
      </c>
      <c r="F69" s="26"/>
      <c r="G69" s="27">
        <f t="shared" si="21"/>
        <v>0</v>
      </c>
    </row>
    <row r="70" spans="1:7" ht="17.25" x14ac:dyDescent="0.3">
      <c r="A70" s="22">
        <v>54508</v>
      </c>
      <c r="B70" s="23" t="s">
        <v>114</v>
      </c>
      <c r="C70" s="24"/>
      <c r="D70" s="24"/>
      <c r="E70" s="25">
        <f t="shared" si="13"/>
        <v>0</v>
      </c>
      <c r="F70" s="26"/>
      <c r="G70" s="27">
        <f t="shared" si="21"/>
        <v>0</v>
      </c>
    </row>
    <row r="71" spans="1:7" ht="18" thickBot="1" x14ac:dyDescent="0.35">
      <c r="A71" s="48" t="s">
        <v>115</v>
      </c>
      <c r="B71" s="49" t="s">
        <v>116</v>
      </c>
      <c r="C71" s="50">
        <v>2000</v>
      </c>
      <c r="D71" s="51">
        <v>17000</v>
      </c>
      <c r="E71" s="52">
        <f t="shared" si="13"/>
        <v>19000</v>
      </c>
      <c r="F71" s="53">
        <v>21299.7</v>
      </c>
      <c r="G71" s="54">
        <f t="shared" si="21"/>
        <v>-2299.7000000000007</v>
      </c>
    </row>
    <row r="72" spans="1:7" ht="18" thickBot="1" x14ac:dyDescent="0.35">
      <c r="A72" s="40"/>
      <c r="B72" s="40"/>
      <c r="C72" s="41"/>
      <c r="D72" s="41"/>
      <c r="E72" s="41"/>
    </row>
    <row r="73" spans="1:7" ht="17.25" x14ac:dyDescent="0.3">
      <c r="A73" s="42" t="s">
        <v>117</v>
      </c>
      <c r="B73" s="43" t="s">
        <v>118</v>
      </c>
      <c r="C73" s="44">
        <f>+C74+C76</f>
        <v>186000</v>
      </c>
      <c r="D73" s="44">
        <f>+D74+D76</f>
        <v>0</v>
      </c>
      <c r="E73" s="45">
        <f t="shared" ref="E73:F73" si="22">+E74+E76</f>
        <v>186000</v>
      </c>
      <c r="F73" s="14">
        <f t="shared" si="22"/>
        <v>183000</v>
      </c>
      <c r="G73" s="15">
        <f t="shared" ref="G73:G74" si="23">+E73-F73</f>
        <v>3000</v>
      </c>
    </row>
    <row r="74" spans="1:7" ht="17.25" x14ac:dyDescent="0.3">
      <c r="A74" s="16" t="s">
        <v>119</v>
      </c>
      <c r="B74" s="17" t="s">
        <v>120</v>
      </c>
      <c r="C74" s="18">
        <f>+C75</f>
        <v>1000</v>
      </c>
      <c r="D74" s="18">
        <f>+D75</f>
        <v>0</v>
      </c>
      <c r="E74" s="19">
        <f t="shared" ref="E74:F74" si="24">+E75</f>
        <v>1000</v>
      </c>
      <c r="F74" s="20">
        <f t="shared" si="24"/>
        <v>1000</v>
      </c>
      <c r="G74" s="21">
        <f t="shared" si="23"/>
        <v>0</v>
      </c>
    </row>
    <row r="75" spans="1:7" ht="17.25" x14ac:dyDescent="0.3">
      <c r="A75" s="28" t="s">
        <v>121</v>
      </c>
      <c r="B75" s="23" t="s">
        <v>122</v>
      </c>
      <c r="C75" s="24">
        <v>1000</v>
      </c>
      <c r="D75" s="24"/>
      <c r="E75" s="25">
        <f t="shared" ref="E75:E79" si="25">SUM(C75:D75)</f>
        <v>1000</v>
      </c>
      <c r="F75" s="26">
        <v>1000</v>
      </c>
      <c r="G75" s="27">
        <f>+E75-F75</f>
        <v>0</v>
      </c>
    </row>
    <row r="76" spans="1:7" ht="17.25" x14ac:dyDescent="0.3">
      <c r="A76" s="16" t="s">
        <v>123</v>
      </c>
      <c r="B76" s="17" t="s">
        <v>124</v>
      </c>
      <c r="C76" s="18">
        <f>SUM(C77:C79)</f>
        <v>185000</v>
      </c>
      <c r="D76" s="18">
        <f>SUM(D77:D79)</f>
        <v>0</v>
      </c>
      <c r="E76" s="19">
        <f t="shared" ref="E76:F76" si="26">SUM(E77:E79)</f>
        <v>185000</v>
      </c>
      <c r="F76" s="20">
        <f t="shared" si="26"/>
        <v>182000</v>
      </c>
      <c r="G76" s="21">
        <f>+E76-F76</f>
        <v>3000</v>
      </c>
    </row>
    <row r="77" spans="1:7" ht="17.25" x14ac:dyDescent="0.3">
      <c r="A77" s="28" t="s">
        <v>125</v>
      </c>
      <c r="B77" s="23" t="s">
        <v>126</v>
      </c>
      <c r="C77" s="24">
        <v>170000</v>
      </c>
      <c r="D77" s="24"/>
      <c r="E77" s="25">
        <f t="shared" si="25"/>
        <v>170000</v>
      </c>
      <c r="F77" s="26">
        <v>170000</v>
      </c>
      <c r="G77" s="27">
        <f t="shared" ref="G77:G79" si="27">+E77-F77</f>
        <v>0</v>
      </c>
    </row>
    <row r="78" spans="1:7" ht="17.25" x14ac:dyDescent="0.3">
      <c r="A78" s="55" t="s">
        <v>127</v>
      </c>
      <c r="B78" s="56" t="s">
        <v>128</v>
      </c>
      <c r="C78" s="57">
        <v>15000</v>
      </c>
      <c r="D78" s="57">
        <v>0</v>
      </c>
      <c r="E78" s="25">
        <f t="shared" si="25"/>
        <v>15000</v>
      </c>
      <c r="F78" s="26">
        <v>12000</v>
      </c>
      <c r="G78" s="27">
        <f t="shared" si="27"/>
        <v>3000</v>
      </c>
    </row>
    <row r="79" spans="1:7" ht="18" thickBot="1" x14ac:dyDescent="0.35">
      <c r="A79" s="48">
        <v>55603</v>
      </c>
      <c r="B79" s="49" t="s">
        <v>129</v>
      </c>
      <c r="C79" s="50"/>
      <c r="D79" s="50">
        <v>0</v>
      </c>
      <c r="E79" s="52">
        <f t="shared" si="25"/>
        <v>0</v>
      </c>
      <c r="F79" s="53"/>
      <c r="G79" s="54">
        <f t="shared" si="27"/>
        <v>0</v>
      </c>
    </row>
    <row r="80" spans="1:7" ht="18" thickBot="1" x14ac:dyDescent="0.35">
      <c r="A80" s="40"/>
      <c r="B80" s="40"/>
      <c r="C80" s="41"/>
      <c r="D80" s="41"/>
      <c r="E80" s="41"/>
    </row>
    <row r="81" spans="1:7" ht="17.25" x14ac:dyDescent="0.3">
      <c r="A81" s="42" t="s">
        <v>130</v>
      </c>
      <c r="B81" s="43" t="s">
        <v>131</v>
      </c>
      <c r="C81" s="58">
        <f>+C82+C88</f>
        <v>13145</v>
      </c>
      <c r="D81" s="58">
        <f>+D82+D88</f>
        <v>5075</v>
      </c>
      <c r="E81" s="59">
        <f t="shared" ref="E81:F81" si="28">+E82+E88</f>
        <v>18220</v>
      </c>
      <c r="F81" s="14">
        <f t="shared" si="28"/>
        <v>63296</v>
      </c>
      <c r="G81" s="15">
        <f t="shared" ref="G81:G87" si="29">+E81-F81</f>
        <v>-45076</v>
      </c>
    </row>
    <row r="82" spans="1:7" ht="17.25" x14ac:dyDescent="0.3">
      <c r="A82" s="30">
        <v>611</v>
      </c>
      <c r="B82" s="17" t="s">
        <v>132</v>
      </c>
      <c r="C82" s="60">
        <f>SUM(C83:C87)</f>
        <v>11100</v>
      </c>
      <c r="D82" s="60">
        <f t="shared" ref="D82:F82" si="30">SUM(D83:D87)</f>
        <v>0</v>
      </c>
      <c r="E82" s="61">
        <f t="shared" si="30"/>
        <v>11100</v>
      </c>
      <c r="F82" s="20">
        <f t="shared" si="30"/>
        <v>52045</v>
      </c>
      <c r="G82" s="21">
        <f t="shared" si="29"/>
        <v>-40945</v>
      </c>
    </row>
    <row r="83" spans="1:7" ht="17.25" x14ac:dyDescent="0.3">
      <c r="A83" s="22">
        <v>61101</v>
      </c>
      <c r="B83" s="23" t="s">
        <v>133</v>
      </c>
      <c r="C83" s="47">
        <v>1100</v>
      </c>
      <c r="D83" s="47"/>
      <c r="E83" s="62">
        <f t="shared" ref="E83:E89" si="31">SUM(C83:D83)</f>
        <v>1100</v>
      </c>
      <c r="F83" s="26">
        <v>3692</v>
      </c>
      <c r="G83" s="27">
        <f t="shared" si="29"/>
        <v>-2592</v>
      </c>
    </row>
    <row r="84" spans="1:7" ht="17.25" x14ac:dyDescent="0.3">
      <c r="A84" s="22">
        <v>61102</v>
      </c>
      <c r="B84" s="23" t="s">
        <v>134</v>
      </c>
      <c r="C84" s="47"/>
      <c r="D84" s="47"/>
      <c r="E84" s="62">
        <f t="shared" si="31"/>
        <v>0</v>
      </c>
      <c r="F84" s="26">
        <v>13549.96</v>
      </c>
      <c r="G84" s="27">
        <f t="shared" si="29"/>
        <v>-13549.96</v>
      </c>
    </row>
    <row r="85" spans="1:7" ht="17.25" x14ac:dyDescent="0.3">
      <c r="A85" s="22">
        <v>61104</v>
      </c>
      <c r="B85" s="23" t="s">
        <v>135</v>
      </c>
      <c r="C85" s="47">
        <v>10000</v>
      </c>
      <c r="D85" s="47"/>
      <c r="E85" s="62">
        <f t="shared" si="31"/>
        <v>10000</v>
      </c>
      <c r="F85" s="26">
        <v>11793.04</v>
      </c>
      <c r="G85" s="27">
        <f t="shared" si="29"/>
        <v>-1793.0400000000009</v>
      </c>
    </row>
    <row r="86" spans="1:7" ht="17.25" x14ac:dyDescent="0.3">
      <c r="A86" s="22">
        <v>61105</v>
      </c>
      <c r="B86" s="23" t="s">
        <v>136</v>
      </c>
      <c r="C86" s="47"/>
      <c r="D86" s="47"/>
      <c r="E86" s="62">
        <f t="shared" si="31"/>
        <v>0</v>
      </c>
      <c r="F86" s="26">
        <v>23010</v>
      </c>
      <c r="G86" s="27">
        <f t="shared" si="29"/>
        <v>-23010</v>
      </c>
    </row>
    <row r="87" spans="1:7" ht="17.25" x14ac:dyDescent="0.3">
      <c r="A87" s="22">
        <v>61107</v>
      </c>
      <c r="B87" s="63" t="s">
        <v>137</v>
      </c>
      <c r="C87" s="47"/>
      <c r="D87" s="47"/>
      <c r="E87" s="62">
        <f t="shared" si="31"/>
        <v>0</v>
      </c>
      <c r="F87" s="26"/>
      <c r="G87" s="27">
        <f t="shared" si="29"/>
        <v>0</v>
      </c>
    </row>
    <row r="88" spans="1:7" ht="17.25" x14ac:dyDescent="0.3">
      <c r="A88" s="16" t="s">
        <v>138</v>
      </c>
      <c r="B88" s="17" t="s">
        <v>139</v>
      </c>
      <c r="C88" s="60">
        <f>+C89</f>
        <v>2045</v>
      </c>
      <c r="D88" s="60">
        <f>+D89</f>
        <v>5075</v>
      </c>
      <c r="E88" s="61">
        <f t="shared" ref="E88:F88" si="32">+E89</f>
        <v>7120</v>
      </c>
      <c r="F88" s="20">
        <f t="shared" si="32"/>
        <v>11251</v>
      </c>
      <c r="G88" s="21">
        <f>+E88-F88</f>
        <v>-4131</v>
      </c>
    </row>
    <row r="89" spans="1:7" ht="18" thickBot="1" x14ac:dyDescent="0.35">
      <c r="A89" s="64" t="s">
        <v>140</v>
      </c>
      <c r="B89" s="49" t="s">
        <v>141</v>
      </c>
      <c r="C89" s="51">
        <v>2045</v>
      </c>
      <c r="D89" s="51">
        <v>5075</v>
      </c>
      <c r="E89" s="65">
        <f t="shared" si="31"/>
        <v>7120</v>
      </c>
      <c r="F89" s="66">
        <v>11251</v>
      </c>
      <c r="G89" s="67">
        <f>+E89-F89</f>
        <v>-4131</v>
      </c>
    </row>
    <row r="90" spans="1:7" ht="18" thickBot="1" x14ac:dyDescent="0.35">
      <c r="A90" s="68"/>
      <c r="B90" s="69" t="s">
        <v>142</v>
      </c>
      <c r="C90" s="70">
        <f>C6+C26+C73+C81</f>
        <v>1660531</v>
      </c>
      <c r="D90" s="70">
        <f>D6+D26+D73+D81</f>
        <v>1101535</v>
      </c>
      <c r="E90" s="71">
        <f>E6+E26+E73+E81</f>
        <v>2762066</v>
      </c>
      <c r="F90" s="72">
        <f t="shared" ref="F90:G90" si="33">F6+F26+F73+F81</f>
        <v>2762066</v>
      </c>
      <c r="G90" s="73">
        <f t="shared" si="33"/>
        <v>2.3283064365386963E-10</v>
      </c>
    </row>
    <row r="92" spans="1:7" hidden="1" x14ac:dyDescent="0.25">
      <c r="B92" t="s">
        <v>143</v>
      </c>
      <c r="C92" s="4">
        <f>+C90-C6-C46-C47-C49-C60-C64-C75</f>
        <v>482130</v>
      </c>
      <c r="D92" s="4">
        <f>+D90-D6-D46-D47-D49-D60-D64-D75</f>
        <v>168775</v>
      </c>
      <c r="E92" s="4">
        <f>+E90-E6-E46-E47-E49-E60-E64-E75-E57-E38-E37-E34-E33</f>
        <v>650905</v>
      </c>
    </row>
    <row r="93" spans="1:7" x14ac:dyDescent="0.25">
      <c r="E93" s="4"/>
    </row>
    <row r="94" spans="1:7" x14ac:dyDescent="0.25">
      <c r="E94" s="75"/>
    </row>
    <row r="96" spans="1:7" x14ac:dyDescent="0.25">
      <c r="A96" t="s">
        <v>144</v>
      </c>
    </row>
  </sheetData>
  <mergeCells count="3">
    <mergeCell ref="A1:G1"/>
    <mergeCell ref="A2:G2"/>
    <mergeCell ref="A3:G3"/>
  </mergeCells>
  <printOptions horizontalCentered="1"/>
  <pageMargins left="0.27559055118110237" right="0.27559055118110237" top="0.43307086614173229" bottom="0.51181102362204722" header="0.19685039370078741" footer="0.51181102362204722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2020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dcterms:created xsi:type="dcterms:W3CDTF">2020-06-18T17:05:39Z</dcterms:created>
  <dcterms:modified xsi:type="dcterms:W3CDTF">2020-06-18T17:10:45Z</dcterms:modified>
</cp:coreProperties>
</file>