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8515" windowHeight="12330" activeTab="3"/>
  </bookViews>
  <sheets>
    <sheet name="PROY.INGRESOS 2015" sheetId="1" r:id="rId1"/>
    <sheet name="RESUMEN GENERAL 2015" sheetId="2" r:id="rId2"/>
    <sheet name="ESTRUCTURA PRESUPUESTARIA" sheetId="3" r:id="rId3"/>
    <sheet name="CUADRO RESUMEN INGRESOS Y EGRES" sheetId="4" r:id="rId4"/>
    <sheet name="CUADRO RESUMEN CLASIFICACION IN" sheetId="5" r:id="rId5"/>
    <sheet name="DETALLE DE INGRESOS" sheetId="6" r:id="rId6"/>
    <sheet name="DETALLE DE EGRESOS" sheetId="7" r:id="rId7"/>
    <sheet name="LT 0101" sheetId="8" r:id="rId8"/>
    <sheet name="LT 0102" sheetId="9" r:id="rId9"/>
    <sheet name="LT 0103" sheetId="10" r:id="rId10"/>
    <sheet name="LT 0104" sheetId="11" r:id="rId11"/>
    <sheet name="LT 0105" sheetId="12" r:id="rId12"/>
    <sheet name="LT 0106" sheetId="13" r:id="rId13"/>
    <sheet name="LT 0201" sheetId="14" r:id="rId14"/>
    <sheet name="LT 0202" sheetId="15" r:id="rId15"/>
    <sheet name="LT 0203" sheetId="16" r:id="rId16"/>
    <sheet name="LT 0204" sheetId="17" r:id="rId17"/>
    <sheet name="LT 0205" sheetId="18" r:id="rId18"/>
    <sheet name="LT 0301" sheetId="19" r:id="rId19"/>
    <sheet name="LT 0302" sheetId="20" r:id="rId20"/>
    <sheet name="LT 0303" sheetId="21" r:id="rId21"/>
    <sheet name="LT 0304" sheetId="22" r:id="rId22"/>
    <sheet name="LT 0305" sheetId="23" r:id="rId23"/>
    <sheet name="LT 0306" sheetId="24" r:id="rId24"/>
    <sheet name="LT 0307" sheetId="25" r:id="rId25"/>
    <sheet name="LT 0308" sheetId="26" r:id="rId26"/>
    <sheet name="LT 0309" sheetId="27" r:id="rId27"/>
    <sheet name="LT 0310" sheetId="28" r:id="rId28"/>
    <sheet name="LT 0401" sheetId="29" r:id="rId29"/>
    <sheet name="LT 0402" sheetId="30" r:id="rId30"/>
    <sheet name="LT 0403 PROY.DONACIONES" sheetId="31" r:id="rId31"/>
    <sheet name="LT 0501 FINANCIAMIENTO DEUDA" sheetId="32" r:id="rId32"/>
    <sheet name="LT 0601 FORTALECIMIENTO GOB.LOC" sheetId="33" r:id="rId33"/>
    <sheet name="PROYEC.RECURSOS HUMANOS" sheetId="34" r:id="rId34"/>
    <sheet name="LISTADE PROYECTOS 2015" sheetId="37" r:id="rId35"/>
    <sheet name="Hoja13" sheetId="38" r:id="rId36"/>
    <sheet name="Hoja14" sheetId="39" r:id="rId37"/>
    <sheet name="Hoja15" sheetId="40" r:id="rId38"/>
    <sheet name="Hoja16" sheetId="41" r:id="rId39"/>
    <sheet name="Hoja17" sheetId="42" r:id="rId40"/>
    <sheet name="Hoja18" sheetId="43" r:id="rId41"/>
    <sheet name="Hoja1" sheetId="44" r:id="rId42"/>
  </sheets>
  <externalReferences>
    <externalReference r:id="rId43"/>
  </externalReferences>
  <calcPr calcId="145621"/>
</workbook>
</file>

<file path=xl/calcChain.xml><?xml version="1.0" encoding="utf-8"?>
<calcChain xmlns="http://schemas.openxmlformats.org/spreadsheetml/2006/main">
  <c r="D77" i="3" l="1"/>
  <c r="C154" i="7"/>
  <c r="D11" i="4"/>
  <c r="D149" i="7"/>
  <c r="I92" i="7"/>
  <c r="I45" i="3"/>
  <c r="K13" i="3"/>
  <c r="J13" i="3"/>
  <c r="H63" i="3"/>
  <c r="K57" i="3"/>
  <c r="H61" i="3" l="1"/>
  <c r="O125" i="30" l="1"/>
  <c r="M125" i="30"/>
  <c r="L54" i="3"/>
  <c r="J54" i="3"/>
  <c r="H54" i="3"/>
  <c r="H48" i="3" l="1"/>
  <c r="F66" i="1" l="1"/>
  <c r="F65" i="1"/>
  <c r="F52" i="1"/>
  <c r="G51" i="1"/>
  <c r="H51" i="1" s="1"/>
  <c r="C27" i="4"/>
  <c r="C25" i="4"/>
  <c r="I103" i="7" l="1"/>
  <c r="I11" i="7"/>
  <c r="D132" i="7"/>
  <c r="D123" i="7"/>
  <c r="D118" i="7"/>
  <c r="D116" i="7"/>
  <c r="D110" i="7"/>
  <c r="D104" i="7"/>
  <c r="D103" i="7"/>
  <c r="D92" i="7"/>
  <c r="D81" i="7"/>
  <c r="D64" i="7"/>
  <c r="D58" i="7"/>
  <c r="D38" i="7"/>
  <c r="D37" i="7"/>
  <c r="D11" i="7"/>
  <c r="G42" i="3"/>
  <c r="F39" i="3"/>
  <c r="F42" i="3"/>
  <c r="F41" i="3"/>
  <c r="H137" i="37"/>
  <c r="C142" i="7" l="1"/>
  <c r="G142" i="7"/>
  <c r="K63" i="3"/>
  <c r="I137" i="7" l="1"/>
  <c r="H137" i="7"/>
  <c r="G137" i="7"/>
  <c r="F137" i="7"/>
  <c r="E137" i="7"/>
  <c r="D137" i="7"/>
  <c r="C137" i="7"/>
  <c r="G140" i="7"/>
  <c r="G139" i="7"/>
  <c r="G135" i="7"/>
  <c r="G133" i="7"/>
  <c r="G132" i="7"/>
  <c r="G123" i="7"/>
  <c r="G118" i="7"/>
  <c r="G116" i="7"/>
  <c r="G110" i="7"/>
  <c r="G109" i="7"/>
  <c r="G104" i="7"/>
  <c r="G103" i="7" s="1"/>
  <c r="G101" i="7"/>
  <c r="G97" i="7"/>
  <c r="G93" i="7"/>
  <c r="G92" i="7" s="1"/>
  <c r="G81" i="7"/>
  <c r="G64" i="7"/>
  <c r="G58" i="7"/>
  <c r="G38" i="7"/>
  <c r="G37" i="7"/>
  <c r="G34" i="7"/>
  <c r="G31" i="7"/>
  <c r="G28" i="7"/>
  <c r="G26" i="7"/>
  <c r="G24" i="7"/>
  <c r="G21" i="7"/>
  <c r="G17" i="7"/>
  <c r="G12" i="7"/>
  <c r="G11" i="7"/>
  <c r="C105" i="7"/>
  <c r="C113" i="7"/>
  <c r="C127" i="31"/>
  <c r="C103" i="32"/>
  <c r="C111" i="30"/>
  <c r="C115" i="30"/>
  <c r="K128" i="30"/>
  <c r="K126" i="30"/>
  <c r="K123" i="30"/>
  <c r="K122" i="30"/>
  <c r="H129" i="30"/>
  <c r="K129" i="30" s="1"/>
  <c r="H128" i="30"/>
  <c r="H127" i="30"/>
  <c r="K127" i="30" s="1"/>
  <c r="H126" i="30"/>
  <c r="H124" i="30"/>
  <c r="K124" i="30" s="1"/>
  <c r="H123" i="30"/>
  <c r="H217" i="37"/>
  <c r="H204" i="37"/>
  <c r="H196" i="37"/>
  <c r="H180" i="37"/>
  <c r="H168" i="37"/>
  <c r="H226" i="37" s="1"/>
  <c r="H228" i="37" s="1"/>
  <c r="G135" i="37"/>
  <c r="G138" i="37" s="1"/>
  <c r="H132" i="37"/>
  <c r="H128" i="37"/>
  <c r="H111" i="37"/>
  <c r="H109" i="37"/>
  <c r="H107" i="37"/>
  <c r="H102" i="37"/>
  <c r="H95" i="37"/>
  <c r="H73" i="37"/>
  <c r="H64" i="37"/>
  <c r="H130" i="30" l="1"/>
  <c r="H139" i="37"/>
  <c r="D28" i="21" l="1"/>
  <c r="D26" i="21"/>
  <c r="C135" i="32" l="1"/>
  <c r="H50" i="3" l="1"/>
  <c r="D87" i="6"/>
  <c r="C141" i="7"/>
  <c r="C136" i="7"/>
  <c r="C134" i="7"/>
  <c r="C131" i="7"/>
  <c r="C130" i="7"/>
  <c r="C129" i="7"/>
  <c r="C128" i="7"/>
  <c r="C127" i="7"/>
  <c r="C126" i="7"/>
  <c r="C125" i="7"/>
  <c r="C124" i="7"/>
  <c r="C122" i="7"/>
  <c r="C121" i="7"/>
  <c r="C120" i="7"/>
  <c r="C119" i="7"/>
  <c r="C117" i="7"/>
  <c r="C115" i="7"/>
  <c r="C114" i="7"/>
  <c r="C112" i="7"/>
  <c r="C111" i="7"/>
  <c r="C108" i="7"/>
  <c r="C107" i="7"/>
  <c r="C106" i="7"/>
  <c r="C102" i="7"/>
  <c r="C100" i="7"/>
  <c r="C99" i="7"/>
  <c r="C98" i="7"/>
  <c r="C96" i="7"/>
  <c r="C94" i="7"/>
  <c r="C91" i="7"/>
  <c r="C90" i="7"/>
  <c r="C89" i="7"/>
  <c r="C88" i="7"/>
  <c r="C87" i="7"/>
  <c r="C86" i="7"/>
  <c r="C85" i="7"/>
  <c r="C84" i="7"/>
  <c r="C83" i="7"/>
  <c r="C82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3" i="7"/>
  <c r="C62" i="7"/>
  <c r="C61" i="7"/>
  <c r="C60" i="7"/>
  <c r="C59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6" i="7"/>
  <c r="C35" i="7"/>
  <c r="C33" i="7"/>
  <c r="C32" i="7"/>
  <c r="C30" i="7"/>
  <c r="C29" i="7"/>
  <c r="C27" i="7"/>
  <c r="C25" i="7"/>
  <c r="C23" i="7"/>
  <c r="C22" i="7"/>
  <c r="C20" i="7"/>
  <c r="C19" i="7"/>
  <c r="C18" i="7"/>
  <c r="C16" i="7"/>
  <c r="C15" i="7"/>
  <c r="C14" i="7"/>
  <c r="C13" i="7"/>
  <c r="K145" i="7"/>
  <c r="H129" i="7"/>
  <c r="H169" i="28"/>
  <c r="K168" i="28"/>
  <c r="L168" i="28" s="1"/>
  <c r="M168" i="28" s="1"/>
  <c r="F169" i="28"/>
  <c r="D38" i="24"/>
  <c r="D39" i="24"/>
  <c r="D142" i="24"/>
  <c r="G68" i="6" l="1"/>
  <c r="D65" i="6"/>
  <c r="D43" i="6"/>
  <c r="D18" i="6"/>
  <c r="C87" i="6"/>
  <c r="C80" i="6"/>
  <c r="H49" i="3"/>
  <c r="G130" i="30"/>
  <c r="C85" i="6"/>
  <c r="C84" i="6"/>
  <c r="C83" i="6"/>
  <c r="Q142" i="7" l="1"/>
  <c r="AH141" i="7"/>
  <c r="AH140" i="7"/>
  <c r="AH139" i="7"/>
  <c r="AH135" i="7"/>
  <c r="AH134" i="7"/>
  <c r="AH133" i="7"/>
  <c r="AH131" i="7"/>
  <c r="AH130" i="7"/>
  <c r="AH129" i="7"/>
  <c r="AH127" i="7"/>
  <c r="AH126" i="7"/>
  <c r="AH125" i="7"/>
  <c r="AH123" i="7"/>
  <c r="AH122" i="7"/>
  <c r="AH121" i="7"/>
  <c r="AH119" i="7"/>
  <c r="AH118" i="7"/>
  <c r="AH117" i="7"/>
  <c r="AH115" i="7"/>
  <c r="AH114" i="7"/>
  <c r="AH113" i="7"/>
  <c r="AH107" i="7"/>
  <c r="AH103" i="7"/>
  <c r="AH99" i="7"/>
  <c r="AH95" i="7"/>
  <c r="AH91" i="7"/>
  <c r="AH87" i="7"/>
  <c r="AH83" i="7"/>
  <c r="AH79" i="7"/>
  <c r="AH74" i="7"/>
  <c r="AH71" i="7"/>
  <c r="AH70" i="7"/>
  <c r="AH67" i="7"/>
  <c r="AH66" i="7"/>
  <c r="AH63" i="7"/>
  <c r="AH62" i="7"/>
  <c r="AH59" i="7"/>
  <c r="AH58" i="7"/>
  <c r="AH55" i="7"/>
  <c r="AH54" i="7"/>
  <c r="AH39" i="7"/>
  <c r="AH35" i="7"/>
  <c r="AH31" i="7"/>
  <c r="AH26" i="7"/>
  <c r="AH15" i="7"/>
  <c r="C12" i="8"/>
  <c r="C38" i="8"/>
  <c r="D12" i="9"/>
  <c r="C111" i="8"/>
  <c r="C105" i="8"/>
  <c r="C98" i="8"/>
  <c r="C81" i="8"/>
  <c r="C64" i="8"/>
  <c r="C58" i="8"/>
  <c r="C34" i="8"/>
  <c r="C28" i="8"/>
  <c r="C26" i="8"/>
  <c r="C24" i="8"/>
  <c r="C21" i="8"/>
  <c r="C17" i="8"/>
  <c r="L142" i="7"/>
  <c r="AG141" i="7"/>
  <c r="AG140" i="7"/>
  <c r="AG139" i="7"/>
  <c r="AG136" i="7"/>
  <c r="AH136" i="7" s="1"/>
  <c r="AG135" i="7"/>
  <c r="AG134" i="7"/>
  <c r="AG133" i="7"/>
  <c r="AG132" i="7"/>
  <c r="AH132" i="7" s="1"/>
  <c r="AG131" i="7"/>
  <c r="AG130" i="7"/>
  <c r="AG129" i="7"/>
  <c r="AG128" i="7"/>
  <c r="AH128" i="7" s="1"/>
  <c r="AG127" i="7"/>
  <c r="AG126" i="7"/>
  <c r="AG125" i="7"/>
  <c r="AG124" i="7"/>
  <c r="AH124" i="7" s="1"/>
  <c r="AG123" i="7"/>
  <c r="AG122" i="7"/>
  <c r="AG121" i="7"/>
  <c r="AG120" i="7"/>
  <c r="AH120" i="7" s="1"/>
  <c r="AG119" i="7"/>
  <c r="AG118" i="7"/>
  <c r="AG117" i="7"/>
  <c r="AG116" i="7"/>
  <c r="AH116" i="7" s="1"/>
  <c r="AG115" i="7"/>
  <c r="AG114" i="7"/>
  <c r="AG113" i="7"/>
  <c r="AG112" i="7"/>
  <c r="AH112" i="7" s="1"/>
  <c r="AG111" i="7"/>
  <c r="AG110" i="7"/>
  <c r="AH110" i="7" s="1"/>
  <c r="AG109" i="7"/>
  <c r="AH109" i="7" s="1"/>
  <c r="AG108" i="7"/>
  <c r="AH108" i="7" s="1"/>
  <c r="AG107" i="7"/>
  <c r="AG106" i="7"/>
  <c r="AH106" i="7" s="1"/>
  <c r="AG105" i="7"/>
  <c r="AH105" i="7" s="1"/>
  <c r="AG104" i="7"/>
  <c r="AH104" i="7" s="1"/>
  <c r="AG103" i="7"/>
  <c r="AG102" i="7"/>
  <c r="AH102" i="7" s="1"/>
  <c r="AG101" i="7"/>
  <c r="AH101" i="7" s="1"/>
  <c r="AG100" i="7"/>
  <c r="AH100" i="7" s="1"/>
  <c r="AG99" i="7"/>
  <c r="AG98" i="7"/>
  <c r="AH98" i="7" s="1"/>
  <c r="AG97" i="7"/>
  <c r="AH97" i="7" s="1"/>
  <c r="AG96" i="7"/>
  <c r="AH96" i="7" s="1"/>
  <c r="AG95" i="7"/>
  <c r="AG94" i="7"/>
  <c r="AH94" i="7" s="1"/>
  <c r="AG93" i="7"/>
  <c r="AH93" i="7" s="1"/>
  <c r="AG92" i="7"/>
  <c r="AH92" i="7" s="1"/>
  <c r="AG91" i="7"/>
  <c r="AG90" i="7"/>
  <c r="AH90" i="7" s="1"/>
  <c r="AG89" i="7"/>
  <c r="AH89" i="7" s="1"/>
  <c r="AG88" i="7"/>
  <c r="AH88" i="7" s="1"/>
  <c r="AG87" i="7"/>
  <c r="AG86" i="7"/>
  <c r="AH86" i="7" s="1"/>
  <c r="AG85" i="7"/>
  <c r="AH85" i="7" s="1"/>
  <c r="AG84" i="7"/>
  <c r="AH84" i="7" s="1"/>
  <c r="AG83" i="7"/>
  <c r="AG82" i="7"/>
  <c r="AH82" i="7" s="1"/>
  <c r="AG81" i="7"/>
  <c r="AH81" i="7" s="1"/>
  <c r="AG80" i="7"/>
  <c r="AH80" i="7" s="1"/>
  <c r="AG79" i="7"/>
  <c r="AG78" i="7"/>
  <c r="AH78" i="7" s="1"/>
  <c r="AG77" i="7"/>
  <c r="AH77" i="7" s="1"/>
  <c r="AG76" i="7"/>
  <c r="AH76" i="7" s="1"/>
  <c r="AG75" i="7"/>
  <c r="AH75" i="7" s="1"/>
  <c r="AG74" i="7"/>
  <c r="AG73" i="7"/>
  <c r="AH73" i="7" s="1"/>
  <c r="AG72" i="7"/>
  <c r="AH72" i="7" s="1"/>
  <c r="AG71" i="7"/>
  <c r="AG70" i="7"/>
  <c r="AG69" i="7"/>
  <c r="AH69" i="7" s="1"/>
  <c r="AG68" i="7"/>
  <c r="AH68" i="7" s="1"/>
  <c r="AG67" i="7"/>
  <c r="AG66" i="7"/>
  <c r="AG65" i="7"/>
  <c r="AH65" i="7" s="1"/>
  <c r="AG64" i="7"/>
  <c r="AH64" i="7" s="1"/>
  <c r="AG63" i="7"/>
  <c r="AG62" i="7"/>
  <c r="AG61" i="7"/>
  <c r="AH61" i="7" s="1"/>
  <c r="AG60" i="7"/>
  <c r="AH60" i="7" s="1"/>
  <c r="AG59" i="7"/>
  <c r="AG58" i="7"/>
  <c r="AG57" i="7"/>
  <c r="AH57" i="7" s="1"/>
  <c r="AG56" i="7"/>
  <c r="AH56" i="7" s="1"/>
  <c r="AG55" i="7"/>
  <c r="AG54" i="7"/>
  <c r="AG53" i="7"/>
  <c r="AH53" i="7" s="1"/>
  <c r="AG52" i="7"/>
  <c r="AH52" i="7" s="1"/>
  <c r="AG51" i="7"/>
  <c r="AH51" i="7" s="1"/>
  <c r="AG50" i="7"/>
  <c r="AH50" i="7" s="1"/>
  <c r="AG49" i="7"/>
  <c r="AH49" i="7" s="1"/>
  <c r="AG48" i="7"/>
  <c r="AH48" i="7" s="1"/>
  <c r="AG47" i="7"/>
  <c r="AH47" i="7" s="1"/>
  <c r="AG46" i="7"/>
  <c r="AH46" i="7" s="1"/>
  <c r="AG45" i="7"/>
  <c r="AH45" i="7" s="1"/>
  <c r="AG44" i="7"/>
  <c r="AH44" i="7" s="1"/>
  <c r="AG43" i="7"/>
  <c r="AH43" i="7" s="1"/>
  <c r="AG42" i="7"/>
  <c r="AH42" i="7" s="1"/>
  <c r="AG41" i="7"/>
  <c r="AH41" i="7" s="1"/>
  <c r="AG40" i="7"/>
  <c r="AH40" i="7" s="1"/>
  <c r="AG39" i="7"/>
  <c r="AG38" i="7"/>
  <c r="AH38" i="7" s="1"/>
  <c r="AG37" i="7"/>
  <c r="AH37" i="7" s="1"/>
  <c r="AG36" i="7"/>
  <c r="AH36" i="7" s="1"/>
  <c r="AG35" i="7"/>
  <c r="AG34" i="7"/>
  <c r="AH34" i="7" s="1"/>
  <c r="AG33" i="7"/>
  <c r="AH33" i="7" s="1"/>
  <c r="AG32" i="7"/>
  <c r="AH32" i="7" s="1"/>
  <c r="AG31" i="7"/>
  <c r="AG30" i="7"/>
  <c r="AH30" i="7" s="1"/>
  <c r="AG29" i="7"/>
  <c r="AH29" i="7" s="1"/>
  <c r="AG28" i="7"/>
  <c r="AH28" i="7" s="1"/>
  <c r="AG27" i="7"/>
  <c r="AH27" i="7" s="1"/>
  <c r="AG26" i="7"/>
  <c r="AG25" i="7"/>
  <c r="AH25" i="7" s="1"/>
  <c r="AG24" i="7"/>
  <c r="AH24" i="7" s="1"/>
  <c r="AG23" i="7"/>
  <c r="AH23" i="7" s="1"/>
  <c r="AG22" i="7"/>
  <c r="AH22" i="7" s="1"/>
  <c r="AG21" i="7"/>
  <c r="AH21" i="7" s="1"/>
  <c r="AG20" i="7"/>
  <c r="AH20" i="7" s="1"/>
  <c r="AG19" i="7"/>
  <c r="AH19" i="7" s="1"/>
  <c r="AG18" i="7"/>
  <c r="AH18" i="7" s="1"/>
  <c r="AG17" i="7"/>
  <c r="AH17" i="7" s="1"/>
  <c r="AG16" i="7"/>
  <c r="AH16" i="7" s="1"/>
  <c r="AG15" i="7"/>
  <c r="AG14" i="7"/>
  <c r="AH14" i="7" s="1"/>
  <c r="AE142" i="7"/>
  <c r="AD142" i="7"/>
  <c r="AC142" i="7"/>
  <c r="AB142" i="7"/>
  <c r="AA142" i="7"/>
  <c r="Z142" i="7"/>
  <c r="Y142" i="7"/>
  <c r="X142" i="7"/>
  <c r="W142" i="7"/>
  <c r="V142" i="7"/>
  <c r="U142" i="7"/>
  <c r="T142" i="7"/>
  <c r="S142" i="7"/>
  <c r="R142" i="7"/>
  <c r="P142" i="7"/>
  <c r="O142" i="7"/>
  <c r="N142" i="7"/>
  <c r="M142" i="7"/>
  <c r="K142" i="7"/>
  <c r="C37" i="8" l="1"/>
  <c r="AH111" i="7"/>
  <c r="C135" i="30" l="1"/>
  <c r="C135" i="31"/>
  <c r="F47" i="3"/>
  <c r="C79" i="6" s="1"/>
  <c r="C89" i="6" s="1"/>
  <c r="G46" i="1"/>
  <c r="I77" i="3"/>
  <c r="D73" i="3"/>
  <c r="I71" i="3"/>
  <c r="F58" i="3"/>
  <c r="F55" i="3"/>
  <c r="F52" i="3"/>
  <c r="F49" i="3" l="1"/>
  <c r="F62" i="3"/>
  <c r="F64" i="3" s="1"/>
  <c r="F66" i="3" s="1"/>
  <c r="J153" i="12"/>
  <c r="H153" i="12"/>
  <c r="F153" i="12"/>
  <c r="I165" i="28"/>
  <c r="K149" i="28"/>
  <c r="K173" i="28"/>
  <c r="J20" i="3" l="1"/>
  <c r="F153" i="7" s="1"/>
  <c r="L49" i="3"/>
  <c r="F57" i="1"/>
  <c r="D75" i="1"/>
  <c r="I79" i="1"/>
  <c r="I73" i="1"/>
  <c r="I11" i="1" l="1"/>
  <c r="I9" i="1"/>
  <c r="M157" i="11"/>
  <c r="L157" i="11"/>
  <c r="K157" i="11"/>
  <c r="J157" i="11"/>
  <c r="I157" i="11"/>
  <c r="H157" i="11"/>
  <c r="G157" i="11"/>
  <c r="F157" i="11"/>
  <c r="M156" i="11"/>
  <c r="L156" i="11"/>
  <c r="I156" i="11"/>
  <c r="K156" i="11"/>
  <c r="G156" i="11"/>
  <c r="F110" i="34" l="1"/>
  <c r="F109" i="34"/>
  <c r="F90" i="34"/>
  <c r="F88" i="34"/>
  <c r="F85" i="34"/>
  <c r="F71" i="34"/>
  <c r="F69" i="34"/>
  <c r="F63" i="34"/>
  <c r="F59" i="34"/>
  <c r="F54" i="34"/>
  <c r="F51" i="34"/>
  <c r="F49" i="34"/>
  <c r="F47" i="34"/>
  <c r="F45" i="34"/>
  <c r="F43" i="34"/>
  <c r="F40" i="34"/>
  <c r="F36" i="34"/>
  <c r="F34" i="34"/>
  <c r="F30" i="34"/>
  <c r="F21" i="34"/>
  <c r="F19" i="34"/>
  <c r="F15" i="34"/>
  <c r="H140" i="7"/>
  <c r="H139" i="7" s="1"/>
  <c r="H135" i="7"/>
  <c r="H133" i="7"/>
  <c r="I123" i="7"/>
  <c r="H123" i="7"/>
  <c r="H118" i="7"/>
  <c r="H116" i="7"/>
  <c r="H110" i="7"/>
  <c r="H104" i="7"/>
  <c r="H103" i="7" s="1"/>
  <c r="H101" i="7"/>
  <c r="H97" i="7"/>
  <c r="H95" i="7"/>
  <c r="H93" i="7"/>
  <c r="H81" i="7"/>
  <c r="H64" i="7"/>
  <c r="H58" i="7"/>
  <c r="H38" i="7"/>
  <c r="H34" i="7"/>
  <c r="H31" i="7"/>
  <c r="H28" i="7"/>
  <c r="H26" i="7"/>
  <c r="H24" i="7"/>
  <c r="H21" i="7"/>
  <c r="H17" i="7"/>
  <c r="K148" i="22"/>
  <c r="K147" i="22"/>
  <c r="I148" i="22"/>
  <c r="I147" i="22"/>
  <c r="G148" i="22"/>
  <c r="G147" i="22"/>
  <c r="H132" i="7" l="1"/>
  <c r="H109" i="7"/>
  <c r="H92" i="7"/>
  <c r="H37" i="7"/>
  <c r="H11" i="7"/>
  <c r="M141" i="28"/>
  <c r="M140" i="28"/>
  <c r="M139" i="28"/>
  <c r="M138" i="28"/>
  <c r="M137" i="28"/>
  <c r="M136" i="28"/>
  <c r="M135" i="28"/>
  <c r="M134" i="28"/>
  <c r="M133" i="28"/>
  <c r="M132" i="28"/>
  <c r="M131" i="28"/>
  <c r="M130" i="28"/>
  <c r="M129" i="28"/>
  <c r="M128" i="28"/>
  <c r="M127" i="28"/>
  <c r="M126" i="28"/>
  <c r="M125" i="28"/>
  <c r="M124" i="28"/>
  <c r="M123" i="28"/>
  <c r="M122" i="28"/>
  <c r="M121" i="28"/>
  <c r="M120" i="28"/>
  <c r="M119" i="28"/>
  <c r="M118" i="28"/>
  <c r="M117" i="28"/>
  <c r="M116" i="28"/>
  <c r="M115" i="28"/>
  <c r="M114" i="28"/>
  <c r="M113" i="28"/>
  <c r="M112" i="28"/>
  <c r="M111" i="28"/>
  <c r="M110" i="28"/>
  <c r="M109" i="28"/>
  <c r="M108" i="28"/>
  <c r="M107" i="28"/>
  <c r="M106" i="28"/>
  <c r="M105" i="28"/>
  <c r="M104" i="28"/>
  <c r="M103" i="28"/>
  <c r="M102" i="28"/>
  <c r="M101" i="28"/>
  <c r="M100" i="28"/>
  <c r="M99" i="28"/>
  <c r="M98" i="28"/>
  <c r="M97" i="28"/>
  <c r="M96" i="28"/>
  <c r="M95" i="28"/>
  <c r="M94" i="28"/>
  <c r="M93" i="28"/>
  <c r="M92" i="28"/>
  <c r="M91" i="28"/>
  <c r="M90" i="28"/>
  <c r="M89" i="28"/>
  <c r="M88" i="28"/>
  <c r="M87" i="28"/>
  <c r="M86" i="28"/>
  <c r="M85" i="28"/>
  <c r="M84" i="28"/>
  <c r="M83" i="28"/>
  <c r="M82" i="28"/>
  <c r="M81" i="28"/>
  <c r="M80" i="28"/>
  <c r="M79" i="28"/>
  <c r="M78" i="28"/>
  <c r="M77" i="28"/>
  <c r="M76" i="28"/>
  <c r="M75" i="28"/>
  <c r="M74" i="28"/>
  <c r="M73" i="28"/>
  <c r="M72" i="28"/>
  <c r="M71" i="28"/>
  <c r="M70" i="28"/>
  <c r="M69" i="28"/>
  <c r="M68" i="28"/>
  <c r="M67" i="28"/>
  <c r="M66" i="28"/>
  <c r="M65" i="28"/>
  <c r="M64" i="28"/>
  <c r="M63" i="28"/>
  <c r="M62" i="28"/>
  <c r="M61" i="28"/>
  <c r="M60" i="28"/>
  <c r="M59" i="28"/>
  <c r="M58" i="28"/>
  <c r="M57" i="28"/>
  <c r="M56" i="28"/>
  <c r="M55" i="28"/>
  <c r="M54" i="28"/>
  <c r="M53" i="28"/>
  <c r="M52" i="28"/>
  <c r="M51" i="28"/>
  <c r="M50" i="28"/>
  <c r="M49" i="28"/>
  <c r="M48" i="28"/>
  <c r="M47" i="28"/>
  <c r="M46" i="28"/>
  <c r="M45" i="28"/>
  <c r="M44" i="28"/>
  <c r="M43" i="28"/>
  <c r="M42" i="28"/>
  <c r="M41" i="28"/>
  <c r="M40" i="28"/>
  <c r="M39" i="28"/>
  <c r="M38" i="28"/>
  <c r="M37" i="28"/>
  <c r="M36" i="28"/>
  <c r="M35" i="28"/>
  <c r="M34" i="28"/>
  <c r="M33" i="28"/>
  <c r="M32" i="28"/>
  <c r="M31" i="28"/>
  <c r="M30" i="28"/>
  <c r="M29" i="28"/>
  <c r="M28" i="28"/>
  <c r="M27" i="28"/>
  <c r="M26" i="28"/>
  <c r="M25" i="28"/>
  <c r="M24" i="28"/>
  <c r="M23" i="28"/>
  <c r="M22" i="28"/>
  <c r="M21" i="28"/>
  <c r="M20" i="28"/>
  <c r="M19" i="28"/>
  <c r="M18" i="28"/>
  <c r="M17" i="28"/>
  <c r="M16" i="28"/>
  <c r="M15" i="28"/>
  <c r="M14" i="28"/>
  <c r="L142" i="28"/>
  <c r="K142" i="28"/>
  <c r="J142" i="28"/>
  <c r="I142" i="28"/>
  <c r="H142" i="28"/>
  <c r="G142" i="28"/>
  <c r="M142" i="28" l="1"/>
  <c r="H142" i="7"/>
  <c r="D66" i="26"/>
  <c r="E122" i="7"/>
  <c r="E121" i="7"/>
  <c r="E120" i="7"/>
  <c r="E119" i="7"/>
  <c r="E131" i="7"/>
  <c r="E130" i="7"/>
  <c r="E128" i="7"/>
  <c r="E127" i="7"/>
  <c r="E126" i="7"/>
  <c r="E124" i="7"/>
  <c r="F131" i="7"/>
  <c r="F130" i="7"/>
  <c r="F129" i="7"/>
  <c r="F128" i="7"/>
  <c r="F127" i="7"/>
  <c r="F126" i="7"/>
  <c r="F125" i="7"/>
  <c r="F122" i="7"/>
  <c r="F121" i="7"/>
  <c r="F120" i="7"/>
  <c r="F108" i="7"/>
  <c r="F106" i="7"/>
  <c r="F91" i="7"/>
  <c r="F90" i="7"/>
  <c r="F89" i="7"/>
  <c r="F88" i="7"/>
  <c r="F87" i="7"/>
  <c r="F86" i="7"/>
  <c r="F83" i="7"/>
  <c r="F82" i="7"/>
  <c r="F79" i="7"/>
  <c r="F78" i="7"/>
  <c r="F75" i="7"/>
  <c r="F74" i="7"/>
  <c r="F73" i="7"/>
  <c r="F72" i="7"/>
  <c r="F71" i="7"/>
  <c r="F70" i="7"/>
  <c r="F69" i="7"/>
  <c r="F68" i="7"/>
  <c r="F67" i="7"/>
  <c r="F65" i="7"/>
  <c r="F63" i="7"/>
  <c r="F62" i="7"/>
  <c r="F59" i="7"/>
  <c r="F56" i="7"/>
  <c r="F54" i="7"/>
  <c r="F53" i="7"/>
  <c r="F52" i="7"/>
  <c r="F49" i="7"/>
  <c r="F48" i="7"/>
  <c r="F46" i="7"/>
  <c r="F45" i="7"/>
  <c r="F41" i="7"/>
  <c r="F40" i="7"/>
  <c r="F39" i="7"/>
  <c r="F36" i="7"/>
  <c r="F35" i="7"/>
  <c r="F33" i="7"/>
  <c r="F30" i="7"/>
  <c r="F29" i="7"/>
  <c r="F23" i="7"/>
  <c r="F22" i="7"/>
  <c r="F20" i="7"/>
  <c r="F19" i="7"/>
  <c r="F18" i="7"/>
  <c r="F16" i="7"/>
  <c r="F15" i="7"/>
  <c r="O85" i="34" l="1"/>
  <c r="N85" i="34"/>
  <c r="M85" i="34"/>
  <c r="L85" i="34"/>
  <c r="K85" i="34"/>
  <c r="J85" i="34"/>
  <c r="I85" i="34"/>
  <c r="H85" i="34"/>
  <c r="G85" i="34"/>
  <c r="N84" i="34"/>
  <c r="O84" i="34" s="1"/>
  <c r="N83" i="34"/>
  <c r="O83" i="34" s="1"/>
  <c r="N82" i="34"/>
  <c r="O82" i="34"/>
  <c r="N81" i="34"/>
  <c r="O81" i="34"/>
  <c r="H84" i="34"/>
  <c r="I84" i="34"/>
  <c r="J84" i="34"/>
  <c r="K84" i="34" s="1"/>
  <c r="H83" i="34"/>
  <c r="I83" i="34"/>
  <c r="J83" i="34"/>
  <c r="K83" i="34" s="1"/>
  <c r="H82" i="34"/>
  <c r="I82" i="34" s="1"/>
  <c r="H81" i="34"/>
  <c r="I81" i="34"/>
  <c r="J81" i="34"/>
  <c r="K81" i="34" s="1"/>
  <c r="H63" i="34"/>
  <c r="H60" i="34"/>
  <c r="J60" i="34" s="1"/>
  <c r="L30" i="34"/>
  <c r="G30" i="34"/>
  <c r="L34" i="34"/>
  <c r="G34" i="34"/>
  <c r="L109" i="34"/>
  <c r="G109" i="34"/>
  <c r="H106" i="34"/>
  <c r="J106" i="34" s="1"/>
  <c r="L63" i="34"/>
  <c r="G63" i="34"/>
  <c r="M62" i="34"/>
  <c r="H62" i="34"/>
  <c r="J62" i="34" s="1"/>
  <c r="K62" i="34" s="1"/>
  <c r="M61" i="34"/>
  <c r="H61" i="34"/>
  <c r="I61" i="34" s="1"/>
  <c r="L49" i="34"/>
  <c r="G49" i="34"/>
  <c r="H48" i="34"/>
  <c r="J48" i="34" s="1"/>
  <c r="J49" i="34" s="1"/>
  <c r="L47" i="34"/>
  <c r="G47" i="34"/>
  <c r="M35" i="34"/>
  <c r="M36" i="34" s="1"/>
  <c r="H35" i="34"/>
  <c r="I35" i="34" s="1"/>
  <c r="L36" i="34"/>
  <c r="G36" i="34"/>
  <c r="M84" i="34" l="1"/>
  <c r="M83" i="34"/>
  <c r="J82" i="34"/>
  <c r="M81" i="34"/>
  <c r="M60" i="34"/>
  <c r="M63" i="34" s="1"/>
  <c r="K60" i="34"/>
  <c r="I60" i="34"/>
  <c r="M106" i="34"/>
  <c r="N106" i="34" s="1"/>
  <c r="I106" i="34"/>
  <c r="N62" i="34"/>
  <c r="I62" i="34"/>
  <c r="J61" i="34"/>
  <c r="H49" i="34"/>
  <c r="I48" i="34"/>
  <c r="I49" i="34" s="1"/>
  <c r="M48" i="34"/>
  <c r="M49" i="34" s="1"/>
  <c r="K48" i="34"/>
  <c r="H36" i="34"/>
  <c r="J35" i="34"/>
  <c r="I36" i="34"/>
  <c r="M33" i="34"/>
  <c r="H33" i="34"/>
  <c r="J33" i="34" s="1"/>
  <c r="K33" i="34" s="1"/>
  <c r="H32" i="34"/>
  <c r="J32" i="34" s="1"/>
  <c r="H31" i="34"/>
  <c r="G19" i="34"/>
  <c r="H18" i="34"/>
  <c r="J18" i="34" s="1"/>
  <c r="H17" i="34"/>
  <c r="I17" i="34" s="1"/>
  <c r="H16" i="34"/>
  <c r="J16" i="34" s="1"/>
  <c r="L15" i="34"/>
  <c r="G15" i="34"/>
  <c r="L21" i="34"/>
  <c r="J21" i="34"/>
  <c r="G21" i="34"/>
  <c r="M20" i="34"/>
  <c r="M21" i="34" s="1"/>
  <c r="K20" i="34"/>
  <c r="K21" i="34" s="1"/>
  <c r="H20" i="34"/>
  <c r="I20" i="34" s="1"/>
  <c r="H22" i="34"/>
  <c r="I111" i="34"/>
  <c r="O111" i="34" s="1"/>
  <c r="O113" i="34" s="1"/>
  <c r="H108" i="34"/>
  <c r="J108" i="34" s="1"/>
  <c r="H107" i="34"/>
  <c r="J107" i="34" s="1"/>
  <c r="M107" i="34" s="1"/>
  <c r="H105" i="34"/>
  <c r="J105" i="34" s="1"/>
  <c r="H101" i="34"/>
  <c r="H100" i="34"/>
  <c r="H99" i="34"/>
  <c r="J99" i="34" s="1"/>
  <c r="M99" i="34" s="1"/>
  <c r="H98" i="34"/>
  <c r="J98" i="34" s="1"/>
  <c r="H97" i="34"/>
  <c r="J97" i="34" s="1"/>
  <c r="K97" i="34" s="1"/>
  <c r="H96" i="34"/>
  <c r="H95" i="34"/>
  <c r="J95" i="34" s="1"/>
  <c r="M95" i="34" s="1"/>
  <c r="H94" i="34"/>
  <c r="J94" i="34" s="1"/>
  <c r="H93" i="34"/>
  <c r="J93" i="34" s="1"/>
  <c r="K93" i="34" s="1"/>
  <c r="H92" i="34"/>
  <c r="H91" i="34"/>
  <c r="H104" i="34"/>
  <c r="H103" i="34"/>
  <c r="J103" i="34" s="1"/>
  <c r="K103" i="34" s="1"/>
  <c r="H102" i="34"/>
  <c r="L51" i="34"/>
  <c r="G51" i="34"/>
  <c r="H50" i="34"/>
  <c r="H80" i="34"/>
  <c r="H79" i="34"/>
  <c r="J79" i="34" s="1"/>
  <c r="K79" i="34" s="1"/>
  <c r="H78" i="34"/>
  <c r="I78" i="34" s="1"/>
  <c r="H77" i="34"/>
  <c r="M76" i="34"/>
  <c r="K76" i="34"/>
  <c r="H76" i="34"/>
  <c r="I76" i="34" s="1"/>
  <c r="M75" i="34"/>
  <c r="K75" i="34"/>
  <c r="H75" i="34"/>
  <c r="I75" i="34" s="1"/>
  <c r="H74" i="34"/>
  <c r="H73" i="34"/>
  <c r="J73" i="34" s="1"/>
  <c r="H72" i="34"/>
  <c r="J72" i="34" s="1"/>
  <c r="L71" i="34"/>
  <c r="G71" i="34"/>
  <c r="H70" i="34"/>
  <c r="J70" i="34" s="1"/>
  <c r="M70" i="34" s="1"/>
  <c r="M71" i="34" s="1"/>
  <c r="L54" i="34"/>
  <c r="G54" i="34"/>
  <c r="H53" i="34"/>
  <c r="H52" i="34"/>
  <c r="J52" i="34" s="1"/>
  <c r="K52" i="34" s="1"/>
  <c r="L88" i="34"/>
  <c r="G88" i="34"/>
  <c r="H87" i="34"/>
  <c r="H86" i="34"/>
  <c r="I86" i="34" s="1"/>
  <c r="L69" i="34"/>
  <c r="G69" i="34"/>
  <c r="H68" i="34"/>
  <c r="H67" i="34"/>
  <c r="J67" i="34" s="1"/>
  <c r="J66" i="34"/>
  <c r="I66" i="34"/>
  <c r="H65" i="34"/>
  <c r="H64" i="34"/>
  <c r="L59" i="34"/>
  <c r="G59" i="34"/>
  <c r="H58" i="34"/>
  <c r="H57" i="34"/>
  <c r="J57" i="34" s="1"/>
  <c r="H56" i="34"/>
  <c r="J56" i="34" s="1"/>
  <c r="H55" i="34"/>
  <c r="I55" i="34" s="1"/>
  <c r="L43" i="34"/>
  <c r="G43" i="34"/>
  <c r="H42" i="34"/>
  <c r="I42" i="34" s="1"/>
  <c r="J41" i="34"/>
  <c r="I41" i="34"/>
  <c r="L40" i="34"/>
  <c r="G40" i="34"/>
  <c r="H39" i="34"/>
  <c r="J39" i="34" s="1"/>
  <c r="H38" i="34"/>
  <c r="J38" i="34" s="1"/>
  <c r="K38" i="34" s="1"/>
  <c r="H37" i="34"/>
  <c r="L45" i="34"/>
  <c r="G45" i="34"/>
  <c r="H44" i="34"/>
  <c r="J44" i="34" s="1"/>
  <c r="H46" i="34"/>
  <c r="L90" i="34"/>
  <c r="G90" i="34"/>
  <c r="H89" i="34"/>
  <c r="I89" i="34" s="1"/>
  <c r="I90" i="34" s="1"/>
  <c r="H29" i="34"/>
  <c r="H28" i="34"/>
  <c r="J28" i="34" s="1"/>
  <c r="M28" i="34" s="1"/>
  <c r="H27" i="34"/>
  <c r="J27" i="34" s="1"/>
  <c r="H26" i="34"/>
  <c r="J26" i="34" s="1"/>
  <c r="K26" i="34" s="1"/>
  <c r="H25" i="34"/>
  <c r="H24" i="34"/>
  <c r="J24" i="34" s="1"/>
  <c r="H23" i="34"/>
  <c r="J23" i="34" s="1"/>
  <c r="H14" i="34"/>
  <c r="J14" i="34" s="1"/>
  <c r="H13" i="34"/>
  <c r="J13" i="34" s="1"/>
  <c r="K13" i="34" s="1"/>
  <c r="H12" i="34"/>
  <c r="M11" i="34"/>
  <c r="H11" i="34"/>
  <c r="J11" i="34" s="1"/>
  <c r="K11" i="34" s="1"/>
  <c r="B11" i="34"/>
  <c r="H10" i="34"/>
  <c r="J10" i="34" s="1"/>
  <c r="M10" i="34" s="1"/>
  <c r="M9" i="34"/>
  <c r="H9" i="34"/>
  <c r="I9" i="34" s="1"/>
  <c r="C143" i="33"/>
  <c r="D136" i="33"/>
  <c r="C136" i="33"/>
  <c r="C135" i="33" s="1"/>
  <c r="D135" i="33"/>
  <c r="D133" i="33"/>
  <c r="C133" i="33"/>
  <c r="D131" i="33"/>
  <c r="D130" i="33" s="1"/>
  <c r="C131" i="33"/>
  <c r="C130" i="33" s="1"/>
  <c r="D121" i="33"/>
  <c r="C121" i="33"/>
  <c r="D116" i="33"/>
  <c r="C116" i="33"/>
  <c r="C114" i="33"/>
  <c r="D108" i="33"/>
  <c r="C108" i="33"/>
  <c r="D102" i="33"/>
  <c r="C102" i="33"/>
  <c r="D101" i="33"/>
  <c r="C101" i="33"/>
  <c r="D99" i="33"/>
  <c r="C99" i="33"/>
  <c r="E95" i="33"/>
  <c r="D95" i="33"/>
  <c r="C95" i="33"/>
  <c r="D93" i="33"/>
  <c r="C93" i="33"/>
  <c r="C90" i="33" s="1"/>
  <c r="D91" i="33"/>
  <c r="D90" i="33" s="1"/>
  <c r="C91" i="33"/>
  <c r="D79" i="33"/>
  <c r="C79" i="33"/>
  <c r="D62" i="33"/>
  <c r="C62" i="33"/>
  <c r="D56" i="33"/>
  <c r="C56" i="33"/>
  <c r="D36" i="33"/>
  <c r="C36" i="33"/>
  <c r="D35" i="33"/>
  <c r="D32" i="33"/>
  <c r="C32" i="33"/>
  <c r="D29" i="33"/>
  <c r="D27" i="33"/>
  <c r="C27" i="33"/>
  <c r="D25" i="33"/>
  <c r="C25" i="33"/>
  <c r="D22" i="33"/>
  <c r="C22" i="33"/>
  <c r="D18" i="33"/>
  <c r="C18" i="33"/>
  <c r="D13" i="33"/>
  <c r="C13" i="33"/>
  <c r="C12" i="33" s="1"/>
  <c r="D138" i="31"/>
  <c r="D135" i="31" s="1"/>
  <c r="C138" i="31"/>
  <c r="D133" i="31"/>
  <c r="C133" i="31"/>
  <c r="D131" i="31"/>
  <c r="C131" i="31"/>
  <c r="C130" i="31" s="1"/>
  <c r="D130" i="31"/>
  <c r="D121" i="31"/>
  <c r="C121" i="31"/>
  <c r="D116" i="31"/>
  <c r="C116" i="31"/>
  <c r="C114" i="31"/>
  <c r="D108" i="31"/>
  <c r="C108" i="31"/>
  <c r="D102" i="31"/>
  <c r="D101" i="31" s="1"/>
  <c r="C102" i="31"/>
  <c r="C101" i="31" s="1"/>
  <c r="D99" i="31"/>
  <c r="C99" i="31"/>
  <c r="E95" i="31"/>
  <c r="D95" i="31"/>
  <c r="C95" i="31"/>
  <c r="D93" i="31"/>
  <c r="C93" i="31"/>
  <c r="D91" i="31"/>
  <c r="C91" i="31"/>
  <c r="D90" i="31"/>
  <c r="D79" i="31"/>
  <c r="C79" i="31"/>
  <c r="D62" i="31"/>
  <c r="C62" i="31"/>
  <c r="D56" i="31"/>
  <c r="C56" i="31"/>
  <c r="D36" i="31"/>
  <c r="C36" i="31"/>
  <c r="C35" i="31" s="1"/>
  <c r="D32" i="31"/>
  <c r="C32" i="31"/>
  <c r="D29" i="31"/>
  <c r="D27" i="31"/>
  <c r="C27" i="31"/>
  <c r="D25" i="31"/>
  <c r="C25" i="31"/>
  <c r="D22" i="31"/>
  <c r="C22" i="31"/>
  <c r="D18" i="31"/>
  <c r="C18" i="31"/>
  <c r="D13" i="31"/>
  <c r="C13" i="31"/>
  <c r="D138" i="32"/>
  <c r="C138" i="32"/>
  <c r="C137" i="32" s="1"/>
  <c r="D137" i="32"/>
  <c r="D133" i="32"/>
  <c r="C133" i="32"/>
  <c r="D131" i="32"/>
  <c r="D130" i="32" s="1"/>
  <c r="C131" i="32"/>
  <c r="D121" i="32"/>
  <c r="C121" i="32"/>
  <c r="D116" i="32"/>
  <c r="C116" i="32"/>
  <c r="C114" i="32"/>
  <c r="D108" i="32"/>
  <c r="C108" i="32"/>
  <c r="D102" i="32"/>
  <c r="D101" i="32" s="1"/>
  <c r="C102" i="32"/>
  <c r="C101" i="32"/>
  <c r="C140" i="32" s="1"/>
  <c r="D99" i="32"/>
  <c r="C99" i="32"/>
  <c r="E95" i="32"/>
  <c r="D95" i="32"/>
  <c r="C95" i="32"/>
  <c r="D93" i="32"/>
  <c r="C93" i="32"/>
  <c r="D91" i="32"/>
  <c r="C91" i="32"/>
  <c r="C90" i="32" s="1"/>
  <c r="D79" i="32"/>
  <c r="C79" i="32"/>
  <c r="D62" i="32"/>
  <c r="C62" i="32"/>
  <c r="D56" i="32"/>
  <c r="C56" i="32"/>
  <c r="D36" i="32"/>
  <c r="D35" i="32" s="1"/>
  <c r="C36" i="32"/>
  <c r="C35" i="32" s="1"/>
  <c r="D32" i="32"/>
  <c r="C32" i="32"/>
  <c r="D29" i="32"/>
  <c r="D27" i="32"/>
  <c r="C27" i="32"/>
  <c r="D25" i="32"/>
  <c r="C25" i="32"/>
  <c r="D22" i="32"/>
  <c r="C22" i="32"/>
  <c r="D18" i="32"/>
  <c r="C18" i="32"/>
  <c r="D13" i="32"/>
  <c r="C13" i="32"/>
  <c r="C12" i="32"/>
  <c r="D138" i="30"/>
  <c r="D137" i="30" s="1"/>
  <c r="C138" i="30"/>
  <c r="C137" i="30" s="1"/>
  <c r="D133" i="30"/>
  <c r="C133" i="30"/>
  <c r="D131" i="30"/>
  <c r="C131" i="30"/>
  <c r="C130" i="30" s="1"/>
  <c r="D130" i="30"/>
  <c r="D121" i="30"/>
  <c r="C121" i="30"/>
  <c r="D116" i="30"/>
  <c r="C116" i="30"/>
  <c r="C114" i="30"/>
  <c r="D108" i="30"/>
  <c r="D107" i="30" s="1"/>
  <c r="C108" i="30"/>
  <c r="D102" i="30"/>
  <c r="C102" i="30"/>
  <c r="C101" i="30" s="1"/>
  <c r="D101" i="30"/>
  <c r="D99" i="30"/>
  <c r="C99" i="30"/>
  <c r="E95" i="30"/>
  <c r="D95" i="30"/>
  <c r="C95" i="30"/>
  <c r="D93" i="30"/>
  <c r="C93" i="30"/>
  <c r="D91" i="30"/>
  <c r="D90" i="30" s="1"/>
  <c r="C91" i="30"/>
  <c r="C90" i="30" s="1"/>
  <c r="D79" i="30"/>
  <c r="C79" i="30"/>
  <c r="D62" i="30"/>
  <c r="C62" i="30"/>
  <c r="D56" i="30"/>
  <c r="C56" i="30"/>
  <c r="D36" i="30"/>
  <c r="C36" i="30"/>
  <c r="C35" i="30" s="1"/>
  <c r="D32" i="30"/>
  <c r="C32" i="30"/>
  <c r="D29" i="30"/>
  <c r="D27" i="30"/>
  <c r="C27" i="30"/>
  <c r="D25" i="30"/>
  <c r="C25" i="30"/>
  <c r="D22" i="30"/>
  <c r="C22" i="30"/>
  <c r="D18" i="30"/>
  <c r="C18" i="30"/>
  <c r="D13" i="30"/>
  <c r="D12" i="30" s="1"/>
  <c r="C13" i="30"/>
  <c r="C12" i="30" s="1"/>
  <c r="D136" i="29"/>
  <c r="D135" i="29" s="1"/>
  <c r="C136" i="29"/>
  <c r="C135" i="29"/>
  <c r="D133" i="29"/>
  <c r="C133" i="29"/>
  <c r="D131" i="29"/>
  <c r="D130" i="29" s="1"/>
  <c r="C131" i="29"/>
  <c r="C130" i="29" s="1"/>
  <c r="D121" i="29"/>
  <c r="C121" i="29"/>
  <c r="C116" i="29"/>
  <c r="D116" i="29"/>
  <c r="C114" i="29"/>
  <c r="D108" i="29"/>
  <c r="D107" i="29" s="1"/>
  <c r="C108" i="29"/>
  <c r="C107" i="29" s="1"/>
  <c r="D102" i="29"/>
  <c r="D101" i="29" s="1"/>
  <c r="C102" i="29"/>
  <c r="C101" i="29" s="1"/>
  <c r="D99" i="29"/>
  <c r="C99" i="29"/>
  <c r="E95" i="29"/>
  <c r="D95" i="29"/>
  <c r="C95" i="29"/>
  <c r="D93" i="29"/>
  <c r="C93" i="29"/>
  <c r="D91" i="29"/>
  <c r="C91" i="29"/>
  <c r="D90" i="29"/>
  <c r="D79" i="29"/>
  <c r="C79" i="29"/>
  <c r="D62" i="29"/>
  <c r="C62" i="29"/>
  <c r="D56" i="29"/>
  <c r="C56" i="29"/>
  <c r="D36" i="29"/>
  <c r="D35" i="29" s="1"/>
  <c r="C36" i="29"/>
  <c r="C35" i="29" s="1"/>
  <c r="D32" i="29"/>
  <c r="C32" i="29"/>
  <c r="D29" i="29"/>
  <c r="D27" i="29"/>
  <c r="C27" i="29"/>
  <c r="D25" i="29"/>
  <c r="C25" i="29"/>
  <c r="D22" i="29"/>
  <c r="C22" i="29"/>
  <c r="D18" i="29"/>
  <c r="C18" i="29"/>
  <c r="D13" i="29"/>
  <c r="C13" i="29"/>
  <c r="J169" i="28"/>
  <c r="I167" i="28"/>
  <c r="K167" i="28"/>
  <c r="G167" i="28"/>
  <c r="K166" i="28"/>
  <c r="I166" i="28"/>
  <c r="L166" i="28" s="1"/>
  <c r="K165" i="28"/>
  <c r="K164" i="28"/>
  <c r="I164" i="28"/>
  <c r="L164" i="28" s="1"/>
  <c r="M164" i="28" s="1"/>
  <c r="G166" i="28"/>
  <c r="G165" i="28"/>
  <c r="G164" i="28"/>
  <c r="C107" i="30" l="1"/>
  <c r="C140" i="30" s="1"/>
  <c r="C107" i="31"/>
  <c r="C140" i="31" s="1"/>
  <c r="L167" i="28"/>
  <c r="M167" i="28" s="1"/>
  <c r="C107" i="33"/>
  <c r="C138" i="33" s="1"/>
  <c r="D12" i="33"/>
  <c r="C35" i="33"/>
  <c r="D107" i="33"/>
  <c r="D107" i="32"/>
  <c r="D90" i="32"/>
  <c r="D12" i="32"/>
  <c r="C107" i="32"/>
  <c r="E140" i="32" s="1"/>
  <c r="C130" i="32"/>
  <c r="D35" i="31"/>
  <c r="C90" i="31"/>
  <c r="D107" i="31"/>
  <c r="C12" i="31"/>
  <c r="D12" i="31"/>
  <c r="D35" i="30"/>
  <c r="D140" i="30" s="1"/>
  <c r="C90" i="29"/>
  <c r="C12" i="29"/>
  <c r="D12" i="29"/>
  <c r="D138" i="29" s="1"/>
  <c r="L165" i="28"/>
  <c r="M165" i="28" s="1"/>
  <c r="K82" i="34"/>
  <c r="M82" i="34"/>
  <c r="G110" i="34"/>
  <c r="N60" i="34"/>
  <c r="O60" i="34" s="1"/>
  <c r="J22" i="34"/>
  <c r="M22" i="34" s="1"/>
  <c r="H30" i="34"/>
  <c r="I31" i="34"/>
  <c r="H34" i="34"/>
  <c r="I91" i="34"/>
  <c r="H109" i="34"/>
  <c r="O106" i="34"/>
  <c r="N33" i="34"/>
  <c r="K61" i="34"/>
  <c r="J63" i="34"/>
  <c r="O62" i="34"/>
  <c r="I63" i="34"/>
  <c r="N48" i="34"/>
  <c r="N49" i="34" s="1"/>
  <c r="K49" i="34"/>
  <c r="I46" i="34"/>
  <c r="H47" i="34"/>
  <c r="J31" i="34"/>
  <c r="K35" i="34"/>
  <c r="J36" i="34"/>
  <c r="I33" i="34"/>
  <c r="K32" i="34"/>
  <c r="M32" i="34"/>
  <c r="I32" i="34"/>
  <c r="J17" i="34"/>
  <c r="M17" i="34" s="1"/>
  <c r="I16" i="34"/>
  <c r="L17" i="34"/>
  <c r="K18" i="34"/>
  <c r="M18" i="34"/>
  <c r="H19" i="34"/>
  <c r="K16" i="34"/>
  <c r="I18" i="34"/>
  <c r="M16" i="34"/>
  <c r="I56" i="34"/>
  <c r="I93" i="34"/>
  <c r="N11" i="34"/>
  <c r="H15" i="34"/>
  <c r="J78" i="34"/>
  <c r="M78" i="34" s="1"/>
  <c r="M93" i="34"/>
  <c r="N93" i="34" s="1"/>
  <c r="N20" i="34"/>
  <c r="N21" i="34" s="1"/>
  <c r="I21" i="34"/>
  <c r="H21" i="34"/>
  <c r="N75" i="34"/>
  <c r="O75" i="34" s="1"/>
  <c r="I10" i="34"/>
  <c r="I11" i="34"/>
  <c r="I70" i="34"/>
  <c r="I71" i="34" s="1"/>
  <c r="H71" i="34"/>
  <c r="J86" i="34"/>
  <c r="K86" i="34" s="1"/>
  <c r="I99" i="34"/>
  <c r="I108" i="34"/>
  <c r="I14" i="34"/>
  <c r="I27" i="34"/>
  <c r="J46" i="34"/>
  <c r="J47" i="34" s="1"/>
  <c r="M38" i="34"/>
  <c r="N38" i="34" s="1"/>
  <c r="J42" i="34"/>
  <c r="M42" i="34" s="1"/>
  <c r="I94" i="34"/>
  <c r="I105" i="34"/>
  <c r="I38" i="34"/>
  <c r="H40" i="34"/>
  <c r="H69" i="34"/>
  <c r="I22" i="34"/>
  <c r="I13" i="34"/>
  <c r="M13" i="34"/>
  <c r="N13" i="34" s="1"/>
  <c r="M24" i="34"/>
  <c r="K24" i="34"/>
  <c r="M57" i="34"/>
  <c r="K57" i="34"/>
  <c r="M67" i="34"/>
  <c r="K67" i="34"/>
  <c r="I24" i="34"/>
  <c r="I52" i="34"/>
  <c r="I73" i="34"/>
  <c r="J91" i="34"/>
  <c r="I98" i="34"/>
  <c r="I107" i="34"/>
  <c r="I23" i="34"/>
  <c r="I28" i="34"/>
  <c r="J89" i="34"/>
  <c r="J90" i="34" s="1"/>
  <c r="H90" i="34"/>
  <c r="I39" i="34"/>
  <c r="H43" i="34"/>
  <c r="I57" i="34"/>
  <c r="I64" i="34"/>
  <c r="I67" i="34"/>
  <c r="K70" i="34"/>
  <c r="K71" i="34" s="1"/>
  <c r="I72" i="34"/>
  <c r="I79" i="34"/>
  <c r="I103" i="34"/>
  <c r="I95" i="34"/>
  <c r="I97" i="34"/>
  <c r="K99" i="34"/>
  <c r="N99" i="34" s="1"/>
  <c r="J64" i="34"/>
  <c r="M103" i="34"/>
  <c r="N103" i="34" s="1"/>
  <c r="M97" i="34"/>
  <c r="N97" i="34" s="1"/>
  <c r="I43" i="34"/>
  <c r="J12" i="34"/>
  <c r="I12" i="34"/>
  <c r="M39" i="34"/>
  <c r="K39" i="34"/>
  <c r="M14" i="34"/>
  <c r="K14" i="34"/>
  <c r="K28" i="34"/>
  <c r="N28" i="34" s="1"/>
  <c r="J45" i="34"/>
  <c r="K44" i="34"/>
  <c r="M72" i="34"/>
  <c r="K72" i="34"/>
  <c r="M73" i="34"/>
  <c r="K73" i="34"/>
  <c r="J50" i="34"/>
  <c r="H51" i="34"/>
  <c r="I50" i="34"/>
  <c r="J104" i="34"/>
  <c r="I104" i="34"/>
  <c r="J101" i="34"/>
  <c r="I101" i="34"/>
  <c r="K10" i="34"/>
  <c r="N10" i="34" s="1"/>
  <c r="M23" i="34"/>
  <c r="K23" i="34"/>
  <c r="J25" i="34"/>
  <c r="I25" i="34"/>
  <c r="I26" i="34"/>
  <c r="I44" i="34"/>
  <c r="M41" i="34"/>
  <c r="K41" i="34"/>
  <c r="J65" i="34"/>
  <c r="I65" i="34"/>
  <c r="J68" i="34"/>
  <c r="I68" i="34"/>
  <c r="J87" i="34"/>
  <c r="I87" i="34"/>
  <c r="I88" i="34" s="1"/>
  <c r="J74" i="34"/>
  <c r="I74" i="34"/>
  <c r="J77" i="34"/>
  <c r="I77" i="34"/>
  <c r="K56" i="34"/>
  <c r="M56" i="34"/>
  <c r="M66" i="34"/>
  <c r="K66" i="34"/>
  <c r="M52" i="34"/>
  <c r="N52" i="34" s="1"/>
  <c r="M94" i="34"/>
  <c r="K94" i="34"/>
  <c r="J96" i="34"/>
  <c r="I96" i="34"/>
  <c r="J9" i="34"/>
  <c r="M26" i="34"/>
  <c r="N26" i="34" s="1"/>
  <c r="M27" i="34"/>
  <c r="K27" i="34"/>
  <c r="J29" i="34"/>
  <c r="I29" i="34"/>
  <c r="M44" i="34"/>
  <c r="M45" i="34" s="1"/>
  <c r="H45" i="34"/>
  <c r="J37" i="34"/>
  <c r="I37" i="34"/>
  <c r="M79" i="34"/>
  <c r="N79" i="34" s="1"/>
  <c r="M98" i="34"/>
  <c r="K98" i="34"/>
  <c r="J100" i="34"/>
  <c r="I100" i="34"/>
  <c r="M108" i="34"/>
  <c r="K108" i="34"/>
  <c r="H59" i="34"/>
  <c r="J55" i="34"/>
  <c r="J58" i="34"/>
  <c r="I58" i="34"/>
  <c r="H54" i="34"/>
  <c r="J71" i="34"/>
  <c r="K95" i="34"/>
  <c r="N95" i="34" s="1"/>
  <c r="M105" i="34"/>
  <c r="K105" i="34"/>
  <c r="H88" i="34"/>
  <c r="J53" i="34"/>
  <c r="I53" i="34"/>
  <c r="N76" i="34"/>
  <c r="O76" i="34" s="1"/>
  <c r="J80" i="34"/>
  <c r="I80" i="34"/>
  <c r="J102" i="34"/>
  <c r="I102" i="34"/>
  <c r="J92" i="34"/>
  <c r="I92" i="34"/>
  <c r="K107" i="34"/>
  <c r="D138" i="33"/>
  <c r="D140" i="32"/>
  <c r="C138" i="29"/>
  <c r="M166" i="28"/>
  <c r="I163" i="28"/>
  <c r="K163" i="28"/>
  <c r="G163" i="28"/>
  <c r="I162" i="28"/>
  <c r="K162" i="28"/>
  <c r="G162" i="28"/>
  <c r="I161" i="28"/>
  <c r="L161" i="28" s="1"/>
  <c r="M161" i="28" s="1"/>
  <c r="K161" i="28"/>
  <c r="G161" i="28"/>
  <c r="K160" i="28"/>
  <c r="I160" i="28"/>
  <c r="G160" i="28"/>
  <c r="K159" i="28"/>
  <c r="L159" i="28" s="1"/>
  <c r="G159" i="28"/>
  <c r="K158" i="28"/>
  <c r="I158" i="28"/>
  <c r="G158" i="28"/>
  <c r="K157" i="28"/>
  <c r="I157" i="28"/>
  <c r="G157" i="28"/>
  <c r="K156" i="28"/>
  <c r="I156" i="28"/>
  <c r="G156" i="28"/>
  <c r="K155" i="28"/>
  <c r="I155" i="28"/>
  <c r="L155" i="28" s="1"/>
  <c r="G155" i="28"/>
  <c r="K154" i="28"/>
  <c r="I154" i="28"/>
  <c r="G154" i="28"/>
  <c r="K153" i="28"/>
  <c r="I153" i="28"/>
  <c r="G153" i="28"/>
  <c r="K152" i="28"/>
  <c r="K169" i="28" s="1"/>
  <c r="I152" i="28"/>
  <c r="G152" i="28"/>
  <c r="K151" i="28"/>
  <c r="I151" i="28"/>
  <c r="L151" i="28" s="1"/>
  <c r="G151" i="28"/>
  <c r="K150" i="28"/>
  <c r="I150" i="28"/>
  <c r="G150" i="28"/>
  <c r="I149" i="28"/>
  <c r="G149" i="28"/>
  <c r="G169" i="28" s="1"/>
  <c r="D140" i="28"/>
  <c r="C140" i="28"/>
  <c r="C139" i="28" s="1"/>
  <c r="D137" i="28"/>
  <c r="F136" i="7" s="1"/>
  <c r="C137" i="28"/>
  <c r="D135" i="28"/>
  <c r="F134" i="7" s="1"/>
  <c r="C135" i="28"/>
  <c r="C134" i="28" s="1"/>
  <c r="D125" i="28"/>
  <c r="F124" i="7" s="1"/>
  <c r="C125" i="28"/>
  <c r="D120" i="28"/>
  <c r="F119" i="7" s="1"/>
  <c r="C120" i="28"/>
  <c r="D118" i="28"/>
  <c r="F117" i="7" s="1"/>
  <c r="C118" i="28"/>
  <c r="D112" i="28"/>
  <c r="D111" i="28" s="1"/>
  <c r="C112" i="28"/>
  <c r="C111" i="28" s="1"/>
  <c r="D106" i="28"/>
  <c r="F105" i="7" s="1"/>
  <c r="C106" i="28"/>
  <c r="C105" i="28" s="1"/>
  <c r="D105" i="28"/>
  <c r="D103" i="28"/>
  <c r="F102" i="7" s="1"/>
  <c r="C103" i="28"/>
  <c r="E99" i="28"/>
  <c r="D99" i="28"/>
  <c r="C99" i="28"/>
  <c r="D97" i="28"/>
  <c r="F96" i="7" s="1"/>
  <c r="C97" i="28"/>
  <c r="C94" i="28" s="1"/>
  <c r="D95" i="28"/>
  <c r="F94" i="7" s="1"/>
  <c r="C95" i="28"/>
  <c r="D82" i="28"/>
  <c r="C82" i="28"/>
  <c r="D65" i="28"/>
  <c r="C65" i="28"/>
  <c r="D59" i="28"/>
  <c r="C59" i="28"/>
  <c r="D39" i="28"/>
  <c r="C39" i="28"/>
  <c r="D35" i="28"/>
  <c r="C35" i="28"/>
  <c r="D32" i="28"/>
  <c r="D29" i="28"/>
  <c r="C27" i="28"/>
  <c r="C25" i="28"/>
  <c r="D22" i="28"/>
  <c r="C22" i="28"/>
  <c r="D18" i="28"/>
  <c r="C18" i="28"/>
  <c r="D15" i="28"/>
  <c r="C13" i="28"/>
  <c r="J151" i="27"/>
  <c r="H151" i="27"/>
  <c r="F151" i="27"/>
  <c r="K150" i="27"/>
  <c r="L150" i="27" s="1"/>
  <c r="L151" i="27" s="1"/>
  <c r="I150" i="27"/>
  <c r="I151" i="27" s="1"/>
  <c r="G150" i="27"/>
  <c r="G151" i="27" s="1"/>
  <c r="D140" i="27"/>
  <c r="D139" i="27" s="1"/>
  <c r="C140" i="27"/>
  <c r="C139" i="27" s="1"/>
  <c r="D137" i="27"/>
  <c r="C137" i="27"/>
  <c r="D135" i="27"/>
  <c r="D134" i="27" s="1"/>
  <c r="C135" i="27"/>
  <c r="C134" i="27"/>
  <c r="D125" i="27"/>
  <c r="C125" i="27"/>
  <c r="D120" i="27"/>
  <c r="C120" i="27"/>
  <c r="D118" i="27"/>
  <c r="C118" i="27"/>
  <c r="D112" i="27"/>
  <c r="C112" i="27"/>
  <c r="C111" i="27" s="1"/>
  <c r="D106" i="27"/>
  <c r="D105" i="27" s="1"/>
  <c r="C106" i="27"/>
  <c r="C105" i="27" s="1"/>
  <c r="D103" i="27"/>
  <c r="C103" i="27"/>
  <c r="E99" i="27"/>
  <c r="D99" i="27"/>
  <c r="C99" i="27"/>
  <c r="D97" i="27"/>
  <c r="C97" i="27"/>
  <c r="D95" i="27"/>
  <c r="C95" i="27"/>
  <c r="C94" i="27"/>
  <c r="D82" i="27"/>
  <c r="C82" i="27"/>
  <c r="D65" i="27"/>
  <c r="C65" i="27"/>
  <c r="D59" i="27"/>
  <c r="C59" i="27"/>
  <c r="D39" i="27"/>
  <c r="D38" i="27" s="1"/>
  <c r="C39" i="27"/>
  <c r="C38" i="27" s="1"/>
  <c r="D35" i="27"/>
  <c r="C35" i="27"/>
  <c r="D32" i="27"/>
  <c r="D29" i="27"/>
  <c r="D27" i="27"/>
  <c r="C27" i="27"/>
  <c r="D25" i="27"/>
  <c r="C25" i="27"/>
  <c r="D22" i="27"/>
  <c r="C22" i="27"/>
  <c r="D18" i="27"/>
  <c r="C18" i="27"/>
  <c r="D13" i="27"/>
  <c r="C13" i="27"/>
  <c r="H147" i="26"/>
  <c r="K147" i="26" s="1"/>
  <c r="H148" i="26"/>
  <c r="I148" i="26" s="1"/>
  <c r="J149" i="26"/>
  <c r="F149" i="26"/>
  <c r="G148" i="26"/>
  <c r="G147" i="26"/>
  <c r="D140" i="26"/>
  <c r="D139" i="26" s="1"/>
  <c r="C140" i="26"/>
  <c r="C139" i="26" s="1"/>
  <c r="D137" i="26"/>
  <c r="C137" i="26"/>
  <c r="D135" i="26"/>
  <c r="D134" i="26" s="1"/>
  <c r="C135" i="26"/>
  <c r="C134" i="26" s="1"/>
  <c r="D125" i="26"/>
  <c r="C125" i="26"/>
  <c r="D120" i="26"/>
  <c r="C120" i="26"/>
  <c r="D118" i="26"/>
  <c r="C118" i="26"/>
  <c r="D112" i="26"/>
  <c r="C112" i="26"/>
  <c r="D106" i="26"/>
  <c r="D105" i="26" s="1"/>
  <c r="C106" i="26"/>
  <c r="C105" i="26" s="1"/>
  <c r="D103" i="26"/>
  <c r="C103" i="26"/>
  <c r="E99" i="26"/>
  <c r="D99" i="26"/>
  <c r="C99" i="26"/>
  <c r="D97" i="26"/>
  <c r="C97" i="26"/>
  <c r="D95" i="26"/>
  <c r="D94" i="26" s="1"/>
  <c r="C95" i="26"/>
  <c r="D82" i="26"/>
  <c r="C82" i="26"/>
  <c r="D65" i="26"/>
  <c r="C65" i="26"/>
  <c r="D59" i="26"/>
  <c r="C59" i="26"/>
  <c r="C38" i="26" s="1"/>
  <c r="D39" i="26"/>
  <c r="C39" i="26"/>
  <c r="D35" i="26"/>
  <c r="C35" i="26"/>
  <c r="D32" i="26"/>
  <c r="D29" i="26"/>
  <c r="D27" i="26"/>
  <c r="C27" i="26"/>
  <c r="D25" i="26"/>
  <c r="C25" i="26"/>
  <c r="D22" i="26"/>
  <c r="C22" i="26"/>
  <c r="D18" i="26"/>
  <c r="C18" i="26"/>
  <c r="D13" i="26"/>
  <c r="D12" i="26" s="1"/>
  <c r="C13" i="26"/>
  <c r="C12" i="26" s="1"/>
  <c r="J161" i="25"/>
  <c r="H161" i="25"/>
  <c r="F161" i="25"/>
  <c r="L158" i="25"/>
  <c r="K160" i="25"/>
  <c r="K159" i="25"/>
  <c r="K158" i="25"/>
  <c r="K157" i="25"/>
  <c r="K156" i="25"/>
  <c r="K155" i="25"/>
  <c r="K154" i="25"/>
  <c r="L154" i="25" s="1"/>
  <c r="I160" i="25"/>
  <c r="L160" i="25" s="1"/>
  <c r="M160" i="25" s="1"/>
  <c r="I159" i="25"/>
  <c r="L159" i="25" s="1"/>
  <c r="M159" i="25" s="1"/>
  <c r="I158" i="25"/>
  <c r="I157" i="25"/>
  <c r="L157" i="25" s="1"/>
  <c r="M157" i="25" s="1"/>
  <c r="I156" i="25"/>
  <c r="L156" i="25" s="1"/>
  <c r="I155" i="25"/>
  <c r="L155" i="25" s="1"/>
  <c r="I154" i="25"/>
  <c r="G160" i="25"/>
  <c r="G159" i="25"/>
  <c r="G158" i="25"/>
  <c r="G157" i="25"/>
  <c r="G156" i="25"/>
  <c r="G155" i="25"/>
  <c r="G154" i="25"/>
  <c r="K153" i="25"/>
  <c r="I153" i="25"/>
  <c r="L153" i="25" s="1"/>
  <c r="G153" i="25"/>
  <c r="M153" i="25" s="1"/>
  <c r="K152" i="25"/>
  <c r="I152" i="25"/>
  <c r="G152" i="25"/>
  <c r="L151" i="25"/>
  <c r="K151" i="25"/>
  <c r="I151" i="25"/>
  <c r="G151" i="25"/>
  <c r="K150" i="25"/>
  <c r="K161" i="25" s="1"/>
  <c r="I150" i="25"/>
  <c r="G150" i="25"/>
  <c r="K149" i="25"/>
  <c r="I149" i="25"/>
  <c r="L149" i="25" s="1"/>
  <c r="G149" i="25"/>
  <c r="K148" i="25"/>
  <c r="I148" i="25"/>
  <c r="G148" i="25"/>
  <c r="K147" i="25"/>
  <c r="I147" i="25"/>
  <c r="L147" i="25" s="1"/>
  <c r="G147" i="25"/>
  <c r="G161" i="25" s="1"/>
  <c r="D140" i="25"/>
  <c r="D139" i="25" s="1"/>
  <c r="C140" i="25"/>
  <c r="C139" i="25" s="1"/>
  <c r="D137" i="25"/>
  <c r="C137" i="25"/>
  <c r="D135" i="25"/>
  <c r="C135" i="25"/>
  <c r="D134" i="25"/>
  <c r="C134" i="25"/>
  <c r="D125" i="25"/>
  <c r="C125" i="25"/>
  <c r="D120" i="25"/>
  <c r="C120" i="25"/>
  <c r="D118" i="25"/>
  <c r="C118" i="25"/>
  <c r="D112" i="25"/>
  <c r="D111" i="25" s="1"/>
  <c r="C112" i="25"/>
  <c r="C111" i="25" s="1"/>
  <c r="D106" i="25"/>
  <c r="D105" i="25" s="1"/>
  <c r="C106" i="25"/>
  <c r="C105" i="25" s="1"/>
  <c r="D103" i="25"/>
  <c r="C103" i="25"/>
  <c r="E99" i="25"/>
  <c r="D99" i="25"/>
  <c r="C99" i="25"/>
  <c r="D97" i="25"/>
  <c r="C97" i="25"/>
  <c r="D95" i="25"/>
  <c r="C95" i="25"/>
  <c r="D94" i="25"/>
  <c r="D82" i="25"/>
  <c r="C82" i="25"/>
  <c r="D65" i="25"/>
  <c r="C65" i="25"/>
  <c r="D59" i="25"/>
  <c r="C59" i="25"/>
  <c r="D39" i="25"/>
  <c r="D38" i="25" s="1"/>
  <c r="C39" i="25"/>
  <c r="C38" i="25" s="1"/>
  <c r="D35" i="25"/>
  <c r="C35" i="25"/>
  <c r="D32" i="25"/>
  <c r="D29" i="25"/>
  <c r="D27" i="25"/>
  <c r="C27" i="25"/>
  <c r="D25" i="25"/>
  <c r="C25" i="25"/>
  <c r="D22" i="25"/>
  <c r="C22" i="25"/>
  <c r="D18" i="25"/>
  <c r="C18" i="25"/>
  <c r="D13" i="25"/>
  <c r="C13" i="25"/>
  <c r="C12" i="25"/>
  <c r="L149" i="24"/>
  <c r="G149" i="24"/>
  <c r="F149" i="24"/>
  <c r="H148" i="24"/>
  <c r="J148" i="24" s="1"/>
  <c r="D140" i="24"/>
  <c r="D139" i="24" s="1"/>
  <c r="C140" i="24"/>
  <c r="C139" i="24"/>
  <c r="D137" i="24"/>
  <c r="C137" i="24"/>
  <c r="D135" i="24"/>
  <c r="D134" i="24" s="1"/>
  <c r="C135" i="24"/>
  <c r="C134" i="24" s="1"/>
  <c r="D125" i="24"/>
  <c r="C125" i="24"/>
  <c r="D120" i="24"/>
  <c r="C120" i="24"/>
  <c r="D118" i="24"/>
  <c r="C118" i="24"/>
  <c r="C111" i="24" s="1"/>
  <c r="D112" i="24"/>
  <c r="D111" i="24" s="1"/>
  <c r="C112" i="24"/>
  <c r="D106" i="24"/>
  <c r="D105" i="24" s="1"/>
  <c r="C106" i="24"/>
  <c r="C105" i="24" s="1"/>
  <c r="D103" i="24"/>
  <c r="C103" i="24"/>
  <c r="E99" i="24"/>
  <c r="D99" i="24"/>
  <c r="C99" i="24"/>
  <c r="D97" i="24"/>
  <c r="C97" i="24"/>
  <c r="D95" i="24"/>
  <c r="C95" i="24"/>
  <c r="D82" i="24"/>
  <c r="C82" i="24"/>
  <c r="D65" i="24"/>
  <c r="C65" i="24"/>
  <c r="D59" i="24"/>
  <c r="C59" i="24"/>
  <c r="C38" i="24" s="1"/>
  <c r="C39" i="24"/>
  <c r="D35" i="24"/>
  <c r="C35" i="24"/>
  <c r="D32" i="24"/>
  <c r="D29" i="24"/>
  <c r="D27" i="24"/>
  <c r="C27" i="24"/>
  <c r="D25" i="24"/>
  <c r="C25" i="24"/>
  <c r="D22" i="24"/>
  <c r="C22" i="24"/>
  <c r="D18" i="24"/>
  <c r="C18" i="24"/>
  <c r="D13" i="24"/>
  <c r="C13" i="24"/>
  <c r="C12" i="24" s="1"/>
  <c r="J153" i="23"/>
  <c r="H153" i="23"/>
  <c r="F153" i="23"/>
  <c r="K152" i="23"/>
  <c r="I152" i="23"/>
  <c r="G152" i="23"/>
  <c r="K151" i="23"/>
  <c r="I151" i="23"/>
  <c r="L151" i="23" s="1"/>
  <c r="G151" i="23"/>
  <c r="K150" i="23"/>
  <c r="I150" i="23"/>
  <c r="L150" i="23" s="1"/>
  <c r="G150" i="23"/>
  <c r="K149" i="23"/>
  <c r="I149" i="23"/>
  <c r="G149" i="23"/>
  <c r="K148" i="23"/>
  <c r="I148" i="23"/>
  <c r="G148" i="23"/>
  <c r="D140" i="23"/>
  <c r="C140" i="23"/>
  <c r="C139" i="23" s="1"/>
  <c r="D139" i="23"/>
  <c r="D137" i="23"/>
  <c r="C137" i="23"/>
  <c r="D135" i="23"/>
  <c r="D134" i="23" s="1"/>
  <c r="C135" i="23"/>
  <c r="C134" i="23" s="1"/>
  <c r="D125" i="23"/>
  <c r="C125" i="23"/>
  <c r="D120" i="23"/>
  <c r="C120" i="23"/>
  <c r="D118" i="23"/>
  <c r="C118" i="23"/>
  <c r="D112" i="23"/>
  <c r="D111" i="23" s="1"/>
  <c r="C112" i="23"/>
  <c r="D106" i="23"/>
  <c r="D105" i="23" s="1"/>
  <c r="C106" i="23"/>
  <c r="C105" i="23" s="1"/>
  <c r="D103" i="23"/>
  <c r="C103" i="23"/>
  <c r="E99" i="23"/>
  <c r="D99" i="23"/>
  <c r="C99" i="23"/>
  <c r="D97" i="23"/>
  <c r="C97" i="23"/>
  <c r="D95" i="23"/>
  <c r="C95" i="23"/>
  <c r="D94" i="23"/>
  <c r="C94" i="23"/>
  <c r="D82" i="23"/>
  <c r="C82" i="23"/>
  <c r="D65" i="23"/>
  <c r="C65" i="23"/>
  <c r="D59" i="23"/>
  <c r="C59" i="23"/>
  <c r="D39" i="23"/>
  <c r="D38" i="23" s="1"/>
  <c r="C39" i="23"/>
  <c r="C38" i="23" s="1"/>
  <c r="D35" i="23"/>
  <c r="C35" i="23"/>
  <c r="D32" i="23"/>
  <c r="D29" i="23"/>
  <c r="D27" i="23"/>
  <c r="C27" i="23"/>
  <c r="D25" i="23"/>
  <c r="C25" i="23"/>
  <c r="D22" i="23"/>
  <c r="C22" i="23"/>
  <c r="D18" i="23"/>
  <c r="C18" i="23"/>
  <c r="D13" i="23"/>
  <c r="C13" i="23"/>
  <c r="F40" i="3" l="1"/>
  <c r="G38" i="3" s="1"/>
  <c r="AF142" i="7"/>
  <c r="AG143" i="7" s="1"/>
  <c r="AG144" i="7" s="1"/>
  <c r="AG13" i="7"/>
  <c r="I169" i="28"/>
  <c r="D28" i="28" s="1"/>
  <c r="D27" i="28" s="1"/>
  <c r="D139" i="28"/>
  <c r="F141" i="7"/>
  <c r="C12" i="28"/>
  <c r="C38" i="28"/>
  <c r="C142" i="28" s="1"/>
  <c r="L150" i="28"/>
  <c r="L154" i="28"/>
  <c r="D38" i="28"/>
  <c r="D140" i="31"/>
  <c r="E140" i="31" s="1"/>
  <c r="E140" i="30"/>
  <c r="E138" i="29"/>
  <c r="L156" i="28"/>
  <c r="L160" i="28"/>
  <c r="D134" i="28"/>
  <c r="L153" i="28"/>
  <c r="M153" i="28" s="1"/>
  <c r="L158" i="28"/>
  <c r="D94" i="28"/>
  <c r="D26" i="28"/>
  <c r="M156" i="28"/>
  <c r="L157" i="28"/>
  <c r="M160" i="28"/>
  <c r="D94" i="27"/>
  <c r="D111" i="27"/>
  <c r="C12" i="27"/>
  <c r="C142" i="27" s="1"/>
  <c r="D12" i="27"/>
  <c r="C111" i="26"/>
  <c r="K148" i="26"/>
  <c r="C94" i="26"/>
  <c r="C142" i="26" s="1"/>
  <c r="D111" i="26"/>
  <c r="I147" i="26"/>
  <c r="L147" i="26" s="1"/>
  <c r="M147" i="26" s="1"/>
  <c r="M155" i="25"/>
  <c r="M148" i="25"/>
  <c r="M158" i="25"/>
  <c r="C94" i="25"/>
  <c r="L148" i="25"/>
  <c r="L161" i="25" s="1"/>
  <c r="I161" i="25"/>
  <c r="L150" i="25"/>
  <c r="M150" i="25" s="1"/>
  <c r="L152" i="25"/>
  <c r="C94" i="24"/>
  <c r="D12" i="24"/>
  <c r="D94" i="24"/>
  <c r="L148" i="23"/>
  <c r="C12" i="23"/>
  <c r="L152" i="23"/>
  <c r="M152" i="23" s="1"/>
  <c r="M151" i="23"/>
  <c r="G153" i="23"/>
  <c r="C111" i="23"/>
  <c r="M148" i="23"/>
  <c r="I153" i="23"/>
  <c r="K22" i="34"/>
  <c r="H110" i="34"/>
  <c r="C121" i="34" s="1"/>
  <c r="O33" i="34"/>
  <c r="I30" i="34"/>
  <c r="I34" i="34"/>
  <c r="K31" i="34"/>
  <c r="K34" i="34" s="1"/>
  <c r="J34" i="34"/>
  <c r="J30" i="34"/>
  <c r="K91" i="34"/>
  <c r="J109" i="34"/>
  <c r="I109" i="34"/>
  <c r="O103" i="34"/>
  <c r="N17" i="34"/>
  <c r="O17" i="34" s="1"/>
  <c r="L19" i="34"/>
  <c r="N61" i="34"/>
  <c r="K63" i="34"/>
  <c r="M46" i="34"/>
  <c r="M47" i="34" s="1"/>
  <c r="M31" i="34"/>
  <c r="N18" i="34"/>
  <c r="O18" i="34" s="1"/>
  <c r="O48" i="34"/>
  <c r="O49" i="34" s="1"/>
  <c r="K78" i="34"/>
  <c r="N78" i="34" s="1"/>
  <c r="O78" i="34" s="1"/>
  <c r="J19" i="34"/>
  <c r="I47" i="34"/>
  <c r="O10" i="34"/>
  <c r="O13" i="34"/>
  <c r="N35" i="34"/>
  <c r="K36" i="34"/>
  <c r="O93" i="34"/>
  <c r="O11" i="34"/>
  <c r="N32" i="34"/>
  <c r="O32" i="34" s="1"/>
  <c r="I54" i="34"/>
  <c r="J15" i="34"/>
  <c r="M19" i="34"/>
  <c r="K19" i="34"/>
  <c r="N16" i="34"/>
  <c r="I19" i="34"/>
  <c r="M91" i="34"/>
  <c r="O20" i="34"/>
  <c r="O21" i="34" s="1"/>
  <c r="N70" i="34"/>
  <c r="O70" i="34" s="1"/>
  <c r="O71" i="34" s="1"/>
  <c r="J69" i="34"/>
  <c r="M43" i="34"/>
  <c r="I15" i="34"/>
  <c r="N94" i="34"/>
  <c r="O94" i="34" s="1"/>
  <c r="N66" i="34"/>
  <c r="O66" i="34" s="1"/>
  <c r="K46" i="34"/>
  <c r="M86" i="34"/>
  <c r="N86" i="34" s="1"/>
  <c r="N67" i="34"/>
  <c r="O67" i="34" s="1"/>
  <c r="N24" i="34"/>
  <c r="O24" i="34" s="1"/>
  <c r="I59" i="34"/>
  <c r="O95" i="34"/>
  <c r="N22" i="34"/>
  <c r="O38" i="34"/>
  <c r="O99" i="34"/>
  <c r="O97" i="34"/>
  <c r="N27" i="34"/>
  <c r="O27" i="34" s="1"/>
  <c r="J43" i="34"/>
  <c r="K42" i="34"/>
  <c r="N42" i="34" s="1"/>
  <c r="O42" i="34" s="1"/>
  <c r="O52" i="34"/>
  <c r="N57" i="34"/>
  <c r="O57" i="34" s="1"/>
  <c r="N56" i="34"/>
  <c r="O56" i="34" s="1"/>
  <c r="N14" i="34"/>
  <c r="O14" i="34" s="1"/>
  <c r="M64" i="34"/>
  <c r="K64" i="34"/>
  <c r="M89" i="34"/>
  <c r="M90" i="34" s="1"/>
  <c r="K89" i="34"/>
  <c r="O79" i="34"/>
  <c r="O26" i="34"/>
  <c r="O28" i="34"/>
  <c r="K53" i="34"/>
  <c r="M53" i="34"/>
  <c r="M54" i="34" s="1"/>
  <c r="J59" i="34"/>
  <c r="K55" i="34"/>
  <c r="M55" i="34"/>
  <c r="M87" i="34"/>
  <c r="K87" i="34"/>
  <c r="I51" i="34"/>
  <c r="M100" i="34"/>
  <c r="K100" i="34"/>
  <c r="I40" i="34"/>
  <c r="K77" i="34"/>
  <c r="M77" i="34"/>
  <c r="I69" i="34"/>
  <c r="I45" i="34"/>
  <c r="K25" i="34"/>
  <c r="M25" i="34"/>
  <c r="N44" i="34"/>
  <c r="N45" i="34" s="1"/>
  <c r="K45" i="34"/>
  <c r="N107" i="34"/>
  <c r="M102" i="34"/>
  <c r="K102" i="34"/>
  <c r="M80" i="34"/>
  <c r="K80" i="34"/>
  <c r="D117" i="34"/>
  <c r="N105" i="34"/>
  <c r="O105" i="34" s="1"/>
  <c r="N108" i="34"/>
  <c r="O108" i="34" s="1"/>
  <c r="N98" i="34"/>
  <c r="O98" i="34" s="1"/>
  <c r="J54" i="34"/>
  <c r="J40" i="34"/>
  <c r="K37" i="34"/>
  <c r="M37" i="34"/>
  <c r="M40" i="34" s="1"/>
  <c r="J88" i="34"/>
  <c r="M68" i="34"/>
  <c r="K68" i="34"/>
  <c r="N23" i="34"/>
  <c r="O23" i="34" s="1"/>
  <c r="M50" i="34"/>
  <c r="M51" i="34" s="1"/>
  <c r="K50" i="34"/>
  <c r="J51" i="34"/>
  <c r="N72" i="34"/>
  <c r="M96" i="34"/>
  <c r="K96" i="34"/>
  <c r="M65" i="34"/>
  <c r="K65" i="34"/>
  <c r="M92" i="34"/>
  <c r="K92" i="34"/>
  <c r="K58" i="34"/>
  <c r="M58" i="34"/>
  <c r="M29" i="34"/>
  <c r="K29" i="34"/>
  <c r="K9" i="34"/>
  <c r="M74" i="34"/>
  <c r="K74" i="34"/>
  <c r="N41" i="34"/>
  <c r="K101" i="34"/>
  <c r="M101" i="34"/>
  <c r="M104" i="34"/>
  <c r="K104" i="34"/>
  <c r="N73" i="34"/>
  <c r="O73" i="34" s="1"/>
  <c r="N39" i="34"/>
  <c r="O39" i="34" s="1"/>
  <c r="M12" i="34"/>
  <c r="M15" i="34" s="1"/>
  <c r="K12" i="34"/>
  <c r="E138" i="33"/>
  <c r="M151" i="28"/>
  <c r="M155" i="28"/>
  <c r="L152" i="28"/>
  <c r="M154" i="28"/>
  <c r="L162" i="28"/>
  <c r="L163" i="28"/>
  <c r="M163" i="28" s="1"/>
  <c r="M158" i="28"/>
  <c r="M162" i="28"/>
  <c r="M159" i="28"/>
  <c r="M152" i="28"/>
  <c r="M157" i="28"/>
  <c r="M150" i="28"/>
  <c r="L149" i="28"/>
  <c r="M150" i="27"/>
  <c r="M151" i="27" s="1"/>
  <c r="K151" i="27"/>
  <c r="D38" i="26"/>
  <c r="L148" i="26"/>
  <c r="H149" i="26"/>
  <c r="I149" i="26"/>
  <c r="G149" i="26"/>
  <c r="K149" i="26"/>
  <c r="M152" i="25"/>
  <c r="M151" i="25"/>
  <c r="M147" i="25"/>
  <c r="M156" i="25"/>
  <c r="M154" i="25"/>
  <c r="D12" i="25"/>
  <c r="D142" i="25" s="1"/>
  <c r="F33" i="3" s="1"/>
  <c r="C142" i="25"/>
  <c r="M149" i="25"/>
  <c r="J149" i="24"/>
  <c r="K148" i="24"/>
  <c r="M148" i="24"/>
  <c r="M149" i="24" s="1"/>
  <c r="C142" i="24"/>
  <c r="I148" i="24"/>
  <c r="H149" i="24"/>
  <c r="D12" i="23"/>
  <c r="D142" i="23" s="1"/>
  <c r="F31" i="3" s="1"/>
  <c r="C142" i="23"/>
  <c r="K153" i="23"/>
  <c r="L149" i="23"/>
  <c r="M150" i="23"/>
  <c r="AH13" i="7" l="1"/>
  <c r="AH142" i="7" s="1"/>
  <c r="AG142" i="7"/>
  <c r="L169" i="28"/>
  <c r="D142" i="27"/>
  <c r="F35" i="3" s="1"/>
  <c r="D13" i="28"/>
  <c r="D25" i="28"/>
  <c r="D142" i="26"/>
  <c r="F34" i="3" s="1"/>
  <c r="F32" i="3"/>
  <c r="M149" i="28"/>
  <c r="M169" i="28" s="1"/>
  <c r="L149" i="26"/>
  <c r="M148" i="26"/>
  <c r="M149" i="26" s="1"/>
  <c r="M161" i="25"/>
  <c r="L153" i="23"/>
  <c r="D116" i="34"/>
  <c r="I110" i="34"/>
  <c r="K30" i="34"/>
  <c r="J110" i="34"/>
  <c r="C127" i="34" s="1"/>
  <c r="M30" i="34"/>
  <c r="D115" i="34"/>
  <c r="L110" i="34"/>
  <c r="K127" i="34" s="1"/>
  <c r="O22" i="34"/>
  <c r="N31" i="34"/>
  <c r="N34" i="34" s="1"/>
  <c r="M34" i="34"/>
  <c r="N91" i="34"/>
  <c r="O91" i="34" s="1"/>
  <c r="M109" i="34"/>
  <c r="K109" i="34"/>
  <c r="N63" i="34"/>
  <c r="O61" i="34"/>
  <c r="O63" i="34" s="1"/>
  <c r="N46" i="34"/>
  <c r="N47" i="34" s="1"/>
  <c r="K47" i="34"/>
  <c r="N92" i="34"/>
  <c r="O92" i="34" s="1"/>
  <c r="N71" i="34"/>
  <c r="N36" i="34"/>
  <c r="O35" i="34"/>
  <c r="O36" i="34" s="1"/>
  <c r="M69" i="34"/>
  <c r="N19" i="34"/>
  <c r="O16" i="34"/>
  <c r="O19" i="34" s="1"/>
  <c r="K15" i="34"/>
  <c r="K43" i="34"/>
  <c r="N80" i="34"/>
  <c r="O80" i="34" s="1"/>
  <c r="M88" i="34"/>
  <c r="N64" i="34"/>
  <c r="O64" i="34" s="1"/>
  <c r="M59" i="34"/>
  <c r="N58" i="34"/>
  <c r="O58" i="34" s="1"/>
  <c r="N74" i="34"/>
  <c r="O74" i="34" s="1"/>
  <c r="N87" i="34"/>
  <c r="O87" i="34" s="1"/>
  <c r="N89" i="34"/>
  <c r="K90" i="34"/>
  <c r="N77" i="34"/>
  <c r="O77" i="34" s="1"/>
  <c r="N101" i="34"/>
  <c r="O101" i="34" s="1"/>
  <c r="N25" i="34"/>
  <c r="O25" i="34" s="1"/>
  <c r="N96" i="34"/>
  <c r="O96" i="34" s="1"/>
  <c r="O44" i="34"/>
  <c r="O45" i="34" s="1"/>
  <c r="N100" i="34"/>
  <c r="O100" i="34" s="1"/>
  <c r="N104" i="34"/>
  <c r="O72" i="34"/>
  <c r="N43" i="34"/>
  <c r="O41" i="34"/>
  <c r="O43" i="34" s="1"/>
  <c r="N9" i="34"/>
  <c r="N53" i="34"/>
  <c r="K54" i="34"/>
  <c r="N12" i="34"/>
  <c r="O12" i="34" s="1"/>
  <c r="N29" i="34"/>
  <c r="O29" i="34" s="1"/>
  <c r="N102" i="34"/>
  <c r="O102" i="34" s="1"/>
  <c r="O107" i="34"/>
  <c r="K88" i="34"/>
  <c r="N55" i="34"/>
  <c r="K59" i="34"/>
  <c r="N65" i="34"/>
  <c r="K69" i="34"/>
  <c r="N50" i="34"/>
  <c r="K51" i="34"/>
  <c r="N68" i="34"/>
  <c r="O68" i="34" s="1"/>
  <c r="K40" i="34"/>
  <c r="N37" i="34"/>
  <c r="O86" i="34"/>
  <c r="E142" i="25"/>
  <c r="I149" i="24"/>
  <c r="K149" i="24"/>
  <c r="N148" i="24"/>
  <c r="N149" i="24" s="1"/>
  <c r="E142" i="23"/>
  <c r="M149" i="23"/>
  <c r="M153" i="23" s="1"/>
  <c r="D12" i="28" l="1"/>
  <c r="D142" i="28" s="1"/>
  <c r="E142" i="28" s="1"/>
  <c r="D118" i="34"/>
  <c r="E142" i="27"/>
  <c r="E142" i="26"/>
  <c r="E142" i="24"/>
  <c r="K110" i="34"/>
  <c r="L121" i="34" s="1"/>
  <c r="K121" i="34" s="1"/>
  <c r="M110" i="34"/>
  <c r="C124" i="34" s="1"/>
  <c r="N30" i="34"/>
  <c r="O31" i="34"/>
  <c r="O34" i="34" s="1"/>
  <c r="O30" i="34"/>
  <c r="N109" i="34"/>
  <c r="O46" i="34"/>
  <c r="O47" i="34" s="1"/>
  <c r="N15" i="34"/>
  <c r="O88" i="34"/>
  <c r="N88" i="34"/>
  <c r="N90" i="34"/>
  <c r="O89" i="34"/>
  <c r="O90" i="34" s="1"/>
  <c r="O9" i="34"/>
  <c r="N40" i="34"/>
  <c r="O37" i="34"/>
  <c r="O40" i="34" s="1"/>
  <c r="N51" i="34"/>
  <c r="O50" i="34"/>
  <c r="O51" i="34" s="1"/>
  <c r="N59" i="34"/>
  <c r="O55" i="34"/>
  <c r="O59" i="34" s="1"/>
  <c r="N69" i="34"/>
  <c r="O65" i="34"/>
  <c r="O69" i="34" s="1"/>
  <c r="O53" i="34"/>
  <c r="O54" i="34" s="1"/>
  <c r="N54" i="34"/>
  <c r="O104" i="34"/>
  <c r="O109" i="34" s="1"/>
  <c r="O148" i="24"/>
  <c r="O149" i="24" s="1"/>
  <c r="F36" i="3" l="1"/>
  <c r="N110" i="34"/>
  <c r="O15" i="34"/>
  <c r="O110" i="34" s="1"/>
  <c r="D121" i="34" l="1"/>
  <c r="J149" i="22" l="1"/>
  <c r="H149" i="22"/>
  <c r="F149" i="22"/>
  <c r="K149" i="22"/>
  <c r="D140" i="22"/>
  <c r="D139" i="22" s="1"/>
  <c r="C140" i="22"/>
  <c r="C139" i="22"/>
  <c r="D137" i="22"/>
  <c r="C137" i="22"/>
  <c r="D135" i="22"/>
  <c r="C135" i="22"/>
  <c r="C134" i="22" s="1"/>
  <c r="D125" i="22"/>
  <c r="C125" i="22"/>
  <c r="D120" i="22"/>
  <c r="C120" i="22"/>
  <c r="D118" i="22"/>
  <c r="C118" i="22"/>
  <c r="D112" i="22"/>
  <c r="C112" i="22"/>
  <c r="C111" i="22" s="1"/>
  <c r="D111" i="22"/>
  <c r="D106" i="22"/>
  <c r="C106" i="22"/>
  <c r="C105" i="22" s="1"/>
  <c r="D105" i="22"/>
  <c r="D103" i="22"/>
  <c r="C103" i="22"/>
  <c r="E99" i="22"/>
  <c r="D99" i="22"/>
  <c r="C99" i="22"/>
  <c r="D97" i="22"/>
  <c r="C97" i="22"/>
  <c r="D95" i="22"/>
  <c r="C95" i="22"/>
  <c r="D82" i="22"/>
  <c r="C82" i="22"/>
  <c r="D65" i="22"/>
  <c r="C65" i="22"/>
  <c r="D59" i="22"/>
  <c r="C59" i="22"/>
  <c r="D39" i="22"/>
  <c r="D38" i="22" s="1"/>
  <c r="C39" i="22"/>
  <c r="C38" i="22" s="1"/>
  <c r="D35" i="22"/>
  <c r="C35" i="22"/>
  <c r="D32" i="22"/>
  <c r="D29" i="22"/>
  <c r="D27" i="22"/>
  <c r="C27" i="22"/>
  <c r="D25" i="22"/>
  <c r="C25" i="22"/>
  <c r="D22" i="22"/>
  <c r="C22" i="22"/>
  <c r="D18" i="22"/>
  <c r="C18" i="22"/>
  <c r="D13" i="22"/>
  <c r="C13" i="22"/>
  <c r="J151" i="21"/>
  <c r="H151" i="21"/>
  <c r="F151" i="21"/>
  <c r="K150" i="21"/>
  <c r="I150" i="21"/>
  <c r="G150" i="21"/>
  <c r="K149" i="21"/>
  <c r="I149" i="21"/>
  <c r="G149" i="21"/>
  <c r="K148" i="21"/>
  <c r="I148" i="21"/>
  <c r="L148" i="21" s="1"/>
  <c r="G148" i="21"/>
  <c r="K147" i="21"/>
  <c r="I147" i="21"/>
  <c r="G147" i="21"/>
  <c r="D140" i="21"/>
  <c r="D139" i="21" s="1"/>
  <c r="C140" i="21"/>
  <c r="C139" i="21" s="1"/>
  <c r="D137" i="21"/>
  <c r="C137" i="21"/>
  <c r="D135" i="21"/>
  <c r="C135" i="21"/>
  <c r="C134" i="21" s="1"/>
  <c r="D134" i="21"/>
  <c r="D125" i="21"/>
  <c r="C125" i="21"/>
  <c r="D120" i="21"/>
  <c r="C120" i="21"/>
  <c r="D118" i="21"/>
  <c r="C118" i="21"/>
  <c r="C111" i="21" s="1"/>
  <c r="D112" i="21"/>
  <c r="C112" i="21"/>
  <c r="D106" i="21"/>
  <c r="D105" i="21" s="1"/>
  <c r="C106" i="21"/>
  <c r="C105" i="21"/>
  <c r="D103" i="21"/>
  <c r="C103" i="21"/>
  <c r="E99" i="21"/>
  <c r="D99" i="21"/>
  <c r="C99" i="21"/>
  <c r="D97" i="21"/>
  <c r="C97" i="21"/>
  <c r="D95" i="21"/>
  <c r="D94" i="21" s="1"/>
  <c r="C95" i="21"/>
  <c r="D82" i="21"/>
  <c r="C82" i="21"/>
  <c r="D65" i="21"/>
  <c r="C65" i="21"/>
  <c r="D59" i="21"/>
  <c r="C59" i="21"/>
  <c r="D39" i="21"/>
  <c r="C39" i="21"/>
  <c r="C38" i="21"/>
  <c r="D35" i="21"/>
  <c r="C35" i="21"/>
  <c r="D32" i="21"/>
  <c r="D29" i="21"/>
  <c r="D27" i="21"/>
  <c r="C27" i="21"/>
  <c r="D25" i="21"/>
  <c r="C25" i="21"/>
  <c r="D22" i="21"/>
  <c r="C22" i="21"/>
  <c r="D18" i="21"/>
  <c r="C18" i="21"/>
  <c r="D13" i="21"/>
  <c r="C13" i="21"/>
  <c r="C12" i="21" s="1"/>
  <c r="J150" i="20"/>
  <c r="H150" i="20"/>
  <c r="F150" i="20"/>
  <c r="K149" i="20"/>
  <c r="I149" i="20"/>
  <c r="G149" i="20"/>
  <c r="K148" i="20"/>
  <c r="I148" i="20"/>
  <c r="I150" i="20" s="1"/>
  <c r="G148" i="20"/>
  <c r="D140" i="20"/>
  <c r="D139" i="20" s="1"/>
  <c r="C140" i="20"/>
  <c r="C139" i="20" s="1"/>
  <c r="D137" i="20"/>
  <c r="C137" i="20"/>
  <c r="D135" i="20"/>
  <c r="C135" i="20"/>
  <c r="D134" i="20"/>
  <c r="C134" i="20"/>
  <c r="D125" i="20"/>
  <c r="C125" i="20"/>
  <c r="D120" i="20"/>
  <c r="C120" i="20"/>
  <c r="D118" i="20"/>
  <c r="C118" i="20"/>
  <c r="D112" i="20"/>
  <c r="D111" i="20" s="1"/>
  <c r="C112" i="20"/>
  <c r="C111" i="20" s="1"/>
  <c r="D106" i="20"/>
  <c r="D105" i="20" s="1"/>
  <c r="C106" i="20"/>
  <c r="C105" i="20" s="1"/>
  <c r="D103" i="20"/>
  <c r="C103" i="20"/>
  <c r="E99" i="20"/>
  <c r="D99" i="20"/>
  <c r="C99" i="20"/>
  <c r="D97" i="20"/>
  <c r="C97" i="20"/>
  <c r="D95" i="20"/>
  <c r="C95" i="20"/>
  <c r="D94" i="20"/>
  <c r="D82" i="20"/>
  <c r="C82" i="20"/>
  <c r="D65" i="20"/>
  <c r="C65" i="20"/>
  <c r="D59" i="20"/>
  <c r="C59" i="20"/>
  <c r="D39" i="20"/>
  <c r="D38" i="20" s="1"/>
  <c r="C39" i="20"/>
  <c r="C38" i="20" s="1"/>
  <c r="D35" i="20"/>
  <c r="C35" i="20"/>
  <c r="D32" i="20"/>
  <c r="D29" i="20"/>
  <c r="D27" i="20"/>
  <c r="C27" i="20"/>
  <c r="D25" i="20"/>
  <c r="C25" i="20"/>
  <c r="D22" i="20"/>
  <c r="C22" i="20"/>
  <c r="D18" i="20"/>
  <c r="C18" i="20"/>
  <c r="D13" i="20"/>
  <c r="C13" i="20"/>
  <c r="C12" i="20"/>
  <c r="J148" i="19"/>
  <c r="H148" i="19"/>
  <c r="F148" i="19"/>
  <c r="K147" i="19"/>
  <c r="K148" i="19" s="1"/>
  <c r="I147" i="19"/>
  <c r="I148" i="19" s="1"/>
  <c r="G147" i="19"/>
  <c r="G148" i="19" s="1"/>
  <c r="D140" i="19"/>
  <c r="C140" i="19"/>
  <c r="C139" i="19" s="1"/>
  <c r="D139" i="19"/>
  <c r="D137" i="19"/>
  <c r="C137" i="19"/>
  <c r="D135" i="19"/>
  <c r="C135" i="19"/>
  <c r="C134" i="19"/>
  <c r="D125" i="19"/>
  <c r="C125" i="19"/>
  <c r="D120" i="19"/>
  <c r="C120" i="19"/>
  <c r="D118" i="19"/>
  <c r="C118" i="19"/>
  <c r="D112" i="19"/>
  <c r="D111" i="19" s="1"/>
  <c r="C112" i="19"/>
  <c r="C111" i="19" s="1"/>
  <c r="D106" i="19"/>
  <c r="C106" i="19"/>
  <c r="C105" i="19" s="1"/>
  <c r="D105" i="19"/>
  <c r="D103" i="19"/>
  <c r="C103" i="19"/>
  <c r="E99" i="19"/>
  <c r="D99" i="19"/>
  <c r="C99" i="19"/>
  <c r="D97" i="19"/>
  <c r="C97" i="19"/>
  <c r="D95" i="19"/>
  <c r="D94" i="19" s="1"/>
  <c r="C95" i="19"/>
  <c r="C94" i="19"/>
  <c r="D82" i="19"/>
  <c r="C82" i="19"/>
  <c r="D65" i="19"/>
  <c r="C65" i="19"/>
  <c r="D59" i="19"/>
  <c r="C59" i="19"/>
  <c r="D39" i="19"/>
  <c r="C39" i="19"/>
  <c r="C38" i="19" s="1"/>
  <c r="D35" i="19"/>
  <c r="C35" i="19"/>
  <c r="D32" i="19"/>
  <c r="D29" i="19"/>
  <c r="D27" i="19"/>
  <c r="C27" i="19"/>
  <c r="D25" i="19"/>
  <c r="C25" i="19"/>
  <c r="D22" i="19"/>
  <c r="C22" i="19"/>
  <c r="D18" i="19"/>
  <c r="C18" i="19"/>
  <c r="D13" i="19"/>
  <c r="D12" i="19" s="1"/>
  <c r="C13" i="19"/>
  <c r="K147" i="18"/>
  <c r="K148" i="18" s="1"/>
  <c r="I147" i="18"/>
  <c r="I148" i="18" s="1"/>
  <c r="J148" i="18"/>
  <c r="H148" i="18"/>
  <c r="F148" i="18"/>
  <c r="G147" i="18"/>
  <c r="G148" i="18" s="1"/>
  <c r="D140" i="18"/>
  <c r="D139" i="18" s="1"/>
  <c r="C140" i="18"/>
  <c r="C139" i="18" s="1"/>
  <c r="D137" i="18"/>
  <c r="C137" i="18"/>
  <c r="D135" i="18"/>
  <c r="C135" i="18"/>
  <c r="D125" i="18"/>
  <c r="C125" i="18"/>
  <c r="D120" i="18"/>
  <c r="C120" i="18"/>
  <c r="D118" i="18"/>
  <c r="C118" i="18"/>
  <c r="D112" i="18"/>
  <c r="D111" i="18" s="1"/>
  <c r="C112" i="18"/>
  <c r="D106" i="18"/>
  <c r="D105" i="18" s="1"/>
  <c r="C106" i="18"/>
  <c r="C105" i="18" s="1"/>
  <c r="D103" i="18"/>
  <c r="C103" i="18"/>
  <c r="E99" i="18"/>
  <c r="D99" i="18"/>
  <c r="C99" i="18"/>
  <c r="D97" i="18"/>
  <c r="C97" i="18"/>
  <c r="D95" i="18"/>
  <c r="C95" i="18"/>
  <c r="D82" i="18"/>
  <c r="C82" i="18"/>
  <c r="D65" i="18"/>
  <c r="C65" i="18"/>
  <c r="D59" i="18"/>
  <c r="C59" i="18"/>
  <c r="D39" i="18"/>
  <c r="D38" i="18" s="1"/>
  <c r="C39" i="18"/>
  <c r="C38" i="18" s="1"/>
  <c r="D35" i="18"/>
  <c r="C35" i="18"/>
  <c r="D32" i="18"/>
  <c r="D29" i="18"/>
  <c r="D27" i="18"/>
  <c r="C27" i="18"/>
  <c r="D25" i="18"/>
  <c r="C25" i="18"/>
  <c r="D22" i="18"/>
  <c r="C22" i="18"/>
  <c r="D18" i="18"/>
  <c r="C18" i="18"/>
  <c r="D13" i="18"/>
  <c r="C13" i="18"/>
  <c r="J150" i="17"/>
  <c r="H150" i="17"/>
  <c r="F150" i="17"/>
  <c r="K149" i="17"/>
  <c r="I149" i="17"/>
  <c r="G149" i="17"/>
  <c r="G150" i="17" s="1"/>
  <c r="K148" i="17"/>
  <c r="K150" i="17" s="1"/>
  <c r="I148" i="17"/>
  <c r="I150" i="17" s="1"/>
  <c r="G148" i="17"/>
  <c r="D140" i="17"/>
  <c r="D139" i="17" s="1"/>
  <c r="C140" i="17"/>
  <c r="C139" i="17" s="1"/>
  <c r="D137" i="17"/>
  <c r="C137" i="17"/>
  <c r="C134" i="17" s="1"/>
  <c r="D135" i="17"/>
  <c r="D134" i="17" s="1"/>
  <c r="C135" i="17"/>
  <c r="D125" i="17"/>
  <c r="C125" i="17"/>
  <c r="D120" i="17"/>
  <c r="C120" i="17"/>
  <c r="D118" i="17"/>
  <c r="C118" i="17"/>
  <c r="D112" i="17"/>
  <c r="C112" i="17"/>
  <c r="D111" i="17"/>
  <c r="D106" i="17"/>
  <c r="D105" i="17" s="1"/>
  <c r="C106" i="17"/>
  <c r="C105" i="17" s="1"/>
  <c r="D103" i="17"/>
  <c r="C103" i="17"/>
  <c r="E99" i="17"/>
  <c r="D99" i="17"/>
  <c r="C99" i="17"/>
  <c r="D97" i="17"/>
  <c r="C97" i="17"/>
  <c r="D95" i="17"/>
  <c r="C95" i="17"/>
  <c r="C94" i="17" s="1"/>
  <c r="D94" i="17"/>
  <c r="D82" i="17"/>
  <c r="C82" i="17"/>
  <c r="D65" i="17"/>
  <c r="C65" i="17"/>
  <c r="D59" i="17"/>
  <c r="C59" i="17"/>
  <c r="D39" i="17"/>
  <c r="D38" i="17" s="1"/>
  <c r="C39" i="17"/>
  <c r="D35" i="17"/>
  <c r="C35" i="17"/>
  <c r="D32" i="17"/>
  <c r="D29" i="17"/>
  <c r="D27" i="17"/>
  <c r="C27" i="17"/>
  <c r="D25" i="17"/>
  <c r="C25" i="17"/>
  <c r="D22" i="17"/>
  <c r="C22" i="17"/>
  <c r="D18" i="17"/>
  <c r="C18" i="17"/>
  <c r="D13" i="17"/>
  <c r="C13" i="17"/>
  <c r="C12" i="17" s="1"/>
  <c r="J148" i="16"/>
  <c r="H148" i="16"/>
  <c r="F148" i="16"/>
  <c r="K147" i="16"/>
  <c r="K148" i="16" s="1"/>
  <c r="I147" i="16"/>
  <c r="G147" i="16"/>
  <c r="G148" i="16" s="1"/>
  <c r="D140" i="16"/>
  <c r="D139" i="16" s="1"/>
  <c r="C140" i="16"/>
  <c r="C139" i="16" s="1"/>
  <c r="D137" i="16"/>
  <c r="C137" i="16"/>
  <c r="D135" i="16"/>
  <c r="D134" i="16" s="1"/>
  <c r="C135" i="16"/>
  <c r="D125" i="16"/>
  <c r="C125" i="16"/>
  <c r="D120" i="16"/>
  <c r="C120" i="16"/>
  <c r="D118" i="16"/>
  <c r="C118" i="16"/>
  <c r="C111" i="16" s="1"/>
  <c r="D112" i="16"/>
  <c r="C112" i="16"/>
  <c r="D106" i="16"/>
  <c r="D105" i="16" s="1"/>
  <c r="C106" i="16"/>
  <c r="C105" i="16"/>
  <c r="D103" i="16"/>
  <c r="C103" i="16"/>
  <c r="E99" i="16"/>
  <c r="D99" i="16"/>
  <c r="C99" i="16"/>
  <c r="D97" i="16"/>
  <c r="C97" i="16"/>
  <c r="D95" i="16"/>
  <c r="C95" i="16"/>
  <c r="D82" i="16"/>
  <c r="C82" i="16"/>
  <c r="D65" i="16"/>
  <c r="C65" i="16"/>
  <c r="D59" i="16"/>
  <c r="C59" i="16"/>
  <c r="D39" i="16"/>
  <c r="C39" i="16"/>
  <c r="C38" i="16"/>
  <c r="D35" i="16"/>
  <c r="C35" i="16"/>
  <c r="D32" i="16"/>
  <c r="D29" i="16"/>
  <c r="D27" i="16"/>
  <c r="C27" i="16"/>
  <c r="D25" i="16"/>
  <c r="C25" i="16"/>
  <c r="D22" i="16"/>
  <c r="C22" i="16"/>
  <c r="D18" i="16"/>
  <c r="C18" i="16"/>
  <c r="C12" i="16" s="1"/>
  <c r="D13" i="16"/>
  <c r="C13" i="16"/>
  <c r="H148" i="15"/>
  <c r="I148" i="15" s="1"/>
  <c r="J149" i="15"/>
  <c r="F149" i="15"/>
  <c r="G148" i="15"/>
  <c r="K147" i="15"/>
  <c r="I147" i="15"/>
  <c r="L147" i="15" s="1"/>
  <c r="G147" i="15"/>
  <c r="D140" i="15"/>
  <c r="D139" i="15" s="1"/>
  <c r="C140" i="15"/>
  <c r="C139" i="15" s="1"/>
  <c r="D137" i="15"/>
  <c r="C137" i="15"/>
  <c r="D135" i="15"/>
  <c r="C135" i="15"/>
  <c r="D134" i="15"/>
  <c r="C134" i="15"/>
  <c r="D125" i="15"/>
  <c r="C125" i="15"/>
  <c r="D120" i="15"/>
  <c r="C120" i="15"/>
  <c r="D118" i="15"/>
  <c r="C118" i="15"/>
  <c r="D112" i="15"/>
  <c r="D111" i="15" s="1"/>
  <c r="C112" i="15"/>
  <c r="C111" i="15" s="1"/>
  <c r="D106" i="15"/>
  <c r="D105" i="15" s="1"/>
  <c r="C106" i="15"/>
  <c r="C105" i="15" s="1"/>
  <c r="D103" i="15"/>
  <c r="C103" i="15"/>
  <c r="E99" i="15"/>
  <c r="D99" i="15"/>
  <c r="C99" i="15"/>
  <c r="D97" i="15"/>
  <c r="C97" i="15"/>
  <c r="D95" i="15"/>
  <c r="C95" i="15"/>
  <c r="D94" i="15"/>
  <c r="D82" i="15"/>
  <c r="C82" i="15"/>
  <c r="D65" i="15"/>
  <c r="C65" i="15"/>
  <c r="D59" i="15"/>
  <c r="C59" i="15"/>
  <c r="D39" i="15"/>
  <c r="D38" i="15" s="1"/>
  <c r="C39" i="15"/>
  <c r="C38" i="15" s="1"/>
  <c r="D35" i="15"/>
  <c r="C35" i="15"/>
  <c r="D32" i="15"/>
  <c r="D29" i="15"/>
  <c r="D27" i="15"/>
  <c r="C27" i="15"/>
  <c r="D25" i="15"/>
  <c r="C25" i="15"/>
  <c r="D22" i="15"/>
  <c r="C22" i="15"/>
  <c r="D18" i="15"/>
  <c r="C18" i="15"/>
  <c r="D13" i="15"/>
  <c r="C13" i="15"/>
  <c r="C12" i="15"/>
  <c r="D12" i="21" l="1"/>
  <c r="G151" i="21"/>
  <c r="D111" i="21"/>
  <c r="L148" i="22"/>
  <c r="M148" i="22" s="1"/>
  <c r="C94" i="22"/>
  <c r="D38" i="21"/>
  <c r="I151" i="21"/>
  <c r="K151" i="21"/>
  <c r="C94" i="21"/>
  <c r="M148" i="21"/>
  <c r="L150" i="21"/>
  <c r="D12" i="20"/>
  <c r="D142" i="20" s="1"/>
  <c r="F28" i="3" s="1"/>
  <c r="L149" i="20"/>
  <c r="M149" i="20" s="1"/>
  <c r="G150" i="20"/>
  <c r="C94" i="20"/>
  <c r="C142" i="20" s="1"/>
  <c r="L148" i="20"/>
  <c r="M148" i="20" s="1"/>
  <c r="C142" i="19"/>
  <c r="D38" i="19"/>
  <c r="D134" i="19"/>
  <c r="C12" i="19"/>
  <c r="C111" i="18"/>
  <c r="C12" i="18"/>
  <c r="C134" i="18"/>
  <c r="D134" i="18"/>
  <c r="D12" i="17"/>
  <c r="C111" i="17"/>
  <c r="C38" i="17"/>
  <c r="C142" i="17" s="1"/>
  <c r="L149" i="17"/>
  <c r="M149" i="17" s="1"/>
  <c r="C94" i="16"/>
  <c r="D38" i="16"/>
  <c r="D94" i="16"/>
  <c r="D111" i="16"/>
  <c r="C134" i="16"/>
  <c r="L147" i="16"/>
  <c r="L148" i="16" s="1"/>
  <c r="I148" i="16"/>
  <c r="M147" i="15"/>
  <c r="D12" i="15"/>
  <c r="G149" i="15"/>
  <c r="C94" i="15"/>
  <c r="C142" i="15" s="1"/>
  <c r="K148" i="15"/>
  <c r="K149" i="15" s="1"/>
  <c r="D12" i="22"/>
  <c r="C12" i="22"/>
  <c r="C142" i="22" s="1"/>
  <c r="D94" i="22"/>
  <c r="D134" i="22"/>
  <c r="I149" i="22"/>
  <c r="G149" i="22"/>
  <c r="L147" i="22"/>
  <c r="C142" i="21"/>
  <c r="M150" i="21"/>
  <c r="L149" i="21"/>
  <c r="M149" i="21" s="1"/>
  <c r="L147" i="21"/>
  <c r="L151" i="21" s="1"/>
  <c r="L150" i="20"/>
  <c r="K150" i="20"/>
  <c r="L147" i="19"/>
  <c r="L148" i="19" s="1"/>
  <c r="D12" i="18"/>
  <c r="D142" i="18" s="1"/>
  <c r="F25" i="3" s="1"/>
  <c r="L147" i="18"/>
  <c r="C94" i="18"/>
  <c r="C142" i="18" s="1"/>
  <c r="D94" i="18"/>
  <c r="D142" i="17"/>
  <c r="F24" i="3" s="1"/>
  <c r="L148" i="17"/>
  <c r="D12" i="16"/>
  <c r="C142" i="16"/>
  <c r="M147" i="16"/>
  <c r="M148" i="16" s="1"/>
  <c r="D142" i="15"/>
  <c r="F22" i="3" s="1"/>
  <c r="H149" i="15"/>
  <c r="I149" i="15"/>
  <c r="L148" i="15"/>
  <c r="L149" i="15" s="1"/>
  <c r="E142" i="20" l="1"/>
  <c r="D142" i="19"/>
  <c r="D142" i="16"/>
  <c r="F23" i="3" s="1"/>
  <c r="L149" i="22"/>
  <c r="D142" i="21"/>
  <c r="F29" i="3" s="1"/>
  <c r="M147" i="21"/>
  <c r="M151" i="21" s="1"/>
  <c r="M150" i="20"/>
  <c r="L150" i="17"/>
  <c r="E142" i="17"/>
  <c r="D142" i="22"/>
  <c r="M147" i="22"/>
  <c r="M149" i="22" s="1"/>
  <c r="M147" i="19"/>
  <c r="M148" i="19" s="1"/>
  <c r="E142" i="18"/>
  <c r="M147" i="18"/>
  <c r="M148" i="18" s="1"/>
  <c r="L148" i="18"/>
  <c r="M148" i="17"/>
  <c r="M150" i="17" s="1"/>
  <c r="E142" i="15"/>
  <c r="M148" i="15"/>
  <c r="M149" i="15" s="1"/>
  <c r="E142" i="21" l="1"/>
  <c r="E142" i="19"/>
  <c r="F27" i="3"/>
  <c r="G26" i="3" s="1"/>
  <c r="E142" i="16"/>
  <c r="E142" i="22"/>
  <c r="F30" i="3"/>
  <c r="D27" i="14"/>
  <c r="J151" i="14" l="1"/>
  <c r="H151" i="14"/>
  <c r="F151" i="14"/>
  <c r="K150" i="14"/>
  <c r="I150" i="14"/>
  <c r="G150" i="14"/>
  <c r="K149" i="14"/>
  <c r="I149" i="14"/>
  <c r="L149" i="14" s="1"/>
  <c r="G149" i="14"/>
  <c r="K148" i="14"/>
  <c r="I148" i="14"/>
  <c r="G148" i="14"/>
  <c r="G151" i="14" s="1"/>
  <c r="D140" i="14"/>
  <c r="C140" i="14"/>
  <c r="C139" i="14" s="1"/>
  <c r="D139" i="14"/>
  <c r="D137" i="14"/>
  <c r="C137" i="14"/>
  <c r="D135" i="14"/>
  <c r="C135" i="14"/>
  <c r="C134" i="14"/>
  <c r="D125" i="14"/>
  <c r="C125" i="14"/>
  <c r="D120" i="14"/>
  <c r="C120" i="14"/>
  <c r="D118" i="14"/>
  <c r="C118" i="14"/>
  <c r="D112" i="14"/>
  <c r="D111" i="14" s="1"/>
  <c r="C112" i="14"/>
  <c r="C111" i="14" s="1"/>
  <c r="D106" i="14"/>
  <c r="C106" i="14"/>
  <c r="C105" i="14" s="1"/>
  <c r="D105" i="14"/>
  <c r="D103" i="14"/>
  <c r="C103" i="14"/>
  <c r="E99" i="14"/>
  <c r="D99" i="14"/>
  <c r="C99" i="14"/>
  <c r="D97" i="14"/>
  <c r="C97" i="14"/>
  <c r="D95" i="14"/>
  <c r="D94" i="14" s="1"/>
  <c r="C95" i="14"/>
  <c r="C94" i="14"/>
  <c r="D82" i="14"/>
  <c r="C82" i="14"/>
  <c r="D65" i="14"/>
  <c r="C65" i="14"/>
  <c r="D59" i="14"/>
  <c r="C59" i="14"/>
  <c r="D39" i="14"/>
  <c r="C39" i="14"/>
  <c r="C38" i="14" s="1"/>
  <c r="D35" i="14"/>
  <c r="C35" i="14"/>
  <c r="D32" i="14"/>
  <c r="C32" i="14"/>
  <c r="D29" i="14"/>
  <c r="C27" i="14"/>
  <c r="D25" i="14"/>
  <c r="C25" i="14"/>
  <c r="D22" i="14"/>
  <c r="C22" i="14"/>
  <c r="D18" i="14"/>
  <c r="C18" i="14"/>
  <c r="D13" i="14"/>
  <c r="C13" i="14"/>
  <c r="D38" i="14" l="1"/>
  <c r="D134" i="14"/>
  <c r="K151" i="14"/>
  <c r="C12" i="14"/>
  <c r="M149" i="14"/>
  <c r="L150" i="14"/>
  <c r="M150" i="14" s="1"/>
  <c r="D12" i="14"/>
  <c r="C142" i="14"/>
  <c r="L148" i="14"/>
  <c r="L151" i="14" s="1"/>
  <c r="I151" i="14"/>
  <c r="D142" i="14" l="1"/>
  <c r="F21" i="3" s="1"/>
  <c r="M148" i="14"/>
  <c r="M151" i="14" s="1"/>
  <c r="G20" i="3" l="1"/>
  <c r="E142" i="14"/>
  <c r="D27" i="13"/>
  <c r="J149" i="13"/>
  <c r="H149" i="13"/>
  <c r="F149" i="13"/>
  <c r="G148" i="13"/>
  <c r="G149" i="13" s="1"/>
  <c r="I148" i="13"/>
  <c r="L148" i="13" s="1"/>
  <c r="L149" i="13" s="1"/>
  <c r="K148" i="13"/>
  <c r="K149" i="13" s="1"/>
  <c r="L150" i="10"/>
  <c r="J150" i="10"/>
  <c r="G150" i="10"/>
  <c r="F150" i="10"/>
  <c r="M149" i="10"/>
  <c r="M150" i="10" s="1"/>
  <c r="K149" i="10"/>
  <c r="K150" i="10" s="1"/>
  <c r="H149" i="10"/>
  <c r="I149" i="10" s="1"/>
  <c r="K155" i="11"/>
  <c r="I155" i="11"/>
  <c r="G155" i="11"/>
  <c r="K154" i="11"/>
  <c r="I154" i="11"/>
  <c r="G154" i="11"/>
  <c r="K153" i="11"/>
  <c r="I153" i="11"/>
  <c r="G153" i="11"/>
  <c r="K152" i="11"/>
  <c r="I152" i="11"/>
  <c r="G152" i="11"/>
  <c r="K151" i="11"/>
  <c r="I151" i="11"/>
  <c r="G151" i="11"/>
  <c r="K150" i="11"/>
  <c r="I150" i="11"/>
  <c r="L150" i="11" s="1"/>
  <c r="G150" i="11"/>
  <c r="K149" i="11"/>
  <c r="I149" i="11"/>
  <c r="G149" i="11"/>
  <c r="K148" i="11"/>
  <c r="I148" i="11"/>
  <c r="G148" i="11"/>
  <c r="K152" i="12"/>
  <c r="I152" i="12"/>
  <c r="G152" i="12"/>
  <c r="K151" i="12"/>
  <c r="K153" i="12" s="1"/>
  <c r="I151" i="12"/>
  <c r="G151" i="12"/>
  <c r="G153" i="12" s="1"/>
  <c r="K150" i="12"/>
  <c r="I150" i="12"/>
  <c r="G150" i="12"/>
  <c r="K149" i="12"/>
  <c r="I149" i="12"/>
  <c r="G149" i="12"/>
  <c r="J151" i="9"/>
  <c r="H151" i="9"/>
  <c r="F151" i="9"/>
  <c r="K150" i="9"/>
  <c r="I150" i="9"/>
  <c r="G150" i="9"/>
  <c r="K149" i="9"/>
  <c r="G149" i="9"/>
  <c r="K148" i="9"/>
  <c r="I148" i="9"/>
  <c r="G148" i="9"/>
  <c r="G151" i="9" s="1"/>
  <c r="L151" i="12" l="1"/>
  <c r="L153" i="12" s="1"/>
  <c r="I153" i="12"/>
  <c r="I149" i="13"/>
  <c r="L149" i="12"/>
  <c r="L152" i="12"/>
  <c r="M152" i="12" s="1"/>
  <c r="L152" i="11"/>
  <c r="L155" i="11"/>
  <c r="L149" i="9"/>
  <c r="M149" i="9" s="1"/>
  <c r="M151" i="11"/>
  <c r="M152" i="11"/>
  <c r="M153" i="11"/>
  <c r="L154" i="11"/>
  <c r="M154" i="11" s="1"/>
  <c r="L148" i="11"/>
  <c r="L151" i="11"/>
  <c r="L153" i="11"/>
  <c r="M148" i="13"/>
  <c r="M149" i="13" s="1"/>
  <c r="L150" i="9"/>
  <c r="M150" i="9" s="1"/>
  <c r="I150" i="10"/>
  <c r="N149" i="10"/>
  <c r="N150" i="10" s="1"/>
  <c r="H150" i="10"/>
  <c r="M150" i="11"/>
  <c r="M155" i="11"/>
  <c r="M148" i="11"/>
  <c r="L149" i="11"/>
  <c r="M149" i="11" s="1"/>
  <c r="I151" i="9"/>
  <c r="K151" i="9"/>
  <c r="M149" i="12"/>
  <c r="L150" i="12"/>
  <c r="L148" i="9"/>
  <c r="D140" i="13"/>
  <c r="D139" i="13" s="1"/>
  <c r="C140" i="13"/>
  <c r="C139" i="13" s="1"/>
  <c r="D137" i="13"/>
  <c r="C137" i="13"/>
  <c r="D135" i="13"/>
  <c r="C135" i="13"/>
  <c r="D125" i="13"/>
  <c r="C125" i="13"/>
  <c r="D120" i="13"/>
  <c r="C120" i="13"/>
  <c r="D118" i="13"/>
  <c r="C118" i="13"/>
  <c r="C111" i="13" s="1"/>
  <c r="D112" i="13"/>
  <c r="C112" i="13"/>
  <c r="D106" i="13"/>
  <c r="D105" i="13" s="1"/>
  <c r="C106" i="13"/>
  <c r="C105" i="13" s="1"/>
  <c r="D103" i="13"/>
  <c r="C103" i="13"/>
  <c r="E99" i="13"/>
  <c r="D99" i="13"/>
  <c r="C99" i="13"/>
  <c r="D97" i="13"/>
  <c r="C97" i="13"/>
  <c r="D95" i="13"/>
  <c r="C95" i="13"/>
  <c r="D82" i="13"/>
  <c r="C82" i="13"/>
  <c r="D65" i="13"/>
  <c r="C65" i="13"/>
  <c r="D59" i="13"/>
  <c r="C59" i="13"/>
  <c r="D39" i="13"/>
  <c r="D38" i="13" s="1"/>
  <c r="C39" i="13"/>
  <c r="C38" i="13"/>
  <c r="D35" i="13"/>
  <c r="C35" i="13"/>
  <c r="D32" i="13"/>
  <c r="D29" i="13"/>
  <c r="C27" i="13"/>
  <c r="D25" i="13"/>
  <c r="C25" i="13"/>
  <c r="D22" i="13"/>
  <c r="C22" i="13"/>
  <c r="D18" i="13"/>
  <c r="C18" i="13"/>
  <c r="C12" i="13" s="1"/>
  <c r="D13" i="13"/>
  <c r="C13" i="13"/>
  <c r="M151" i="12" l="1"/>
  <c r="M153" i="12" s="1"/>
  <c r="D12" i="13"/>
  <c r="C134" i="13"/>
  <c r="C142" i="13" s="1"/>
  <c r="D111" i="13"/>
  <c r="D134" i="13"/>
  <c r="C94" i="13"/>
  <c r="D94" i="13"/>
  <c r="L151" i="9"/>
  <c r="O149" i="10"/>
  <c r="O150" i="10" s="1"/>
  <c r="M148" i="9"/>
  <c r="M151" i="9" s="1"/>
  <c r="M150" i="12"/>
  <c r="D142" i="13" l="1"/>
  <c r="F19" i="3" s="1"/>
  <c r="E142" i="13" l="1"/>
  <c r="F154" i="8"/>
  <c r="H8" i="1"/>
  <c r="D140" i="12" l="1"/>
  <c r="D139" i="12" s="1"/>
  <c r="C140" i="12"/>
  <c r="C139" i="12" s="1"/>
  <c r="D137" i="12"/>
  <c r="C137" i="12"/>
  <c r="C134" i="12" s="1"/>
  <c r="D135" i="12"/>
  <c r="C135" i="12"/>
  <c r="D125" i="12"/>
  <c r="C125" i="12"/>
  <c r="D120" i="12"/>
  <c r="C120" i="12"/>
  <c r="D118" i="12"/>
  <c r="C118" i="12"/>
  <c r="D112" i="12"/>
  <c r="F110" i="7" s="1"/>
  <c r="C112" i="12"/>
  <c r="D106" i="12"/>
  <c r="D105" i="12" s="1"/>
  <c r="C106" i="12"/>
  <c r="C105" i="12" s="1"/>
  <c r="D103" i="12"/>
  <c r="C103" i="12"/>
  <c r="E99" i="12"/>
  <c r="D99" i="12"/>
  <c r="C99" i="12"/>
  <c r="D97" i="12"/>
  <c r="C97" i="12"/>
  <c r="C94" i="12" s="1"/>
  <c r="D95" i="12"/>
  <c r="C95" i="12"/>
  <c r="D82" i="12"/>
  <c r="C82" i="12"/>
  <c r="D65" i="12"/>
  <c r="C65" i="12"/>
  <c r="D59" i="12"/>
  <c r="C59" i="12"/>
  <c r="D39" i="12"/>
  <c r="C39" i="12"/>
  <c r="D35" i="12"/>
  <c r="C35" i="12"/>
  <c r="D32" i="12"/>
  <c r="D29" i="12"/>
  <c r="D27" i="12"/>
  <c r="C27" i="12"/>
  <c r="D25" i="12"/>
  <c r="C25" i="12"/>
  <c r="D22" i="12"/>
  <c r="C22" i="12"/>
  <c r="D18" i="12"/>
  <c r="C18" i="12"/>
  <c r="D13" i="12"/>
  <c r="C13" i="12"/>
  <c r="D140" i="11"/>
  <c r="C140" i="11"/>
  <c r="C139" i="11" s="1"/>
  <c r="D139" i="11"/>
  <c r="D137" i="11"/>
  <c r="C137" i="11"/>
  <c r="D135" i="11"/>
  <c r="D134" i="11" s="1"/>
  <c r="C135" i="11"/>
  <c r="D125" i="11"/>
  <c r="C125" i="11"/>
  <c r="D120" i="11"/>
  <c r="C120" i="11"/>
  <c r="D118" i="11"/>
  <c r="C118" i="11"/>
  <c r="D112" i="11"/>
  <c r="D111" i="11" s="1"/>
  <c r="C112" i="11"/>
  <c r="D106" i="11"/>
  <c r="C106" i="11"/>
  <c r="C105" i="11" s="1"/>
  <c r="D105" i="11"/>
  <c r="D103" i="11"/>
  <c r="C103" i="11"/>
  <c r="E99" i="11"/>
  <c r="D99" i="11"/>
  <c r="C99" i="11"/>
  <c r="D97" i="11"/>
  <c r="C97" i="11"/>
  <c r="D95" i="11"/>
  <c r="C95" i="11"/>
  <c r="D82" i="11"/>
  <c r="C82" i="11"/>
  <c r="D65" i="11"/>
  <c r="C65" i="11"/>
  <c r="D59" i="11"/>
  <c r="C59" i="11"/>
  <c r="D39" i="11"/>
  <c r="D38" i="11" s="1"/>
  <c r="C39" i="11"/>
  <c r="D35" i="11"/>
  <c r="C35" i="11"/>
  <c r="D32" i="11"/>
  <c r="D29" i="11"/>
  <c r="D27" i="11"/>
  <c r="C27" i="11"/>
  <c r="D25" i="11"/>
  <c r="C25" i="11"/>
  <c r="D22" i="11"/>
  <c r="C22" i="11"/>
  <c r="D18" i="11"/>
  <c r="C18" i="11"/>
  <c r="D13" i="11"/>
  <c r="C13" i="11"/>
  <c r="D140" i="10"/>
  <c r="C140" i="10"/>
  <c r="D139" i="10"/>
  <c r="C139" i="10"/>
  <c r="D137" i="10"/>
  <c r="C137" i="10"/>
  <c r="D135" i="10"/>
  <c r="D134" i="10" s="1"/>
  <c r="C135" i="10"/>
  <c r="C134" i="10" s="1"/>
  <c r="D125" i="10"/>
  <c r="C125" i="10"/>
  <c r="D120" i="10"/>
  <c r="C120" i="10"/>
  <c r="C118" i="10"/>
  <c r="D112" i="10"/>
  <c r="C112" i="10"/>
  <c r="D106" i="10"/>
  <c r="D105" i="10" s="1"/>
  <c r="C106" i="10"/>
  <c r="C105" i="10"/>
  <c r="D103" i="10"/>
  <c r="C103" i="10"/>
  <c r="E99" i="10"/>
  <c r="D99" i="10"/>
  <c r="C99" i="10"/>
  <c r="D97" i="10"/>
  <c r="C97" i="10"/>
  <c r="D95" i="10"/>
  <c r="C95" i="10"/>
  <c r="D82" i="10"/>
  <c r="C82" i="10"/>
  <c r="D65" i="10"/>
  <c r="C65" i="10"/>
  <c r="D59" i="10"/>
  <c r="C59" i="10"/>
  <c r="D39" i="10"/>
  <c r="D38" i="10" s="1"/>
  <c r="C39" i="10"/>
  <c r="C38" i="10" s="1"/>
  <c r="D35" i="10"/>
  <c r="C35" i="10"/>
  <c r="D32" i="10"/>
  <c r="C32" i="10"/>
  <c r="D29" i="10"/>
  <c r="C29" i="10"/>
  <c r="D27" i="10"/>
  <c r="C27" i="10"/>
  <c r="D25" i="10"/>
  <c r="C25" i="10"/>
  <c r="D22" i="10"/>
  <c r="C22" i="10"/>
  <c r="D18" i="10"/>
  <c r="C18" i="10"/>
  <c r="D13" i="10"/>
  <c r="D12" i="10" s="1"/>
  <c r="C13" i="10"/>
  <c r="D140" i="9"/>
  <c r="D139" i="9" s="1"/>
  <c r="C140" i="9"/>
  <c r="C139" i="9"/>
  <c r="D137" i="9"/>
  <c r="C137" i="9"/>
  <c r="D135" i="9"/>
  <c r="D134" i="9" s="1"/>
  <c r="C135" i="9"/>
  <c r="D125" i="9"/>
  <c r="C125" i="9"/>
  <c r="D120" i="9"/>
  <c r="C120" i="9"/>
  <c r="D118" i="9"/>
  <c r="C118" i="9"/>
  <c r="D112" i="9"/>
  <c r="C112" i="9"/>
  <c r="D106" i="9"/>
  <c r="D105" i="9" s="1"/>
  <c r="C106" i="9"/>
  <c r="C105" i="9" s="1"/>
  <c r="D103" i="9"/>
  <c r="C103" i="9"/>
  <c r="E99" i="9"/>
  <c r="D99" i="9"/>
  <c r="C99" i="9"/>
  <c r="D97" i="9"/>
  <c r="C97" i="9"/>
  <c r="D95" i="9"/>
  <c r="C95" i="9"/>
  <c r="D82" i="9"/>
  <c r="C82" i="9"/>
  <c r="D77" i="9"/>
  <c r="C65" i="9"/>
  <c r="D59" i="9"/>
  <c r="C59" i="9"/>
  <c r="D39" i="9"/>
  <c r="C39" i="9"/>
  <c r="D35" i="9"/>
  <c r="C35" i="9"/>
  <c r="D32" i="9"/>
  <c r="D29" i="9"/>
  <c r="D27" i="9"/>
  <c r="C27" i="9"/>
  <c r="D25" i="9"/>
  <c r="C25" i="9"/>
  <c r="D22" i="9"/>
  <c r="C22" i="9"/>
  <c r="D18" i="9"/>
  <c r="C18" i="9"/>
  <c r="D13" i="9"/>
  <c r="C13" i="9"/>
  <c r="J154" i="8"/>
  <c r="H154" i="8"/>
  <c r="K153" i="8"/>
  <c r="I153" i="8"/>
  <c r="G153" i="8"/>
  <c r="K152" i="8"/>
  <c r="I152" i="8"/>
  <c r="G152" i="8"/>
  <c r="K151" i="8"/>
  <c r="I151" i="8"/>
  <c r="G151" i="8"/>
  <c r="K150" i="8"/>
  <c r="I150" i="8"/>
  <c r="G150" i="8"/>
  <c r="K149" i="8"/>
  <c r="I149" i="8"/>
  <c r="G149" i="8"/>
  <c r="K148" i="8"/>
  <c r="I148" i="8"/>
  <c r="G148" i="8"/>
  <c r="D139" i="8"/>
  <c r="D138" i="8" s="1"/>
  <c r="C139" i="8"/>
  <c r="D136" i="8"/>
  <c r="C136" i="8"/>
  <c r="D134" i="8"/>
  <c r="C134" i="8"/>
  <c r="D124" i="8"/>
  <c r="C124" i="8"/>
  <c r="D119" i="8"/>
  <c r="C119" i="8"/>
  <c r="D117" i="8"/>
  <c r="C117" i="8"/>
  <c r="D111" i="8"/>
  <c r="D105" i="8"/>
  <c r="D104" i="8" s="1"/>
  <c r="D102" i="8"/>
  <c r="C102" i="8"/>
  <c r="E98" i="8"/>
  <c r="D98" i="8"/>
  <c r="D96" i="8"/>
  <c r="C96" i="8"/>
  <c r="D94" i="8"/>
  <c r="C94" i="8"/>
  <c r="D81" i="8"/>
  <c r="D64" i="8"/>
  <c r="D58" i="8"/>
  <c r="D38" i="8"/>
  <c r="D34" i="8"/>
  <c r="D31" i="8"/>
  <c r="D28" i="8"/>
  <c r="D26" i="8"/>
  <c r="D24" i="8"/>
  <c r="D21" i="8"/>
  <c r="D17" i="8"/>
  <c r="D12" i="8"/>
  <c r="E140" i="7"/>
  <c r="E139" i="7" s="1"/>
  <c r="D140" i="7"/>
  <c r="D139" i="7" s="1"/>
  <c r="E135" i="7"/>
  <c r="D135" i="7"/>
  <c r="E133" i="7"/>
  <c r="D133" i="7"/>
  <c r="E118" i="7"/>
  <c r="F116" i="7"/>
  <c r="E116" i="7"/>
  <c r="E110" i="7"/>
  <c r="F104" i="7"/>
  <c r="F103" i="7" s="1"/>
  <c r="E104" i="7"/>
  <c r="E103" i="7" s="1"/>
  <c r="E101" i="7"/>
  <c r="D101" i="7"/>
  <c r="F97" i="7"/>
  <c r="I97" i="7"/>
  <c r="E97" i="7"/>
  <c r="D97" i="7"/>
  <c r="E95" i="7"/>
  <c r="D95" i="7"/>
  <c r="E93" i="7"/>
  <c r="D93" i="7"/>
  <c r="E81" i="7"/>
  <c r="E64" i="7"/>
  <c r="C58" i="7"/>
  <c r="F58" i="7"/>
  <c r="E58" i="7"/>
  <c r="E38" i="7"/>
  <c r="C34" i="7"/>
  <c r="E34" i="7"/>
  <c r="E32" i="7" s="1"/>
  <c r="E31" i="7" s="1"/>
  <c r="D34" i="7"/>
  <c r="D32" i="7" s="1"/>
  <c r="D31" i="7" s="1"/>
  <c r="F31" i="7"/>
  <c r="C28" i="7"/>
  <c r="F26" i="7"/>
  <c r="E26" i="7"/>
  <c r="D26" i="7"/>
  <c r="C26" i="7"/>
  <c r="F24" i="7"/>
  <c r="E24" i="7"/>
  <c r="D24" i="7"/>
  <c r="C24" i="7"/>
  <c r="F21" i="7"/>
  <c r="C21" i="7"/>
  <c r="E21" i="7"/>
  <c r="D21" i="7"/>
  <c r="F17" i="7"/>
  <c r="E17" i="7"/>
  <c r="D17" i="7"/>
  <c r="F12" i="7"/>
  <c r="E12" i="7"/>
  <c r="D12" i="7"/>
  <c r="C12" i="7"/>
  <c r="C34" i="6"/>
  <c r="C74" i="6"/>
  <c r="D73" i="6" s="1"/>
  <c r="C71" i="6"/>
  <c r="D70" i="6" s="1"/>
  <c r="D68" i="6"/>
  <c r="C66" i="6"/>
  <c r="C61" i="6"/>
  <c r="C59" i="6"/>
  <c r="C54" i="6"/>
  <c r="C50" i="6"/>
  <c r="C44" i="6"/>
  <c r="C41" i="6"/>
  <c r="C38" i="6"/>
  <c r="C19" i="6"/>
  <c r="C9" i="6"/>
  <c r="C34" i="5"/>
  <c r="D29" i="4"/>
  <c r="D15" i="4"/>
  <c r="D133" i="8" l="1"/>
  <c r="C133" i="8"/>
  <c r="C138" i="8"/>
  <c r="C140" i="7"/>
  <c r="C139" i="7" s="1"/>
  <c r="D8" i="6"/>
  <c r="C77" i="6"/>
  <c r="C97" i="7"/>
  <c r="C93" i="8"/>
  <c r="D37" i="8"/>
  <c r="C104" i="8"/>
  <c r="D65" i="9"/>
  <c r="D38" i="9" s="1"/>
  <c r="D142" i="9" s="1"/>
  <c r="F76" i="7"/>
  <c r="C111" i="9"/>
  <c r="C111" i="12"/>
  <c r="D111" i="12"/>
  <c r="D94" i="12"/>
  <c r="C38" i="12"/>
  <c r="D38" i="12"/>
  <c r="D134" i="12"/>
  <c r="C12" i="12"/>
  <c r="C142" i="12" s="1"/>
  <c r="L153" i="8"/>
  <c r="M153" i="8" s="1"/>
  <c r="I154" i="8"/>
  <c r="L152" i="8"/>
  <c r="M152" i="8" s="1"/>
  <c r="C38" i="11"/>
  <c r="C94" i="11"/>
  <c r="C134" i="11"/>
  <c r="C38" i="9"/>
  <c r="C94" i="9"/>
  <c r="C12" i="11"/>
  <c r="C111" i="11"/>
  <c r="D12" i="11"/>
  <c r="D94" i="11"/>
  <c r="C110" i="7"/>
  <c r="C94" i="10"/>
  <c r="D94" i="10"/>
  <c r="D111" i="10"/>
  <c r="D142" i="10" s="1"/>
  <c r="F16" i="3" s="1"/>
  <c r="C111" i="10"/>
  <c r="C12" i="9"/>
  <c r="D111" i="9"/>
  <c r="C134" i="9"/>
  <c r="C142" i="9" s="1"/>
  <c r="D94" i="9"/>
  <c r="C17" i="7"/>
  <c r="C11" i="7" s="1"/>
  <c r="C31" i="7"/>
  <c r="F34" i="7"/>
  <c r="E132" i="7"/>
  <c r="C11" i="8"/>
  <c r="D110" i="8"/>
  <c r="K154" i="8"/>
  <c r="L148" i="8"/>
  <c r="M148" i="8" s="1"/>
  <c r="L151" i="8"/>
  <c r="M151" i="8" s="1"/>
  <c r="D11" i="8"/>
  <c r="D93" i="8"/>
  <c r="C110" i="8"/>
  <c r="G154" i="8"/>
  <c r="L150" i="8"/>
  <c r="M150" i="8" s="1"/>
  <c r="D109" i="7"/>
  <c r="C38" i="7"/>
  <c r="C81" i="7"/>
  <c r="F38" i="7"/>
  <c r="C64" i="7"/>
  <c r="E123" i="7"/>
  <c r="C20" i="5"/>
  <c r="E11" i="7"/>
  <c r="E92" i="7"/>
  <c r="E109" i="7"/>
  <c r="F28" i="7"/>
  <c r="F118" i="7"/>
  <c r="E37" i="7"/>
  <c r="F81" i="7"/>
  <c r="C104" i="7"/>
  <c r="C103" i="7" s="1"/>
  <c r="D12" i="12"/>
  <c r="C12" i="10"/>
  <c r="C142" i="10" s="1"/>
  <c r="L149" i="8"/>
  <c r="D58" i="6"/>
  <c r="D37" i="6"/>
  <c r="C73" i="6"/>
  <c r="I109" i="7" l="1"/>
  <c r="D142" i="7"/>
  <c r="C141" i="8"/>
  <c r="F13" i="3" s="1"/>
  <c r="E142" i="7"/>
  <c r="F44" i="3" s="1"/>
  <c r="G43" i="3" s="1"/>
  <c r="D142" i="12"/>
  <c r="D141" i="8"/>
  <c r="L154" i="8"/>
  <c r="C142" i="11"/>
  <c r="F17" i="3" s="1"/>
  <c r="D142" i="11"/>
  <c r="F11" i="7"/>
  <c r="C37" i="7"/>
  <c r="E142" i="10"/>
  <c r="M149" i="8"/>
  <c r="M154" i="8" s="1"/>
  <c r="D77" i="6"/>
  <c r="E77" i="6"/>
  <c r="L13" i="3" l="1"/>
  <c r="F14" i="3"/>
  <c r="E142" i="9"/>
  <c r="F15" i="3"/>
  <c r="J10" i="3" s="1"/>
  <c r="E142" i="12"/>
  <c r="F18" i="3"/>
  <c r="E141" i="8"/>
  <c r="E142" i="11"/>
  <c r="F64" i="7"/>
  <c r="F37" i="7" s="1"/>
  <c r="G12" i="3" l="1"/>
  <c r="G45" i="3" s="1"/>
  <c r="J17" i="3"/>
  <c r="J19" i="3" s="1"/>
  <c r="F142" i="7"/>
  <c r="D147" i="7" s="1"/>
  <c r="D152" i="7" s="1"/>
  <c r="I37" i="7"/>
  <c r="F133" i="7"/>
  <c r="F123" i="7"/>
  <c r="F109" i="7" s="1"/>
  <c r="C116" i="7"/>
  <c r="F101" i="7"/>
  <c r="F95" i="7"/>
  <c r="F93" i="7"/>
  <c r="C23" i="4" l="1"/>
  <c r="C29" i="4" s="1"/>
  <c r="F135" i="7"/>
  <c r="F132" i="7" s="1"/>
  <c r="C93" i="7"/>
  <c r="C118" i="7"/>
  <c r="C95" i="7"/>
  <c r="C123" i="7"/>
  <c r="C133" i="7"/>
  <c r="C135" i="7"/>
  <c r="F92" i="7"/>
  <c r="C101" i="7"/>
  <c r="F140" i="7"/>
  <c r="F139" i="7" s="1"/>
  <c r="I139" i="7" s="1"/>
  <c r="F154" i="7" l="1"/>
  <c r="I142" i="7"/>
  <c r="C109" i="7"/>
  <c r="C132" i="7"/>
  <c r="I132" i="7" s="1"/>
  <c r="C92" i="7"/>
  <c r="C30" i="2" l="1"/>
  <c r="C20" i="2"/>
  <c r="H11" i="3" l="1"/>
  <c r="H46" i="1" l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M11" i="1"/>
  <c r="M10" i="1"/>
  <c r="G47" i="1" l="1"/>
  <c r="M13" i="1" l="1"/>
  <c r="M12" i="1"/>
  <c r="N12" i="1" s="1"/>
  <c r="N13" i="1"/>
  <c r="N11" i="1"/>
  <c r="N10" i="1"/>
  <c r="E47" i="1"/>
  <c r="D47" i="1"/>
  <c r="C47" i="1"/>
  <c r="G142" i="1"/>
  <c r="F60" i="1"/>
  <c r="F54" i="1"/>
  <c r="I46" i="1"/>
  <c r="I45" i="1"/>
  <c r="I43" i="1"/>
  <c r="I42" i="1"/>
  <c r="I41" i="1"/>
  <c r="I40" i="1"/>
  <c r="I39" i="1"/>
  <c r="I38" i="1"/>
  <c r="I37" i="1"/>
  <c r="I36" i="1"/>
  <c r="I35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M14" i="1"/>
  <c r="I13" i="1"/>
  <c r="I12" i="1"/>
  <c r="I10" i="1"/>
  <c r="N14" i="1" l="1"/>
  <c r="N19" i="1" s="1"/>
  <c r="M28" i="1" s="1"/>
  <c r="M19" i="1"/>
  <c r="M26" i="1" s="1"/>
  <c r="H47" i="1"/>
  <c r="I8" i="1"/>
  <c r="I47" i="1" s="1"/>
  <c r="F49" i="1" s="1"/>
  <c r="F51" i="1" s="1"/>
  <c r="F64" i="1" s="1"/>
  <c r="M30" i="1" l="1"/>
</calcChain>
</file>

<file path=xl/comments1.xml><?xml version="1.0" encoding="utf-8"?>
<comments xmlns="http://schemas.openxmlformats.org/spreadsheetml/2006/main">
  <authors>
    <author>MARIA LUISA MELGAR DE AVILES</author>
  </authors>
  <commentList>
    <comment ref="C106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6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10.xml><?xml version="1.0" encoding="utf-8"?>
<comments xmlns="http://schemas.openxmlformats.org/spreadsheetml/2006/main">
  <authors>
    <author>MARIA LUISA MELGAR DE AVILES</author>
  </authors>
  <commentList>
    <comment ref="C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11.xml><?xml version="1.0" encoding="utf-8"?>
<comments xmlns="http://schemas.openxmlformats.org/spreadsheetml/2006/main">
  <authors>
    <author>MARIA LUISA MELGAR DE AVILES</author>
  </authors>
  <commentList>
    <comment ref="C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12.xml><?xml version="1.0" encoding="utf-8"?>
<comments xmlns="http://schemas.openxmlformats.org/spreadsheetml/2006/main">
  <authors>
    <author>MARIA LUISA MELGAR DE AVILES</author>
  </authors>
  <commentList>
    <comment ref="C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13.xml><?xml version="1.0" encoding="utf-8"?>
<comments xmlns="http://schemas.openxmlformats.org/spreadsheetml/2006/main">
  <authors>
    <author>MARIA LUISA MELGAR DE AVILES</author>
  </authors>
  <commentList>
    <comment ref="C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14.xml><?xml version="1.0" encoding="utf-8"?>
<comments xmlns="http://schemas.openxmlformats.org/spreadsheetml/2006/main">
  <authors>
    <author>MARIA LUISA MELGAR DE AVILES</author>
  </authors>
  <commentList>
    <comment ref="C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15.xml><?xml version="1.0" encoding="utf-8"?>
<comments xmlns="http://schemas.openxmlformats.org/spreadsheetml/2006/main">
  <authors>
    <author>MARIA LUISA MELGAR DE AVILES</author>
  </authors>
  <commentList>
    <comment ref="C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16.xml><?xml version="1.0" encoding="utf-8"?>
<comments xmlns="http://schemas.openxmlformats.org/spreadsheetml/2006/main">
  <authors>
    <author>MARIA LUISA MELGAR DE AVILES</author>
  </authors>
  <commentList>
    <comment ref="C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17.xml><?xml version="1.0" encoding="utf-8"?>
<comments xmlns="http://schemas.openxmlformats.org/spreadsheetml/2006/main">
  <authors>
    <author>MARIA LUISA MELGAR DE AVILES</author>
  </authors>
  <commentList>
    <comment ref="C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18.xml><?xml version="1.0" encoding="utf-8"?>
<comments xmlns="http://schemas.openxmlformats.org/spreadsheetml/2006/main">
  <authors>
    <author>MARIA LUISA MELGAR DE AVILES</author>
  </authors>
  <commentList>
    <comment ref="C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19.xml><?xml version="1.0" encoding="utf-8"?>
<comments xmlns="http://schemas.openxmlformats.org/spreadsheetml/2006/main">
  <authors>
    <author>MARIA LUISA MELGAR DE AVILES</author>
  </authors>
  <commentList>
    <comment ref="C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2.xml><?xml version="1.0" encoding="utf-8"?>
<comments xmlns="http://schemas.openxmlformats.org/spreadsheetml/2006/main">
  <authors>
    <author>MARIA LUISA MELGAR DE AVILES</author>
  </authors>
  <commentList>
    <comment ref="C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20.xml><?xml version="1.0" encoding="utf-8"?>
<comments xmlns="http://schemas.openxmlformats.org/spreadsheetml/2006/main">
  <authors>
    <author>MARIA LUISA MELGAR DE AVILES</author>
  </authors>
  <commentList>
    <comment ref="C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21.xml><?xml version="1.0" encoding="utf-8"?>
<comments xmlns="http://schemas.openxmlformats.org/spreadsheetml/2006/main">
  <authors>
    <author>MARIA LUISA MELGAR DE AVILES</author>
  </authors>
  <commentList>
    <comment ref="C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22.xml><?xml version="1.0" encoding="utf-8"?>
<comments xmlns="http://schemas.openxmlformats.org/spreadsheetml/2006/main">
  <authors>
    <author>MARIA LUISA MELGAR DE AVILES</author>
  </authors>
  <commentList>
    <comment ref="C103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3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23.xml><?xml version="1.0" encoding="utf-8"?>
<comments xmlns="http://schemas.openxmlformats.org/spreadsheetml/2006/main">
  <authors>
    <author>MARIA LUISA MELGAR DE AVILES</author>
  </authors>
  <commentList>
    <comment ref="C103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3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24.xml><?xml version="1.0" encoding="utf-8"?>
<comments xmlns="http://schemas.openxmlformats.org/spreadsheetml/2006/main">
  <authors>
    <author>MARIA LUISA MELGAR DE AVILES</author>
  </authors>
  <commentList>
    <comment ref="C103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3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25.xml><?xml version="1.0" encoding="utf-8"?>
<comments xmlns="http://schemas.openxmlformats.org/spreadsheetml/2006/main">
  <authors>
    <author>MARIA LUISA MELGAR DE AVILES</author>
  </authors>
  <commentList>
    <comment ref="C103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3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26.xml><?xml version="1.0" encoding="utf-8"?>
<comments xmlns="http://schemas.openxmlformats.org/spreadsheetml/2006/main">
  <authors>
    <author>MARIA LUISA MELGAR DE AVILES</author>
  </authors>
  <commentList>
    <comment ref="C103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3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3.xml><?xml version="1.0" encoding="utf-8"?>
<comments xmlns="http://schemas.openxmlformats.org/spreadsheetml/2006/main">
  <authors>
    <author>MARIA LUISA MELGAR DE AVILES</author>
  </authors>
  <commentList>
    <comment ref="C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4.xml><?xml version="1.0" encoding="utf-8"?>
<comments xmlns="http://schemas.openxmlformats.org/spreadsheetml/2006/main">
  <authors>
    <author>MARIA LUISA MELGAR DE AVILES</author>
  </authors>
  <commentList>
    <comment ref="C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5.xml><?xml version="1.0" encoding="utf-8"?>
<comments xmlns="http://schemas.openxmlformats.org/spreadsheetml/2006/main">
  <authors>
    <author>MARIA LUISA MELGAR DE AVILES</author>
  </authors>
  <commentList>
    <comment ref="C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6.xml><?xml version="1.0" encoding="utf-8"?>
<comments xmlns="http://schemas.openxmlformats.org/spreadsheetml/2006/main">
  <authors>
    <author>MARIA LUISA MELGAR DE AVILES</author>
  </authors>
  <commentList>
    <comment ref="C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7.xml><?xml version="1.0" encoding="utf-8"?>
<comments xmlns="http://schemas.openxmlformats.org/spreadsheetml/2006/main">
  <authors>
    <author>MARIA LUISA MELGAR DE AVILES</author>
  </authors>
  <commentList>
    <comment ref="C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8.xml><?xml version="1.0" encoding="utf-8"?>
<comments xmlns="http://schemas.openxmlformats.org/spreadsheetml/2006/main">
  <authors>
    <author>MARIA LUISA MELGAR DE AVILES</author>
  </authors>
  <commentList>
    <comment ref="C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comments9.xml><?xml version="1.0" encoding="utf-8"?>
<comments xmlns="http://schemas.openxmlformats.org/spreadsheetml/2006/main">
  <authors>
    <author>MARIA LUISA MELGAR DE AVILES</author>
  </authors>
  <commentList>
    <comment ref="C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  <comment ref="D107" authorId="0">
      <text>
        <r>
          <rPr>
            <b/>
            <sz val="8"/>
            <color rgb="FF000000"/>
            <rFont val="Tahoma"/>
            <family val="2"/>
          </rPr>
          <t>MARIA LUISA MELGAR DE AVILES:</t>
        </r>
        <r>
          <rPr>
            <sz val="8"/>
            <color rgb="FF000000"/>
            <rFont val="Tahoma"/>
            <family val="2"/>
          </rPr>
          <t xml:space="preserve">
Cuota COMURES</t>
        </r>
      </text>
    </comment>
  </commentList>
</comments>
</file>

<file path=xl/sharedStrings.xml><?xml version="1.0" encoding="utf-8"?>
<sst xmlns="http://schemas.openxmlformats.org/spreadsheetml/2006/main" count="6106" uniqueCount="1057">
  <si>
    <t>ALCALDIA MUNICIPAL DE SUCHITOTO. DEPARTAMENTO DE CUSCATLAN</t>
  </si>
  <si>
    <t>COD</t>
  </si>
  <si>
    <t>CUENTA DE INGRESOS</t>
  </si>
  <si>
    <t>PROYECCION DE INGRESOS POR METODO DE</t>
  </si>
  <si>
    <t>COMERCIOS</t>
  </si>
  <si>
    <t>LOS MINIMOS CUADRADOS</t>
  </si>
  <si>
    <t>INDUSTRIAS</t>
  </si>
  <si>
    <t>X</t>
  </si>
  <si>
    <t>n</t>
  </si>
  <si>
    <t>Y</t>
  </si>
  <si>
    <t>XY</t>
  </si>
  <si>
    <t>FINANCIERAS</t>
  </si>
  <si>
    <t>SERVICIOS</t>
  </si>
  <si>
    <t>BARES Y RESTAURANTES</t>
  </si>
  <si>
    <t>TRANSPORTE</t>
  </si>
  <si>
    <t>VALLAS PUBLICITARIAS</t>
  </si>
  <si>
    <t>VIALIDAD</t>
  </si>
  <si>
    <t>IMPUESTOS MUNICIPALES DIVERSOS</t>
  </si>
  <si>
    <t>POR SERVICIOS DE CERTIFICACION O VISADO DE DOCUMENTOS</t>
  </si>
  <si>
    <t>POR EXPEDICION DE DOCUMENTOS DE IDENTIFICACION</t>
  </si>
  <si>
    <t>POR ACCESO A LUGARES PUBLICOS</t>
  </si>
  <si>
    <t>ALUMBRADO PUBLICO</t>
  </si>
  <si>
    <t>ASEO PUBLICO</t>
  </si>
  <si>
    <t>CASETAS TELEFONICAS</t>
  </si>
  <si>
    <t>CEMENTERIOS MUNICIPALES</t>
  </si>
  <si>
    <t>DESECHOS</t>
  </si>
  <si>
    <t>ESTACIONAMIENTOS Y PARQUIMETROS</t>
  </si>
  <si>
    <t xml:space="preserve"> 5% FIESTAS PATRONALES</t>
  </si>
  <si>
    <t>a=</t>
  </si>
  <si>
    <t>MERCADOS MUNICIPALES</t>
  </si>
  <si>
    <t>PAVIMENTACION</t>
  </si>
  <si>
    <t>b=</t>
  </si>
  <si>
    <t>POSTES, TORRES Y ANTENAS</t>
  </si>
  <si>
    <t>X = 3</t>
  </si>
  <si>
    <t>RASTRO Y TIANGUE</t>
  </si>
  <si>
    <t>BAÑOS Y LAVADEROS PUBLICOS</t>
  </si>
  <si>
    <t>i=</t>
  </si>
  <si>
    <t>Porcentaje de</t>
  </si>
  <si>
    <t>PERMISOS Y LICENCIAS MUNICIPALES</t>
  </si>
  <si>
    <t>crecimiento de</t>
  </si>
  <si>
    <t>COTEJO DE FIERROS</t>
  </si>
  <si>
    <t>los Ingresos</t>
  </si>
  <si>
    <t>VENTA DE BIENES DIVERSOS</t>
  </si>
  <si>
    <t>Corrientes</t>
  </si>
  <si>
    <t>SERVICIOS DIVERSOS</t>
  </si>
  <si>
    <t>VENTA DE BIENES DIVERSOS (DESECHOS SOLIDOS)</t>
  </si>
  <si>
    <t>ARRENDAMIENTOS BIENES INMUEBLES</t>
  </si>
  <si>
    <t>ARRENDAMIENTO DE BIENES DIVERSOS</t>
  </si>
  <si>
    <t>MULTAS POR MORA DE IMPUESTOS</t>
  </si>
  <si>
    <t>INTERESES POR MORA DE IMPUESTOS</t>
  </si>
  <si>
    <t>MULTAS POR DECLARACION EXTEMPORANEA</t>
  </si>
  <si>
    <t>MULTAS DEL REGISTRO ESTADO FAM.</t>
  </si>
  <si>
    <t>OTRAS MULTAS MUNICIPALES</t>
  </si>
  <si>
    <t>VENTA DE TERRENOS</t>
  </si>
  <si>
    <t>INGRESOS DIVERSOS</t>
  </si>
  <si>
    <t>DEUDORES MONETARIOS X PERCIBIR (MORA)</t>
  </si>
  <si>
    <t>TOTAL INGRESO ANUAL</t>
  </si>
  <si>
    <t>TOTAL DEL FONDO MUNICIPAL A DISTRIBUIR  SEGÚN PROYECCION…………………………………</t>
  </si>
  <si>
    <t>MAS SALDOS DE CUENTAS DE BANCO:</t>
  </si>
  <si>
    <t>TOTAL FONDO MUNICIPAL…………………………………………………………………………………………….</t>
  </si>
  <si>
    <t>TOTAL FONDOS FODES………………………………………………………………………………………………….</t>
  </si>
  <si>
    <t>TOTAL FODES 5%  FODES……………………………………………………………………………………………….</t>
  </si>
  <si>
    <t>TOTAL FONDO FODES 25% EN BANCO……………………………………………………………………………..</t>
  </si>
  <si>
    <t>TOTAL FONDOS FODES 25%.......................................................................................................</t>
  </si>
  <si>
    <t>OTROS FONDOS   (FISDL/PFGL-C1 Y FISDL/PFGL-C2)………………………………………</t>
  </si>
  <si>
    <t>TOTAL FONDOS PRESUPUESTO MUNICIPAL  AÑO 2014…………………………………………………..</t>
  </si>
  <si>
    <t>BCO.</t>
  </si>
  <si>
    <t>FONDO MUNICIPAL</t>
  </si>
  <si>
    <t>MONTO</t>
  </si>
  <si>
    <t>031-51-0015528 FONDO MPAL.</t>
  </si>
  <si>
    <t>031-51-00152-18 PUERTO SAN JUAN</t>
  </si>
  <si>
    <t>031-51-0012080 COMPOSTAJE</t>
  </si>
  <si>
    <t>TOTAL……………………………………………..</t>
  </si>
  <si>
    <t>FONDOS FISDL</t>
  </si>
  <si>
    <t>FISDL/PGL/C1</t>
  </si>
  <si>
    <t>FISDL/PGL/C2</t>
  </si>
  <si>
    <t>FONDO FODES 25%</t>
  </si>
  <si>
    <t>031-51-00154-98 FODES 25%</t>
  </si>
  <si>
    <t>031-51-00270-70 COEM 2013</t>
  </si>
  <si>
    <t>031-51-00270-20 5% FIESTAS PATRONALES</t>
  </si>
  <si>
    <t>PROYECCION DE INGRESOS CORRIENTES PARA EL AÑO 2015</t>
  </si>
  <si>
    <t>INGRESOS CORRIENTES REALES DE 2010/2014</t>
  </si>
  <si>
    <t>Y2014</t>
  </si>
  <si>
    <t>SALDO BANCOS FODES 70% 2014……………………………………………………………………………………………….</t>
  </si>
  <si>
    <t>ASIGNACION FODES 2015………………………………………………………….</t>
  </si>
  <si>
    <t>PREINVERSION 5% FODES  SALDO BANCO 31-12-2014…………………………………………………..</t>
  </si>
  <si>
    <t>ASIGNACION FODES  5 % 2015…………………………………………………………………….……………………….</t>
  </si>
  <si>
    <t>ASIGNACION FODES 25%  2015………………………………………………………………………………………</t>
  </si>
  <si>
    <t xml:space="preserve">ALCALDIA MUNICIPAL DE SUCHITOTO </t>
  </si>
  <si>
    <t>DEPARTAMENTO DE CUSCATLAN</t>
  </si>
  <si>
    <t>INGRESOS</t>
  </si>
  <si>
    <t>FONDO GENERAL Y DONACIONES</t>
  </si>
  <si>
    <t>INGRESOS CORRIENTES</t>
  </si>
  <si>
    <t>TOTAL</t>
  </si>
  <si>
    <t>EGRESOS</t>
  </si>
  <si>
    <t>GASTOS DE CAPITAL</t>
  </si>
  <si>
    <t>GASTOS CORRIENTES</t>
  </si>
  <si>
    <t>RESUMEN GENERAL DEL PRESUPUESTO DEL AÑO 2015</t>
  </si>
  <si>
    <t>PRESUPUESTO MUNICIPAL POR AREAS DE GESTION</t>
  </si>
  <si>
    <t>ALCALDIA MUNICIPAL DE SUCHITOTO, DPTO. DE CUSCATLAN</t>
  </si>
  <si>
    <t>CUADRO RESUMEN</t>
  </si>
  <si>
    <t>PRESUPUESTO DE EGRESOS POR ESTRUCTURA PRESUPUESTARIA</t>
  </si>
  <si>
    <t>AREA DE GESTION</t>
  </si>
  <si>
    <t>LINEA DE</t>
  </si>
  <si>
    <t>CONCEPTO</t>
  </si>
  <si>
    <t>Sub-tot</t>
  </si>
  <si>
    <t>TRABAJO</t>
  </si>
  <si>
    <t>CONDUCCION ADMINISTRATIVA</t>
  </si>
  <si>
    <t>01</t>
  </si>
  <si>
    <t>ADMON. MUNICIPAL DIRECCION SUPERIOR</t>
  </si>
  <si>
    <t>Fondo FODES 25%</t>
  </si>
  <si>
    <t>0101</t>
  </si>
  <si>
    <t>Fondo Mpal.</t>
  </si>
  <si>
    <t>0102</t>
  </si>
  <si>
    <t>RECURSOS HUMANOS</t>
  </si>
  <si>
    <t>0103</t>
  </si>
  <si>
    <t>CAM</t>
  </si>
  <si>
    <t>0104</t>
  </si>
  <si>
    <t>AUDITORIA INTERNA</t>
  </si>
  <si>
    <t>0105</t>
  </si>
  <si>
    <t>0106</t>
  </si>
  <si>
    <t>SECRETARIA MUNICIPAL</t>
  </si>
  <si>
    <t>02</t>
  </si>
  <si>
    <t>ADMINISTRACION FINANCIERA</t>
  </si>
  <si>
    <t>0201</t>
  </si>
  <si>
    <t>0202</t>
  </si>
  <si>
    <t>REGISTRO Y CONTROL TRIBUTARIO</t>
  </si>
  <si>
    <t>0203</t>
  </si>
  <si>
    <t>0204</t>
  </si>
  <si>
    <t>TESORERIA MUNICIPAL</t>
  </si>
  <si>
    <t>0205</t>
  </si>
  <si>
    <t>03</t>
  </si>
  <si>
    <t>OTROS SERVICIOS GENERALES</t>
  </si>
  <si>
    <t>0301</t>
  </si>
  <si>
    <t>0302</t>
  </si>
  <si>
    <t>REGISTRO DEL ESTADO FAMILIAR</t>
  </si>
  <si>
    <t>0303</t>
  </si>
  <si>
    <t>UNIDAD MUNICIPAL DE LA MUJER</t>
  </si>
  <si>
    <t>0304</t>
  </si>
  <si>
    <t>0305</t>
  </si>
  <si>
    <t>TURICENTRO PUERTO SAN JUAN</t>
  </si>
  <si>
    <t>0306</t>
  </si>
  <si>
    <t>BIBLIOTECA PUBLICA MUNICIPAL</t>
  </si>
  <si>
    <t>0307</t>
  </si>
  <si>
    <t>0308</t>
  </si>
  <si>
    <t>0309</t>
  </si>
  <si>
    <t>0310</t>
  </si>
  <si>
    <t>DESARROLLO SOCIAL</t>
  </si>
  <si>
    <t>04</t>
  </si>
  <si>
    <t>INVERSION E INSFRAESTRUCTURA SOCIAL</t>
  </si>
  <si>
    <t>Fondo fodes  5%</t>
  </si>
  <si>
    <t>0401</t>
  </si>
  <si>
    <t>PRE-INVERSION</t>
  </si>
  <si>
    <t>Fondo Fodes 70%</t>
  </si>
  <si>
    <t>0402</t>
  </si>
  <si>
    <t>PROYECTOS DE DESARROLLO SOCIAL</t>
  </si>
  <si>
    <t>0403</t>
  </si>
  <si>
    <t>PROYECTOS DONACIONES</t>
  </si>
  <si>
    <t>0501</t>
  </si>
  <si>
    <t>FINANCIAMIENTO DE LA  DEUDA</t>
  </si>
  <si>
    <t>FORTALECIMIENTO DE GOBIERNOS LOCALES</t>
  </si>
  <si>
    <t>0601</t>
  </si>
  <si>
    <t>EJERCICIO FISCAL 2015</t>
  </si>
  <si>
    <t>ALCALDIA MUNICIPAL DE SUCHITOTO, DEPARTAMENTO DE CUSCATLAN</t>
  </si>
  <si>
    <t>PRESUPUESTO DE EGRESOS POR</t>
  </si>
  <si>
    <t>CLASIFICACIONES ECONOMICAS DE GASTO</t>
  </si>
  <si>
    <t>En dolares de Estados Unidos de America</t>
  </si>
  <si>
    <t>21</t>
  </si>
  <si>
    <t>22</t>
  </si>
  <si>
    <t>23</t>
  </si>
  <si>
    <t>APLICACIONES FINANCIERAS</t>
  </si>
  <si>
    <t>CUADRO RESUMEN POR FUENTE DE FINANCIAMIENTO</t>
  </si>
  <si>
    <t>N°</t>
  </si>
  <si>
    <t>FUENTE</t>
  </si>
  <si>
    <t>FONDO GENERAL</t>
  </si>
  <si>
    <t>FONDOS PROPIOS</t>
  </si>
  <si>
    <t>FONDOS DONACIONES</t>
  </si>
  <si>
    <t>PRESTAMOS INTERNOS</t>
  </si>
  <si>
    <t>TOTALES</t>
  </si>
  <si>
    <t>ALCALDIA MUNICIPAL DE SUCHITOTO</t>
  </si>
  <si>
    <t>PRESUPUESTO DE INGRESOS</t>
  </si>
  <si>
    <t>CLASIFICACIONES POR RUBRO DE INGRESOS</t>
  </si>
  <si>
    <t xml:space="preserve">IMPUESTOS  </t>
  </si>
  <si>
    <t>TASAS Y DERECHOS</t>
  </si>
  <si>
    <t>INGRESOS FINANCIEROS Y OTROS</t>
  </si>
  <si>
    <t xml:space="preserve">TRANSFERENCIAS CORRIENTES  </t>
  </si>
  <si>
    <t>VENTA DE ACTIVOS FIJOS</t>
  </si>
  <si>
    <t>DEUDORES MONETARIOS POR PERCIBIR</t>
  </si>
  <si>
    <t xml:space="preserve">TRANSFERENCIAS DE CAPITAL </t>
  </si>
  <si>
    <t>SALDOS DE AÑOS ANTERIORES</t>
  </si>
  <si>
    <t>PRESUPUESTO DE EGRESOS</t>
  </si>
  <si>
    <t>CLASIFICACIONES POR RUBRO DE EGRESOS</t>
  </si>
  <si>
    <t>REMUNERACIONES</t>
  </si>
  <si>
    <t>ADQUISICIONES DE BIENES Y SERVICIOS</t>
  </si>
  <si>
    <t>GASTOS FINANCIEROS Y OTROS</t>
  </si>
  <si>
    <t>TRANSFERENCIAS CORRIENTES</t>
  </si>
  <si>
    <t>61</t>
  </si>
  <si>
    <t>INVERSIONES EN ACTIVOS FIJOS</t>
  </si>
  <si>
    <t>ASIGNACIONES POR APLICAR</t>
  </si>
  <si>
    <t xml:space="preserve">PRESUPUESTO INSTITUCIONAL DE INGRESOS </t>
  </si>
  <si>
    <t>INSTITUCION: ALCALDIA MUNICIPAL DE SUCHITOTO, DEPARTAMENTO DE CUSCATLAN</t>
  </si>
  <si>
    <t>DETALLE DE INGRESOS</t>
  </si>
  <si>
    <t>Cuenta</t>
  </si>
  <si>
    <t>Especifico</t>
  </si>
  <si>
    <t>SUB-TOTAL</t>
  </si>
  <si>
    <t>IMPUESTOS MUNICIPALES</t>
  </si>
  <si>
    <t>Comercio</t>
  </si>
  <si>
    <t>Industria</t>
  </si>
  <si>
    <t>Financiero</t>
  </si>
  <si>
    <t>Servicios</t>
  </si>
  <si>
    <t>Bares y Restaurantes</t>
  </si>
  <si>
    <t>Transporte</t>
  </si>
  <si>
    <t>Vialidad</t>
  </si>
  <si>
    <t>Impuestos Municipales Diversos</t>
  </si>
  <si>
    <t>TASAS DE SERVICIOS PUBLICOS</t>
  </si>
  <si>
    <t>Servicios de Certificación</t>
  </si>
  <si>
    <t>Expedición Docum. de Identificación</t>
  </si>
  <si>
    <t>Por acceso a Lugares Públicos</t>
  </si>
  <si>
    <t>Alumbrado Público</t>
  </si>
  <si>
    <t>Aseo Público</t>
  </si>
  <si>
    <t>Cementerios Municipales</t>
  </si>
  <si>
    <t>Desechos</t>
  </si>
  <si>
    <t>Estacionamientos y Parquímetros</t>
  </si>
  <si>
    <t>Fiestas</t>
  </si>
  <si>
    <t>Mercados</t>
  </si>
  <si>
    <t>Pavimentación</t>
  </si>
  <si>
    <t>Postes, Torres y Antenas</t>
  </si>
  <si>
    <t>Rastro y Tiangue</t>
  </si>
  <si>
    <t>Baños y Lavaderos  Públicos</t>
  </si>
  <si>
    <t xml:space="preserve">DERECHOS  </t>
  </si>
  <si>
    <t>Permisos y Licencias Municipales</t>
  </si>
  <si>
    <t>Cotejo de Fierros</t>
  </si>
  <si>
    <t>VENTA DE BIENES</t>
  </si>
  <si>
    <t>Venta de Bienes Diversos</t>
  </si>
  <si>
    <t>Servicios Diversos</t>
  </si>
  <si>
    <t>VENTA DE DESECHOS Y RESIDUOS</t>
  </si>
  <si>
    <t>MULTAS E INTERESES POR MORA</t>
  </si>
  <si>
    <t>Multas por mora de impuestos</t>
  </si>
  <si>
    <t>Intereses por Mora Impuestos</t>
  </si>
  <si>
    <t>Multas por declaracion extemporánea</t>
  </si>
  <si>
    <t>Multas del Registro Estado Familiar</t>
  </si>
  <si>
    <t>Otras multas municipales</t>
  </si>
  <si>
    <t xml:space="preserve">ARRENDAMIENTO DE BIENES   </t>
  </si>
  <si>
    <t>Arrendamiento de Bienes Muebles</t>
  </si>
  <si>
    <t>Arrendamiento de Bienes inmuebles</t>
  </si>
  <si>
    <t>Arrendamiento de Bienes Diversos</t>
  </si>
  <si>
    <t>OTROS INGRESOS NO CLASIFICADOS</t>
  </si>
  <si>
    <t>Diferenciales Bancarios</t>
  </si>
  <si>
    <t>Rentabilidad de Ctas.Bancarias</t>
  </si>
  <si>
    <t>Ingresos Diversos</t>
  </si>
  <si>
    <t>Transferencias Corrientes del Sec.Pub</t>
  </si>
  <si>
    <t>TRANSFERENCIAS CTES.SECTOR PRIVADO</t>
  </si>
  <si>
    <t>De Empresas Privadas no Financieras</t>
  </si>
  <si>
    <t>De Gobiernos y Organismos Gubernamentales</t>
  </si>
  <si>
    <t>De Organismos sin fines de lucro</t>
  </si>
  <si>
    <t>VENTA DE BIENES INMUEBLES</t>
  </si>
  <si>
    <t>Venta de Terrenos</t>
  </si>
  <si>
    <t>DEUDORES MONETARIOS X PERCIBIR</t>
  </si>
  <si>
    <t>Deudores Monetarios x percibir</t>
  </si>
  <si>
    <t>TRANSFERENCIAS DE CAPITAL</t>
  </si>
  <si>
    <t>TRANS. CAP.SECTOR PUBLICO</t>
  </si>
  <si>
    <t>Transferencias Corrientes de Cap.Pub</t>
  </si>
  <si>
    <t>SALDOS INICIALES CAJA Y BANCOS</t>
  </si>
  <si>
    <t>Saldo Inicial en Caja</t>
  </si>
  <si>
    <t>Saldo Inicial en Banco</t>
  </si>
  <si>
    <t>Total</t>
  </si>
  <si>
    <t>Ejercicio Financiero Fiscal: 2015</t>
  </si>
  <si>
    <t xml:space="preserve">PRESUPUESTO INSTITUCIONAL DE EGRESOS </t>
  </si>
  <si>
    <t>DETALLE DE EGRESOS</t>
  </si>
  <si>
    <t>EXPRESION PRESUPUESTARIA</t>
  </si>
  <si>
    <t>Fuentes de Financiamiento</t>
  </si>
  <si>
    <t>CODIGO</t>
  </si>
  <si>
    <t>ESPECIFICO</t>
  </si>
  <si>
    <t>Fondo General  75%  y 5%FODES      FF1</t>
  </si>
  <si>
    <t>Fondo Fortalecimiento a Gobiernos Locales  FF1</t>
  </si>
  <si>
    <t>Fondos Propios Municipales FF2</t>
  </si>
  <si>
    <t>REMUNERACIONES PERMANENTES</t>
  </si>
  <si>
    <t>51101</t>
  </si>
  <si>
    <t>SUELDOS</t>
  </si>
  <si>
    <t>51103</t>
  </si>
  <si>
    <t>AGUINALDOS</t>
  </si>
  <si>
    <t>51105</t>
  </si>
  <si>
    <t>DIETAS</t>
  </si>
  <si>
    <t>51107</t>
  </si>
  <si>
    <t>BENEFICIOS ADICIONALES</t>
  </si>
  <si>
    <t>512</t>
  </si>
  <si>
    <t>REMUNERACIONES EVENTUALES</t>
  </si>
  <si>
    <t>51201</t>
  </si>
  <si>
    <t>SUELDOS POR JORNAL</t>
  </si>
  <si>
    <t>51203</t>
  </si>
  <si>
    <t>513</t>
  </si>
  <si>
    <t>REMUNERACIONES EXTRAORDINARIAS</t>
  </si>
  <si>
    <t>HORAS EXTRAORDINARIAS</t>
  </si>
  <si>
    <t>BENEFICIOS EXTRAORDINARIAS</t>
  </si>
  <si>
    <t>CONTRIB.PATRONALES A INST. SEG. SOC. PUB.</t>
  </si>
  <si>
    <t>51401</t>
  </si>
  <si>
    <t>CONTRIB PAT.INST.SEG.PUB</t>
  </si>
  <si>
    <t>CONTRIB.PATRONALES A INST. SEG. SOC. PRIV.</t>
  </si>
  <si>
    <t>51501</t>
  </si>
  <si>
    <t>CONTRIB PAT.INST.SEG.PRIV.</t>
  </si>
  <si>
    <t>516</t>
  </si>
  <si>
    <t>POR PRESTACION SERV.EN EL PAIS</t>
  </si>
  <si>
    <t>.</t>
  </si>
  <si>
    <t>PRESTACION SERV.EN EL EXTERIOR</t>
  </si>
  <si>
    <t>INDEMNIZACIONES</t>
  </si>
  <si>
    <t>AL PERSONAL SERVICIO PERMANENTE</t>
  </si>
  <si>
    <t>AL PERSONAL SERVICIO EVENTUAL</t>
  </si>
  <si>
    <t>REMUNERACIONES DIVERSAS</t>
  </si>
  <si>
    <t>HONORARIOS</t>
  </si>
  <si>
    <t>BIENES DE USO Y CONSUMO</t>
  </si>
  <si>
    <t>PRODUCTOS ALIMENTICIOS P/PERSONAS</t>
  </si>
  <si>
    <t>PRODUCTOS AGROPECUARIOS Y FORESTAL</t>
  </si>
  <si>
    <t>PRODUCTOS TEXTILES</t>
  </si>
  <si>
    <t>PRODUCTOS  PAPEL Y CARTON</t>
  </si>
  <si>
    <t>PRODUCTOS DE CUERO Y CAUCHO</t>
  </si>
  <si>
    <t>PRODUCTOS QUIMICOS</t>
  </si>
  <si>
    <t>PRODUCTOS FARMACEUTICOS Y MEDICINALES</t>
  </si>
  <si>
    <t>LLANTAS Y NEUMATICOS</t>
  </si>
  <si>
    <t>COMBUSTIBLES</t>
  </si>
  <si>
    <t>MINERALES NO METALICOS Y PROD.DERIVADOS</t>
  </si>
  <si>
    <t>MINERALES METALICOS Y PRODUCTOS DERV.</t>
  </si>
  <si>
    <t>MATERIALES DE OFICINA</t>
  </si>
  <si>
    <t>MATERIALES INFORMATICOS</t>
  </si>
  <si>
    <t>LIBROS, TEXTOS, UTILES Y PUBLICACIONES</t>
  </si>
  <si>
    <t>MATERIALES DE DEFENSA Y SEG.PUBLICA</t>
  </si>
  <si>
    <t>HERRAMIENTAS, REPUESTOS Y ACCESOR.</t>
  </si>
  <si>
    <t>MATERIALES ELECTRICOS</t>
  </si>
  <si>
    <t>ESPECIES MUNICIPALES DIVERSAS</t>
  </si>
  <si>
    <t>BIENES DE USO Y CONSUMO DIVERSO</t>
  </si>
  <si>
    <t>SERVICIOS BASICOS</t>
  </si>
  <si>
    <t>ENERGIA ELECTRICA</t>
  </si>
  <si>
    <t>SERVICIO DE AGUA</t>
  </si>
  <si>
    <t>TELECOMUNICACIONES</t>
  </si>
  <si>
    <t>CORREOS</t>
  </si>
  <si>
    <t>SERV. GRALES. Y ARRENDAMIENTOS</t>
  </si>
  <si>
    <t>MANT.REPARACION BIENES MUEBLES</t>
  </si>
  <si>
    <t>MANT.REPARACION DE VEHICULOS</t>
  </si>
  <si>
    <t>MANT. REPARACION BIENES INMUEBLES</t>
  </si>
  <si>
    <t>TRANSPORTES</t>
  </si>
  <si>
    <t>SERVICIOS DE PUBLICIDAD</t>
  </si>
  <si>
    <t>SERVICIOS DE VIGILANCIA</t>
  </si>
  <si>
    <t>SERVICIOS LIMPIEZA Y FUMIGACIONES</t>
  </si>
  <si>
    <t>SERVICIOS DE LABORATORIO</t>
  </si>
  <si>
    <t>SERVICIOS DE ALIMENTACION</t>
  </si>
  <si>
    <t>SERVICIOS EDUCATIVOS</t>
  </si>
  <si>
    <t>IMPRESIONES, PUBLICAC. Y REPRODUC.</t>
  </si>
  <si>
    <t>ARRENDAMIENTO DE BIENES MUEBLES</t>
  </si>
  <si>
    <t>ARRENDAMIENTO DE BIENES INMUEBLE</t>
  </si>
  <si>
    <t>ATENCIONES OFICIALES</t>
  </si>
  <si>
    <t>ARRENDAMIENTO DE BIENES INTANGIBLES</t>
  </si>
  <si>
    <t>SERVICIOS GENERALES DIVERSOS</t>
  </si>
  <si>
    <t>PASAJES Y VIATICOS</t>
  </si>
  <si>
    <t>PASAJES AL INTERIOR</t>
  </si>
  <si>
    <t>VIATICOS POR COMISION EXTERNA</t>
  </si>
  <si>
    <t>VIATICOS AL INTERIOR</t>
  </si>
  <si>
    <t>SERVICIOS MEDICOS</t>
  </si>
  <si>
    <t>SERVICIOS JURIDICOS</t>
  </si>
  <si>
    <t>SERVICIOS DE CAPACITACION</t>
  </si>
  <si>
    <t>DESARROLLOS INFORMATICOS</t>
  </si>
  <si>
    <t>CONSULTORIAS,ESTUDIOS E INVESTIGACIONES</t>
  </si>
  <si>
    <t>ESTUDIOS E INVESTIGACIONES</t>
  </si>
  <si>
    <t>INTERESES Y COMISIONES DE LA DEUDA INTERNA</t>
  </si>
  <si>
    <t>DE EMPRESAS PRIVADAS FINANCIERAS</t>
  </si>
  <si>
    <t>IMPUESTOS,TASAS Y DERECHOS</t>
  </si>
  <si>
    <t>IMPUESTOS,TASAS Y DERECHOS DIVERSOS</t>
  </si>
  <si>
    <t>SEGUROS, COMISIONES Y GTOS.BANCARIOS</t>
  </si>
  <si>
    <t>PRIMAS Y GASTOS SEGUROS DE PERSONAS</t>
  </si>
  <si>
    <t>PRIMAS Y GASTOS SEGUROS DE BIENES</t>
  </si>
  <si>
    <t>COMISION Y GASTOS BANCARIOS</t>
  </si>
  <si>
    <t>OTROS GASTOS NO CLASIFICADOS</t>
  </si>
  <si>
    <t>GASTOS DIVERSOS</t>
  </si>
  <si>
    <t>TRANSF. CORRIENTES AL SECTOR PUBLICO</t>
  </si>
  <si>
    <t>ORGANISMOS SIN FINES DE LUCRO</t>
  </si>
  <si>
    <t>A PERSONAS NATURALES</t>
  </si>
  <si>
    <t>BECAS</t>
  </si>
  <si>
    <t>BIENES MUEBLES</t>
  </si>
  <si>
    <t xml:space="preserve">MOBILIARIOS </t>
  </si>
  <si>
    <t>MAQUINARIA Y EQUIPO</t>
  </si>
  <si>
    <t>VEHICULOS DE TRANSPORTE</t>
  </si>
  <si>
    <t>EQUIPOS INFORMATICOS</t>
  </si>
  <si>
    <t>BIENES MUEBLES DIVERSOS</t>
  </si>
  <si>
    <t>BIENES INMUEBLES</t>
  </si>
  <si>
    <t>TERRENOS</t>
  </si>
  <si>
    <t>ESTUDIOS DE PREINVERSION</t>
  </si>
  <si>
    <t>PROYECTOS DE CONSTRUCCIONES</t>
  </si>
  <si>
    <t>PROYECTOS DE AMPLIACIONES</t>
  </si>
  <si>
    <t>PROYECTO  DE INVERSION SOCIAL</t>
  </si>
  <si>
    <t>PROYECTOS Y PROGRAMAS  INVERSION DIVERSO</t>
  </si>
  <si>
    <t>INFRAESTRUCTURAS</t>
  </si>
  <si>
    <t>VIALES</t>
  </si>
  <si>
    <t>DE SALUD Y SANEAMIENTO AMBIENTAL</t>
  </si>
  <si>
    <t>DE EDUCACION Y RECREACION</t>
  </si>
  <si>
    <t>DE VIVIENDAS Y OFICINAS</t>
  </si>
  <si>
    <t>ELECTRICAS Y COMUNICACIONES</t>
  </si>
  <si>
    <t>DE PRODUCCION DE BIENES Y SERVICIOS</t>
  </si>
  <si>
    <t>SUPERVISION DE INFRAESTRUCTURAS</t>
  </si>
  <si>
    <t>OBRAS DE INFRAESTRUCTURA DIVERSA</t>
  </si>
  <si>
    <t>TRANSF.DE CAPITAL AL SECTOR PUBLICO</t>
  </si>
  <si>
    <t>TRANSFERENCIAS DE CAPITAL AL SECTOR PUBLICO</t>
  </si>
  <si>
    <t>TRANSF.DE CAPITAL AL SECTOR PRIVADO</t>
  </si>
  <si>
    <t>CUENTAS X PAGAR AÑOS ANTERIORES</t>
  </si>
  <si>
    <t>EXPRESION PRESUPUESTARIA POR LINEA DE TRABAJO</t>
  </si>
  <si>
    <t>RUBRO, CUENTA, OBJETO ESPECIFICO Y FUENTE DE FINANCIAMIENTO</t>
  </si>
  <si>
    <t>AREA DE GESTION: 1 CONDUCCION ADMINISTRATIVA</t>
  </si>
  <si>
    <t>UNIDAD PRESUPUESTARIA: 01 ADMINISTRACION MUNICIPAL</t>
  </si>
  <si>
    <t>Fondo General 25% FF1</t>
  </si>
  <si>
    <t>GASTOS DE REPRESENTACION</t>
  </si>
  <si>
    <t>PASAJES AL EXTERIOR</t>
  </si>
  <si>
    <t>No.</t>
  </si>
  <si>
    <t xml:space="preserve">Nombres del Empleado     </t>
  </si>
  <si>
    <t>Cargo o Puesto</t>
  </si>
  <si>
    <t>Depto.</t>
  </si>
  <si>
    <t>sub- Linea</t>
  </si>
  <si>
    <t xml:space="preserve">SALARIO   </t>
  </si>
  <si>
    <t xml:space="preserve">PRESTA-CIONES </t>
  </si>
  <si>
    <t>Aportes Por Contribuciones Patronales</t>
  </si>
  <si>
    <t>Seg.Soc.Priv.</t>
  </si>
  <si>
    <t>Seguridad Social Publica</t>
  </si>
  <si>
    <t>Mensual</t>
  </si>
  <si>
    <t>Anual</t>
  </si>
  <si>
    <t>Aguinaldo</t>
  </si>
  <si>
    <t>AFP,s 6.75%</t>
  </si>
  <si>
    <t>INPEP 6.50%</t>
  </si>
  <si>
    <t>ISSS 7.5%</t>
  </si>
  <si>
    <t>Pedrina Rivera Hernandez</t>
  </si>
  <si>
    <t>Alcaldesa Municipal</t>
  </si>
  <si>
    <t>Despacho</t>
  </si>
  <si>
    <t>Jose Fredy duran Rivas</t>
  </si>
  <si>
    <t>Sindico Municipal</t>
  </si>
  <si>
    <t>Secretario Municipal</t>
  </si>
  <si>
    <t>Secretaria</t>
  </si>
  <si>
    <t>Carmen Elizabeth Marín Mejía</t>
  </si>
  <si>
    <t>Auxiliar de Secretaría</t>
  </si>
  <si>
    <t>Secretaria Desp.</t>
  </si>
  <si>
    <t>Mauricio Hernández</t>
  </si>
  <si>
    <t>Erick Jason Bonilla Gonzalez</t>
  </si>
  <si>
    <t>Elias Castillo</t>
  </si>
  <si>
    <t>Juridico</t>
  </si>
  <si>
    <t>EJERCICIO FINANCIERO FISCAL: 2015</t>
  </si>
  <si>
    <t>Wilfredo Mejia Alas</t>
  </si>
  <si>
    <t>jefe de Recursos H</t>
  </si>
  <si>
    <t>Recursos Humnos</t>
  </si>
  <si>
    <t>Sandra Beatriz Galdamez Ceron</t>
  </si>
  <si>
    <t>Atencion al cliente.</t>
  </si>
  <si>
    <t>Xenia Guadalupe Rodas</t>
  </si>
  <si>
    <t>Tecnico de C Urbano</t>
  </si>
  <si>
    <t>Jose Abel Otero</t>
  </si>
  <si>
    <t>Motorista</t>
  </si>
  <si>
    <t>TOTAL……………………………</t>
  </si>
  <si>
    <t>Jesús Otsmaro Marroquín Ventura</t>
  </si>
  <si>
    <t>Agente Policía Mpal.</t>
  </si>
  <si>
    <t>Hugo Marvin Hernández Gámez</t>
  </si>
  <si>
    <t>Miguel de Jesus Paz</t>
  </si>
  <si>
    <t>Josefa del Carmen Olmedo</t>
  </si>
  <si>
    <t>Fidel Alfonso Lopez Herrera.</t>
  </si>
  <si>
    <t>Gerardo Alvarenga Salguero</t>
  </si>
  <si>
    <t>Josè Guillermo Barrera Barrera</t>
  </si>
  <si>
    <t>TOTALES………………………………………………….</t>
  </si>
  <si>
    <t xml:space="preserve">AUMENTO </t>
  </si>
  <si>
    <t>Jose David Tejada</t>
  </si>
  <si>
    <t>Auditor Interno</t>
  </si>
  <si>
    <t>Toribio Emilio Rivera</t>
  </si>
  <si>
    <t>Promotor Social</t>
  </si>
  <si>
    <t>Secretario</t>
  </si>
  <si>
    <t xml:space="preserve">Tecnico  Proyec. </t>
  </si>
  <si>
    <t>Marcos Ismael De Paz Abrego</t>
  </si>
  <si>
    <t>Conserje</t>
  </si>
  <si>
    <t>Teresa de Jesús León v. de Flamenco</t>
  </si>
  <si>
    <t>Carlos López Martínez</t>
  </si>
  <si>
    <t>Oscar Omar Belloso Alvarenga</t>
  </si>
  <si>
    <t>Archivo Municipal</t>
  </si>
  <si>
    <t>TOTALES……………………………………………………………………………………………………………………………….</t>
  </si>
  <si>
    <t>SALDOS AL 31 DICIEMBRE 2015</t>
  </si>
  <si>
    <t>ASIGNACION 2015</t>
  </si>
  <si>
    <t>CONCEJO,  SINDICATURA Y ALCALDESA MUNICIPAL</t>
  </si>
  <si>
    <t>ARCHIVO MUNICIPAL</t>
  </si>
  <si>
    <t>CONTABILIDD</t>
  </si>
  <si>
    <t>CTA.CTE.Y COBRO RECUP. DE MORA</t>
  </si>
  <si>
    <t>CARTAS DE VENTA</t>
  </si>
  <si>
    <t>UACI (ACTIVO FIJO Y PROVEEDURIA)</t>
  </si>
  <si>
    <t>UTPM (CONTROL URB. Y PROY.)</t>
  </si>
  <si>
    <t>UNIDAD MEDIO AMBIENTE</t>
  </si>
  <si>
    <t>UNIDAD MPAL. DE TURISMO</t>
  </si>
  <si>
    <t>PROMOCION SOCIAL</t>
  </si>
  <si>
    <t>ADMOR.SERVICIOS GENERALES (MERCADO,RASTRO,CEMENTERIO,ALUMBRADO PUB. TREN DE ASEIO,PARQUES Y BARRIDO CALLES, ESTADIO MPAL)</t>
  </si>
  <si>
    <t>FUENTE DE FINANCIAMIENTO</t>
  </si>
  <si>
    <t>UNIDAD PRESUPUESTARIA</t>
  </si>
  <si>
    <t>05</t>
  </si>
  <si>
    <t>LINEA DE TRABAJO:  0102   SECRETARIA MUNICIPAL</t>
  </si>
  <si>
    <t>Blanca Deysi Monge Rivera</t>
  </si>
  <si>
    <t>Tesorera Municipal</t>
  </si>
  <si>
    <t>Tesoreria</t>
  </si>
  <si>
    <t>Shirley Mabel Bográn de Chávez</t>
  </si>
  <si>
    <t>Cajera</t>
  </si>
  <si>
    <t>Tesorería</t>
  </si>
  <si>
    <t>Yanira Guadalupe Ardón de Minero</t>
  </si>
  <si>
    <t>Auxiliar de Tesorería</t>
  </si>
  <si>
    <t>LINEA DE TRABAJO:  0201-TESORERIA   MUNICIPAL</t>
  </si>
  <si>
    <t>LINEA DE TRABAJO:  0106- ARCHIVO MUNICIPAL</t>
  </si>
  <si>
    <t xml:space="preserve">LINEA DE TRABAJO:  0101  CONCEJO, SINDICATURA Y ALCALDESA  MUNICIPAL </t>
  </si>
  <si>
    <t>LINEA DE TRABAJO:  0103- AUDITORIA INTERNA</t>
  </si>
  <si>
    <t>LINEA DE TRABAJO:  0104-  CAM</t>
  </si>
  <si>
    <t>Baltazar Sorto Bautista</t>
  </si>
  <si>
    <t>SubJefe Policía Municipal</t>
  </si>
  <si>
    <t>Martha Gloribel González V. de Chávez</t>
  </si>
  <si>
    <t>Contadora Municipal</t>
  </si>
  <si>
    <t>Contabilidad</t>
  </si>
  <si>
    <t>Fanny Beatríz Monge de Guzmán</t>
  </si>
  <si>
    <t>Auxiliar Contabilidad</t>
  </si>
  <si>
    <t>LINEA DE TRABAJO:  0202-CONTABILIDAD   MUNICIPAL</t>
  </si>
  <si>
    <t>Sonia Leonor Alas de Rivera</t>
  </si>
  <si>
    <t>Ctas.Ctes.y cobro mora</t>
  </si>
  <si>
    <t>Catastro</t>
  </si>
  <si>
    <t>Luis Antonio Paz Cárcamo</t>
  </si>
  <si>
    <t>Enc.Reg.y Control Trib.</t>
  </si>
  <si>
    <t>LINEA DE TRABAJO:  0204- REGISTRO Y CONTROL TRIBUTARIO</t>
  </si>
  <si>
    <t>Jose Oliverio Valladares</t>
  </si>
  <si>
    <t>Matarife</t>
  </si>
  <si>
    <t>Marcial Ruíz Vanegas</t>
  </si>
  <si>
    <t>Juana Teodora Sánchez Barrera</t>
  </si>
  <si>
    <t>Enc.Cartas de Venta</t>
  </si>
  <si>
    <t>TOTALES…………………………………………….</t>
  </si>
  <si>
    <t>Cristina del Carmen Olmedo R.</t>
  </si>
  <si>
    <t>Bibliotecaria Municipal</t>
  </si>
  <si>
    <t>LINEA DE TRABAJO:  0301- BIBLIOTECA PUBLICA MUNICIPAL</t>
  </si>
  <si>
    <t>UNIDAD PRESUPUESTARIA: 03  OTROS SERVICIOS GENERALES</t>
  </si>
  <si>
    <t>Lilian Concepción Merino</t>
  </si>
  <si>
    <t>Enc. UMM</t>
  </si>
  <si>
    <t>Udelia Guadalupe Vásquez Reyes</t>
  </si>
  <si>
    <t>Admora.Proyect.AECI</t>
  </si>
  <si>
    <t>LINEA DE TRABAJO:  0302- UNIDAD MUNICIPAL DE LA MUJER</t>
  </si>
  <si>
    <t>Juan Emilio Montes Escobar</t>
  </si>
  <si>
    <t>Encargado UACI</t>
  </si>
  <si>
    <t>UACI</t>
  </si>
  <si>
    <t>Annel Onil Iraheta Rivera</t>
  </si>
  <si>
    <t>Auxiliar de la UACI.</t>
  </si>
  <si>
    <t>María Dolores Hernández Mejía</t>
  </si>
  <si>
    <t>Enc. De Proveeduría</t>
  </si>
  <si>
    <t>Otilio Martir Ayala</t>
  </si>
  <si>
    <t>Enc.Activo Fijo</t>
  </si>
  <si>
    <t>LINEA DE TRABAJO:  0303- UACI Y PROVEEDURIA</t>
  </si>
  <si>
    <t>LINEA DE TRABAJO:  0304- UNIDAD TECNICA CONTROL URBANO Y PROY.</t>
  </si>
  <si>
    <t>JOSE ANTONIO GOMEZ GUZMAN</t>
  </si>
  <si>
    <t>UTPM</t>
  </si>
  <si>
    <t>ELDA ROXANA FLORES DE ASCENCIO</t>
  </si>
  <si>
    <t>Verónica Graciela Ramírez</t>
  </si>
  <si>
    <t>Promotora Ambiental</t>
  </si>
  <si>
    <t>Unidad Ambiental</t>
  </si>
  <si>
    <t>Concepción Yesenia Juárez Ayala</t>
  </si>
  <si>
    <t>Jefe Unidad Ambiental</t>
  </si>
  <si>
    <t>Santiago de Jesús Joachín Cordero</t>
  </si>
  <si>
    <t>Enc.Planta Desechos S.</t>
  </si>
  <si>
    <t>Leonidas Antonio Bonilla</t>
  </si>
  <si>
    <t>Enc. Minicargador</t>
  </si>
  <si>
    <t>LINEA DE TRABAJO:  0305-UNIDAD DE MEDIO AMBIENTE</t>
  </si>
  <si>
    <t>UNIDAD PRESUPUESTARIA: 03 OROS SERVCIOS GENERALES</t>
  </si>
  <si>
    <t>Oficina de Turismo</t>
  </si>
  <si>
    <t>JOSE MIGUEL DURAN BATRES</t>
  </si>
  <si>
    <t>LINEA DE TRABAJO:  0306-UNIDAD MUNICIPAL DE TURISMO</t>
  </si>
  <si>
    <t>Modesto Elio León Espinoza</t>
  </si>
  <si>
    <t>Admor.Puerto San J.</t>
  </si>
  <si>
    <t>Puerto San Juan</t>
  </si>
  <si>
    <t>Elizabeth Constante Orellana</t>
  </si>
  <si>
    <t xml:space="preserve">Ordenanza  </t>
  </si>
  <si>
    <t>José Ayala Pineda</t>
  </si>
  <si>
    <t>Ordenanza</t>
  </si>
  <si>
    <t>Mirian Esperanza Olmedo</t>
  </si>
  <si>
    <t>Cobradora Puerto S.J.</t>
  </si>
  <si>
    <t>María Magdalena Casco</t>
  </si>
  <si>
    <t>José Benedicto Madrid Rodas</t>
  </si>
  <si>
    <t>Wiliam Ermidio Rivas</t>
  </si>
  <si>
    <t>Pedro Alcides Murillo</t>
  </si>
  <si>
    <t>agente Policía Mpal.</t>
  </si>
  <si>
    <t>Gloria Esperanza Mancia</t>
  </si>
  <si>
    <t>LINEA DE TRABAJO:  0307-TURICENTRO  PUERTO SAN JUAN</t>
  </si>
  <si>
    <t>Mtto.Piscinas</t>
  </si>
  <si>
    <t>Oscar Mauricio Ramos Henriquez</t>
  </si>
  <si>
    <t>Jose Edwin Hernandez Gamez</t>
  </si>
  <si>
    <t>Javier de Jesus Henriquez Sanchez</t>
  </si>
  <si>
    <t>Oscar Mauricio Menjivar Alvarado</t>
  </si>
  <si>
    <t>Marta Maura Rivas de Gámez</t>
  </si>
  <si>
    <t>Enc.Registro Estado F.</t>
  </si>
  <si>
    <t>Reg.Estado Fam.</t>
  </si>
  <si>
    <t>Silvia Elizabeth Pastrán de Alas</t>
  </si>
  <si>
    <t>Auxiliar Reg.E. Fam.</t>
  </si>
  <si>
    <t>LINEA DE TRABAJO:  0308- REGISTRO DEL ESTADO FAMILIAR</t>
  </si>
  <si>
    <t>LINEA DE TRABAJO:  0309-  PROYECCION SOCIAL</t>
  </si>
  <si>
    <t>LINEA DE TRABAJO:  0310- SERVICIOS GENERALES.</t>
  </si>
  <si>
    <t>José Baldemar Granados</t>
  </si>
  <si>
    <t>Jefe Servicios Generales</t>
  </si>
  <si>
    <t>Servicios Mpales.</t>
  </si>
  <si>
    <t>Víctor Manuel Figueroa</t>
  </si>
  <si>
    <t>Encargado Parques</t>
  </si>
  <si>
    <t>Juan José Acosta Rudamas</t>
  </si>
  <si>
    <t>Barride de Calles</t>
  </si>
  <si>
    <t>Roberto Antonio Alas</t>
  </si>
  <si>
    <t>Electricista</t>
  </si>
  <si>
    <t>Jose´Leonardo Coca Guardado</t>
  </si>
  <si>
    <t>Mozo Tren de Aseo</t>
  </si>
  <si>
    <t>Pedro Juan Cañas Torres</t>
  </si>
  <si>
    <t>Aux.Motoniveladora</t>
  </si>
  <si>
    <t>María Magdalena Cañas</t>
  </si>
  <si>
    <t>Felícito Castillo Recínos</t>
  </si>
  <si>
    <t>Motorista Tren de Aseo</t>
  </si>
  <si>
    <t>Facundo de Dolores García</t>
  </si>
  <si>
    <t>Andrés Vásquez Pérez</t>
  </si>
  <si>
    <t>Rolando Antonio Alas Galdamez</t>
  </si>
  <si>
    <t>TOTALES………………………………………………………………………………………</t>
  </si>
  <si>
    <t>Juan José Acosta</t>
  </si>
  <si>
    <t xml:space="preserve">Miguel Angel  Benítez Cisneros </t>
  </si>
  <si>
    <t xml:space="preserve">José Leonardo Guardado Coca </t>
  </si>
  <si>
    <t>María Margdalena Cañas Hernández</t>
  </si>
  <si>
    <t>Felícito Castillo Recinos</t>
  </si>
  <si>
    <t>Efraín Guzman Estrada</t>
  </si>
  <si>
    <t>Walter Rolando Salinas Menjivar</t>
  </si>
  <si>
    <t>José Florentino Peraza</t>
  </si>
  <si>
    <t>Esmeralda Margareth Zamora</t>
  </si>
  <si>
    <t>Sandra Isabel Guatemala Santamaria</t>
  </si>
  <si>
    <t>Cementerio</t>
  </si>
  <si>
    <t>Admora.Mercado</t>
  </si>
  <si>
    <t>José Oliverio Valladares</t>
  </si>
  <si>
    <t>Rolando Antonio Alas Galdàmez</t>
  </si>
  <si>
    <t>Barrido parques</t>
  </si>
  <si>
    <t>Aux.serv.grales.</t>
  </si>
  <si>
    <t>Retroexcabadora</t>
  </si>
  <si>
    <t>Motoniveladora</t>
  </si>
  <si>
    <t>Matarife Rastro</t>
  </si>
  <si>
    <t>Baños pub.Mercado</t>
  </si>
  <si>
    <t>LINEA DE TRABAJO:  0401- P R E-   I  N V E R S I O N</t>
  </si>
  <si>
    <t>Fondo General 5% FF1</t>
  </si>
  <si>
    <t>LINEA DE TRABAJO:  0402- PROYECTOS DE DESARROLLO SOCIAL</t>
  </si>
  <si>
    <t>Fondo General 75% FF1</t>
  </si>
  <si>
    <t>LINEA DE TRABAJO:  0501-FINANCIAMIENTO DE LA DEUDA</t>
  </si>
  <si>
    <t>LINEA DE TRABAJO:  0403- PROYECTOS FONDOS DONACIONES</t>
  </si>
  <si>
    <t>LINEA DE TRABAJO:  0601- FORTALECIMIENTO DE GOBIERNOS LOCALES</t>
  </si>
  <si>
    <t>Fondo General  FISDL</t>
  </si>
  <si>
    <t>61607-</t>
  </si>
  <si>
    <t>PROYECTO: INTRODUCCION AGUA POTABLE C/BUENA VISTA</t>
  </si>
  <si>
    <t>PROYECTO PLAN DE MITIGACION DE RIEGOS</t>
  </si>
  <si>
    <t>ALCALDIA MUNCIPAL DE SUCHITOTO, DEPARTAMENTO DE CUSCATLAN.</t>
  </si>
  <si>
    <t xml:space="preserve">juridico </t>
  </si>
  <si>
    <t>Atencion al cliente</t>
  </si>
  <si>
    <t>Encargada de Control Urbano</t>
  </si>
  <si>
    <t>Gloria Espeanza Mancia</t>
  </si>
  <si>
    <t>Custodio Cementerio</t>
  </si>
  <si>
    <t>Auxiliar de Serv.Grales.</t>
  </si>
  <si>
    <t>Barrido de Calles</t>
  </si>
  <si>
    <t xml:space="preserve">Walter Rolando Menjivar Salinas </t>
  </si>
  <si>
    <t>Operador de Retroexcabadora</t>
  </si>
  <si>
    <t>TOTAL REMUNERACIONES</t>
  </si>
  <si>
    <t>DIETAS A CONCEJALES</t>
  </si>
  <si>
    <t>1560 c/reunion</t>
  </si>
  <si>
    <t>Concejo</t>
  </si>
  <si>
    <t>Aport.Patron.INSAFOR 1% s/planilla ISSS</t>
  </si>
  <si>
    <t>TOTAL SUELDOS FODES 25%..........</t>
  </si>
  <si>
    <t>TOTAL SUELDOS FONDO MUNICIPAL………</t>
  </si>
  <si>
    <t>TOTAL SUELDOS PUERTO SAN JUAN……..</t>
  </si>
  <si>
    <t>TOTAL…………………………………………….</t>
  </si>
  <si>
    <t>MENSUAL</t>
  </si>
  <si>
    <t>AL AÑO</t>
  </si>
  <si>
    <t>AÑO 2012 SUELDOS</t>
  </si>
  <si>
    <t>AFPS AÑO 2014……………..</t>
  </si>
  <si>
    <t>APORTACIONES AL  ISSS……………..</t>
  </si>
  <si>
    <t>AGUINALDOS  AÑO  2011</t>
  </si>
  <si>
    <t>APORTACIONES INPEP 2012</t>
  </si>
  <si>
    <t xml:space="preserve">Tecnico Proy.rurales </t>
  </si>
  <si>
    <t>Proyección de Recursos Humanos para el Año 2015</t>
  </si>
  <si>
    <t>Sub-Jefe Policía Mpal.</t>
  </si>
  <si>
    <t>Miguel Angel Duran Batres</t>
  </si>
  <si>
    <t xml:space="preserve">      Tiangue</t>
  </si>
  <si>
    <t>Jose Antonio Gomez Guzman</t>
  </si>
  <si>
    <t>Elda Roxana Flores de Ascencio</t>
  </si>
  <si>
    <t>Operador Retroexcabadora</t>
  </si>
  <si>
    <t>Admora. del mercado</t>
  </si>
  <si>
    <t>Enc. baños Mercado</t>
  </si>
  <si>
    <t>Mtto. De Piscinas</t>
  </si>
  <si>
    <t>MUNICIPALIDAD DE SUCHITOTO</t>
  </si>
  <si>
    <t xml:space="preserve">PREINVERSION  5 %                         </t>
  </si>
  <si>
    <t>MONTO PARA EL 2014</t>
  </si>
  <si>
    <t>NOMBRE DEL PROYECTO</t>
  </si>
  <si>
    <t>MONTO ASIGNADO</t>
  </si>
  <si>
    <t>NOMBRE DE LOS PROYECTOS A EJECUTAR EN CADA ZONA</t>
  </si>
  <si>
    <t>Costruccion</t>
  </si>
  <si>
    <t>Ampliaciones</t>
  </si>
  <si>
    <t>Inversiones Social</t>
  </si>
  <si>
    <t>Inversiones Diversos</t>
  </si>
  <si>
    <t>61601- PROYECTOS VIALES</t>
  </si>
  <si>
    <t>De Bienes diversos (COMPOST, VIDRIO, PLASTICO)</t>
  </si>
  <si>
    <t>FONDO MUNICIPAL……………………………</t>
  </si>
  <si>
    <t>FONDO FODES 75%  2015…………………….</t>
  </si>
  <si>
    <t>FONDO FODES 25%  2015……………………</t>
  </si>
  <si>
    <t>FONDOS DONACIONES……………………….</t>
  </si>
  <si>
    <t>Fondos Donaciones</t>
  </si>
  <si>
    <t xml:space="preserve">TRANSFERENCIAS CTES  </t>
  </si>
  <si>
    <t>TRANS. CTES DEL SECTOR PUB.</t>
  </si>
  <si>
    <t>CRISTIAN..</t>
  </si>
  <si>
    <t>don Fredy y Hugo Marvn</t>
  </si>
  <si>
    <t>TOYOTA HILUX 2003……………………</t>
  </si>
  <si>
    <t>COMBUSTIBLE</t>
  </si>
  <si>
    <t>MTTO. Y REPARACONES</t>
  </si>
  <si>
    <t>LLANTAS</t>
  </si>
  <si>
    <t>SEGURO</t>
  </si>
  <si>
    <t>PICK UP MITSUBISHI  L-200</t>
  </si>
  <si>
    <t>MTTO. Y REPARACIONES</t>
  </si>
  <si>
    <t>TOYOTA HILUX 2010</t>
  </si>
  <si>
    <t>MTTO. REPARACIONES</t>
  </si>
  <si>
    <t>MTTO. CARTELERA</t>
  </si>
  <si>
    <t>PICK UP NISSAN VERDE COMBUSTIBLE : $4320.00, LLANTAS  $ 1400.00, MTTO. Y REPARACIONES $1390.00</t>
  </si>
  <si>
    <t>MERCADO</t>
  </si>
  <si>
    <t>Victor Geovanny Casco</t>
  </si>
  <si>
    <t>Enc.Monitoreo camaras</t>
  </si>
  <si>
    <t>ALCALDIA</t>
  </si>
  <si>
    <t>RASTRO</t>
  </si>
  <si>
    <t>CANCHA NACIONAL</t>
  </si>
  <si>
    <t>BARRIDO DE CALLES</t>
  </si>
  <si>
    <t>CEMENTERIO</t>
  </si>
  <si>
    <t>TOTALES..</t>
  </si>
  <si>
    <t>LINEA DE TRABAJO:  0203- CTAS. CORRIENTES Y COBRO RECUPERACION DE MORA</t>
  </si>
  <si>
    <t>LISTADO DE PROYECTOS A EJECUTARSE EN EL AÑO 2015</t>
  </si>
  <si>
    <t>PROYECTOS 2014</t>
  </si>
  <si>
    <t>031-51-00268-72 Turismo 2013</t>
  </si>
  <si>
    <t>031-51-00264-90  TV Municipal 2013</t>
  </si>
  <si>
    <t>031-51-00260-40 COEM  2012</t>
  </si>
  <si>
    <t>031-51-00265-03 Limpieza de calles 2013</t>
  </si>
  <si>
    <t>031-51-00266-35 Relleno Sanitario</t>
  </si>
  <si>
    <t>031-51-00266-50 Motoniveladora y Retroexcabadora</t>
  </si>
  <si>
    <t>031-51-00269-37 Imp.Politica de Genero 2013</t>
  </si>
  <si>
    <t>031-51-00269-70 Rampa Las Lajitas</t>
  </si>
  <si>
    <t>031-51-00273-72 Concejo Mpal prevencion de la violencia 2013</t>
  </si>
  <si>
    <t>031-51-00274-37 Apoyo a la juventud en act. Recreativas a traves del Deporte.</t>
  </si>
  <si>
    <t>031-51-00284-33 Construccion canaleta en tramo de calle de Nueva Consolacion a Laura López</t>
  </si>
  <si>
    <t>031-51-00284-40 Apoyo a jovenes en comunicación social y Television Mpal</t>
  </si>
  <si>
    <t>031-51-00284-76 Operación y Mtto. De la Motoniveladora y Retroexcabadora para el mtto. De calles y caminos vecinales</t>
  </si>
  <si>
    <t xml:space="preserve">031-51-00285-14 Proyeccion social y participacion ciudadana </t>
  </si>
  <si>
    <t>031-51-00265-62 CEMUDI 2013</t>
  </si>
  <si>
    <t>031-51-00285-22 Centro Municipal de Desarrollo Infantil  CEMUDI</t>
  </si>
  <si>
    <t>031-51-00285-49 Implementacion de la politica municipal de juventud</t>
  </si>
  <si>
    <t>031-51-00285-57 Campaña de limpieza en zona urbana y rural del Municipio</t>
  </si>
  <si>
    <t>031-51-00285-80 Concejo Municipal de prevencion de la violencia Mpal.</t>
  </si>
  <si>
    <t>031-51-00287-43 Alcantarillado Sanitario Comunidad Nuevo Suchitoto</t>
  </si>
  <si>
    <t>031-51-00287-50 Recoleccion de basura, operación y mtto.  De Relleno Sanitario, camion recolector y planta de compostaje</t>
  </si>
  <si>
    <t>031-51-00288-08 Empedrado seco Comunidad El Libano</t>
  </si>
  <si>
    <t>031-51-00288-87 Compactacion de muro de retencion en cancha de futbol, Comunidad Celina Ramos fase 4, Canton Platanares</t>
  </si>
  <si>
    <t xml:space="preserve">031-51-00289-30 Gestion de riesgo proteccion civil y funcionamiento COEM </t>
  </si>
  <si>
    <t>031-51-00290-90 Apoyo a la cultura y el turismo en Suchitoto</t>
  </si>
  <si>
    <t>031-51-00292-94 Ejecucion de la Politica de equidad de Genero</t>
  </si>
  <si>
    <t>031-51-00294-05 Formulacion de la politica municipal agropecuaria con enfoque de genero</t>
  </si>
  <si>
    <t>031-51-00296-50 Contrapartida municipal al convenio interinstitucional fovial-Alcaldia de Suchitoto, suministro y aplicación de emulsion asfaltica tipo ccs-1h para mejoramiento de calle canton Montepeque</t>
  </si>
  <si>
    <t>031-51-00297-30 Niñez y Adolescencia Municipal de Suchitoto</t>
  </si>
  <si>
    <t>031-51-00299-28 Construccion de cancha de basquetbol y futbol rapido reglamentaria en comunidad El Papaturro</t>
  </si>
  <si>
    <t>031-51-00300-12 Construccion de estructura y techaco para cancha deportiva multiusos en Comunidad Milingo</t>
  </si>
  <si>
    <t>031-51-00300-20 Promocion de la Salud Municipio de Suchitoto</t>
  </si>
  <si>
    <t>031-51-00300-47 Construccion de cerco de tela ciclon fase 1 Cancha de futbol Comunidad Haciendita II, Canton Hacienda</t>
  </si>
  <si>
    <t>61603-      PROYECTOS DE EDUCACION Y RECREACION 2014</t>
  </si>
  <si>
    <t>61603-      PROYECTOS DE EDUCACION Y RECREACION  2014</t>
  </si>
  <si>
    <t>61602-      PROYECTOS DE SALUD Y SANEAMIENTO AMBIENTAL   2014</t>
  </si>
  <si>
    <t>031-51-00300-55  Mejoras en canchas existentes de basquetbol y futbol en Comunidad Canton Copapayo</t>
  </si>
  <si>
    <t xml:space="preserve">031-51-00300-63 Balastado en calles Comnidad Apolinario Serrano,San Jose Buena Vista. </t>
  </si>
  <si>
    <t>031-51-00300-70 Construccion de Cancha Comunidad Los Henriquez Canton Montepeque</t>
  </si>
  <si>
    <t>031-51-00300-80 Construccion de obra de pdaso en Comunidad El Papaturro Canton La Bermuda</t>
  </si>
  <si>
    <t>031-51-00300-98 Bacheo en calle al Caulote Comunidad El Bonete Canton El Caulote Zona Milingo</t>
  </si>
  <si>
    <t>031-51-00301-95 Balastado ramo de calle Comunidad El Libano, Canton San Lucas</t>
  </si>
  <si>
    <t>61699-      PROYECTOS DE INFRAESTRUCTURA DIVERSAS</t>
  </si>
  <si>
    <t>031-51-00301-87 Fortalecimiento Institucional Alcaldia Municipal Suchitoto</t>
  </si>
  <si>
    <t>031-51-00301-79 Construccion de cerca perimetral y marcos de porteria de cancha de tubol Comunidad El Bario.</t>
  </si>
  <si>
    <t>031-51-00302-09 Balastado en calles Canton San Jose Bueva Vista</t>
  </si>
  <si>
    <t xml:space="preserve">61604-      PROYECTOS DE VIVIENDAS Y OFICINAS </t>
  </si>
  <si>
    <t>031-51-00302-33 Apoyo a Casas Comunales Zona La Bermuda Comunidad San Rafael Fase III, Canton La Bermuda</t>
  </si>
  <si>
    <t>031-51-00302-40 Obras complementarias electricas comprendidas en fase II del Centro de Desarrollo Integral de las Mujeres de Suchitoto</t>
  </si>
  <si>
    <t>031-51-00302-50 Continuidad fortalecimiento institucional de la Municipalidad de Suchitoto en planificacion territorial y gestion del Plan Maestro del Municipio de Suchitoto</t>
  </si>
  <si>
    <t>031-51-00302-84  Construccion de muro de retencion sobre Rio Tasajera, Comunidad Chaguiton, Canton San Lucas, Suchitoto</t>
  </si>
  <si>
    <t>031-51-00302-92 Actividades Festivas y Culturales de Suchitoto.</t>
  </si>
  <si>
    <t>031-51-00303-49 Construccion de portones en Calle principal Canton El Corozal, Suchitoto</t>
  </si>
  <si>
    <t>031-51-00303-73 Construccion de canaleta revestida Comunidad Los Positos, Canton Colima</t>
  </si>
  <si>
    <t>031-51-00303-80 Remocion de poste electrico en cancha de futbol Canton San Jose Palogrande</t>
  </si>
  <si>
    <t>031-51-00303-90 Balastado de calle interna en Comunidades Canton Platanares Suchitoto</t>
  </si>
  <si>
    <t xml:space="preserve">031-51- 00304-20 Construccion de obra de paso en calle principal Canton Copapayo </t>
  </si>
  <si>
    <t>031-51-00304-38 Empedrado fraguado de un tramo de calle interna comunidad El Copinol, Canton Milingo</t>
  </si>
  <si>
    <t>031-51-00304-70 Construccion de Casa Comunal fase ii, Comunidad Ciudadela Guillermo Manuel Ungo, Canton Montepeque</t>
  </si>
  <si>
    <t xml:space="preserve">031-51-00304-89 Construccion de obra de paso Canton Palacios </t>
  </si>
  <si>
    <t>031-51-00305-00 Construccion de corredor en Casa Comunal, Comunidad Nueva Consolacion Canton El Zapote</t>
  </si>
  <si>
    <t>031-51-00305-19 Mejoeras y Equipamiento para oficina y salon de reuniones contiguo a Rastro Municipal</t>
  </si>
  <si>
    <t>031-51-00305-27 Balastado en calles internas Comunidad San Francisco Canton San Lucas</t>
  </si>
  <si>
    <t>031-51-00305-94 Balastado tramo de calle que conduce a la cancha de futbol Comunidad La Mora, Canton El Zapote</t>
  </si>
  <si>
    <t>031-51-00305-86 Empedrado fraguado de un tramo de calle principal Comunidad Las Delicias</t>
  </si>
  <si>
    <t>031-51-00306-16 Reparacion de calle principal Comunidad Santa Fe, Canton El Zapote</t>
  </si>
  <si>
    <t>031-51-00306-24 Empedrado fraguado de un tramo de calle principal Comunidad Mazatepeque Canton El Zapote</t>
  </si>
  <si>
    <t>031-51-00306-59 Balastado tramo de calle que conduce a cancha de futbol Comunidad Los Almendros Canton El Zapote</t>
  </si>
  <si>
    <t>031-51-00306-75 Instalacion de luminarias Comunidad San Francisco Sector Dos, Canton San Lucas</t>
  </si>
  <si>
    <t>031-51-00307-20 Construccion de obras vdarias calle principal Canton Estanzuelas</t>
  </si>
  <si>
    <t>031-51-00307-30 Fortalecimiento del desarrollo economico, social y ambiental con la participacion de pequeños agricultores y agricultoras con enfoque agroecologico en el Municipio de Suchitoto</t>
  </si>
  <si>
    <t>OTRAS CUENTAS DE PROYECTOS</t>
  </si>
  <si>
    <t>PROYECTO FISDL/PGL/C1  (AHORRO)</t>
  </si>
  <si>
    <t>PROYECTO FISDL/PGL/C2  (AHORRO)</t>
  </si>
  <si>
    <t>103010112080 SUCHITOTO FISDL/PFGL/PLAN DE RIESGOS DE DESASTRES (BANCO PROCREDIT)</t>
  </si>
  <si>
    <t>031-51-00302-25 INTRODUCCION DEL SISTEMA DE AGUA POTABLE Y SANEAMIENTO EN COMUNIDAD EL PAPAYAN</t>
  </si>
  <si>
    <t>1460026578 ALCALDIA MUNICIPAL DE SUCHITOTO PRESTAMO BANCO HIPOTECARIO</t>
  </si>
  <si>
    <t>031-51-00302-17 PRESTAMO REMODELACION DEL MERCADO MUNICIPAL DE SUCHITOTO FASE II</t>
  </si>
  <si>
    <t>031-51-00265-38 Calle principal La Bermuda</t>
  </si>
  <si>
    <t xml:space="preserve">teo </t>
  </si>
  <si>
    <t>victor figueroa</t>
  </si>
  <si>
    <t>TOTAL………………………………………………………………………………………...……………</t>
  </si>
  <si>
    <t xml:space="preserve">70% FODES       </t>
  </si>
  <si>
    <t>No. PROYECTO</t>
  </si>
  <si>
    <t>ZONA MILINGO</t>
  </si>
  <si>
    <t>EMPEDRADO FRAGUADO CAULOTE</t>
  </si>
  <si>
    <t>EMPEDRADO FRAGUADO  ROBLE</t>
  </si>
  <si>
    <t xml:space="preserve">MURO DE RETENCION CANCHA PALOGRANDE </t>
  </si>
  <si>
    <t xml:space="preserve">MURO DE RETENCION CALLE ESTANZUELAS  </t>
  </si>
  <si>
    <t>EMPEDRADO FRAGUADO COPINOL</t>
  </si>
  <si>
    <t>CONTRAPARTIDA PARA PROYECTO VIAL DE COMUNIDAD NUEVA CONSOLACION, MAZATEPEQUE Y LA MORA</t>
  </si>
  <si>
    <t>Construccion de cancha comunidad las Delicias</t>
  </si>
  <si>
    <t>balastado a calle comunidad Sitio mango mocho</t>
  </si>
  <si>
    <t>Empedrado Fraguado comunidad Comunidad Santa FE</t>
  </si>
  <si>
    <t>Empedrado fraguado comunidad Haciendita I</t>
  </si>
  <si>
    <t>COLIMA</t>
  </si>
  <si>
    <t xml:space="preserve">III fase de construccion de adoquinado mixto en Colonia Canaan </t>
  </si>
  <si>
    <t xml:space="preserve">Alumbrado publico Zona colima </t>
  </si>
  <si>
    <t>Inmueble para cementerio Zona Colima</t>
  </si>
  <si>
    <t>Construccion de Baden zona Comundad Patricia puertas</t>
  </si>
  <si>
    <t xml:space="preserve">Construccion de tramo de calle de Pueblo Viejo </t>
  </si>
  <si>
    <t>construccion de Baden zona Comundad El Milagro</t>
  </si>
  <si>
    <t>Reparacion de Baden y cuneta en caserio el Valle</t>
  </si>
  <si>
    <t>construccion de baden la caja</t>
  </si>
  <si>
    <t xml:space="preserve">Construccion de tramo de calle Los Angeles  </t>
  </si>
  <si>
    <t>Construccion de cuneta en comunidad Meson</t>
  </si>
  <si>
    <t>Construccion de tramo de cintiado en Los Positos</t>
  </si>
  <si>
    <t>Apoyo a vivienda provisional a la Zona Colima</t>
  </si>
  <si>
    <t>ampliacion de energia San Cristobal</t>
  </si>
  <si>
    <t>Construccion de muro centro escolar colima</t>
  </si>
  <si>
    <t>Empedrado Fraguado El Aceituno</t>
  </si>
  <si>
    <t>Empedrado Fraguado Monseñor Romero</t>
  </si>
  <si>
    <t>Empedrado Fraguado   Huerta Enana</t>
  </si>
  <si>
    <t>Empedrado Fraguado Hacienda Montepeque</t>
  </si>
  <si>
    <t>Empedrado Fraguado  Alegria</t>
  </si>
  <si>
    <t>Empedrado Fraguado Sitio Nuevo</t>
  </si>
  <si>
    <t>Empedrado Fraguado Calle guillermo Manuel Ungo</t>
  </si>
  <si>
    <t>$2,600. 00</t>
  </si>
  <si>
    <t>Balastado calle Montepeque</t>
  </si>
  <si>
    <t>construcion de obra de paso comunidad Altos de Montepeque</t>
  </si>
  <si>
    <t>COPAPAYO</t>
  </si>
  <si>
    <t>PROYECTO VIAL COPAPAYO</t>
  </si>
  <si>
    <t>PROYECTO VIAL AGUA CALIENTE</t>
  </si>
  <si>
    <t>PROYECTO VIAL  PEPEISTENANGO</t>
  </si>
  <si>
    <t>SAN FRANCISCO</t>
  </si>
  <si>
    <t>Construccion de Canaleta de aguas lluvias</t>
  </si>
  <si>
    <t>Balastado de Calle Comunidad Chaguiton</t>
  </si>
  <si>
    <t>Techo de casa comunal Apolinario Serrano</t>
  </si>
  <si>
    <t>LA BERMUDA</t>
  </si>
  <si>
    <t>Empedrado fraguado , calle comunidad primavera</t>
  </si>
  <si>
    <t>Construccion de obra de paso Comunidad El Bario</t>
  </si>
  <si>
    <t>Empedadro fraguado, calle comunidad San Antonio</t>
  </si>
  <si>
    <t>Empedrado Fraguado calle Comunidad Celina Ramos</t>
  </si>
  <si>
    <t>Compra de accesorios para sistema de agua comunidad Zacamil II</t>
  </si>
  <si>
    <t>Empedrado  fraguado calle  comunidad Valle Verde</t>
  </si>
  <si>
    <t xml:space="preserve">BACHEO CALLES INTERNAS </t>
  </si>
  <si>
    <t>PROYECTO EMPREDADO FRAGUADO LAS BRISAS II fase</t>
  </si>
  <si>
    <t>61602- PROYECTOS DE  SALUD Y SANEAMIENTO AMBIENTAL</t>
  </si>
  <si>
    <t xml:space="preserve">PROYECTO CAMPAÑA DE LIMPIEZA EN LA ZONA URBANA Y RURAL. </t>
  </si>
  <si>
    <t>CONSTRUCCION DE TRINCHERA  # 11 EN RELLENO SANITARIO</t>
  </si>
  <si>
    <t>RECOLECCION DE BASURA, OPERACIÓN Y MTTO DE RELLENO SANITARIO Y PLANTA COMPOSTAJE</t>
  </si>
  <si>
    <t>GESTION DE RIESGOS  COEM</t>
  </si>
  <si>
    <t xml:space="preserve">SEGURIDAD E HIGIENE OCUPACIONAL </t>
  </si>
  <si>
    <t>PROMOCION DE LA SALUD</t>
  </si>
  <si>
    <t>61603- PROYECTOS DE EDUCACION Y RECREACION</t>
  </si>
  <si>
    <t>APOYO AL DEPORTE</t>
  </si>
  <si>
    <t>MEJORAS AL PARQUE SAN MARTIN</t>
  </si>
  <si>
    <t>Cancha de copapayo II fase</t>
  </si>
  <si>
    <t>PAPATURRO II FASE</t>
  </si>
  <si>
    <t>MILINGO II fase</t>
  </si>
  <si>
    <t>CANCHA  Barrio Santa Lucia</t>
  </si>
  <si>
    <t>CANCHA LOS HENRIQUEZ</t>
  </si>
  <si>
    <t>CERCA PERIMETRAL EN CANCHA  DE FUTBOL C/AGUA CALIENTE II fase</t>
  </si>
  <si>
    <t>CANCHA EL LIBANO</t>
  </si>
  <si>
    <t>CANCHA LA MORA</t>
  </si>
  <si>
    <t>CANCHA EL MILAGRO</t>
  </si>
  <si>
    <t xml:space="preserve"> CANCHA Laura Lopez</t>
  </si>
  <si>
    <t>CANCHA Col. Nuevo Suchoto</t>
  </si>
  <si>
    <t>CEMUDI Y CBI</t>
  </si>
  <si>
    <t>NIÑEZ Y ADOLESCENCIA</t>
  </si>
  <si>
    <t>61604- PROYECTOS DE VIVIENDAS Y OFICINAS</t>
  </si>
  <si>
    <t>APOYO  A CASA COMUNAL MONTEPEQUE</t>
  </si>
  <si>
    <t xml:space="preserve">CUOTAS PRESTAMO BANCO HIPOTECARIO REMODELACION DE MERCADO </t>
  </si>
  <si>
    <t>VIVIENDA PROVISIONAL</t>
  </si>
  <si>
    <t>61606- PROYECTOS  ELECTRICOS Y DE COMUNICACIONES.</t>
  </si>
  <si>
    <t>61699- PROYECTOS DE INFRAESTRUCTURAS DIVERSAS</t>
  </si>
  <si>
    <t xml:space="preserve"> IMPLEMENTACION DE LA POLITICA MUNICIPAL AGROPECUARIA CON ENFOQUE DE GENERO</t>
  </si>
  <si>
    <t>PROYECCION SOCIAL Y PARTICIPACION CIUDADANA</t>
  </si>
  <si>
    <t>ACTIVIDADES CULTURALES ANIVERSARIO DE SUCHITOTO.</t>
  </si>
  <si>
    <t>SEGURIDAD (FUNCIONAMIENTO DEL COMITÉ MUNICIPAL DE PREVENCION  DE LA VIOLENCIA)</t>
  </si>
  <si>
    <t>PROYECTO DE PROMOCION Y APOYO A LA CULTURA Y EL TURISMO EN SUCHITOTO</t>
  </si>
  <si>
    <t xml:space="preserve">PROYECTO DE ORNATO y EQUIPAMIENTO URBANO </t>
  </si>
  <si>
    <t>FORTALECIMIENTO INSTITUCIONAL</t>
  </si>
  <si>
    <t>APOYO A PERSONAS CON DISCAPACIDAD</t>
  </si>
  <si>
    <t>CONSULTORIA</t>
  </si>
  <si>
    <t xml:space="preserve">CONTRAPARTIDA , CONSTRUCCION  DE BAÑOS EN SITIO CENICERO </t>
  </si>
  <si>
    <t>ADQUISICION DE UN TRANSPORTE</t>
  </si>
  <si>
    <t>CONSTRUCCION DEL CENTRO DE DESARROLLO INTEGRAL DE LA MUJER FASE III</t>
  </si>
  <si>
    <t>ADQUISICION DE UN INMUEBLE</t>
  </si>
  <si>
    <t xml:space="preserve">CUOTA MICRO REGION </t>
  </si>
  <si>
    <t>No.00305</t>
  </si>
  <si>
    <t>No.00346</t>
  </si>
  <si>
    <t>No.14003</t>
  </si>
  <si>
    <t>No.14001</t>
  </si>
  <si>
    <t>No.14016</t>
  </si>
  <si>
    <t>No.14041</t>
  </si>
  <si>
    <t>No.14056</t>
  </si>
  <si>
    <t>No.14058</t>
  </si>
  <si>
    <t>No.14059</t>
  </si>
  <si>
    <t>No.14063</t>
  </si>
  <si>
    <t>No.14064</t>
  </si>
  <si>
    <t>No.14070</t>
  </si>
  <si>
    <t>031-51-00302-68 Balastado en Calles del Canton Montepeque Municipio de Suchitoto</t>
  </si>
  <si>
    <t>No.14071</t>
  </si>
  <si>
    <t>No.14077</t>
  </si>
  <si>
    <t>No.14075</t>
  </si>
  <si>
    <t>No.14076</t>
  </si>
  <si>
    <t>No.14079</t>
  </si>
  <si>
    <t>No.14078</t>
  </si>
  <si>
    <t>No.14082</t>
  </si>
  <si>
    <t>No.14083</t>
  </si>
  <si>
    <t>No.14088</t>
  </si>
  <si>
    <t>No.14093</t>
  </si>
  <si>
    <t>No.14092</t>
  </si>
  <si>
    <t>031-51-00306-08 Empedrado fraguado de un tramo de calle principal Comunidad Haciendita I</t>
  </si>
  <si>
    <t>No.14091</t>
  </si>
  <si>
    <t>No.14090</t>
  </si>
  <si>
    <t>No.14089</t>
  </si>
  <si>
    <t>No.14086</t>
  </si>
  <si>
    <t>No.00143</t>
  </si>
  <si>
    <t>No.00323</t>
  </si>
  <si>
    <t>No.00351</t>
  </si>
  <si>
    <t>No.00306</t>
  </si>
  <si>
    <t>No.00110</t>
  </si>
  <si>
    <t>No.14008</t>
  </si>
  <si>
    <t>No.14010</t>
  </si>
  <si>
    <t>No.14012</t>
  </si>
  <si>
    <t>No.14015</t>
  </si>
  <si>
    <t>No.14021</t>
  </si>
  <si>
    <t>No.14054</t>
  </si>
  <si>
    <t>No.14053</t>
  </si>
  <si>
    <t>No.14050</t>
  </si>
  <si>
    <t>No.14043</t>
  </si>
  <si>
    <t>No.00325</t>
  </si>
  <si>
    <t>No.14007</t>
  </si>
  <si>
    <t>No.00162</t>
  </si>
  <si>
    <t>No.14019</t>
  </si>
  <si>
    <t>No.00</t>
  </si>
  <si>
    <t>No.14002</t>
  </si>
  <si>
    <t>No.14052</t>
  </si>
  <si>
    <t>No.14057</t>
  </si>
  <si>
    <t>No.14061</t>
  </si>
  <si>
    <t>No.14004</t>
  </si>
  <si>
    <t>031-51-00284-88 Apoyo a la juventud en actividades recreativas a traves del deporte en el Municipio  Suchitoto</t>
  </si>
  <si>
    <t>No.14055</t>
  </si>
  <si>
    <t>No.14067</t>
  </si>
  <si>
    <t>No.14080</t>
  </si>
  <si>
    <t>No.14081</t>
  </si>
  <si>
    <t>No.14084</t>
  </si>
  <si>
    <t>nO.00324</t>
  </si>
  <si>
    <t>031-51-00265-54 Ampliacion tramo energia C/El Milagro</t>
  </si>
  <si>
    <t>No..14085</t>
  </si>
  <si>
    <t>No.00338</t>
  </si>
  <si>
    <t>No.00316</t>
  </si>
  <si>
    <t>No.14005</t>
  </si>
  <si>
    <t>No.14009</t>
  </si>
  <si>
    <t>No.14025</t>
  </si>
  <si>
    <t>No.14032</t>
  </si>
  <si>
    <t>No.14036</t>
  </si>
  <si>
    <t>No.14062</t>
  </si>
  <si>
    <t>No.14068</t>
  </si>
  <si>
    <t>No.14069</t>
  </si>
  <si>
    <t>No.14073</t>
  </si>
  <si>
    <t>No.14087</t>
  </si>
  <si>
    <t>EJECUCION DE LA POLITICA DE EQUIDAD DE GENERO</t>
  </si>
  <si>
    <t xml:space="preserve">61601- VIALES   </t>
  </si>
  <si>
    <t>TOTAL ASIGNACION FODES 2015…………………………</t>
  </si>
  <si>
    <t>Construccion de Baden comunidad La Pita</t>
  </si>
  <si>
    <t>Balastado en calles  C/Colima</t>
  </si>
  <si>
    <t>Compra de inmueble para cancha de La Caja</t>
  </si>
  <si>
    <t>Ampliacion de casa comunal ComunIdad Ichanquezo</t>
  </si>
  <si>
    <t xml:space="preserve">Cerca perimetral de maya ciclon </t>
  </si>
  <si>
    <t>Construccion de letrina abonera Centro Escolar El Libano</t>
  </si>
  <si>
    <t xml:space="preserve">Compra de inmueble para cancha de Comunidad El Corozal </t>
  </si>
  <si>
    <t>Cerca perimetral de maya ciclon, en Kiosco de comunal de La Comunidad Zacamil I</t>
  </si>
  <si>
    <t>OPERACIÓN  Y MANTENIMIENTO DE MOTONIVELADORA Y RETRO EXCAVADORA, PARA EL MANTENIMIENTO DE CALLES Y CAMINOS VECINALES.</t>
  </si>
  <si>
    <t>OPERACIÓN Y MANTENIMIENTO DE ALUMBRADO PUBLILCO 2015</t>
  </si>
  <si>
    <t>IMPLEMENTACION DE LA POLITICA MUNICIPAL DE JUVENTUD 2015</t>
  </si>
  <si>
    <t>CONSTRUCCION DE KIOSKOS EN PLAZA CENTRAL</t>
  </si>
  <si>
    <t>APOYO A LA EDUCACION</t>
  </si>
  <si>
    <t>No.00326</t>
  </si>
  <si>
    <t>BANCO DAVIVIENDA</t>
  </si>
  <si>
    <t>DAVIVIENDA</t>
  </si>
  <si>
    <t>DONACION: INTRODUCCION SISTEMA DE AGUA POTABLE COMUNIDAD PAPAYAN</t>
  </si>
  <si>
    <t>SALDO PRESTAMO REMODELACION MERCADO MPAL. SUCHITOTO II FASE………………………………</t>
  </si>
  <si>
    <t>LINEA DE TRABAJO:  0105-  RECURSOS HUMANOS</t>
  </si>
  <si>
    <t>ENDEUDAMIENTO INTERNO</t>
  </si>
  <si>
    <t>EMPRESTITOS DE EMPRESAS PRIVADAS FINANCIERAS</t>
  </si>
  <si>
    <t>Fondo General 25%       FF1</t>
  </si>
  <si>
    <t>SALDO PRESTAMO REMODELACION MERCADO</t>
  </si>
  <si>
    <t>LT0101</t>
  </si>
  <si>
    <t>LT 0102</t>
  </si>
  <si>
    <t>LT 0103</t>
  </si>
  <si>
    <t>LT 0104</t>
  </si>
  <si>
    <t>LT 0105</t>
  </si>
  <si>
    <t>LT 0202</t>
  </si>
  <si>
    <t>LT 0201</t>
  </si>
  <si>
    <t>LT 0203</t>
  </si>
  <si>
    <t>LT 0204</t>
  </si>
  <si>
    <t>LT 0205</t>
  </si>
  <si>
    <t>LT 0301</t>
  </si>
  <si>
    <t>LT 0302</t>
  </si>
  <si>
    <t>LT 0303</t>
  </si>
  <si>
    <t>LT 0304</t>
  </si>
  <si>
    <t>LT 0305</t>
  </si>
  <si>
    <t>LT 0306</t>
  </si>
  <si>
    <t>LT 0307</t>
  </si>
  <si>
    <t>LT 0308</t>
  </si>
  <si>
    <t>LT 0309</t>
  </si>
  <si>
    <t>LT 0310</t>
  </si>
  <si>
    <t>LT 0106</t>
  </si>
  <si>
    <r>
      <rPr>
        <b/>
        <sz val="11"/>
        <color theme="1"/>
        <rFont val="Calibri"/>
        <family val="2"/>
        <scheme val="minor"/>
      </rPr>
      <t>$  406,592.52</t>
    </r>
    <r>
      <rPr>
        <sz val="11"/>
        <color theme="1"/>
        <rFont val="Calibri"/>
        <family val="2"/>
        <scheme val="minor"/>
      </rPr>
      <t xml:space="preserve"> asignacion 2015</t>
    </r>
  </si>
  <si>
    <t>PROY. 2014</t>
  </si>
  <si>
    <t>FONDOS PFGL……………………………….</t>
  </si>
  <si>
    <t>EFECTIVO EN CAJA…………………………</t>
  </si>
  <si>
    <t>EFECTIVO EN CAJA…………………………………………………………………………………………………</t>
  </si>
  <si>
    <t>CUENTAS DE OTROS PROYECTOS 2014………………………………………………………………….</t>
  </si>
  <si>
    <t>CUENTAS PROYECTOS 2014</t>
  </si>
  <si>
    <t>FONDOS 5% FODES…………………………….</t>
  </si>
  <si>
    <t>SALDOS EN BANCOS AL 31-12-2014</t>
  </si>
  <si>
    <t>TOTAL PRESUPUESTO 2015…………….</t>
  </si>
  <si>
    <t>INGRESOS CORRIENTES ….</t>
  </si>
  <si>
    <t>GASTOS CORRIENTES……………………………..</t>
  </si>
  <si>
    <t>EN BANCO FODES 25% Y FONDOS PROPIOS…</t>
  </si>
  <si>
    <t>Antes plaza de Victor Manuel Figueroa</t>
  </si>
  <si>
    <t>xxxxxxxxxxxxxxxxxxxxxxxxxxxxxx</t>
  </si>
  <si>
    <t>LINEA DE TRABAJO:  0205- CARTAS DE VENTA</t>
  </si>
  <si>
    <t xml:space="preserve">                                     LA MORA</t>
  </si>
  <si>
    <t>CONSTRUCCION  CANCHA DDE AGUACAYO</t>
  </si>
  <si>
    <t>INFRAESTRUCTURA DEPORTIVA EN LA ZONA URBANA Y RURAL</t>
  </si>
  <si>
    <t>Alumbrado publico Las Brisa</t>
  </si>
  <si>
    <t>61607- PROYECTOS  DE PRODUCCION DE BIENES Y SERVICIOS</t>
  </si>
  <si>
    <t>61608- SUPERVISION DE INFRAESTRUCTURAS</t>
  </si>
  <si>
    <t xml:space="preserve">SUPERVISION  DEL PROYECTO  INTRODUCCION DEL SISTEMA DE ABASTECIMIENTO DE AGUA POTABLE Y SANEMAIENTO BASICO EN CANTON BUENA VISTA Y BUENOS AIRES </t>
  </si>
  <si>
    <t>APOYO A JOVENES EN COMUNICACIÓN SOCIAL Y TV MUNICIPAL 2015</t>
  </si>
  <si>
    <t>ACTIVIDADES FESTIVAS Y CULTURALES DE SUCHITOTO 2015</t>
  </si>
  <si>
    <t>PROYECTO DE ALUMBRADO PUBLICO DE COMUNIDAD COPAPAYO</t>
  </si>
  <si>
    <t>Continuidad fortalecimiento institucional de la Municipalidad de Suchitoto en planificacion territorial y gestion del Plan Maestro del Municipio de Suchitoto</t>
  </si>
  <si>
    <t>61201- BIENES INMUEBLES</t>
  </si>
  <si>
    <t>71308-CUOTAS PRESTAMO A BANCO HIPOTECARIO</t>
  </si>
  <si>
    <t>CUOTAS COMISION POR PRESTAMOS ISDEM</t>
  </si>
  <si>
    <t>FINANCIAMIENTO DE LA DEUDA</t>
  </si>
  <si>
    <t>SALDO PROYECTOS 2014………………………………………………………………………………………………</t>
  </si>
  <si>
    <t>APLICACIONES FINANCIERAS…………….</t>
  </si>
  <si>
    <t>GASTOSDE CAPITAL…………………………..</t>
  </si>
  <si>
    <t>FONDO GENERAL……………………………</t>
  </si>
  <si>
    <t>FONDO GENERAL………….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</si>
</sst>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 &quot;&quot;$&quot;#,##0.00&quot; &quot;;&quot; &quot;&quot;$&quot;&quot;(&quot;#,##0.00&quot;)&quot;;&quot; &quot;&quot;$&quot;&quot;-&quot;00&quot; &quot;;&quot; &quot;@&quot; &quot;"/>
    <numFmt numFmtId="165" formatCode="&quot; &quot;#,##0.00&quot; &quot;;&quot; (&quot;#,##0.00&quot;)&quot;;&quot; -&quot;00&quot; &quot;;&quot; &quot;@&quot; &quot;"/>
    <numFmt numFmtId="166" formatCode="&quot;$&quot;#,##0.00"/>
    <numFmt numFmtId="167" formatCode="[$$-440A]#,##0.00"/>
    <numFmt numFmtId="168" formatCode="&quot; &quot;#,##0.00&quot; &quot;;&quot;-&quot;#,##0.00&quot; &quot;;&quot; -&quot;00&quot; &quot;;&quot; &quot;@&quot; &quot;"/>
    <numFmt numFmtId="169" formatCode="&quot; &quot;[$€-402]#,##0.00&quot; &quot;;&quot;-&quot;[$€-402]#,##0.00&quot; &quot;;&quot; &quot;[$€-402]&quot;-&quot;00&quot; &quot;"/>
    <numFmt numFmtId="170" formatCode="&quot;$&quot;#,##0.00&quot; &quot;;[Red]&quot;(&quot;&quot;$&quot;#,##0.00&quot;)&quot;"/>
    <numFmt numFmtId="171" formatCode="&quot; &quot;#,##0.0000&quot; &quot;;&quot; (&quot;#,##0.0000&quot;)&quot;;&quot; -&quot;00&quot; &quot;;&quot; &quot;@&quot; &quot;"/>
    <numFmt numFmtId="172" formatCode="&quot; &quot;#,##0.000&quot; &quot;;&quot; (&quot;#,##0.000&quot;)&quot;;&quot; -&quot;00.0&quot; &quot;;&quot; &quot;@&quot; &quot;"/>
    <numFmt numFmtId="173" formatCode="_-[$$-409]* #,##0.00_ ;_-[$$-409]* \-#,##0.00\ ;_-[$$-409]* &quot;-&quot;??_ ;_-@_ "/>
  </numFmts>
  <fonts count="8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4"/>
      <color rgb="FFEEECE1"/>
      <name val="Calibri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sz val="16"/>
      <color rgb="FF000000"/>
      <name val="Calibri"/>
      <family val="2"/>
    </font>
    <font>
      <sz val="14"/>
      <color rgb="FF00000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8"/>
      <color rgb="FF000000"/>
      <name val="Calibri"/>
      <family val="2"/>
    </font>
    <font>
      <sz val="20"/>
      <color rgb="FF000000"/>
      <name val="Calibri"/>
      <family val="2"/>
    </font>
    <font>
      <sz val="18"/>
      <color rgb="FF000000"/>
      <name val="Calibri"/>
      <family val="2"/>
    </font>
    <font>
      <sz val="10"/>
      <color rgb="FF000000"/>
      <name val="Calibri"/>
      <family val="2"/>
    </font>
    <font>
      <b/>
      <sz val="10"/>
      <name val="Arial"/>
      <family val="2"/>
    </font>
    <font>
      <b/>
      <sz val="16"/>
      <color rgb="FF000000"/>
      <name val="Comic Sans MS"/>
      <family val="4"/>
    </font>
    <font>
      <b/>
      <sz val="14"/>
      <color rgb="FF000000"/>
      <name val="Bookman Old Style"/>
      <family val="1"/>
    </font>
    <font>
      <sz val="10"/>
      <color rgb="FF000000"/>
      <name val="Comic Sans MS"/>
      <family val="4"/>
    </font>
    <font>
      <sz val="16"/>
      <color rgb="FF000000"/>
      <name val="Arial"/>
      <family val="2"/>
    </font>
    <font>
      <sz val="16"/>
      <color rgb="FF000000"/>
      <name val="Comic Sans MS"/>
      <family val="4"/>
    </font>
    <font>
      <b/>
      <sz val="16"/>
      <color rgb="FFFFFFFF"/>
      <name val="Comic Sans MS"/>
      <family val="4"/>
    </font>
    <font>
      <b/>
      <sz val="12"/>
      <color rgb="FF000000"/>
      <name val="Comic Sans MS"/>
      <family val="4"/>
    </font>
    <font>
      <b/>
      <sz val="14"/>
      <color rgb="FF000000"/>
      <name val="Comic Sans MS"/>
      <family val="4"/>
    </font>
    <font>
      <sz val="12"/>
      <color rgb="FF000000"/>
      <name val="Comic Sans MS"/>
      <family val="4"/>
    </font>
    <font>
      <sz val="14"/>
      <color rgb="FF000000"/>
      <name val="Comic Sans MS"/>
      <family val="4"/>
    </font>
    <font>
      <i/>
      <sz val="14"/>
      <color rgb="FF000000"/>
      <name val="Comic Sans MS"/>
      <family val="4"/>
    </font>
    <font>
      <b/>
      <sz val="14"/>
      <name val="Comic Sans MS"/>
      <family val="4"/>
    </font>
    <font>
      <i/>
      <sz val="14"/>
      <name val="Comic Sans MS"/>
      <family val="4"/>
    </font>
    <font>
      <b/>
      <sz val="18"/>
      <color rgb="FF000000"/>
      <name val="Comic Sans MS"/>
      <family val="4"/>
    </font>
    <font>
      <sz val="11"/>
      <color rgb="FF000000"/>
      <name val="Comic Sans MS"/>
      <family val="4"/>
    </font>
    <font>
      <b/>
      <sz val="8"/>
      <color rgb="FF000000"/>
      <name val="Comic Sans MS"/>
      <family val="4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13"/>
      <color rgb="FF000000"/>
      <name val="Comic Sans MS"/>
      <family val="4"/>
    </font>
    <font>
      <sz val="12"/>
      <name val="Arial"/>
      <family val="2"/>
    </font>
    <font>
      <b/>
      <sz val="22"/>
      <color rgb="FF000000"/>
      <name val="Comic Sans MS"/>
      <family val="4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Batang"/>
      <family val="1"/>
    </font>
    <font>
      <sz val="18"/>
      <color rgb="FF000000"/>
      <name val="Batang"/>
      <family val="1"/>
    </font>
    <font>
      <sz val="18"/>
      <color rgb="FFFF0000"/>
      <name val="Batang"/>
      <family val="1"/>
    </font>
    <font>
      <sz val="18"/>
      <color theme="1"/>
      <name val="Batang"/>
      <family val="1"/>
    </font>
    <font>
      <b/>
      <sz val="18"/>
      <color theme="1"/>
      <name val="Batang"/>
      <family val="1"/>
    </font>
    <font>
      <b/>
      <sz val="14"/>
      <color rgb="FF000000"/>
      <name val="Arial"/>
      <family val="2"/>
    </font>
    <font>
      <sz val="14"/>
      <color rgb="FF000000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8"/>
      <name val="Arial"/>
      <family val="2"/>
    </font>
    <font>
      <b/>
      <sz val="18"/>
      <name val="Calibri"/>
      <family val="2"/>
    </font>
    <font>
      <sz val="18"/>
      <name val="Calibri"/>
      <family val="2"/>
    </font>
    <font>
      <b/>
      <sz val="18"/>
      <color rgb="FFFF0000"/>
      <name val="Calibri"/>
      <family val="2"/>
      <scheme val="minor"/>
    </font>
    <font>
      <sz val="18"/>
      <color theme="1"/>
      <name val="Calibri"/>
      <family val="2"/>
    </font>
    <font>
      <sz val="18"/>
      <name val="Calibri"/>
      <family val="2"/>
      <scheme val="minor"/>
    </font>
    <font>
      <u val="singleAccounting"/>
      <sz val="18"/>
      <color theme="1"/>
      <name val="Calibri"/>
      <family val="2"/>
      <scheme val="minor"/>
    </font>
    <font>
      <b/>
      <sz val="18"/>
      <color theme="1"/>
      <name val="Calibri"/>
      <family val="2"/>
    </font>
    <font>
      <sz val="36"/>
      <color theme="1"/>
      <name val="Calibri"/>
      <family val="2"/>
    </font>
    <font>
      <sz val="22"/>
      <color theme="1"/>
      <name val="Calibri"/>
      <family val="2"/>
      <scheme val="minor"/>
    </font>
    <font>
      <i/>
      <sz val="3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FFFF"/>
      <name val="Arial"/>
      <family val="2"/>
    </font>
    <font>
      <sz val="14"/>
      <color rgb="FFFFFFFF"/>
      <name val="Arial"/>
      <family val="2"/>
    </font>
    <font>
      <b/>
      <sz val="20"/>
      <color theme="1"/>
      <name val="Calibri"/>
      <family val="2"/>
      <scheme val="minor"/>
    </font>
    <font>
      <b/>
      <i/>
      <sz val="24"/>
      <color rgb="FF000000"/>
      <name val="Arial"/>
      <family val="2"/>
    </font>
    <font>
      <sz val="12"/>
      <color rgb="FF000000"/>
      <name val="Calibri"/>
      <family val="2"/>
    </font>
    <font>
      <b/>
      <sz val="16"/>
      <color rgb="FF000000"/>
      <name val="Arial"/>
      <family val="2"/>
    </font>
    <font>
      <b/>
      <sz val="18"/>
      <color rgb="FF0000FF"/>
      <name val="Arial"/>
      <family val="2"/>
    </font>
    <font>
      <b/>
      <sz val="18"/>
      <name val="Arial"/>
      <family val="2"/>
    </font>
    <font>
      <sz val="18"/>
      <color rgb="FF993366"/>
      <name val="Arial"/>
      <family val="2"/>
    </font>
    <font>
      <sz val="18"/>
      <color rgb="FF000000"/>
      <name val="Arial"/>
      <family val="2"/>
    </font>
    <font>
      <b/>
      <sz val="18"/>
      <color rgb="FFFF00FF"/>
      <name val="Arial"/>
      <family val="2"/>
    </font>
    <font>
      <sz val="18"/>
      <color rgb="FF800080"/>
      <name val="Arial"/>
      <family val="2"/>
    </font>
    <font>
      <b/>
      <sz val="18"/>
      <color theme="3" tint="0.39997558519241921"/>
      <name val="Arial"/>
      <family val="2"/>
    </font>
    <font>
      <sz val="18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B7DEE8"/>
        <bgColor rgb="FFB7DEE8"/>
      </patternFill>
    </fill>
    <fill>
      <patternFill patternType="solid">
        <fgColor rgb="FFDAEEF3"/>
        <bgColor rgb="FFDAEEF3"/>
      </patternFill>
    </fill>
    <fill>
      <patternFill patternType="solid">
        <fgColor rgb="FFDCE6F1"/>
        <bgColor rgb="FFDCE6F1"/>
      </patternFill>
    </fill>
    <fill>
      <patternFill patternType="solid">
        <fgColor rgb="FFDA9694"/>
        <bgColor rgb="FFDA9694"/>
      </patternFill>
    </fill>
    <fill>
      <patternFill patternType="solid">
        <fgColor theme="2" tint="-0.249977111117893"/>
        <bgColor rgb="FFC5D9F1"/>
      </patternFill>
    </fill>
    <fill>
      <patternFill patternType="solid">
        <fgColor theme="2" tint="-0.249977111117893"/>
        <bgColor rgb="FFB8CCE4"/>
      </patternFill>
    </fill>
    <fill>
      <patternFill patternType="solid">
        <fgColor theme="2" tint="-0.249977111117893"/>
        <bgColor rgb="FF8DB4E2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5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697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4" borderId="8" xfId="0" applyFont="1" applyFill="1" applyBorder="1"/>
    <xf numFmtId="0" fontId="4" fillId="4" borderId="1" xfId="0" applyFont="1" applyFill="1" applyBorder="1" applyAlignment="1">
      <alignment horizontal="center"/>
    </xf>
    <xf numFmtId="44" fontId="4" fillId="4" borderId="1" xfId="1" applyFont="1" applyFill="1" applyBorder="1"/>
    <xf numFmtId="44" fontId="4" fillId="4" borderId="9" xfId="1" applyFont="1" applyFill="1" applyBorder="1"/>
    <xf numFmtId="0" fontId="4" fillId="4" borderId="10" xfId="0" applyFont="1" applyFill="1" applyBorder="1"/>
    <xf numFmtId="0" fontId="4" fillId="4" borderId="11" xfId="0" applyFont="1" applyFill="1" applyBorder="1"/>
    <xf numFmtId="0" fontId="4" fillId="4" borderId="12" xfId="0" applyFont="1" applyFill="1" applyBorder="1"/>
    <xf numFmtId="44" fontId="4" fillId="4" borderId="2" xfId="1" applyFont="1" applyFill="1" applyBorder="1"/>
    <xf numFmtId="0" fontId="4" fillId="4" borderId="13" xfId="0" applyFont="1" applyFill="1" applyBorder="1" applyAlignment="1">
      <alignment horizontal="center"/>
    </xf>
    <xf numFmtId="44" fontId="4" fillId="4" borderId="14" xfId="1" applyFont="1" applyFill="1" applyBorder="1"/>
    <xf numFmtId="44" fontId="4" fillId="4" borderId="15" xfId="1" applyFont="1" applyFill="1" applyBorder="1"/>
    <xf numFmtId="0" fontId="4" fillId="4" borderId="16" xfId="0" applyFont="1" applyFill="1" applyBorder="1" applyAlignment="1">
      <alignment horizontal="center"/>
    </xf>
    <xf numFmtId="44" fontId="4" fillId="4" borderId="17" xfId="1" applyFont="1" applyFill="1" applyBorder="1"/>
    <xf numFmtId="44" fontId="4" fillId="4" borderId="18" xfId="1" applyFont="1" applyFill="1" applyBorder="1"/>
    <xf numFmtId="165" fontId="4" fillId="4" borderId="16" xfId="3" applyFont="1" applyFill="1" applyBorder="1"/>
    <xf numFmtId="165" fontId="4" fillId="4" borderId="19" xfId="3" applyFont="1" applyFill="1" applyBorder="1"/>
    <xf numFmtId="0" fontId="4" fillId="3" borderId="5" xfId="0" applyFont="1" applyFill="1" applyBorder="1"/>
    <xf numFmtId="0" fontId="4" fillId="3" borderId="6" xfId="0" applyFont="1" applyFill="1" applyBorder="1"/>
    <xf numFmtId="44" fontId="4" fillId="3" borderId="6" xfId="1" applyFont="1" applyFill="1" applyBorder="1"/>
    <xf numFmtId="44" fontId="4" fillId="3" borderId="7" xfId="1" applyFont="1" applyFill="1" applyBorder="1"/>
    <xf numFmtId="0" fontId="4" fillId="0" borderId="0" xfId="0" applyFont="1" applyFill="1"/>
    <xf numFmtId="165" fontId="4" fillId="0" borderId="0" xfId="0" applyNumberFormat="1" applyFont="1" applyFill="1"/>
    <xf numFmtId="0" fontId="4" fillId="0" borderId="0" xfId="0" applyFont="1"/>
    <xf numFmtId="165" fontId="4" fillId="0" borderId="0" xfId="3" applyFont="1"/>
    <xf numFmtId="165" fontId="4" fillId="0" borderId="0" xfId="0" applyNumberFormat="1" applyFont="1"/>
    <xf numFmtId="165" fontId="0" fillId="0" borderId="0" xfId="0" applyNumberFormat="1"/>
    <xf numFmtId="164" fontId="0" fillId="0" borderId="0" xfId="0" applyNumberFormat="1"/>
    <xf numFmtId="0" fontId="8" fillId="0" borderId="0" xfId="0" applyFont="1"/>
    <xf numFmtId="164" fontId="9" fillId="0" borderId="0" xfId="0" applyNumberFormat="1" applyFont="1"/>
    <xf numFmtId="164" fontId="10" fillId="0" borderId="1" xfId="0" applyNumberFormat="1" applyFont="1" applyBorder="1"/>
    <xf numFmtId="0" fontId="10" fillId="0" borderId="0" xfId="0" applyFont="1"/>
    <xf numFmtId="164" fontId="11" fillId="0" borderId="1" xfId="0" applyNumberFormat="1" applyFont="1" applyBorder="1"/>
    <xf numFmtId="164" fontId="11" fillId="0" borderId="0" xfId="0" applyNumberFormat="1" applyFont="1" applyBorder="1"/>
    <xf numFmtId="164" fontId="11" fillId="0" borderId="22" xfId="0" applyNumberFormat="1" applyFont="1" applyBorder="1"/>
    <xf numFmtId="164" fontId="12" fillId="0" borderId="23" xfId="0" applyNumberFormat="1" applyFont="1" applyBorder="1"/>
    <xf numFmtId="164" fontId="11" fillId="0" borderId="0" xfId="0" applyNumberFormat="1" applyFont="1"/>
    <xf numFmtId="0" fontId="13" fillId="0" borderId="1" xfId="0" applyFont="1" applyBorder="1"/>
    <xf numFmtId="0" fontId="13" fillId="0" borderId="1" xfId="0" applyFont="1" applyBorder="1" applyAlignment="1">
      <alignment horizontal="center"/>
    </xf>
    <xf numFmtId="0" fontId="12" fillId="0" borderId="0" xfId="0" applyFont="1"/>
    <xf numFmtId="44" fontId="8" fillId="0" borderId="1" xfId="1" applyFont="1" applyBorder="1"/>
    <xf numFmtId="0" fontId="13" fillId="0" borderId="2" xfId="0" applyFont="1" applyBorder="1"/>
    <xf numFmtId="44" fontId="13" fillId="0" borderId="3" xfId="1" applyFont="1" applyBorder="1"/>
    <xf numFmtId="44" fontId="9" fillId="0" borderId="0" xfId="1" applyFont="1"/>
    <xf numFmtId="0" fontId="15" fillId="0" borderId="1" xfId="0" applyFont="1" applyBorder="1" applyAlignment="1">
      <alignment wrapText="1"/>
    </xf>
    <xf numFmtId="0" fontId="13" fillId="0" borderId="20" xfId="0" applyFont="1" applyBorder="1"/>
    <xf numFmtId="44" fontId="9" fillId="0" borderId="20" xfId="1" applyFont="1" applyBorder="1"/>
    <xf numFmtId="0" fontId="13" fillId="0" borderId="24" xfId="0" applyFont="1" applyBorder="1"/>
    <xf numFmtId="44" fontId="11" fillId="0" borderId="24" xfId="1" applyFont="1" applyBorder="1"/>
    <xf numFmtId="0" fontId="13" fillId="0" borderId="0" xfId="0" applyFont="1"/>
    <xf numFmtId="0" fontId="13" fillId="0" borderId="3" xfId="0" applyFont="1" applyBorder="1"/>
    <xf numFmtId="166" fontId="0" fillId="0" borderId="0" xfId="0" applyNumberFormat="1"/>
    <xf numFmtId="10" fontId="16" fillId="0" borderId="0" xfId="2" applyNumberFormat="1" applyFont="1"/>
    <xf numFmtId="0" fontId="1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1" fillId="0" borderId="32" xfId="0" applyFont="1" applyBorder="1"/>
    <xf numFmtId="0" fontId="17" fillId="0" borderId="15" xfId="0" applyFont="1" applyBorder="1"/>
    <xf numFmtId="167" fontId="17" fillId="0" borderId="15" xfId="1" applyNumberFormat="1" applyFont="1" applyBorder="1"/>
    <xf numFmtId="0" fontId="21" fillId="0" borderId="15" xfId="0" applyFont="1" applyBorder="1"/>
    <xf numFmtId="167" fontId="21" fillId="0" borderId="15" xfId="1" applyNumberFormat="1" applyFont="1" applyBorder="1"/>
    <xf numFmtId="0" fontId="22" fillId="2" borderId="30" xfId="0" applyFont="1" applyFill="1" applyBorder="1" applyAlignment="1">
      <alignment horizontal="center"/>
    </xf>
    <xf numFmtId="167" fontId="22" fillId="2" borderId="30" xfId="1" applyNumberFormat="1" applyFont="1" applyFill="1" applyBorder="1"/>
    <xf numFmtId="0" fontId="22" fillId="2" borderId="0" xfId="0" applyFont="1" applyFill="1" applyAlignment="1">
      <alignment horizontal="center"/>
    </xf>
    <xf numFmtId="167" fontId="22" fillId="2" borderId="0" xfId="1" applyNumberFormat="1" applyFont="1" applyFill="1"/>
    <xf numFmtId="44" fontId="17" fillId="0" borderId="15" xfId="1" applyFont="1" applyBorder="1"/>
    <xf numFmtId="0" fontId="21" fillId="0" borderId="18" xfId="0" applyFont="1" applyBorder="1"/>
    <xf numFmtId="167" fontId="21" fillId="0" borderId="18" xfId="1" applyNumberFormat="1" applyFont="1" applyBorder="1"/>
    <xf numFmtId="49" fontId="26" fillId="0" borderId="15" xfId="0" applyNumberFormat="1" applyFont="1" applyBorder="1" applyAlignment="1">
      <alignment horizontal="center"/>
    </xf>
    <xf numFmtId="0" fontId="26" fillId="0" borderId="18" xfId="0" applyFont="1" applyBorder="1" applyAlignment="1">
      <alignment horizontal="center"/>
    </xf>
    <xf numFmtId="0" fontId="26" fillId="0" borderId="0" xfId="0" applyFont="1"/>
    <xf numFmtId="0" fontId="25" fillId="0" borderId="1" xfId="0" applyFont="1" applyBorder="1"/>
    <xf numFmtId="0" fontId="26" fillId="0" borderId="15" xfId="0" applyFont="1" applyBorder="1"/>
    <xf numFmtId="49" fontId="24" fillId="0" borderId="15" xfId="0" applyNumberFormat="1" applyFont="1" applyBorder="1" applyAlignment="1">
      <alignment horizontal="center"/>
    </xf>
    <xf numFmtId="44" fontId="24" fillId="0" borderId="15" xfId="1" applyFont="1" applyBorder="1"/>
    <xf numFmtId="49" fontId="24" fillId="0" borderId="0" xfId="0" applyNumberFormat="1" applyFont="1" applyAlignment="1">
      <alignment horizontal="center"/>
    </xf>
    <xf numFmtId="43" fontId="24" fillId="0" borderId="0" xfId="4" applyFont="1"/>
    <xf numFmtId="43" fontId="26" fillId="0" borderId="15" xfId="4" applyFont="1" applyBorder="1"/>
    <xf numFmtId="0" fontId="24" fillId="0" borderId="15" xfId="0" applyFont="1" applyBorder="1" applyAlignment="1">
      <alignment horizontal="center"/>
    </xf>
    <xf numFmtId="0" fontId="24" fillId="0" borderId="0" xfId="0" applyFont="1"/>
    <xf numFmtId="43" fontId="24" fillId="0" borderId="15" xfId="4" applyFont="1" applyBorder="1"/>
    <xf numFmtId="49" fontId="26" fillId="0" borderId="15" xfId="0" applyNumberFormat="1" applyFont="1" applyBorder="1"/>
    <xf numFmtId="0" fontId="26" fillId="7" borderId="30" xfId="0" applyFont="1" applyFill="1" applyBorder="1"/>
    <xf numFmtId="43" fontId="24" fillId="7" borderId="30" xfId="4" applyFont="1" applyFill="1" applyBorder="1"/>
    <xf numFmtId="49" fontId="24" fillId="7" borderId="30" xfId="0" applyNumberFormat="1" applyFont="1" applyFill="1" applyBorder="1" applyAlignment="1">
      <alignment horizontal="center"/>
    </xf>
    <xf numFmtId="0" fontId="24" fillId="7" borderId="37" xfId="0" applyFont="1" applyFill="1" applyBorder="1" applyAlignment="1">
      <alignment horizontal="center"/>
    </xf>
    <xf numFmtId="0" fontId="24" fillId="7" borderId="30" xfId="0" applyFont="1" applyFill="1" applyBorder="1" applyAlignment="1">
      <alignment horizontal="center"/>
    </xf>
    <xf numFmtId="49" fontId="26" fillId="7" borderId="30" xfId="0" applyNumberFormat="1" applyFont="1" applyFill="1" applyBorder="1"/>
    <xf numFmtId="44" fontId="24" fillId="7" borderId="30" xfId="1" applyFont="1" applyFill="1" applyBorder="1"/>
    <xf numFmtId="0" fontId="6" fillId="8" borderId="26" xfId="0" applyFont="1" applyFill="1" applyBorder="1"/>
    <xf numFmtId="0" fontId="19" fillId="8" borderId="27" xfId="0" applyFont="1" applyFill="1" applyBorder="1"/>
    <xf numFmtId="0" fontId="6" fillId="8" borderId="28" xfId="0" applyFont="1" applyFill="1" applyBorder="1"/>
    <xf numFmtId="0" fontId="20" fillId="8" borderId="29" xfId="0" applyFont="1" applyFill="1" applyBorder="1"/>
    <xf numFmtId="0" fontId="20" fillId="8" borderId="31" xfId="0" applyFont="1" applyFill="1" applyBorder="1"/>
    <xf numFmtId="0" fontId="20" fillId="8" borderId="34" xfId="0" applyFont="1" applyFill="1" applyBorder="1"/>
    <xf numFmtId="0" fontId="20" fillId="8" borderId="33" xfId="0" applyFont="1" applyFill="1" applyBorder="1"/>
    <xf numFmtId="0" fontId="21" fillId="7" borderId="0" xfId="0" applyFont="1" applyFill="1"/>
    <xf numFmtId="0" fontId="20" fillId="8" borderId="4" xfId="0" applyFont="1" applyFill="1" applyBorder="1"/>
    <xf numFmtId="0" fontId="24" fillId="0" borderId="15" xfId="0" applyFont="1" applyBorder="1" applyAlignment="1">
      <alignment horizontal="left"/>
    </xf>
    <xf numFmtId="44" fontId="24" fillId="0" borderId="15" xfId="1" applyFont="1" applyBorder="1" applyAlignment="1">
      <alignment horizontal="right" wrapText="1"/>
    </xf>
    <xf numFmtId="0" fontId="24" fillId="0" borderId="15" xfId="0" applyFont="1" applyBorder="1"/>
    <xf numFmtId="44" fontId="24" fillId="0" borderId="15" xfId="1" applyFont="1" applyBorder="1" applyAlignment="1">
      <alignment horizontal="right"/>
    </xf>
    <xf numFmtId="0" fontId="24" fillId="0" borderId="15" xfId="0" applyFont="1" applyBorder="1" applyAlignment="1">
      <alignment wrapText="1"/>
    </xf>
    <xf numFmtId="0" fontId="26" fillId="0" borderId="18" xfId="0" applyFont="1" applyBorder="1"/>
    <xf numFmtId="0" fontId="24" fillId="0" borderId="0" xfId="0" applyFont="1" applyAlignment="1">
      <alignment horizontal="center"/>
    </xf>
    <xf numFmtId="165" fontId="24" fillId="0" borderId="0" xfId="0" applyNumberFormat="1" applyFont="1"/>
    <xf numFmtId="0" fontId="24" fillId="0" borderId="29" xfId="0" applyFont="1" applyBorder="1" applyAlignment="1">
      <alignment horizontal="center"/>
    </xf>
    <xf numFmtId="0" fontId="26" fillId="0" borderId="33" xfId="0" applyFont="1" applyBorder="1" applyAlignment="1">
      <alignment horizontal="center"/>
    </xf>
    <xf numFmtId="0" fontId="24" fillId="0" borderId="18" xfId="0" applyFont="1" applyBorder="1"/>
    <xf numFmtId="0" fontId="26" fillId="7" borderId="38" xfId="0" applyFont="1" applyFill="1" applyBorder="1"/>
    <xf numFmtId="165" fontId="24" fillId="7" borderId="39" xfId="0" applyNumberFormat="1" applyFont="1" applyFill="1" applyBorder="1"/>
    <xf numFmtId="0" fontId="24" fillId="7" borderId="38" xfId="0" applyFont="1" applyFill="1" applyBorder="1" applyAlignment="1">
      <alignment horizontal="center"/>
    </xf>
    <xf numFmtId="4" fontId="24" fillId="7" borderId="24" xfId="0" applyNumberFormat="1" applyFont="1" applyFill="1" applyBorder="1"/>
    <xf numFmtId="0" fontId="31" fillId="0" borderId="0" xfId="0" applyFont="1"/>
    <xf numFmtId="0" fontId="31" fillId="0" borderId="0" xfId="0" applyFont="1" applyFill="1"/>
    <xf numFmtId="10" fontId="32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/>
    </xf>
    <xf numFmtId="0" fontId="25" fillId="0" borderId="1" xfId="0" applyFont="1" applyFill="1" applyBorder="1"/>
    <xf numFmtId="49" fontId="25" fillId="0" borderId="1" xfId="0" applyNumberFormat="1" applyFont="1" applyFill="1" applyBorder="1" applyAlignment="1">
      <alignment horizontal="center"/>
    </xf>
    <xf numFmtId="44" fontId="25" fillId="0" borderId="1" xfId="1" applyFont="1" applyFill="1" applyBorder="1"/>
    <xf numFmtId="44" fontId="25" fillId="0" borderId="1" xfId="1" applyFont="1" applyFill="1" applyBorder="1" applyAlignment="1">
      <alignment horizontal="right"/>
    </xf>
    <xf numFmtId="44" fontId="25" fillId="0" borderId="1" xfId="1" applyFont="1" applyBorder="1"/>
    <xf numFmtId="0" fontId="25" fillId="0" borderId="1" xfId="0" applyFont="1" applyBorder="1" applyAlignment="1">
      <alignment horizontal="center"/>
    </xf>
    <xf numFmtId="44" fontId="25" fillId="0" borderId="1" xfId="1" applyFont="1" applyBorder="1" applyAlignment="1">
      <alignment horizontal="right"/>
    </xf>
    <xf numFmtId="49" fontId="25" fillId="0" borderId="1" xfId="0" applyNumberFormat="1" applyFont="1" applyBorder="1" applyAlignment="1">
      <alignment horizontal="center"/>
    </xf>
    <xf numFmtId="0" fontId="25" fillId="0" borderId="0" xfId="0" applyFont="1" applyFill="1" applyAlignment="1">
      <alignment horizontal="center"/>
    </xf>
    <xf numFmtId="0" fontId="25" fillId="0" borderId="0" xfId="0" applyFont="1" applyFill="1"/>
    <xf numFmtId="0" fontId="25" fillId="0" borderId="0" xfId="0" applyFont="1" applyFill="1" applyAlignment="1">
      <alignment horizontal="left"/>
    </xf>
    <xf numFmtId="49" fontId="25" fillId="0" borderId="0" xfId="0" applyNumberFormat="1" applyFont="1" applyFill="1" applyAlignment="1">
      <alignment horizontal="center"/>
    </xf>
    <xf numFmtId="170" fontId="25" fillId="0" borderId="0" xfId="1" applyNumberFormat="1" applyFont="1" applyFill="1" applyAlignment="1">
      <alignment horizontal="center"/>
    </xf>
    <xf numFmtId="44" fontId="25" fillId="0" borderId="0" xfId="1" applyFont="1" applyFill="1" applyAlignment="1">
      <alignment horizontal="center"/>
    </xf>
    <xf numFmtId="44" fontId="25" fillId="0" borderId="0" xfId="1" applyFont="1" applyFill="1"/>
    <xf numFmtId="44" fontId="23" fillId="0" borderId="0" xfId="1" applyFont="1" applyFill="1"/>
    <xf numFmtId="0" fontId="25" fillId="0" borderId="1" xfId="0" applyFont="1" applyBorder="1" applyAlignment="1">
      <alignment horizontal="left"/>
    </xf>
    <xf numFmtId="44" fontId="23" fillId="0" borderId="1" xfId="1" applyFont="1" applyBorder="1"/>
    <xf numFmtId="0" fontId="23" fillId="0" borderId="1" xfId="0" applyFont="1" applyBorder="1"/>
    <xf numFmtId="0" fontId="25" fillId="0" borderId="1" xfId="0" applyFont="1" applyFill="1" applyBorder="1" applyAlignment="1">
      <alignment horizontal="left"/>
    </xf>
    <xf numFmtId="0" fontId="13" fillId="0" borderId="22" xfId="0" applyFont="1" applyBorder="1"/>
    <xf numFmtId="44" fontId="9" fillId="0" borderId="22" xfId="1" applyFont="1" applyBorder="1"/>
    <xf numFmtId="0" fontId="23" fillId="0" borderId="0" xfId="0" applyFont="1" applyAlignment="1">
      <alignment horizontal="center"/>
    </xf>
    <xf numFmtId="164" fontId="24" fillId="0" borderId="0" xfId="0" applyNumberFormat="1" applyFont="1"/>
    <xf numFmtId="44" fontId="23" fillId="0" borderId="1" xfId="1" applyFont="1" applyBorder="1" applyAlignment="1">
      <alignment horizontal="right"/>
    </xf>
    <xf numFmtId="0" fontId="36" fillId="0" borderId="50" xfId="0" applyFont="1" applyBorder="1"/>
    <xf numFmtId="170" fontId="25" fillId="0" borderId="1" xfId="1" applyNumberFormat="1" applyFont="1" applyFill="1" applyBorder="1" applyAlignment="1">
      <alignment horizontal="right"/>
    </xf>
    <xf numFmtId="0" fontId="25" fillId="0" borderId="13" xfId="0" applyFont="1" applyFill="1" applyBorder="1"/>
    <xf numFmtId="0" fontId="30" fillId="0" borderId="0" xfId="0" applyFont="1" applyFill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3" fillId="0" borderId="1" xfId="0" applyFont="1" applyFill="1" applyBorder="1"/>
    <xf numFmtId="44" fontId="23" fillId="0" borderId="1" xfId="1" applyFont="1" applyFill="1" applyBorder="1" applyAlignment="1">
      <alignment horizontal="right"/>
    </xf>
    <xf numFmtId="0" fontId="31" fillId="0" borderId="0" xfId="0" applyFont="1" applyAlignment="1">
      <alignment horizontal="right"/>
    </xf>
    <xf numFmtId="0" fontId="23" fillId="0" borderId="20" xfId="0" applyFont="1" applyFill="1" applyBorder="1"/>
    <xf numFmtId="4" fontId="25" fillId="0" borderId="1" xfId="0" applyNumberFormat="1" applyFont="1" applyFill="1" applyBorder="1" applyAlignment="1">
      <alignment horizontal="center"/>
    </xf>
    <xf numFmtId="164" fontId="35" fillId="0" borderId="0" xfId="0" applyNumberFormat="1" applyFont="1"/>
    <xf numFmtId="0" fontId="23" fillId="0" borderId="0" xfId="0" applyFont="1" applyAlignment="1">
      <alignment horizontal="right"/>
    </xf>
    <xf numFmtId="0" fontId="23" fillId="0" borderId="0" xfId="0" applyFont="1"/>
    <xf numFmtId="164" fontId="23" fillId="0" borderId="0" xfId="0" applyNumberFormat="1" applyFont="1"/>
    <xf numFmtId="164" fontId="35" fillId="0" borderId="52" xfId="0" applyNumberFormat="1" applyFont="1" applyBorder="1"/>
    <xf numFmtId="0" fontId="21" fillId="0" borderId="0" xfId="0" applyFont="1"/>
    <xf numFmtId="0" fontId="21" fillId="0" borderId="0" xfId="0" applyFont="1" applyAlignment="1">
      <alignment horizontal="center"/>
    </xf>
    <xf numFmtId="4" fontId="23" fillId="0" borderId="0" xfId="0" applyNumberFormat="1" applyFont="1"/>
    <xf numFmtId="44" fontId="23" fillId="0" borderId="0" xfId="1" applyFont="1"/>
    <xf numFmtId="4" fontId="17" fillId="0" borderId="0" xfId="0" applyNumberFormat="1" applyFont="1"/>
    <xf numFmtId="2" fontId="17" fillId="0" borderId="0" xfId="0" applyNumberFormat="1" applyFont="1"/>
    <xf numFmtId="44" fontId="24" fillId="0" borderId="0" xfId="1" applyFont="1"/>
    <xf numFmtId="165" fontId="21" fillId="0" borderId="0" xfId="0" applyNumberFormat="1" applyFont="1"/>
    <xf numFmtId="0" fontId="25" fillId="0" borderId="1" xfId="0" applyFont="1" applyBorder="1" applyAlignment="1">
      <alignment wrapText="1"/>
    </xf>
    <xf numFmtId="0" fontId="25" fillId="0" borderId="1" xfId="0" applyFont="1" applyFill="1" applyBorder="1" applyAlignment="1">
      <alignment wrapText="1"/>
    </xf>
    <xf numFmtId="170" fontId="23" fillId="0" borderId="1" xfId="1" applyNumberFormat="1" applyFont="1" applyFill="1" applyBorder="1" applyAlignment="1">
      <alignment horizontal="right"/>
    </xf>
    <xf numFmtId="49" fontId="23" fillId="0" borderId="1" xfId="0" applyNumberFormat="1" applyFont="1" applyFill="1" applyBorder="1" applyAlignment="1">
      <alignment horizontal="center"/>
    </xf>
    <xf numFmtId="0" fontId="23" fillId="0" borderId="1" xfId="0" applyFont="1" applyFill="1" applyBorder="1" applyAlignment="1">
      <alignment horizontal="left"/>
    </xf>
    <xf numFmtId="44" fontId="25" fillId="0" borderId="13" xfId="1" applyFont="1" applyFill="1" applyBorder="1" applyAlignment="1">
      <alignment horizontal="right"/>
    </xf>
    <xf numFmtId="0" fontId="25" fillId="0" borderId="13" xfId="0" applyFont="1" applyFill="1" applyBorder="1" applyAlignment="1">
      <alignment horizontal="center"/>
    </xf>
    <xf numFmtId="44" fontId="36" fillId="0" borderId="50" xfId="1" applyFont="1" applyBorder="1" applyAlignment="1">
      <alignment horizontal="center" wrapText="1"/>
    </xf>
    <xf numFmtId="0" fontId="42" fillId="0" borderId="5" xfId="0" applyFont="1" applyBorder="1" applyAlignment="1">
      <alignment horizontal="left" wrapText="1"/>
    </xf>
    <xf numFmtId="0" fontId="42" fillId="0" borderId="6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0" fontId="42" fillId="0" borderId="40" xfId="0" applyFont="1" applyBorder="1" applyAlignment="1">
      <alignment horizontal="left"/>
    </xf>
    <xf numFmtId="0" fontId="42" fillId="0" borderId="41" xfId="0" applyFont="1" applyBorder="1" applyAlignment="1">
      <alignment horizontal="left"/>
    </xf>
    <xf numFmtId="165" fontId="42" fillId="0" borderId="41" xfId="0" applyNumberFormat="1" applyFont="1" applyBorder="1" applyAlignment="1">
      <alignment horizontal="center" wrapText="1"/>
    </xf>
    <xf numFmtId="44" fontId="42" fillId="0" borderId="41" xfId="1" applyFont="1" applyBorder="1" applyAlignment="1">
      <alignment horizontal="center" wrapText="1"/>
    </xf>
    <xf numFmtId="165" fontId="42" fillId="0" borderId="42" xfId="0" applyNumberFormat="1" applyFont="1" applyBorder="1" applyAlignment="1">
      <alignment horizontal="center" wrapText="1"/>
    </xf>
    <xf numFmtId="0" fontId="42" fillId="0" borderId="43" xfId="0" applyFont="1" applyBorder="1" applyAlignment="1">
      <alignment horizontal="left"/>
    </xf>
    <xf numFmtId="0" fontId="42" fillId="0" borderId="13" xfId="0" applyFont="1" applyBorder="1" applyAlignment="1">
      <alignment horizontal="left"/>
    </xf>
    <xf numFmtId="44" fontId="42" fillId="0" borderId="13" xfId="1" applyFont="1" applyBorder="1" applyAlignment="1">
      <alignment horizontal="center" wrapText="1"/>
    </xf>
    <xf numFmtId="165" fontId="42" fillId="0" borderId="13" xfId="0" applyNumberFormat="1" applyFont="1" applyBorder="1" applyAlignment="1">
      <alignment horizontal="center" wrapText="1"/>
    </xf>
    <xf numFmtId="0" fontId="42" fillId="0" borderId="44" xfId="0" applyFont="1" applyBorder="1" applyAlignment="1">
      <alignment horizontal="center" wrapText="1"/>
    </xf>
    <xf numFmtId="0" fontId="43" fillId="0" borderId="43" xfId="0" applyFont="1" applyBorder="1" applyAlignment="1">
      <alignment horizontal="left"/>
    </xf>
    <xf numFmtId="0" fontId="43" fillId="0" borderId="13" xfId="0" applyFont="1" applyBorder="1"/>
    <xf numFmtId="44" fontId="43" fillId="0" borderId="13" xfId="1" applyFont="1" applyBorder="1"/>
    <xf numFmtId="165" fontId="43" fillId="0" borderId="44" xfId="3" applyFont="1" applyBorder="1"/>
    <xf numFmtId="0" fontId="42" fillId="0" borderId="13" xfId="0" applyFont="1" applyBorder="1"/>
    <xf numFmtId="165" fontId="42" fillId="0" borderId="13" xfId="3" applyFont="1" applyBorder="1"/>
    <xf numFmtId="44" fontId="42" fillId="0" borderId="13" xfId="1" applyFont="1" applyBorder="1"/>
    <xf numFmtId="165" fontId="42" fillId="0" borderId="44" xfId="3" applyFont="1" applyBorder="1"/>
    <xf numFmtId="165" fontId="42" fillId="0" borderId="13" xfId="0" applyNumberFormat="1" applyFont="1" applyBorder="1"/>
    <xf numFmtId="165" fontId="43" fillId="0" borderId="13" xfId="0" applyNumberFormat="1" applyFont="1" applyBorder="1"/>
    <xf numFmtId="0" fontId="43" fillId="0" borderId="45" xfId="0" applyFont="1" applyBorder="1" applyAlignment="1">
      <alignment horizontal="left"/>
    </xf>
    <xf numFmtId="165" fontId="43" fillId="0" borderId="13" xfId="3" applyFont="1" applyBorder="1"/>
    <xf numFmtId="0" fontId="43" fillId="0" borderId="0" xfId="0" applyFont="1" applyAlignment="1">
      <alignment horizontal="left"/>
    </xf>
    <xf numFmtId="0" fontId="43" fillId="0" borderId="45" xfId="0" applyFont="1" applyBorder="1"/>
    <xf numFmtId="168" fontId="42" fillId="0" borderId="13" xfId="0" applyNumberFormat="1" applyFont="1" applyBorder="1"/>
    <xf numFmtId="0" fontId="43" fillId="0" borderId="12" xfId="0" applyFont="1" applyBorder="1" applyAlignment="1">
      <alignment horizontal="left"/>
    </xf>
    <xf numFmtId="0" fontId="43" fillId="0" borderId="16" xfId="0" applyFont="1" applyBorder="1"/>
    <xf numFmtId="44" fontId="43" fillId="0" borderId="16" xfId="1" applyFont="1" applyBorder="1"/>
    <xf numFmtId="0" fontId="44" fillId="0" borderId="16" xfId="0" applyFont="1" applyBorder="1"/>
    <xf numFmtId="165" fontId="43" fillId="0" borderId="19" xfId="3" applyFont="1" applyBorder="1"/>
    <xf numFmtId="0" fontId="45" fillId="0" borderId="0" xfId="0" applyFont="1"/>
    <xf numFmtId="44" fontId="45" fillId="0" borderId="0" xfId="1" applyFont="1"/>
    <xf numFmtId="44" fontId="46" fillId="0" borderId="0" xfId="1" applyFont="1"/>
    <xf numFmtId="0" fontId="48" fillId="0" borderId="0" xfId="0" applyFont="1"/>
    <xf numFmtId="0" fontId="47" fillId="0" borderId="0" xfId="0" applyFont="1" applyAlignment="1">
      <alignment horizontal="center"/>
    </xf>
    <xf numFmtId="0" fontId="47" fillId="0" borderId="1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wrapText="1"/>
    </xf>
    <xf numFmtId="0" fontId="47" fillId="0" borderId="20" xfId="0" applyFont="1" applyBorder="1" applyAlignment="1">
      <alignment horizontal="center"/>
    </xf>
    <xf numFmtId="0" fontId="47" fillId="0" borderId="20" xfId="0" applyFont="1" applyBorder="1" applyAlignment="1">
      <alignment horizontal="left"/>
    </xf>
    <xf numFmtId="44" fontId="47" fillId="0" borderId="20" xfId="1" applyFont="1" applyBorder="1" applyAlignment="1">
      <alignment horizontal="right" vertical="center"/>
    </xf>
    <xf numFmtId="0" fontId="47" fillId="0" borderId="13" xfId="0" applyFont="1" applyBorder="1" applyAlignment="1">
      <alignment horizontal="center"/>
    </xf>
    <xf numFmtId="0" fontId="47" fillId="0" borderId="13" xfId="0" applyFont="1" applyBorder="1" applyAlignment="1">
      <alignment horizontal="left"/>
    </xf>
    <xf numFmtId="44" fontId="47" fillId="0" borderId="13" xfId="1" applyFont="1" applyBorder="1" applyAlignment="1">
      <alignment horizontal="right" wrapText="1"/>
    </xf>
    <xf numFmtId="44" fontId="47" fillId="0" borderId="13" xfId="1" applyFont="1" applyBorder="1" applyAlignment="1">
      <alignment horizontal="right" vertical="center"/>
    </xf>
    <xf numFmtId="49" fontId="48" fillId="0" borderId="13" xfId="5" applyNumberFormat="1" applyFont="1" applyFill="1" applyBorder="1" applyAlignment="1">
      <alignment horizontal="center"/>
    </xf>
    <xf numFmtId="4" fontId="48" fillId="0" borderId="13" xfId="5" applyNumberFormat="1" applyFont="1" applyFill="1" applyBorder="1"/>
    <xf numFmtId="44" fontId="48" fillId="0" borderId="13" xfId="1" applyFont="1" applyBorder="1" applyAlignment="1">
      <alignment horizontal="right" wrapText="1"/>
    </xf>
    <xf numFmtId="44" fontId="48" fillId="0" borderId="13" xfId="1" applyFont="1" applyFill="1" applyBorder="1" applyAlignment="1">
      <alignment horizontal="right" wrapText="1"/>
    </xf>
    <xf numFmtId="44" fontId="47" fillId="0" borderId="13" xfId="1" applyFont="1" applyFill="1" applyBorder="1" applyAlignment="1">
      <alignment horizontal="right" vertical="center"/>
    </xf>
    <xf numFmtId="0" fontId="48" fillId="0" borderId="0" xfId="0" applyFont="1" applyFill="1"/>
    <xf numFmtId="49" fontId="47" fillId="0" borderId="13" xfId="5" applyNumberFormat="1" applyFont="1" applyFill="1" applyBorder="1" applyAlignment="1">
      <alignment horizontal="center"/>
    </xf>
    <xf numFmtId="4" fontId="47" fillId="0" borderId="13" xfId="5" applyNumberFormat="1" applyFont="1" applyFill="1" applyBorder="1"/>
    <xf numFmtId="0" fontId="48" fillId="0" borderId="13" xfId="0" applyFont="1" applyBorder="1" applyAlignment="1">
      <alignment horizontal="center"/>
    </xf>
    <xf numFmtId="0" fontId="48" fillId="0" borderId="13" xfId="0" applyFont="1" applyBorder="1"/>
    <xf numFmtId="44" fontId="48" fillId="0" borderId="13" xfId="1" applyFont="1" applyFill="1" applyBorder="1" applyAlignment="1">
      <alignment horizontal="right"/>
    </xf>
    <xf numFmtId="44" fontId="48" fillId="0" borderId="13" xfId="1" applyFont="1" applyBorder="1" applyAlignment="1">
      <alignment horizontal="right"/>
    </xf>
    <xf numFmtId="0" fontId="47" fillId="0" borderId="13" xfId="0" applyFont="1" applyBorder="1"/>
    <xf numFmtId="44" fontId="47" fillId="0" borderId="13" xfId="1" applyFont="1" applyBorder="1" applyAlignment="1">
      <alignment horizontal="right"/>
    </xf>
    <xf numFmtId="44" fontId="48" fillId="0" borderId="14" xfId="1" applyFont="1" applyBorder="1" applyAlignment="1">
      <alignment horizontal="right"/>
    </xf>
    <xf numFmtId="0" fontId="48" fillId="0" borderId="13" xfId="0" applyFont="1" applyFill="1" applyBorder="1" applyAlignment="1">
      <alignment horizontal="center"/>
    </xf>
    <xf numFmtId="0" fontId="48" fillId="0" borderId="14" xfId="0" applyFont="1" applyFill="1" applyBorder="1" applyAlignment="1">
      <alignment horizontal="center"/>
    </xf>
    <xf numFmtId="0" fontId="48" fillId="0" borderId="14" xfId="0" applyFont="1" applyBorder="1" applyAlignment="1">
      <alignment horizontal="center"/>
    </xf>
    <xf numFmtId="0" fontId="48" fillId="0" borderId="45" xfId="0" applyFont="1" applyBorder="1" applyAlignment="1">
      <alignment horizontal="center"/>
    </xf>
    <xf numFmtId="0" fontId="48" fillId="0" borderId="45" xfId="0" applyFont="1" applyBorder="1"/>
    <xf numFmtId="0" fontId="47" fillId="0" borderId="45" xfId="0" applyFont="1" applyBorder="1"/>
    <xf numFmtId="44" fontId="48" fillId="0" borderId="13" xfId="1" applyFont="1" applyFill="1" applyBorder="1" applyAlignment="1">
      <alignment horizontal="right" vertical="center"/>
    </xf>
    <xf numFmtId="164" fontId="48" fillId="0" borderId="0" xfId="0" applyNumberFormat="1" applyFont="1"/>
    <xf numFmtId="0" fontId="48" fillId="0" borderId="13" xfId="0" applyFont="1" applyBorder="1" applyAlignment="1">
      <alignment wrapText="1"/>
    </xf>
    <xf numFmtId="0" fontId="48" fillId="0" borderId="16" xfId="0" applyFont="1" applyBorder="1" applyAlignment="1">
      <alignment horizontal="center"/>
    </xf>
    <xf numFmtId="0" fontId="48" fillId="0" borderId="16" xfId="0" applyFont="1" applyBorder="1"/>
    <xf numFmtId="44" fontId="48" fillId="0" borderId="16" xfId="1" applyFont="1" applyBorder="1" applyAlignment="1">
      <alignment horizontal="right"/>
    </xf>
    <xf numFmtId="44" fontId="47" fillId="0" borderId="16" xfId="1" applyFont="1" applyBorder="1" applyAlignment="1">
      <alignment horizontal="right" vertical="center"/>
    </xf>
    <xf numFmtId="0" fontId="48" fillId="0" borderId="46" xfId="0" applyFont="1" applyBorder="1"/>
    <xf numFmtId="0" fontId="47" fillId="0" borderId="47" xfId="0" applyFont="1" applyBorder="1" applyAlignment="1">
      <alignment horizontal="center"/>
    </xf>
    <xf numFmtId="44" fontId="47" fillId="0" borderId="49" xfId="1" applyFont="1" applyBorder="1" applyAlignment="1">
      <alignment horizontal="right"/>
    </xf>
    <xf numFmtId="165" fontId="47" fillId="0" borderId="0" xfId="0" applyNumberFormat="1" applyFont="1"/>
    <xf numFmtId="10" fontId="47" fillId="0" borderId="1" xfId="0" applyNumberFormat="1" applyFont="1" applyBorder="1" applyAlignment="1">
      <alignment horizontal="center"/>
    </xf>
    <xf numFmtId="0" fontId="47" fillId="0" borderId="1" xfId="0" applyFont="1" applyBorder="1" applyAlignment="1">
      <alignment horizontal="center"/>
    </xf>
    <xf numFmtId="0" fontId="47" fillId="0" borderId="1" xfId="0" applyFont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/>
    </xf>
    <xf numFmtId="0" fontId="48" fillId="0" borderId="1" xfId="0" applyFont="1" applyFill="1" applyBorder="1"/>
    <xf numFmtId="49" fontId="48" fillId="0" borderId="1" xfId="0" applyNumberFormat="1" applyFont="1" applyFill="1" applyBorder="1" applyAlignment="1">
      <alignment horizontal="center"/>
    </xf>
    <xf numFmtId="44" fontId="48" fillId="0" borderId="1" xfId="1" applyFont="1" applyFill="1" applyBorder="1" applyAlignment="1">
      <alignment horizontal="center"/>
    </xf>
    <xf numFmtId="44" fontId="48" fillId="0" borderId="1" xfId="1" applyFont="1" applyBorder="1" applyAlignment="1">
      <alignment horizontal="center"/>
    </xf>
    <xf numFmtId="44" fontId="48" fillId="0" borderId="1" xfId="1" applyFont="1" applyFill="1" applyBorder="1"/>
    <xf numFmtId="44" fontId="48" fillId="0" borderId="1" xfId="1" applyFont="1" applyFill="1" applyBorder="1" applyAlignment="1">
      <alignment horizontal="right"/>
    </xf>
    <xf numFmtId="44" fontId="48" fillId="0" borderId="1" xfId="1" applyFont="1" applyBorder="1"/>
    <xf numFmtId="0" fontId="48" fillId="0" borderId="1" xfId="0" applyFont="1" applyBorder="1"/>
    <xf numFmtId="0" fontId="48" fillId="0" borderId="1" xfId="0" applyFont="1" applyBorder="1" applyAlignment="1">
      <alignment horizontal="center"/>
    </xf>
    <xf numFmtId="44" fontId="48" fillId="0" borderId="1" xfId="1" applyFont="1" applyBorder="1" applyAlignment="1">
      <alignment horizontal="right"/>
    </xf>
    <xf numFmtId="49" fontId="48" fillId="0" borderId="1" xfId="0" applyNumberFormat="1" applyFont="1" applyBorder="1" applyAlignment="1">
      <alignment horizontal="center"/>
    </xf>
    <xf numFmtId="0" fontId="48" fillId="0" borderId="20" xfId="0" applyFont="1" applyFill="1" applyBorder="1" applyAlignment="1">
      <alignment horizontal="center"/>
    </xf>
    <xf numFmtId="0" fontId="48" fillId="0" borderId="20" xfId="0" applyFont="1" applyBorder="1"/>
    <xf numFmtId="0" fontId="48" fillId="0" borderId="20" xfId="0" applyFont="1" applyBorder="1" applyAlignment="1"/>
    <xf numFmtId="0" fontId="48" fillId="0" borderId="20" xfId="0" applyFont="1" applyBorder="1" applyAlignment="1">
      <alignment horizontal="left"/>
    </xf>
    <xf numFmtId="49" fontId="48" fillId="0" borderId="20" xfId="0" applyNumberFormat="1" applyFont="1" applyBorder="1" applyAlignment="1">
      <alignment horizontal="center"/>
    </xf>
    <xf numFmtId="44" fontId="48" fillId="0" borderId="20" xfId="1" applyFont="1" applyBorder="1" applyAlignment="1">
      <alignment horizontal="center"/>
    </xf>
    <xf numFmtId="44" fontId="48" fillId="0" borderId="20" xfId="1" applyFont="1" applyFill="1" applyBorder="1"/>
    <xf numFmtId="44" fontId="48" fillId="0" borderId="20" xfId="1" applyFont="1" applyBorder="1" applyAlignment="1">
      <alignment horizontal="right"/>
    </xf>
    <xf numFmtId="164" fontId="47" fillId="0" borderId="1" xfId="0" applyNumberFormat="1" applyFont="1" applyBorder="1"/>
    <xf numFmtId="165" fontId="47" fillId="0" borderId="20" xfId="0" applyNumberFormat="1" applyFont="1" applyBorder="1" applyAlignment="1">
      <alignment horizontal="right" vertical="center"/>
    </xf>
    <xf numFmtId="165" fontId="47" fillId="0" borderId="13" xfId="0" applyNumberFormat="1" applyFont="1" applyBorder="1" applyAlignment="1">
      <alignment horizontal="right" wrapText="1"/>
    </xf>
    <xf numFmtId="165" fontId="47" fillId="0" borderId="13" xfId="0" applyNumberFormat="1" applyFont="1" applyBorder="1" applyAlignment="1">
      <alignment horizontal="right" vertical="center"/>
    </xf>
    <xf numFmtId="165" fontId="47" fillId="0" borderId="13" xfId="0" applyNumberFormat="1" applyFont="1" applyFill="1" applyBorder="1" applyAlignment="1">
      <alignment horizontal="right" vertical="center"/>
    </xf>
    <xf numFmtId="165" fontId="47" fillId="0" borderId="13" xfId="6" applyFont="1" applyBorder="1" applyAlignment="1">
      <alignment horizontal="right" wrapText="1"/>
    </xf>
    <xf numFmtId="0" fontId="47" fillId="0" borderId="13" xfId="0" applyFont="1" applyBorder="1" applyAlignment="1">
      <alignment wrapText="1"/>
    </xf>
    <xf numFmtId="165" fontId="47" fillId="0" borderId="13" xfId="6" applyFont="1" applyBorder="1" applyAlignment="1">
      <alignment horizontal="right"/>
    </xf>
    <xf numFmtId="165" fontId="48" fillId="0" borderId="13" xfId="0" applyNumberFormat="1" applyFont="1" applyBorder="1" applyAlignment="1">
      <alignment horizontal="right" vertical="center"/>
    </xf>
    <xf numFmtId="0" fontId="48" fillId="0" borderId="45" xfId="0" applyFont="1" applyBorder="1" applyAlignment="1">
      <alignment wrapText="1"/>
    </xf>
    <xf numFmtId="165" fontId="47" fillId="0" borderId="24" xfId="0" applyNumberFormat="1" applyFont="1" applyBorder="1" applyAlignment="1">
      <alignment horizontal="right" vertical="center"/>
    </xf>
    <xf numFmtId="44" fontId="47" fillId="0" borderId="1" xfId="1" applyFont="1" applyBorder="1"/>
    <xf numFmtId="44" fontId="47" fillId="0" borderId="1" xfId="1" applyFont="1" applyBorder="1" applyAlignment="1">
      <alignment horizontal="right"/>
    </xf>
    <xf numFmtId="0" fontId="49" fillId="0" borderId="0" xfId="0" applyFont="1"/>
    <xf numFmtId="0" fontId="47" fillId="0" borderId="1" xfId="0" applyFont="1" applyFill="1" applyBorder="1" applyAlignment="1">
      <alignment horizontal="center"/>
    </xf>
    <xf numFmtId="165" fontId="47" fillId="0" borderId="20" xfId="0" applyNumberFormat="1" applyFont="1" applyBorder="1" applyAlignment="1">
      <alignment horizontal="center" vertical="center"/>
    </xf>
    <xf numFmtId="165" fontId="47" fillId="0" borderId="13" xfId="0" applyNumberFormat="1" applyFont="1" applyBorder="1" applyAlignment="1">
      <alignment horizontal="center" vertical="center"/>
    </xf>
    <xf numFmtId="165" fontId="48" fillId="0" borderId="13" xfId="6" applyFont="1" applyBorder="1" applyAlignment="1">
      <alignment horizontal="right" wrapText="1"/>
    </xf>
    <xf numFmtId="165" fontId="48" fillId="0" borderId="13" xfId="6" applyFont="1" applyFill="1" applyBorder="1" applyAlignment="1">
      <alignment horizontal="right" wrapText="1"/>
    </xf>
    <xf numFmtId="165" fontId="47" fillId="0" borderId="13" xfId="0" applyNumberFormat="1" applyFont="1" applyFill="1" applyBorder="1" applyAlignment="1">
      <alignment horizontal="center" vertical="center"/>
    </xf>
    <xf numFmtId="165" fontId="48" fillId="0" borderId="13" xfId="6" applyFont="1" applyBorder="1" applyAlignment="1">
      <alignment horizontal="right"/>
    </xf>
    <xf numFmtId="171" fontId="48" fillId="0" borderId="13" xfId="6" applyNumberFormat="1" applyFont="1" applyBorder="1" applyAlignment="1">
      <alignment horizontal="right"/>
    </xf>
    <xf numFmtId="165" fontId="48" fillId="0" borderId="14" xfId="6" applyFont="1" applyBorder="1" applyAlignment="1">
      <alignment horizontal="right"/>
    </xf>
    <xf numFmtId="165" fontId="47" fillId="0" borderId="13" xfId="6" applyFont="1" applyBorder="1"/>
    <xf numFmtId="165" fontId="48" fillId="0" borderId="13" xfId="0" applyNumberFormat="1" applyFont="1" applyBorder="1" applyAlignment="1">
      <alignment horizontal="center" vertical="center"/>
    </xf>
    <xf numFmtId="165" fontId="48" fillId="0" borderId="13" xfId="6" applyFont="1" applyFill="1" applyBorder="1" applyAlignment="1">
      <alignment horizontal="right"/>
    </xf>
    <xf numFmtId="172" fontId="48" fillId="0" borderId="13" xfId="6" applyNumberFormat="1" applyFont="1" applyBorder="1" applyAlignment="1">
      <alignment horizontal="right"/>
    </xf>
    <xf numFmtId="165" fontId="48" fillId="0" borderId="16" xfId="6" applyFont="1" applyBorder="1" applyAlignment="1">
      <alignment horizontal="right"/>
    </xf>
    <xf numFmtId="165" fontId="47" fillId="0" borderId="16" xfId="0" applyNumberFormat="1" applyFont="1" applyBorder="1" applyAlignment="1">
      <alignment horizontal="center" vertical="center"/>
    </xf>
    <xf numFmtId="165" fontId="47" fillId="0" borderId="49" xfId="0" applyNumberFormat="1" applyFont="1" applyBorder="1" applyAlignment="1">
      <alignment horizontal="right"/>
    </xf>
    <xf numFmtId="165" fontId="47" fillId="0" borderId="49" xfId="0" applyNumberFormat="1" applyFont="1" applyBorder="1"/>
    <xf numFmtId="0" fontId="47" fillId="0" borderId="20" xfId="0" applyFont="1" applyBorder="1" applyAlignment="1">
      <alignment horizontal="center" vertical="center" wrapText="1"/>
    </xf>
    <xf numFmtId="0" fontId="47" fillId="0" borderId="1" xfId="0" applyFont="1" applyBorder="1"/>
    <xf numFmtId="44" fontId="48" fillId="0" borderId="13" xfId="1" applyFont="1" applyBorder="1" applyAlignment="1">
      <alignment horizontal="right" vertical="center"/>
    </xf>
    <xf numFmtId="0" fontId="48" fillId="0" borderId="1" xfId="0" applyFont="1" applyFill="1" applyBorder="1" applyAlignment="1">
      <alignment horizontal="left"/>
    </xf>
    <xf numFmtId="44" fontId="47" fillId="0" borderId="1" xfId="1" applyFont="1" applyBorder="1" applyAlignment="1">
      <alignment horizontal="center"/>
    </xf>
    <xf numFmtId="44" fontId="47" fillId="0" borderId="20" xfId="1" applyFont="1" applyBorder="1" applyAlignment="1">
      <alignment horizontal="center" vertical="center"/>
    </xf>
    <xf numFmtId="44" fontId="47" fillId="0" borderId="13" xfId="1" applyFont="1" applyBorder="1" applyAlignment="1">
      <alignment horizontal="center" vertical="center"/>
    </xf>
    <xf numFmtId="44" fontId="47" fillId="0" borderId="13" xfId="1" applyFont="1" applyFill="1" applyBorder="1" applyAlignment="1">
      <alignment horizontal="center" vertical="center"/>
    </xf>
    <xf numFmtId="44" fontId="47" fillId="0" borderId="13" xfId="1" applyFont="1" applyBorder="1"/>
    <xf numFmtId="44" fontId="48" fillId="0" borderId="13" xfId="1" applyFont="1" applyBorder="1" applyAlignment="1">
      <alignment horizontal="center" vertical="center"/>
    </xf>
    <xf numFmtId="44" fontId="47" fillId="0" borderId="16" xfId="1" applyFont="1" applyBorder="1" applyAlignment="1">
      <alignment horizontal="center" vertical="center"/>
    </xf>
    <xf numFmtId="44" fontId="47" fillId="0" borderId="49" xfId="1" applyFont="1" applyBorder="1"/>
    <xf numFmtId="165" fontId="47" fillId="0" borderId="16" xfId="0" applyNumberFormat="1" applyFont="1" applyBorder="1" applyAlignment="1">
      <alignment horizontal="right" vertical="center"/>
    </xf>
    <xf numFmtId="0" fontId="48" fillId="0" borderId="1" xfId="0" applyFont="1" applyBorder="1" applyAlignment="1">
      <alignment horizontal="left"/>
    </xf>
    <xf numFmtId="170" fontId="48" fillId="0" borderId="1" xfId="1" applyNumberFormat="1" applyFont="1" applyBorder="1" applyAlignment="1">
      <alignment horizontal="right"/>
    </xf>
    <xf numFmtId="0" fontId="47" fillId="0" borderId="20" xfId="0" applyFont="1" applyBorder="1" applyAlignment="1">
      <alignment horizontal="right"/>
    </xf>
    <xf numFmtId="0" fontId="47" fillId="0" borderId="13" xfId="0" applyFont="1" applyBorder="1" applyAlignment="1">
      <alignment horizontal="right"/>
    </xf>
    <xf numFmtId="49" fontId="48" fillId="0" borderId="13" xfId="5" applyNumberFormat="1" applyFont="1" applyFill="1" applyBorder="1" applyAlignment="1">
      <alignment horizontal="right"/>
    </xf>
    <xf numFmtId="4" fontId="48" fillId="0" borderId="13" xfId="5" applyNumberFormat="1" applyFont="1" applyFill="1" applyBorder="1" applyAlignment="1">
      <alignment horizontal="left"/>
    </xf>
    <xf numFmtId="49" fontId="47" fillId="0" borderId="13" xfId="5" applyNumberFormat="1" applyFont="1" applyFill="1" applyBorder="1" applyAlignment="1">
      <alignment horizontal="right"/>
    </xf>
    <xf numFmtId="4" fontId="47" fillId="0" borderId="13" xfId="5" applyNumberFormat="1" applyFont="1" applyFill="1" applyBorder="1" applyAlignment="1">
      <alignment horizontal="left"/>
    </xf>
    <xf numFmtId="0" fontId="48" fillId="0" borderId="13" xfId="0" applyFont="1" applyBorder="1" applyAlignment="1">
      <alignment horizontal="right"/>
    </xf>
    <xf numFmtId="0" fontId="48" fillId="0" borderId="13" xfId="0" applyFont="1" applyBorder="1" applyAlignment="1">
      <alignment horizontal="left"/>
    </xf>
    <xf numFmtId="0" fontId="48" fillId="0" borderId="0" xfId="0" applyFont="1" applyAlignment="1">
      <alignment horizontal="left"/>
    </xf>
    <xf numFmtId="0" fontId="48" fillId="0" borderId="13" xfId="0" applyFont="1" applyFill="1" applyBorder="1" applyAlignment="1">
      <alignment horizontal="right"/>
    </xf>
    <xf numFmtId="0" fontId="48" fillId="0" borderId="14" xfId="0" applyFont="1" applyFill="1" applyBorder="1" applyAlignment="1">
      <alignment horizontal="right"/>
    </xf>
    <xf numFmtId="0" fontId="48" fillId="0" borderId="14" xfId="0" applyFont="1" applyBorder="1" applyAlignment="1">
      <alignment horizontal="right"/>
    </xf>
    <xf numFmtId="0" fontId="48" fillId="0" borderId="45" xfId="0" applyFont="1" applyBorder="1" applyAlignment="1">
      <alignment horizontal="right"/>
    </xf>
    <xf numFmtId="0" fontId="48" fillId="0" borderId="45" xfId="0" applyFont="1" applyBorder="1" applyAlignment="1">
      <alignment horizontal="left"/>
    </xf>
    <xf numFmtId="0" fontId="47" fillId="0" borderId="45" xfId="0" applyFont="1" applyBorder="1" applyAlignment="1">
      <alignment horizontal="left"/>
    </xf>
    <xf numFmtId="0" fontId="48" fillId="0" borderId="13" xfId="0" applyFont="1" applyBorder="1" applyAlignment="1">
      <alignment horizontal="left" wrapText="1"/>
    </xf>
    <xf numFmtId="0" fontId="48" fillId="0" borderId="16" xfId="0" applyFont="1" applyBorder="1" applyAlignment="1">
      <alignment horizontal="right"/>
    </xf>
    <xf numFmtId="0" fontId="48" fillId="0" borderId="16" xfId="0" applyFont="1" applyBorder="1" applyAlignment="1">
      <alignment horizontal="left"/>
    </xf>
    <xf numFmtId="0" fontId="48" fillId="0" borderId="46" xfId="0" applyFont="1" applyBorder="1" applyAlignment="1">
      <alignment horizontal="right"/>
    </xf>
    <xf numFmtId="0" fontId="47" fillId="0" borderId="47" xfId="0" applyFont="1" applyBorder="1" applyAlignment="1">
      <alignment horizontal="right"/>
    </xf>
    <xf numFmtId="0" fontId="48" fillId="0" borderId="20" xfId="0" applyFont="1" applyBorder="1" applyAlignment="1">
      <alignment horizontal="center"/>
    </xf>
    <xf numFmtId="44" fontId="48" fillId="0" borderId="20" xfId="1" applyFont="1" applyBorder="1"/>
    <xf numFmtId="0" fontId="48" fillId="0" borderId="22" xfId="0" applyFont="1" applyBorder="1"/>
    <xf numFmtId="0" fontId="47" fillId="0" borderId="22" xfId="0" applyFont="1" applyBorder="1"/>
    <xf numFmtId="164" fontId="47" fillId="0" borderId="22" xfId="0" applyNumberFormat="1" applyFont="1" applyBorder="1"/>
    <xf numFmtId="0" fontId="48" fillId="0" borderId="1" xfId="0" applyFont="1" applyBorder="1" applyAlignment="1">
      <alignment wrapText="1"/>
    </xf>
    <xf numFmtId="0" fontId="50" fillId="0" borderId="50" xfId="0" applyFont="1" applyBorder="1"/>
    <xf numFmtId="164" fontId="48" fillId="0" borderId="13" xfId="1" applyNumberFormat="1" applyFont="1" applyBorder="1" applyAlignment="1">
      <alignment horizontal="right" wrapText="1"/>
    </xf>
    <xf numFmtId="0" fontId="50" fillId="0" borderId="51" xfId="0" applyFont="1" applyBorder="1"/>
    <xf numFmtId="44" fontId="47" fillId="0" borderId="20" xfId="1" applyFont="1" applyBorder="1"/>
    <xf numFmtId="0" fontId="48" fillId="0" borderId="13" xfId="0" applyFont="1" applyFill="1" applyBorder="1"/>
    <xf numFmtId="0" fontId="50" fillId="0" borderId="50" xfId="0" applyFont="1" applyBorder="1" applyAlignment="1">
      <alignment wrapText="1"/>
    </xf>
    <xf numFmtId="0" fontId="47" fillId="0" borderId="1" xfId="0" applyFont="1" applyFill="1" applyBorder="1"/>
    <xf numFmtId="164" fontId="47" fillId="0" borderId="1" xfId="0" applyNumberFormat="1" applyFont="1" applyBorder="1" applyAlignment="1">
      <alignment horizontal="right"/>
    </xf>
    <xf numFmtId="165" fontId="47" fillId="0" borderId="13" xfId="0" applyNumberFormat="1" applyFont="1" applyBorder="1" applyAlignment="1">
      <alignment horizontal="center" wrapText="1"/>
    </xf>
    <xf numFmtId="44" fontId="48" fillId="0" borderId="13" xfId="1" applyFont="1" applyBorder="1" applyAlignment="1">
      <alignment horizontal="center" wrapText="1"/>
    </xf>
    <xf numFmtId="165" fontId="48" fillId="0" borderId="13" xfId="6" applyFont="1" applyBorder="1" applyAlignment="1">
      <alignment horizontal="center" wrapText="1"/>
    </xf>
    <xf numFmtId="44" fontId="48" fillId="0" borderId="13" xfId="1" applyFont="1" applyFill="1" applyBorder="1" applyAlignment="1">
      <alignment horizontal="center" wrapText="1"/>
    </xf>
    <xf numFmtId="165" fontId="48" fillId="0" borderId="13" xfId="6" applyFont="1" applyFill="1" applyBorder="1" applyAlignment="1">
      <alignment horizontal="center" wrapText="1"/>
    </xf>
    <xf numFmtId="165" fontId="47" fillId="0" borderId="13" xfId="6" applyFont="1" applyBorder="1" applyAlignment="1">
      <alignment horizontal="center" wrapText="1"/>
    </xf>
    <xf numFmtId="165" fontId="48" fillId="0" borderId="13" xfId="6" applyFont="1" applyBorder="1"/>
    <xf numFmtId="171" fontId="48" fillId="0" borderId="13" xfId="6" applyNumberFormat="1" applyFont="1" applyBorder="1"/>
    <xf numFmtId="165" fontId="48" fillId="0" borderId="14" xfId="6" applyFont="1" applyBorder="1"/>
    <xf numFmtId="44" fontId="48" fillId="0" borderId="16" xfId="1" applyFont="1" applyBorder="1"/>
    <xf numFmtId="165" fontId="48" fillId="0" borderId="16" xfId="6" applyFont="1" applyBorder="1"/>
    <xf numFmtId="0" fontId="48" fillId="0" borderId="1" xfId="0" applyFont="1" applyBorder="1" applyAlignment="1">
      <alignment horizontal="right"/>
    </xf>
    <xf numFmtId="0" fontId="48" fillId="0" borderId="2" xfId="0" applyFont="1" applyBorder="1" applyAlignment="1">
      <alignment wrapText="1"/>
    </xf>
    <xf numFmtId="0" fontId="42" fillId="0" borderId="13" xfId="0" applyFont="1" applyBorder="1" applyAlignment="1">
      <alignment wrapText="1"/>
    </xf>
    <xf numFmtId="0" fontId="50" fillId="0" borderId="0" xfId="0" applyFont="1" applyBorder="1"/>
    <xf numFmtId="44" fontId="0" fillId="0" borderId="0" xfId="1" applyFont="1"/>
    <xf numFmtId="0" fontId="49" fillId="0" borderId="22" xfId="0" applyFont="1" applyBorder="1"/>
    <xf numFmtId="44" fontId="49" fillId="0" borderId="22" xfId="1" applyFont="1" applyBorder="1"/>
    <xf numFmtId="44" fontId="48" fillId="0" borderId="22" xfId="1" applyFont="1" applyBorder="1"/>
    <xf numFmtId="0" fontId="48" fillId="0" borderId="22" xfId="0" applyFont="1" applyBorder="1" applyAlignment="1">
      <alignment wrapText="1"/>
    </xf>
    <xf numFmtId="0" fontId="48" fillId="0" borderId="22" xfId="0" applyFont="1" applyBorder="1" applyAlignment="1">
      <alignment horizontal="center" wrapText="1"/>
    </xf>
    <xf numFmtId="173" fontId="51" fillId="0" borderId="0" xfId="0" applyNumberFormat="1" applyFont="1" applyBorder="1"/>
    <xf numFmtId="0" fontId="0" fillId="0" borderId="0" xfId="0" applyBorder="1"/>
    <xf numFmtId="0" fontId="14" fillId="0" borderId="22" xfId="0" applyFont="1" applyBorder="1"/>
    <xf numFmtId="164" fontId="14" fillId="0" borderId="22" xfId="0" applyNumberFormat="1" applyFont="1" applyBorder="1"/>
    <xf numFmtId="44" fontId="41" fillId="0" borderId="22" xfId="1" applyFont="1" applyFill="1" applyBorder="1"/>
    <xf numFmtId="0" fontId="14" fillId="0" borderId="22" xfId="0" applyFont="1" applyBorder="1" applyAlignment="1">
      <alignment horizontal="left"/>
    </xf>
    <xf numFmtId="44" fontId="13" fillId="0" borderId="0" xfId="1" applyFont="1" applyBorder="1"/>
    <xf numFmtId="0" fontId="13" fillId="0" borderId="0" xfId="0" applyFont="1" applyBorder="1"/>
    <xf numFmtId="173" fontId="40" fillId="0" borderId="0" xfId="0" applyNumberFormat="1" applyFont="1" applyBorder="1"/>
    <xf numFmtId="49" fontId="52" fillId="0" borderId="0" xfId="0" applyNumberFormat="1" applyFont="1" applyBorder="1" applyAlignment="1" applyProtection="1">
      <alignment horizontal="center" vertical="center"/>
      <protection hidden="1"/>
    </xf>
    <xf numFmtId="0" fontId="40" fillId="12" borderId="0" xfId="0" applyFont="1" applyFill="1" applyBorder="1" applyAlignment="1">
      <alignment vertical="center" wrapText="1"/>
    </xf>
    <xf numFmtId="0" fontId="14" fillId="0" borderId="55" xfId="0" applyFont="1" applyBorder="1"/>
    <xf numFmtId="44" fontId="0" fillId="0" borderId="0" xfId="0" applyNumberFormat="1"/>
    <xf numFmtId="44" fontId="48" fillId="0" borderId="0" xfId="1" applyFont="1"/>
    <xf numFmtId="0" fontId="13" fillId="0" borderId="1" xfId="0" applyFont="1" applyFill="1" applyBorder="1" applyAlignment="1">
      <alignment horizontal="center"/>
    </xf>
    <xf numFmtId="44" fontId="10" fillId="0" borderId="0" xfId="1" applyFont="1"/>
    <xf numFmtId="0" fontId="41" fillId="0" borderId="22" xfId="0" applyFont="1" applyBorder="1"/>
    <xf numFmtId="0" fontId="14" fillId="0" borderId="22" xfId="0" applyFont="1" applyBorder="1" applyAlignment="1">
      <alignment horizontal="center" wrapText="1"/>
    </xf>
    <xf numFmtId="0" fontId="14" fillId="10" borderId="22" xfId="0" applyFont="1" applyFill="1" applyBorder="1" applyAlignment="1">
      <alignment horizontal="center" wrapText="1"/>
    </xf>
    <xf numFmtId="0" fontId="41" fillId="0" borderId="22" xfId="0" applyFont="1" applyBorder="1" applyAlignment="1">
      <alignment horizontal="center"/>
    </xf>
    <xf numFmtId="0" fontId="41" fillId="0" borderId="22" xfId="0" applyFont="1" applyBorder="1" applyAlignment="1">
      <alignment horizontal="center" wrapText="1"/>
    </xf>
    <xf numFmtId="44" fontId="41" fillId="0" borderId="22" xfId="1" applyFont="1" applyBorder="1"/>
    <xf numFmtId="44" fontId="41" fillId="10" borderId="22" xfId="1" applyFont="1" applyFill="1" applyBorder="1"/>
    <xf numFmtId="0" fontId="55" fillId="0" borderId="22" xfId="0" applyFont="1" applyFill="1" applyBorder="1" applyAlignment="1">
      <alignment horizontal="center"/>
    </xf>
    <xf numFmtId="0" fontId="56" fillId="11" borderId="22" xfId="0" applyFont="1" applyFill="1" applyBorder="1" applyAlignment="1">
      <alignment horizontal="left" vertical="center"/>
    </xf>
    <xf numFmtId="8" fontId="41" fillId="0" borderId="22" xfId="0" applyNumberFormat="1" applyFont="1" applyBorder="1"/>
    <xf numFmtId="43" fontId="57" fillId="0" borderId="22" xfId="4" applyNumberFormat="1" applyFont="1" applyFill="1" applyBorder="1" applyAlignment="1">
      <alignment vertical="center"/>
    </xf>
    <xf numFmtId="8" fontId="41" fillId="0" borderId="22" xfId="1" applyNumberFormat="1" applyFont="1" applyBorder="1"/>
    <xf numFmtId="0" fontId="55" fillId="0" borderId="53" xfId="0" applyFont="1" applyFill="1" applyBorder="1" applyAlignment="1"/>
    <xf numFmtId="0" fontId="55" fillId="0" borderId="54" xfId="0" applyFont="1" applyFill="1" applyBorder="1" applyAlignment="1"/>
    <xf numFmtId="0" fontId="55" fillId="0" borderId="55" xfId="0" applyFont="1" applyFill="1" applyBorder="1" applyAlignment="1"/>
    <xf numFmtId="0" fontId="12" fillId="0" borderId="22" xfId="0" applyFont="1" applyBorder="1" applyAlignment="1">
      <alignment horizontal="center" wrapText="1"/>
    </xf>
    <xf numFmtId="44" fontId="58" fillId="0" borderId="22" xfId="0" applyNumberFormat="1" applyFont="1" applyBorder="1"/>
    <xf numFmtId="44" fontId="53" fillId="10" borderId="22" xfId="1" applyFont="1" applyFill="1" applyBorder="1"/>
    <xf numFmtId="0" fontId="41" fillId="0" borderId="22" xfId="0" applyFont="1" applyBorder="1" applyAlignment="1">
      <alignment wrapText="1"/>
    </xf>
    <xf numFmtId="0" fontId="59" fillId="0" borderId="22" xfId="0" applyFont="1" applyBorder="1" applyAlignment="1"/>
    <xf numFmtId="0" fontId="59" fillId="0" borderId="22" xfId="0" applyFont="1" applyBorder="1" applyAlignment="1">
      <alignment wrapText="1"/>
    </xf>
    <xf numFmtId="44" fontId="41" fillId="10" borderId="22" xfId="1" applyFont="1" applyFill="1" applyBorder="1" applyAlignment="1">
      <alignment horizontal="right"/>
    </xf>
    <xf numFmtId="44" fontId="58" fillId="0" borderId="22" xfId="1" applyFont="1" applyBorder="1"/>
    <xf numFmtId="0" fontId="41" fillId="0" borderId="22" xfId="0" applyFont="1" applyBorder="1" applyAlignment="1">
      <alignment horizontal="left" wrapText="1"/>
    </xf>
    <xf numFmtId="0" fontId="41" fillId="0" borderId="22" xfId="0" applyFont="1" applyBorder="1" applyAlignment="1">
      <alignment horizontal="left"/>
    </xf>
    <xf numFmtId="44" fontId="41" fillId="0" borderId="22" xfId="1" applyFont="1" applyBorder="1" applyAlignment="1">
      <alignment horizontal="right"/>
    </xf>
    <xf numFmtId="8" fontId="41" fillId="10" borderId="22" xfId="1" applyNumberFormat="1" applyFont="1" applyFill="1" applyBorder="1"/>
    <xf numFmtId="8" fontId="60" fillId="10" borderId="22" xfId="1" applyNumberFormat="1" applyFont="1" applyFill="1" applyBorder="1"/>
    <xf numFmtId="43" fontId="57" fillId="0" borderId="22" xfId="0" applyNumberFormat="1" applyFont="1" applyFill="1" applyBorder="1" applyAlignment="1">
      <alignment horizontal="left" vertical="center" wrapText="1"/>
    </xf>
    <xf numFmtId="44" fontId="60" fillId="10" borderId="22" xfId="1" applyFont="1" applyFill="1" applyBorder="1"/>
    <xf numFmtId="8" fontId="61" fillId="0" borderId="22" xfId="1" applyNumberFormat="1" applyFont="1" applyBorder="1"/>
    <xf numFmtId="0" fontId="41" fillId="13" borderId="22" xfId="0" applyFont="1" applyFill="1" applyBorder="1"/>
    <xf numFmtId="0" fontId="57" fillId="13" borderId="22" xfId="0" applyFont="1" applyFill="1" applyBorder="1" applyAlignment="1">
      <alignment vertical="center" wrapText="1"/>
    </xf>
    <xf numFmtId="44" fontId="41" fillId="13" borderId="22" xfId="1" applyFont="1" applyFill="1" applyBorder="1"/>
    <xf numFmtId="44" fontId="58" fillId="13" borderId="22" xfId="1" applyFont="1" applyFill="1" applyBorder="1"/>
    <xf numFmtId="8" fontId="41" fillId="13" borderId="22" xfId="1" applyNumberFormat="1" applyFont="1" applyFill="1" applyBorder="1"/>
    <xf numFmtId="0" fontId="41" fillId="0" borderId="22" xfId="0" applyFont="1" applyFill="1" applyBorder="1"/>
    <xf numFmtId="0" fontId="41" fillId="0" borderId="22" xfId="0" applyFont="1" applyFill="1" applyBorder="1" applyAlignment="1">
      <alignment wrapText="1"/>
    </xf>
    <xf numFmtId="44" fontId="58" fillId="0" borderId="22" xfId="1" applyFont="1" applyFill="1" applyBorder="1"/>
    <xf numFmtId="0" fontId="57" fillId="0" borderId="22" xfId="0" applyFont="1" applyFill="1" applyBorder="1" applyAlignment="1">
      <alignment vertical="center" wrapText="1"/>
    </xf>
    <xf numFmtId="166" fontId="41" fillId="0" borderId="22" xfId="0" applyNumberFormat="1" applyFont="1" applyBorder="1" applyAlignment="1">
      <alignment vertical="center"/>
    </xf>
    <xf numFmtId="166" fontId="41" fillId="10" borderId="22" xfId="0" applyNumberFormat="1" applyFont="1" applyFill="1" applyBorder="1" applyAlignment="1">
      <alignment vertical="center"/>
    </xf>
    <xf numFmtId="0" fontId="53" fillId="0" borderId="22" xfId="0" applyFont="1" applyBorder="1"/>
    <xf numFmtId="44" fontId="53" fillId="0" borderId="22" xfId="1" applyFont="1" applyBorder="1"/>
    <xf numFmtId="165" fontId="14" fillId="0" borderId="22" xfId="0" applyNumberFormat="1" applyFont="1" applyBorder="1"/>
    <xf numFmtId="0" fontId="59" fillId="0" borderId="55" xfId="0" applyFont="1" applyBorder="1" applyAlignment="1">
      <alignment horizontal="center"/>
    </xf>
    <xf numFmtId="0" fontId="57" fillId="12" borderId="53" xfId="0" applyFont="1" applyFill="1" applyBorder="1" applyAlignment="1">
      <alignment vertical="center"/>
    </xf>
    <xf numFmtId="0" fontId="59" fillId="0" borderId="22" xfId="0" applyFont="1" applyBorder="1" applyAlignment="1">
      <alignment horizontal="center"/>
    </xf>
    <xf numFmtId="44" fontId="59" fillId="0" borderId="22" xfId="1" applyFont="1" applyBorder="1" applyAlignment="1">
      <alignment horizontal="center"/>
    </xf>
    <xf numFmtId="0" fontId="57" fillId="12" borderId="53" xfId="0" applyFont="1" applyFill="1" applyBorder="1" applyAlignment="1">
      <alignment vertical="center" wrapText="1"/>
    </xf>
    <xf numFmtId="0" fontId="57" fillId="12" borderId="53" xfId="0" applyFont="1" applyFill="1" applyBorder="1" applyAlignment="1">
      <alignment horizontal="left" vertical="center"/>
    </xf>
    <xf numFmtId="0" fontId="57" fillId="12" borderId="53" xfId="0" applyFont="1" applyFill="1" applyBorder="1" applyAlignment="1">
      <alignment horizontal="left" vertical="center" wrapText="1"/>
    </xf>
    <xf numFmtId="0" fontId="59" fillId="0" borderId="22" xfId="0" applyFont="1" applyBorder="1" applyAlignment="1">
      <alignment horizontal="left"/>
    </xf>
    <xf numFmtId="0" fontId="59" fillId="0" borderId="22" xfId="0" applyFont="1" applyBorder="1" applyAlignment="1">
      <alignment horizontal="left" wrapText="1"/>
    </xf>
    <xf numFmtId="0" fontId="59" fillId="0" borderId="53" xfId="0" applyFont="1" applyBorder="1" applyAlignment="1">
      <alignment horizontal="left" wrapText="1"/>
    </xf>
    <xf numFmtId="0" fontId="59" fillId="0" borderId="55" xfId="0" applyFont="1" applyFill="1" applyBorder="1"/>
    <xf numFmtId="0" fontId="59" fillId="0" borderId="22" xfId="0" applyFont="1" applyFill="1" applyBorder="1" applyAlignment="1">
      <alignment horizontal="left" wrapText="1"/>
    </xf>
    <xf numFmtId="44" fontId="59" fillId="0" borderId="22" xfId="1" applyFont="1" applyFill="1" applyBorder="1"/>
    <xf numFmtId="44" fontId="59" fillId="0" borderId="22" xfId="0" applyNumberFormat="1" applyFont="1" applyFill="1" applyBorder="1"/>
    <xf numFmtId="44" fontId="14" fillId="0" borderId="22" xfId="1" applyFont="1" applyBorder="1"/>
    <xf numFmtId="44" fontId="38" fillId="0" borderId="0" xfId="1" applyFont="1"/>
    <xf numFmtId="0" fontId="65" fillId="0" borderId="22" xfId="0" applyFont="1" applyBorder="1"/>
    <xf numFmtId="0" fontId="13" fillId="0" borderId="0" xfId="0" applyFont="1" applyBorder="1" applyAlignment="1">
      <alignment horizontal="center"/>
    </xf>
    <xf numFmtId="0" fontId="15" fillId="0" borderId="0" xfId="0" applyFont="1" applyBorder="1" applyAlignment="1">
      <alignment wrapText="1"/>
    </xf>
    <xf numFmtId="44" fontId="9" fillId="0" borderId="0" xfId="1" applyFont="1" applyBorder="1"/>
    <xf numFmtId="44" fontId="11" fillId="0" borderId="0" xfId="1" applyFont="1" applyBorder="1"/>
    <xf numFmtId="0" fontId="13" fillId="0" borderId="21" xfId="0" applyFont="1" applyBorder="1"/>
    <xf numFmtId="0" fontId="13" fillId="0" borderId="56" xfId="0" applyFont="1" applyBorder="1"/>
    <xf numFmtId="0" fontId="13" fillId="0" borderId="58" xfId="0" applyFont="1" applyBorder="1"/>
    <xf numFmtId="44" fontId="9" fillId="0" borderId="58" xfId="1" applyFont="1" applyBorder="1"/>
    <xf numFmtId="44" fontId="13" fillId="0" borderId="57" xfId="1" applyFont="1" applyBorder="1"/>
    <xf numFmtId="44" fontId="10" fillId="0" borderId="20" xfId="1" applyFont="1" applyBorder="1"/>
    <xf numFmtId="44" fontId="8" fillId="0" borderId="3" xfId="1" applyFont="1" applyBorder="1"/>
    <xf numFmtId="44" fontId="12" fillId="0" borderId="57" xfId="1" applyFont="1" applyBorder="1"/>
    <xf numFmtId="0" fontId="9" fillId="0" borderId="0" xfId="0" applyFont="1" applyBorder="1"/>
    <xf numFmtId="44" fontId="8" fillId="0" borderId="0" xfId="1" applyFont="1" applyFill="1" applyBorder="1"/>
    <xf numFmtId="44" fontId="13" fillId="0" borderId="58" xfId="1" applyFont="1" applyBorder="1"/>
    <xf numFmtId="44" fontId="10" fillId="0" borderId="58" xfId="1" applyFont="1" applyBorder="1"/>
    <xf numFmtId="44" fontId="64" fillId="0" borderId="0" xfId="0" applyNumberFormat="1" applyFont="1" applyBorder="1"/>
    <xf numFmtId="44" fontId="54" fillId="0" borderId="0" xfId="0" applyNumberFormat="1" applyFont="1" applyBorder="1"/>
    <xf numFmtId="44" fontId="64" fillId="0" borderId="0" xfId="1" applyFont="1" applyBorder="1"/>
    <xf numFmtId="0" fontId="13" fillId="0" borderId="1" xfId="0" applyFont="1" applyFill="1" applyBorder="1" applyAlignment="1">
      <alignment horizontal="center"/>
    </xf>
    <xf numFmtId="164" fontId="11" fillId="0" borderId="56" xfId="0" applyNumberFormat="1" applyFont="1" applyBorder="1"/>
    <xf numFmtId="44" fontId="54" fillId="0" borderId="0" xfId="1" applyFont="1"/>
    <xf numFmtId="0" fontId="13" fillId="0" borderId="57" xfId="0" applyFont="1" applyBorder="1"/>
    <xf numFmtId="44" fontId="8" fillId="0" borderId="57" xfId="1" applyFont="1" applyBorder="1"/>
    <xf numFmtId="0" fontId="13" fillId="0" borderId="53" xfId="0" applyFont="1" applyBorder="1"/>
    <xf numFmtId="0" fontId="13" fillId="0" borderId="54" xfId="0" applyFont="1" applyBorder="1"/>
    <xf numFmtId="44" fontId="12" fillId="0" borderId="55" xfId="1" applyFont="1" applyBorder="1"/>
    <xf numFmtId="44" fontId="39" fillId="0" borderId="0" xfId="0" applyNumberFormat="1" applyFont="1"/>
    <xf numFmtId="44" fontId="41" fillId="0" borderId="0" xfId="0" applyNumberFormat="1" applyFont="1"/>
    <xf numFmtId="44" fontId="67" fillId="0" borderId="0" xfId="0" applyNumberFormat="1" applyFont="1"/>
    <xf numFmtId="44" fontId="68" fillId="0" borderId="0" xfId="0" applyNumberFormat="1" applyFont="1"/>
    <xf numFmtId="0" fontId="48" fillId="0" borderId="22" xfId="0" applyFont="1" applyFill="1" applyBorder="1" applyAlignment="1">
      <alignment horizontal="center" wrapText="1"/>
    </xf>
    <xf numFmtId="44" fontId="68" fillId="0" borderId="22" xfId="1" applyFont="1" applyBorder="1"/>
    <xf numFmtId="44" fontId="68" fillId="0" borderId="0" xfId="1" applyFont="1"/>
    <xf numFmtId="44" fontId="68" fillId="0" borderId="22" xfId="0" applyNumberFormat="1" applyFont="1" applyBorder="1"/>
    <xf numFmtId="44" fontId="8" fillId="0" borderId="0" xfId="0" applyNumberFormat="1" applyFont="1"/>
    <xf numFmtId="44" fontId="10" fillId="0" borderId="0" xfId="0" applyNumberFormat="1" applyFont="1"/>
    <xf numFmtId="44" fontId="45" fillId="0" borderId="0" xfId="0" applyNumberFormat="1" applyFont="1"/>
    <xf numFmtId="44" fontId="8" fillId="0" borderId="0" xfId="1" applyFont="1"/>
    <xf numFmtId="44" fontId="69" fillId="0" borderId="0" xfId="1" applyFont="1"/>
    <xf numFmtId="0" fontId="70" fillId="2" borderId="1" xfId="0" applyFont="1" applyFill="1" applyBorder="1" applyAlignment="1">
      <alignment horizontal="center"/>
    </xf>
    <xf numFmtId="0" fontId="70" fillId="2" borderId="2" xfId="0" applyFont="1" applyFill="1" applyBorder="1" applyAlignment="1">
      <alignment horizontal="center"/>
    </xf>
    <xf numFmtId="0" fontId="70" fillId="2" borderId="0" xfId="0" applyFont="1" applyFill="1" applyAlignment="1">
      <alignment horizontal="center"/>
    </xf>
    <xf numFmtId="10" fontId="70" fillId="2" borderId="0" xfId="0" applyNumberFormat="1" applyFont="1" applyFill="1" applyAlignment="1">
      <alignment horizontal="center"/>
    </xf>
    <xf numFmtId="0" fontId="48" fillId="3" borderId="1" xfId="0" applyFont="1" applyFill="1" applyBorder="1" applyAlignment="1">
      <alignment horizontal="center"/>
    </xf>
    <xf numFmtId="0" fontId="48" fillId="3" borderId="2" xfId="0" applyFont="1" applyFill="1" applyBorder="1"/>
    <xf numFmtId="44" fontId="48" fillId="4" borderId="1" xfId="1" applyFont="1" applyFill="1" applyBorder="1"/>
    <xf numFmtId="44" fontId="48" fillId="4" borderId="2" xfId="1" applyFont="1" applyFill="1" applyBorder="1"/>
    <xf numFmtId="44" fontId="48" fillId="5" borderId="1" xfId="1" applyFont="1" applyFill="1" applyBorder="1"/>
    <xf numFmtId="44" fontId="48" fillId="4" borderId="3" xfId="1" applyFont="1" applyFill="1" applyBorder="1"/>
    <xf numFmtId="0" fontId="48" fillId="3" borderId="2" xfId="0" applyFont="1" applyFill="1" applyBorder="1" applyAlignment="1">
      <alignment wrapText="1"/>
    </xf>
    <xf numFmtId="0" fontId="48" fillId="3" borderId="1" xfId="0" applyFont="1" applyFill="1" applyBorder="1"/>
    <xf numFmtId="0" fontId="48" fillId="3" borderId="20" xfId="0" applyFont="1" applyFill="1" applyBorder="1" applyAlignment="1">
      <alignment horizontal="center"/>
    </xf>
    <xf numFmtId="0" fontId="48" fillId="3" borderId="21" xfId="0" applyFont="1" applyFill="1" applyBorder="1"/>
    <xf numFmtId="0" fontId="71" fillId="2" borderId="1" xfId="0" applyFont="1" applyFill="1" applyBorder="1"/>
    <xf numFmtId="0" fontId="70" fillId="2" borderId="1" xfId="0" applyFont="1" applyFill="1" applyBorder="1"/>
    <xf numFmtId="165" fontId="47" fillId="6" borderId="1" xfId="3" applyFont="1" applyFill="1" applyBorder="1"/>
    <xf numFmtId="44" fontId="47" fillId="6" borderId="1" xfId="1" applyFont="1" applyFill="1" applyBorder="1"/>
    <xf numFmtId="44" fontId="47" fillId="6" borderId="0" xfId="1" applyFont="1" applyFill="1"/>
    <xf numFmtId="164" fontId="8" fillId="0" borderId="0" xfId="0" applyNumberFormat="1" applyFont="1"/>
    <xf numFmtId="164" fontId="10" fillId="0" borderId="0" xfId="0" applyNumberFormat="1" applyFont="1"/>
    <xf numFmtId="164" fontId="68" fillId="0" borderId="0" xfId="0" applyNumberFormat="1" applyFont="1"/>
    <xf numFmtId="44" fontId="49" fillId="0" borderId="0" xfId="0" applyNumberFormat="1" applyFont="1"/>
    <xf numFmtId="44" fontId="42" fillId="0" borderId="30" xfId="1" applyFont="1" applyBorder="1" applyAlignment="1">
      <alignment horizontal="left"/>
    </xf>
    <xf numFmtId="44" fontId="42" fillId="0" borderId="39" xfId="1" applyFont="1" applyBorder="1" applyAlignment="1">
      <alignment horizontal="left"/>
    </xf>
    <xf numFmtId="44" fontId="38" fillId="0" borderId="0" xfId="0" applyNumberFormat="1" applyFont="1"/>
    <xf numFmtId="0" fontId="66" fillId="14" borderId="0" xfId="0" applyFont="1" applyFill="1"/>
    <xf numFmtId="44" fontId="47" fillId="0" borderId="13" xfId="1" applyFont="1" applyBorder="1" applyAlignment="1">
      <alignment horizontal="center" wrapText="1"/>
    </xf>
    <xf numFmtId="44" fontId="48" fillId="0" borderId="13" xfId="1" applyFont="1" applyBorder="1"/>
    <xf numFmtId="44" fontId="48" fillId="0" borderId="14" xfId="1" applyFont="1" applyBorder="1"/>
    <xf numFmtId="8" fontId="72" fillId="0" borderId="0" xfId="0" applyNumberFormat="1" applyFont="1"/>
    <xf numFmtId="0" fontId="41" fillId="0" borderId="0" xfId="0" applyFont="1" applyBorder="1"/>
    <xf numFmtId="0" fontId="41" fillId="13" borderId="0" xfId="0" applyFont="1" applyFill="1" applyBorder="1"/>
    <xf numFmtId="44" fontId="53" fillId="0" borderId="0" xfId="0" applyNumberFormat="1" applyFont="1"/>
    <xf numFmtId="0" fontId="47" fillId="0" borderId="1" xfId="0" applyFont="1" applyFill="1" applyBorder="1" applyAlignment="1">
      <alignment horizontal="center"/>
    </xf>
    <xf numFmtId="0" fontId="53" fillId="0" borderId="22" xfId="0" applyFont="1" applyBorder="1" applyAlignment="1">
      <alignment horizontal="center" wrapText="1"/>
    </xf>
    <xf numFmtId="0" fontId="53" fillId="0" borderId="22" xfId="0" applyFont="1" applyBorder="1" applyAlignment="1">
      <alignment horizontal="center"/>
    </xf>
    <xf numFmtId="8" fontId="55" fillId="0" borderId="54" xfId="0" applyNumberFormat="1" applyFont="1" applyFill="1" applyBorder="1" applyAlignment="1"/>
    <xf numFmtId="164" fontId="55" fillId="0" borderId="22" xfId="0" applyNumberFormat="1" applyFont="1" applyFill="1" applyBorder="1" applyAlignment="1">
      <alignment horizontal="right"/>
    </xf>
    <xf numFmtId="0" fontId="59" fillId="0" borderId="22" xfId="0" applyFont="1" applyFill="1" applyBorder="1" applyAlignment="1"/>
    <xf numFmtId="0" fontId="41" fillId="0" borderId="0" xfId="0" applyFont="1" applyFill="1" applyBorder="1"/>
    <xf numFmtId="8" fontId="53" fillId="0" borderId="0" xfId="0" applyNumberFormat="1" applyFont="1"/>
    <xf numFmtId="0" fontId="14" fillId="0" borderId="0" xfId="0" applyFont="1" applyBorder="1"/>
    <xf numFmtId="44" fontId="54" fillId="0" borderId="0" xfId="0" applyNumberFormat="1" applyFont="1"/>
    <xf numFmtId="8" fontId="41" fillId="0" borderId="22" xfId="0" applyNumberFormat="1" applyFont="1" applyBorder="1" applyAlignment="1">
      <alignment horizontal="center" wrapText="1"/>
    </xf>
    <xf numFmtId="8" fontId="54" fillId="0" borderId="0" xfId="0" applyNumberFormat="1" applyFont="1"/>
    <xf numFmtId="44" fontId="68" fillId="0" borderId="0" xfId="1" applyFont="1" applyFill="1" applyBorder="1"/>
    <xf numFmtId="0" fontId="68" fillId="0" borderId="0" xfId="0" applyFont="1"/>
    <xf numFmtId="8" fontId="68" fillId="0" borderId="0" xfId="0" applyNumberFormat="1" applyFont="1"/>
    <xf numFmtId="44" fontId="74" fillId="0" borderId="0" xfId="0" applyNumberFormat="1" applyFont="1"/>
    <xf numFmtId="49" fontId="75" fillId="0" borderId="27" xfId="0" applyNumberFormat="1" applyFont="1" applyBorder="1" applyAlignment="1">
      <alignment horizontal="center"/>
    </xf>
    <xf numFmtId="49" fontId="75" fillId="0" borderId="4" xfId="0" applyNumberFormat="1" applyFont="1" applyBorder="1" applyAlignment="1">
      <alignment horizontal="center"/>
    </xf>
    <xf numFmtId="0" fontId="52" fillId="0" borderId="32" xfId="0" applyFont="1" applyBorder="1" applyAlignment="1">
      <alignment horizontal="center"/>
    </xf>
    <xf numFmtId="0" fontId="52" fillId="0" borderId="15" xfId="0" applyFont="1" applyBorder="1" applyAlignment="1">
      <alignment horizontal="center" wrapText="1"/>
    </xf>
    <xf numFmtId="0" fontId="20" fillId="0" borderId="15" xfId="0" applyFont="1" applyBorder="1" applyAlignment="1">
      <alignment wrapText="1"/>
    </xf>
    <xf numFmtId="0" fontId="20" fillId="0" borderId="15" xfId="0" applyFont="1" applyFill="1" applyBorder="1"/>
    <xf numFmtId="0" fontId="20" fillId="0" borderId="15" xfId="0" applyFont="1" applyBorder="1"/>
    <xf numFmtId="0" fontId="20" fillId="0" borderId="18" xfId="0" applyFont="1" applyBorder="1"/>
    <xf numFmtId="0" fontId="20" fillId="0" borderId="1" xfId="0" applyFont="1" applyBorder="1"/>
    <xf numFmtId="0" fontId="20" fillId="0" borderId="14" xfId="0" applyFont="1" applyBorder="1" applyAlignment="1">
      <alignment wrapText="1"/>
    </xf>
    <xf numFmtId="49" fontId="76" fillId="0" borderId="26" xfId="0" applyNumberFormat="1" applyFont="1" applyBorder="1" applyAlignment="1">
      <alignment horizontal="center"/>
    </xf>
    <xf numFmtId="49" fontId="76" fillId="0" borderId="32" xfId="0" applyNumberFormat="1" applyFont="1" applyBorder="1"/>
    <xf numFmtId="0" fontId="77" fillId="0" borderId="32" xfId="0" applyFont="1" applyBorder="1" applyAlignment="1">
      <alignment horizontal="center"/>
    </xf>
    <xf numFmtId="43" fontId="76" fillId="0" borderId="28" xfId="4" applyFont="1" applyBorder="1" applyAlignment="1">
      <alignment horizontal="right"/>
    </xf>
    <xf numFmtId="43" fontId="76" fillId="0" borderId="32" xfId="4" applyFont="1" applyBorder="1" applyAlignment="1">
      <alignment horizontal="right"/>
    </xf>
    <xf numFmtId="44" fontId="76" fillId="0" borderId="32" xfId="1" applyFont="1" applyBorder="1" applyAlignment="1">
      <alignment horizontal="right"/>
    </xf>
    <xf numFmtId="49" fontId="77" fillId="0" borderId="29" xfId="0" applyNumberFormat="1" applyFont="1" applyBorder="1" applyAlignment="1">
      <alignment horizontal="center"/>
    </xf>
    <xf numFmtId="49" fontId="78" fillId="0" borderId="15" xfId="0" applyNumberFormat="1" applyFont="1" applyBorder="1" applyAlignment="1">
      <alignment horizontal="center"/>
    </xf>
    <xf numFmtId="43" fontId="79" fillId="0" borderId="31" xfId="4" applyFont="1" applyBorder="1" applyAlignment="1">
      <alignment horizontal="right"/>
    </xf>
    <xf numFmtId="44" fontId="80" fillId="0" borderId="15" xfId="1" applyFont="1" applyBorder="1" applyAlignment="1">
      <alignment horizontal="right"/>
    </xf>
    <xf numFmtId="43" fontId="79" fillId="0" borderId="15" xfId="4" applyFont="1" applyBorder="1" applyAlignment="1">
      <alignment horizontal="right"/>
    </xf>
    <xf numFmtId="49" fontId="79" fillId="0" borderId="29" xfId="0" applyNumberFormat="1" applyFont="1" applyBorder="1"/>
    <xf numFmtId="49" fontId="79" fillId="0" borderId="29" xfId="0" applyNumberFormat="1" applyFont="1" applyBorder="1" applyAlignment="1">
      <alignment horizontal="center" wrapText="1"/>
    </xf>
    <xf numFmtId="49" fontId="79" fillId="0" borderId="15" xfId="0" applyNumberFormat="1" applyFont="1" applyBorder="1" applyAlignment="1">
      <alignment horizontal="center"/>
    </xf>
    <xf numFmtId="44" fontId="79" fillId="0" borderId="31" xfId="1" applyFont="1" applyBorder="1" applyAlignment="1">
      <alignment horizontal="right"/>
    </xf>
    <xf numFmtId="49" fontId="79" fillId="0" borderId="29" xfId="0" applyNumberFormat="1" applyFont="1" applyBorder="1" applyAlignment="1">
      <alignment horizontal="center"/>
    </xf>
    <xf numFmtId="49" fontId="77" fillId="0" borderId="32" xfId="0" applyNumberFormat="1" applyFont="1" applyBorder="1" applyAlignment="1">
      <alignment horizontal="center"/>
    </xf>
    <xf numFmtId="49" fontId="81" fillId="0" borderId="26" xfId="0" applyNumberFormat="1" applyFont="1" applyBorder="1" applyAlignment="1">
      <alignment horizontal="center"/>
    </xf>
    <xf numFmtId="43" fontId="81" fillId="0" borderId="28" xfId="4" applyFont="1" applyBorder="1" applyAlignment="1">
      <alignment horizontal="right"/>
    </xf>
    <xf numFmtId="44" fontId="80" fillId="0" borderId="32" xfId="1" applyFont="1" applyBorder="1" applyAlignment="1">
      <alignment horizontal="right"/>
    </xf>
    <xf numFmtId="43" fontId="81" fillId="0" borderId="32" xfId="4" applyFont="1" applyBorder="1" applyAlignment="1">
      <alignment horizontal="right"/>
    </xf>
    <xf numFmtId="0" fontId="79" fillId="0" borderId="15" xfId="0" applyFont="1" applyBorder="1" applyAlignment="1">
      <alignment horizontal="center"/>
    </xf>
    <xf numFmtId="0" fontId="79" fillId="0" borderId="29" xfId="0" applyFont="1" applyBorder="1" applyAlignment="1">
      <alignment horizontal="center"/>
    </xf>
    <xf numFmtId="0" fontId="79" fillId="0" borderId="18" xfId="0" applyFont="1" applyBorder="1" applyAlignment="1">
      <alignment horizontal="center"/>
    </xf>
    <xf numFmtId="49" fontId="79" fillId="0" borderId="33" xfId="0" applyNumberFormat="1" applyFont="1" applyBorder="1" applyAlignment="1">
      <alignment horizontal="center"/>
    </xf>
    <xf numFmtId="44" fontId="79" fillId="0" borderId="34" xfId="1" applyFont="1" applyBorder="1" applyAlignment="1">
      <alignment horizontal="right"/>
    </xf>
    <xf numFmtId="43" fontId="79" fillId="0" borderId="18" xfId="4" applyFont="1" applyBorder="1" applyAlignment="1">
      <alignment horizontal="right"/>
    </xf>
    <xf numFmtId="49" fontId="77" fillId="0" borderId="31" xfId="0" applyNumberFormat="1" applyFont="1" applyBorder="1" applyAlignment="1">
      <alignment horizontal="center"/>
    </xf>
    <xf numFmtId="43" fontId="79" fillId="0" borderId="32" xfId="4" applyFont="1" applyBorder="1" applyAlignment="1">
      <alignment horizontal="right"/>
    </xf>
    <xf numFmtId="44" fontId="80" fillId="0" borderId="31" xfId="1" applyFont="1" applyBorder="1" applyAlignment="1">
      <alignment horizontal="right"/>
    </xf>
    <xf numFmtId="44" fontId="79" fillId="0" borderId="15" xfId="1" applyFont="1" applyBorder="1" applyAlignment="1">
      <alignment horizontal="right"/>
    </xf>
    <xf numFmtId="0" fontId="82" fillId="0" borderId="15" xfId="0" applyFont="1" applyBorder="1" applyAlignment="1">
      <alignment horizontal="center"/>
    </xf>
    <xf numFmtId="0" fontId="82" fillId="0" borderId="29" xfId="0" applyFont="1" applyBorder="1" applyAlignment="1">
      <alignment horizontal="center"/>
    </xf>
    <xf numFmtId="44" fontId="79" fillId="0" borderId="15" xfId="1" applyFont="1" applyBorder="1"/>
    <xf numFmtId="0" fontId="79" fillId="0" borderId="0" xfId="0" applyFont="1"/>
    <xf numFmtId="44" fontId="79" fillId="0" borderId="35" xfId="1" applyFont="1" applyBorder="1" applyAlignment="1">
      <alignment horizontal="right"/>
    </xf>
    <xf numFmtId="43" fontId="79" fillId="0" borderId="36" xfId="4" applyFont="1" applyBorder="1" applyAlignment="1">
      <alignment horizontal="right"/>
    </xf>
    <xf numFmtId="43" fontId="79" fillId="0" borderId="35" xfId="4" applyFont="1" applyBorder="1" applyAlignment="1">
      <alignment horizontal="right"/>
    </xf>
    <xf numFmtId="49" fontId="77" fillId="0" borderId="15" xfId="0" applyNumberFormat="1" applyFont="1" applyBorder="1" applyAlignment="1">
      <alignment horizontal="center"/>
    </xf>
    <xf numFmtId="43" fontId="76" fillId="0" borderId="31" xfId="4" applyFont="1" applyBorder="1" applyAlignment="1">
      <alignment horizontal="right"/>
    </xf>
    <xf numFmtId="43" fontId="76" fillId="0" borderId="15" xfId="4" applyFont="1" applyBorder="1" applyAlignment="1">
      <alignment horizontal="right"/>
    </xf>
    <xf numFmtId="0" fontId="55" fillId="0" borderId="15" xfId="0" applyFont="1" applyBorder="1" applyAlignment="1">
      <alignment horizontal="center"/>
    </xf>
    <xf numFmtId="49" fontId="81" fillId="0" borderId="29" xfId="0" applyNumberFormat="1" applyFont="1" applyBorder="1" applyAlignment="1">
      <alignment horizontal="center"/>
    </xf>
    <xf numFmtId="43" fontId="81" fillId="0" borderId="31" xfId="4" applyFont="1" applyBorder="1" applyAlignment="1">
      <alignment horizontal="right"/>
    </xf>
    <xf numFmtId="43" fontId="81" fillId="0" borderId="15" xfId="4" applyFont="1" applyBorder="1" applyAlignment="1">
      <alignment horizontal="right"/>
    </xf>
    <xf numFmtId="49" fontId="79" fillId="0" borderId="15" xfId="0" applyNumberFormat="1" applyFont="1" applyBorder="1" applyAlignment="1">
      <alignment horizontal="center" wrapText="1"/>
    </xf>
    <xf numFmtId="0" fontId="77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79" fillId="0" borderId="1" xfId="0" applyNumberFormat="1" applyFont="1" applyBorder="1" applyAlignment="1">
      <alignment horizontal="center"/>
    </xf>
    <xf numFmtId="164" fontId="79" fillId="0" borderId="1" xfId="4" applyNumberFormat="1" applyFont="1" applyBorder="1" applyAlignment="1">
      <alignment horizontal="right"/>
    </xf>
    <xf numFmtId="43" fontId="2" fillId="0" borderId="1" xfId="4" applyFont="1" applyBorder="1" applyAlignment="1">
      <alignment horizontal="right"/>
    </xf>
    <xf numFmtId="0" fontId="77" fillId="0" borderId="29" xfId="0" applyFont="1" applyBorder="1" applyAlignment="1">
      <alignment horizontal="center"/>
    </xf>
    <xf numFmtId="49" fontId="2" fillId="0" borderId="15" xfId="0" applyNumberFormat="1" applyFont="1" applyBorder="1"/>
    <xf numFmtId="49" fontId="79" fillId="0" borderId="0" xfId="0" applyNumberFormat="1" applyFont="1" applyAlignment="1">
      <alignment horizontal="center"/>
    </xf>
    <xf numFmtId="43" fontId="2" fillId="0" borderId="15" xfId="4" applyFont="1" applyBorder="1" applyAlignment="1">
      <alignment horizontal="right"/>
    </xf>
    <xf numFmtId="43" fontId="2" fillId="0" borderId="30" xfId="4" applyFont="1" applyFill="1" applyBorder="1" applyAlignment="1">
      <alignment horizontal="right"/>
    </xf>
    <xf numFmtId="44" fontId="2" fillId="0" borderId="30" xfId="1" applyFont="1" applyBorder="1" applyAlignment="1">
      <alignment horizontal="right"/>
    </xf>
    <xf numFmtId="43" fontId="2" fillId="0" borderId="30" xfId="4" applyFont="1" applyBorder="1" applyAlignment="1">
      <alignment horizontal="right"/>
    </xf>
    <xf numFmtId="49" fontId="48" fillId="0" borderId="29" xfId="0" applyNumberFormat="1" applyFont="1" applyBorder="1" applyAlignment="1">
      <alignment horizontal="center" wrapText="1"/>
    </xf>
    <xf numFmtId="165" fontId="49" fillId="0" borderId="0" xfId="0" applyNumberFormat="1" applyFont="1"/>
    <xf numFmtId="0" fontId="13" fillId="0" borderId="0" xfId="0" applyFont="1" applyFill="1" applyBorder="1" applyAlignment="1">
      <alignment wrapText="1"/>
    </xf>
    <xf numFmtId="164" fontId="5" fillId="0" borderId="0" xfId="0" applyNumberFormat="1" applyFont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/>
    </xf>
    <xf numFmtId="0" fontId="13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horizontal="center" wrapText="1"/>
    </xf>
    <xf numFmtId="0" fontId="13" fillId="0" borderId="2" xfId="0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13" fillId="0" borderId="20" xfId="0" applyFont="1" applyBorder="1" applyAlignment="1">
      <alignment horizontal="center" wrapText="1"/>
    </xf>
    <xf numFmtId="0" fontId="13" fillId="0" borderId="24" xfId="0" applyFont="1" applyBorder="1" applyAlignment="1">
      <alignment horizontal="center" wrapText="1"/>
    </xf>
    <xf numFmtId="44" fontId="9" fillId="0" borderId="0" xfId="1" applyFont="1" applyFill="1" applyBorder="1" applyAlignment="1">
      <alignment horizontal="center" wrapText="1"/>
    </xf>
    <xf numFmtId="0" fontId="37" fillId="0" borderId="0" xfId="0" applyFont="1" applyAlignment="1">
      <alignment horizontal="center"/>
    </xf>
    <xf numFmtId="0" fontId="17" fillId="9" borderId="30" xfId="0" applyFont="1" applyFill="1" applyBorder="1" applyAlignment="1">
      <alignment horizontal="center"/>
    </xf>
    <xf numFmtId="0" fontId="83" fillId="0" borderId="30" xfId="0" applyFont="1" applyFill="1" applyBorder="1"/>
    <xf numFmtId="49" fontId="2" fillId="0" borderId="0" xfId="0" applyNumberFormat="1" applyFont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49" fontId="75" fillId="0" borderId="32" xfId="0" applyNumberFormat="1" applyFont="1" applyBorder="1" applyAlignment="1">
      <alignment horizontal="center" wrapText="1"/>
    </xf>
    <xf numFmtId="49" fontId="75" fillId="0" borderId="18" xfId="0" applyNumberFormat="1" applyFont="1" applyBorder="1" applyAlignment="1">
      <alignment horizontal="center" wrapText="1"/>
    </xf>
    <xf numFmtId="0" fontId="2" fillId="0" borderId="30" xfId="0" applyFont="1" applyFill="1" applyBorder="1" applyAlignment="1">
      <alignment horizontal="center" vertical="center" wrapText="1"/>
    </xf>
    <xf numFmtId="0" fontId="0" fillId="0" borderId="15" xfId="0" applyFill="1" applyBorder="1"/>
    <xf numFmtId="0" fontId="24" fillId="0" borderId="0" xfId="0" applyFont="1" applyAlignment="1">
      <alignment horizontal="center"/>
    </xf>
    <xf numFmtId="0" fontId="28" fillId="7" borderId="32" xfId="0" applyFont="1" applyFill="1" applyBorder="1" applyAlignment="1">
      <alignment horizontal="center"/>
    </xf>
    <xf numFmtId="49" fontId="28" fillId="7" borderId="15" xfId="0" applyNumberFormat="1" applyFont="1" applyFill="1" applyBorder="1" applyAlignment="1">
      <alignment horizontal="center"/>
    </xf>
    <xf numFmtId="0" fontId="28" fillId="7" borderId="15" xfId="0" applyFont="1" applyFill="1" applyBorder="1" applyAlignment="1">
      <alignment horizontal="center"/>
    </xf>
    <xf numFmtId="0" fontId="29" fillId="7" borderId="18" xfId="0" applyFont="1" applyFill="1" applyBorder="1" applyAlignment="1">
      <alignment horizontal="center"/>
    </xf>
    <xf numFmtId="0" fontId="0" fillId="0" borderId="32" xfId="0" applyFill="1" applyBorder="1"/>
    <xf numFmtId="0" fontId="24" fillId="0" borderId="15" xfId="0" applyFont="1" applyFill="1" applyBorder="1" applyAlignment="1">
      <alignment horizontal="left"/>
    </xf>
    <xf numFmtId="0" fontId="0" fillId="0" borderId="18" xfId="0" applyFill="1" applyBorder="1"/>
    <xf numFmtId="49" fontId="24" fillId="7" borderId="30" xfId="0" applyNumberFormat="1" applyFont="1" applyFill="1" applyBorder="1" applyAlignment="1">
      <alignment horizontal="center"/>
    </xf>
    <xf numFmtId="0" fontId="24" fillId="7" borderId="32" xfId="0" applyFont="1" applyFill="1" applyBorder="1" applyAlignment="1">
      <alignment horizontal="center"/>
    </xf>
    <xf numFmtId="0" fontId="27" fillId="7" borderId="18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49" fontId="24" fillId="7" borderId="15" xfId="0" applyNumberFormat="1" applyFont="1" applyFill="1" applyBorder="1" applyAlignment="1">
      <alignment horizontal="center"/>
    </xf>
    <xf numFmtId="0" fontId="24" fillId="7" borderId="15" xfId="0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42" fillId="0" borderId="30" xfId="0" applyFont="1" applyFill="1" applyBorder="1" applyAlignment="1">
      <alignment horizontal="center"/>
    </xf>
    <xf numFmtId="0" fontId="42" fillId="0" borderId="0" xfId="0" applyFont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4" xfId="0" applyFont="1" applyFill="1" applyBorder="1" applyAlignment="1">
      <alignment horizontal="center"/>
    </xf>
    <xf numFmtId="0" fontId="47" fillId="0" borderId="1" xfId="0" applyFont="1" applyFill="1" applyBorder="1" applyAlignment="1">
      <alignment horizontal="center"/>
    </xf>
    <xf numFmtId="0" fontId="47" fillId="0" borderId="1" xfId="0" applyFont="1" applyFill="1" applyBorder="1" applyAlignment="1">
      <alignment horizontal="center" vertical="center"/>
    </xf>
    <xf numFmtId="0" fontId="73" fillId="0" borderId="20" xfId="0" applyFont="1" applyFill="1" applyBorder="1" applyAlignment="1">
      <alignment horizontal="center"/>
    </xf>
    <xf numFmtId="0" fontId="73" fillId="0" borderId="13" xfId="0" applyFont="1" applyFill="1" applyBorder="1" applyAlignment="1">
      <alignment horizontal="center"/>
    </xf>
    <xf numFmtId="0" fontId="73" fillId="0" borderId="13" xfId="0" applyFont="1" applyFill="1" applyBorder="1" applyAlignment="1">
      <alignment horizontal="center" wrapText="1"/>
    </xf>
    <xf numFmtId="0" fontId="73" fillId="0" borderId="24" xfId="0" applyFont="1" applyFill="1" applyBorder="1" applyAlignment="1">
      <alignment horizontal="center"/>
    </xf>
    <xf numFmtId="0" fontId="49" fillId="0" borderId="25" xfId="0" applyFont="1" applyFill="1" applyBorder="1"/>
    <xf numFmtId="0" fontId="31" fillId="0" borderId="0" xfId="0" applyFont="1" applyAlignment="1">
      <alignment horizontal="center"/>
    </xf>
    <xf numFmtId="0" fontId="47" fillId="0" borderId="0" xfId="0" applyFont="1" applyAlignment="1">
      <alignment horizontal="center"/>
    </xf>
    <xf numFmtId="0" fontId="47" fillId="0" borderId="48" xfId="0" applyFont="1" applyFill="1" applyBorder="1" applyAlignment="1">
      <alignment horizontal="center"/>
    </xf>
    <xf numFmtId="0" fontId="47" fillId="0" borderId="1" xfId="0" applyFont="1" applyFill="1" applyBorder="1" applyAlignment="1">
      <alignment horizontal="center" vertical="center" wrapText="1"/>
    </xf>
    <xf numFmtId="9" fontId="47" fillId="0" borderId="1" xfId="0" applyNumberFormat="1" applyFont="1" applyFill="1" applyBorder="1" applyAlignment="1">
      <alignment horizontal="center"/>
    </xf>
    <xf numFmtId="0" fontId="48" fillId="0" borderId="53" xfId="0" applyFont="1" applyBorder="1" applyAlignment="1">
      <alignment horizontal="center"/>
    </xf>
    <xf numFmtId="0" fontId="48" fillId="0" borderId="54" xfId="0" applyFont="1" applyBorder="1" applyAlignment="1">
      <alignment horizontal="center"/>
    </xf>
    <xf numFmtId="0" fontId="48" fillId="0" borderId="55" xfId="0" applyFont="1" applyBorder="1" applyAlignment="1">
      <alignment horizontal="center"/>
    </xf>
    <xf numFmtId="0" fontId="49" fillId="0" borderId="0" xfId="0" applyFont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center" vertical="center"/>
    </xf>
    <xf numFmtId="9" fontId="32" fillId="0" borderId="1" xfId="0" applyNumberFormat="1" applyFont="1" applyFill="1" applyBorder="1" applyAlignment="1">
      <alignment horizontal="center"/>
    </xf>
    <xf numFmtId="0" fontId="30" fillId="0" borderId="0" xfId="0" applyFont="1" applyFill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0" fillId="0" borderId="48" xfId="0" applyFill="1" applyBorder="1"/>
    <xf numFmtId="0" fontId="32" fillId="0" borderId="1" xfId="0" applyFont="1" applyFill="1" applyBorder="1" applyAlignment="1">
      <alignment horizontal="center" vertical="center" wrapText="1"/>
    </xf>
    <xf numFmtId="0" fontId="62" fillId="0" borderId="54" xfId="0" applyFont="1" applyBorder="1" applyAlignment="1">
      <alignment horizontal="center"/>
    </xf>
    <xf numFmtId="0" fontId="62" fillId="0" borderId="55" xfId="0" applyFont="1" applyBorder="1" applyAlignment="1">
      <alignment horizontal="center"/>
    </xf>
    <xf numFmtId="0" fontId="53" fillId="0" borderId="22" xfId="0" applyFont="1" applyBorder="1" applyAlignment="1">
      <alignment horizontal="center"/>
    </xf>
    <xf numFmtId="0" fontId="63" fillId="0" borderId="54" xfId="0" applyFont="1" applyBorder="1" applyAlignment="1">
      <alignment horizontal="center"/>
    </xf>
    <xf numFmtId="0" fontId="63" fillId="0" borderId="55" xfId="0" applyFont="1" applyBorder="1" applyAlignment="1">
      <alignment horizontal="center"/>
    </xf>
    <xf numFmtId="0" fontId="65" fillId="0" borderId="53" xfId="0" applyFont="1" applyBorder="1" applyAlignment="1">
      <alignment horizontal="center"/>
    </xf>
    <xf numFmtId="0" fontId="65" fillId="0" borderId="54" xfId="0" applyFont="1" applyBorder="1" applyAlignment="1">
      <alignment horizontal="center"/>
    </xf>
    <xf numFmtId="0" fontId="65" fillId="0" borderId="55" xfId="0" applyFont="1" applyBorder="1" applyAlignment="1">
      <alignment horizontal="center"/>
    </xf>
    <xf numFmtId="0" fontId="65" fillId="0" borderId="22" xfId="0" applyFont="1" applyBorder="1" applyAlignment="1">
      <alignment horizontal="center"/>
    </xf>
    <xf numFmtId="0" fontId="58" fillId="0" borderId="22" xfId="0" applyFont="1" applyBorder="1" applyAlignment="1">
      <alignment horizontal="center"/>
    </xf>
  </cellXfs>
  <cellStyles count="7">
    <cellStyle name="Euro" xfId="5"/>
    <cellStyle name="Millares" xfId="4" builtinId="3"/>
    <cellStyle name="Millares_bienes y servicios 2003 juayua" xfId="6"/>
    <cellStyle name="Millares_Presupuesto_Ingresos2003" xfId="3"/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abilidad\Desktop\MARTITHA\CUADROS%20PRESUPUESTO%20MUNICIPAL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_GENERAL_2014"/>
      <sheetName val="ESTRUCTURA_PRESUPUESTARIA_"/>
      <sheetName val="CUADRO_RESUMEN"/>
      <sheetName val="CUADRO_RESUMEN_INGRES_Y_EGRESOS"/>
      <sheetName val="DETALLE_DE_INGRESOS"/>
      <sheetName val="DETALLE_DE_EGRESOS"/>
      <sheetName val="LT-0101_CONCEJO_Y_ALCALDESA"/>
      <sheetName val="0102-RECURSOS_HUMANOS"/>
      <sheetName val="0103-_CAM"/>
      <sheetName val="0104-_AUDITORIA_INTERNA"/>
      <sheetName val="0105-PROYECCION_SOCIAL"/>
      <sheetName val="0106-SECRETARIA_MUNICIPAL"/>
      <sheetName val="0201-_UACI_Y_PROVEEDURIA"/>
      <sheetName val="0202-REGISTRO_Y_CONTROL_TRIBUTA"/>
      <sheetName val="0203-CTAS_CTES_RECUPERACION_MOR"/>
      <sheetName val="0204-TESORERIA_MUNICIPAL"/>
      <sheetName val="0205-CONTABILIDAD_MPAL_"/>
      <sheetName val="0301-UNIDAD_MEDIO_AMBIENTE"/>
      <sheetName val="0302-REGISTRO_ESTADO_FAMILIAR"/>
      <sheetName val="0303-UNIDAD_MUNICIPAL_DE_LA_MUJ"/>
      <sheetName val="0304-OFICINA_MPAL_DE_TURISMO___"/>
      <sheetName val="0305-TURICENTRO_PUERTO_SAN_JUAN"/>
      <sheetName val="0306-BIBLIOTECA_PUBLICA_MPAL_"/>
      <sheetName val="0307-MERCADO_MUNICIPAL"/>
      <sheetName val="0308-RASTRO_Y_TIANGUE_MPAL_"/>
      <sheetName val="0309-CEMENTERIO_GENERAL_MPAL__"/>
      <sheetName val="0310-SERVICIOS_GRALES_"/>
      <sheetName val="0401-PREINVERSION"/>
      <sheetName val="0402-PROYECTOS_DE_DESARROLLO_LO"/>
      <sheetName val="0501-FINANCIAMIENTO_DE_LA_DEUDA"/>
      <sheetName val="0601-FORTALECIMIENTO_GOB_LOCALE"/>
      <sheetName val="PROYECCION_RECURSOS_HUMANOS_201"/>
      <sheetName val="INGRESOS_REALES_2013"/>
      <sheetName val="PROYECCION_DE_INGRESOS_2014"/>
      <sheetName val="LISTADO_PROYECTOS_2014"/>
      <sheetName val="Hoja1"/>
      <sheetName val="CONSOLIDADO EGRESOS 2014"/>
    </sheetNames>
    <sheetDataSet>
      <sheetData sheetId="0"/>
      <sheetData sheetId="1"/>
      <sheetData sheetId="2"/>
      <sheetData sheetId="3"/>
      <sheetData sheetId="4"/>
      <sheetData sheetId="5"/>
      <sheetData sheetId="6">
        <row r="152">
          <cell r="B152" t="str">
            <v>Eric Jason Bonilla Gonzalez</v>
          </cell>
        </row>
      </sheetData>
      <sheetData sheetId="7"/>
      <sheetData sheetId="8">
        <row r="78">
          <cell r="D78">
            <v>0</v>
          </cell>
        </row>
      </sheetData>
      <sheetData sheetId="9">
        <row r="79">
          <cell r="D79">
            <v>0</v>
          </cell>
        </row>
      </sheetData>
      <sheetData sheetId="10">
        <row r="78">
          <cell r="D78">
            <v>0</v>
          </cell>
        </row>
      </sheetData>
      <sheetData sheetId="11">
        <row r="78">
          <cell r="D78">
            <v>0</v>
          </cell>
        </row>
      </sheetData>
      <sheetData sheetId="12">
        <row r="78">
          <cell r="D78">
            <v>0</v>
          </cell>
        </row>
      </sheetData>
      <sheetData sheetId="13">
        <row r="78">
          <cell r="D78">
            <v>0</v>
          </cell>
        </row>
      </sheetData>
      <sheetData sheetId="14">
        <row r="78">
          <cell r="D78">
            <v>0</v>
          </cell>
        </row>
      </sheetData>
      <sheetData sheetId="15">
        <row r="78">
          <cell r="D78">
            <v>0</v>
          </cell>
        </row>
      </sheetData>
      <sheetData sheetId="16">
        <row r="78">
          <cell r="D78">
            <v>0</v>
          </cell>
        </row>
      </sheetData>
      <sheetData sheetId="17">
        <row r="78">
          <cell r="D78">
            <v>0</v>
          </cell>
        </row>
      </sheetData>
      <sheetData sheetId="18">
        <row r="78">
          <cell r="D78">
            <v>0</v>
          </cell>
        </row>
      </sheetData>
      <sheetData sheetId="19">
        <row r="78">
          <cell r="D78">
            <v>0</v>
          </cell>
        </row>
      </sheetData>
      <sheetData sheetId="20">
        <row r="78">
          <cell r="D78">
            <v>0</v>
          </cell>
        </row>
      </sheetData>
      <sheetData sheetId="21">
        <row r="78">
          <cell r="D78">
            <v>0</v>
          </cell>
        </row>
      </sheetData>
      <sheetData sheetId="22">
        <row r="78">
          <cell r="D78">
            <v>0</v>
          </cell>
        </row>
      </sheetData>
      <sheetData sheetId="23">
        <row r="78">
          <cell r="D78">
            <v>0</v>
          </cell>
        </row>
      </sheetData>
      <sheetData sheetId="24">
        <row r="78">
          <cell r="D78">
            <v>0</v>
          </cell>
        </row>
      </sheetData>
      <sheetData sheetId="25">
        <row r="78">
          <cell r="D78">
            <v>0</v>
          </cell>
        </row>
      </sheetData>
      <sheetData sheetId="26">
        <row r="78">
          <cell r="D78">
            <v>0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45"/>
  <sheetViews>
    <sheetView topLeftCell="A40" workbookViewId="0">
      <selection activeCell="G61" sqref="G61"/>
    </sheetView>
  </sheetViews>
  <sheetFormatPr baseColWidth="10" defaultRowHeight="15" x14ac:dyDescent="0.25"/>
  <cols>
    <col min="2" max="2" width="60.42578125" customWidth="1"/>
    <col min="3" max="3" width="18.42578125" customWidth="1"/>
    <col min="4" max="5" width="19.28515625" customWidth="1"/>
    <col min="6" max="6" width="21.42578125" customWidth="1"/>
    <col min="7" max="7" width="19.28515625" customWidth="1"/>
    <col min="8" max="8" width="16.85546875" customWidth="1"/>
    <col min="9" max="9" width="24.7109375" customWidth="1"/>
    <col min="13" max="13" width="14.5703125" customWidth="1"/>
    <col min="14" max="14" width="14.85546875" customWidth="1"/>
  </cols>
  <sheetData>
    <row r="4" spans="1:14" ht="23.25" x14ac:dyDescent="0.35">
      <c r="A4" s="623" t="s">
        <v>0</v>
      </c>
      <c r="B4" s="623"/>
      <c r="C4" s="623"/>
      <c r="D4" s="623"/>
      <c r="E4" s="623"/>
      <c r="F4" s="623"/>
      <c r="G4" s="623"/>
      <c r="H4" s="623"/>
      <c r="I4" s="623"/>
    </row>
    <row r="5" spans="1:14" ht="23.25" x14ac:dyDescent="0.35">
      <c r="A5" s="623" t="s">
        <v>80</v>
      </c>
      <c r="B5" s="623"/>
      <c r="C5" s="623"/>
      <c r="D5" s="623"/>
      <c r="E5" s="623"/>
      <c r="F5" s="623"/>
      <c r="G5" s="623"/>
      <c r="H5" s="623"/>
      <c r="I5" s="623"/>
    </row>
    <row r="6" spans="1:14" ht="23.25" x14ac:dyDescent="0.35">
      <c r="A6" s="623" t="s">
        <v>81</v>
      </c>
      <c r="B6" s="623"/>
      <c r="C6" s="623"/>
      <c r="D6" s="623"/>
      <c r="E6" s="623"/>
      <c r="F6" s="623"/>
      <c r="G6" s="623"/>
      <c r="H6" s="623"/>
      <c r="I6" s="623"/>
    </row>
    <row r="7" spans="1:14" ht="18.75" x14ac:dyDescent="0.3">
      <c r="A7" s="500" t="s">
        <v>1</v>
      </c>
      <c r="B7" s="501" t="s">
        <v>2</v>
      </c>
      <c r="C7" s="502">
        <v>2010</v>
      </c>
      <c r="D7" s="502">
        <v>2011</v>
      </c>
      <c r="E7" s="1">
        <v>2012</v>
      </c>
      <c r="F7" s="502">
        <v>2013</v>
      </c>
      <c r="G7" s="502">
        <v>2014</v>
      </c>
      <c r="H7" s="503">
        <v>1.89E-2</v>
      </c>
      <c r="I7" s="502">
        <v>2015</v>
      </c>
      <c r="K7" s="624" t="s">
        <v>3</v>
      </c>
      <c r="L7" s="624"/>
      <c r="M7" s="624"/>
      <c r="N7" s="624"/>
    </row>
    <row r="8" spans="1:14" ht="18.75" thickBot="1" x14ac:dyDescent="0.3">
      <c r="A8" s="504">
        <v>11801</v>
      </c>
      <c r="B8" s="505" t="s">
        <v>4</v>
      </c>
      <c r="C8" s="506">
        <v>15445.57</v>
      </c>
      <c r="D8" s="507">
        <v>13722.94</v>
      </c>
      <c r="E8" s="508">
        <v>15823.67</v>
      </c>
      <c r="F8" s="508">
        <v>16054.35</v>
      </c>
      <c r="G8" s="508">
        <v>12999.6</v>
      </c>
      <c r="H8" s="509">
        <f>ROUND((G8*1.89%),2)</f>
        <v>245.69</v>
      </c>
      <c r="I8" s="506">
        <f t="shared" ref="I8:I13" si="0">+G8+H8</f>
        <v>13245.29</v>
      </c>
      <c r="K8" s="625" t="s">
        <v>5</v>
      </c>
      <c r="L8" s="625"/>
      <c r="M8" s="625"/>
      <c r="N8" s="625"/>
    </row>
    <row r="9" spans="1:14" ht="18.75" thickBot="1" x14ac:dyDescent="0.3">
      <c r="A9" s="504">
        <v>11802</v>
      </c>
      <c r="B9" s="505" t="s">
        <v>6</v>
      </c>
      <c r="C9" s="506">
        <v>6213.75</v>
      </c>
      <c r="D9" s="507">
        <v>11655.95</v>
      </c>
      <c r="E9" s="508">
        <v>12777.43</v>
      </c>
      <c r="F9" s="508">
        <v>5987.56</v>
      </c>
      <c r="G9" s="508">
        <v>4016.49</v>
      </c>
      <c r="H9" s="509">
        <f t="shared" ref="H9:H46" si="1">ROUND((G9*1.89%),2)</f>
        <v>75.91</v>
      </c>
      <c r="I9" s="506">
        <f>+G9+H9+26295.47</f>
        <v>30387.870000000003</v>
      </c>
      <c r="K9" s="2" t="s">
        <v>7</v>
      </c>
      <c r="L9" s="3" t="s">
        <v>8</v>
      </c>
      <c r="M9" s="3" t="s">
        <v>9</v>
      </c>
      <c r="N9" s="4" t="s">
        <v>10</v>
      </c>
    </row>
    <row r="10" spans="1:14" ht="18" x14ac:dyDescent="0.25">
      <c r="A10" s="504">
        <v>11803</v>
      </c>
      <c r="B10" s="505" t="s">
        <v>11</v>
      </c>
      <c r="C10" s="506">
        <v>6643.61</v>
      </c>
      <c r="D10" s="507">
        <v>7685</v>
      </c>
      <c r="E10" s="508">
        <v>8857.67</v>
      </c>
      <c r="F10" s="508">
        <v>12452.27</v>
      </c>
      <c r="G10" s="508">
        <v>11569.27</v>
      </c>
      <c r="H10" s="509">
        <f t="shared" si="1"/>
        <v>218.66</v>
      </c>
      <c r="I10" s="506">
        <f t="shared" si="0"/>
        <v>11787.93</v>
      </c>
      <c r="K10" s="5">
        <v>-2</v>
      </c>
      <c r="L10" s="6">
        <v>2010</v>
      </c>
      <c r="M10" s="7">
        <f>+C47</f>
        <v>344085.41000000003</v>
      </c>
      <c r="N10" s="8">
        <f>+M10*K10</f>
        <v>-688170.82000000007</v>
      </c>
    </row>
    <row r="11" spans="1:14" ht="18" x14ac:dyDescent="0.25">
      <c r="A11" s="504">
        <v>11804</v>
      </c>
      <c r="B11" s="505" t="s">
        <v>12</v>
      </c>
      <c r="C11" s="506">
        <v>62963.49</v>
      </c>
      <c r="D11" s="507">
        <v>56571.26</v>
      </c>
      <c r="E11" s="508">
        <v>26347.919999999998</v>
      </c>
      <c r="F11" s="508">
        <v>44592.27</v>
      </c>
      <c r="G11" s="508">
        <v>78745.740000000005</v>
      </c>
      <c r="H11" s="509">
        <f t="shared" si="1"/>
        <v>1488.29</v>
      </c>
      <c r="I11" s="506">
        <f>+G11+H11+1035.5</f>
        <v>81269.53</v>
      </c>
      <c r="K11" s="9">
        <v>-1</v>
      </c>
      <c r="L11" s="6">
        <v>2011</v>
      </c>
      <c r="M11" s="7">
        <f>+D47</f>
        <v>328511.45000000007</v>
      </c>
      <c r="N11" s="8">
        <f>+M11*K11</f>
        <v>-328511.45000000007</v>
      </c>
    </row>
    <row r="12" spans="1:14" ht="18" x14ac:dyDescent="0.25">
      <c r="A12" s="504">
        <v>11806</v>
      </c>
      <c r="B12" s="505" t="s">
        <v>13</v>
      </c>
      <c r="C12" s="506">
        <v>1497.89</v>
      </c>
      <c r="D12" s="507">
        <v>683.95</v>
      </c>
      <c r="E12" s="508">
        <v>763.11</v>
      </c>
      <c r="F12" s="508">
        <v>921.14</v>
      </c>
      <c r="G12" s="508">
        <v>692.2</v>
      </c>
      <c r="H12" s="509">
        <f t="shared" si="1"/>
        <v>13.08</v>
      </c>
      <c r="I12" s="506">
        <f t="shared" si="0"/>
        <v>705.28000000000009</v>
      </c>
      <c r="K12" s="9">
        <v>0</v>
      </c>
      <c r="L12" s="6">
        <v>2012</v>
      </c>
      <c r="M12" s="7">
        <f>+E47</f>
        <v>458786.21999999991</v>
      </c>
      <c r="N12" s="8">
        <f>+M12*K12</f>
        <v>0</v>
      </c>
    </row>
    <row r="13" spans="1:14" ht="18.75" thickBot="1" x14ac:dyDescent="0.3">
      <c r="A13" s="504">
        <v>11816</v>
      </c>
      <c r="B13" s="505" t="s">
        <v>14</v>
      </c>
      <c r="C13" s="506">
        <v>1057.49</v>
      </c>
      <c r="D13" s="507">
        <v>473.94</v>
      </c>
      <c r="E13" s="508">
        <v>638.52</v>
      </c>
      <c r="F13" s="508">
        <v>576.71</v>
      </c>
      <c r="G13" s="508">
        <v>2815.48</v>
      </c>
      <c r="H13" s="509">
        <f t="shared" si="1"/>
        <v>53.21</v>
      </c>
      <c r="I13" s="506">
        <f t="shared" si="0"/>
        <v>2868.69</v>
      </c>
      <c r="K13" s="10">
        <v>1</v>
      </c>
      <c r="L13" s="6">
        <v>2013</v>
      </c>
      <c r="M13" s="12">
        <f>+F47</f>
        <v>390645.61</v>
      </c>
      <c r="N13" s="7">
        <f>+M13*K13</f>
        <v>390645.61</v>
      </c>
    </row>
    <row r="14" spans="1:14" ht="18.75" thickBot="1" x14ac:dyDescent="0.3">
      <c r="A14" s="504">
        <v>11817</v>
      </c>
      <c r="B14" s="505" t="s">
        <v>15</v>
      </c>
      <c r="C14" s="506">
        <v>995.95</v>
      </c>
      <c r="D14" s="507">
        <v>5.71</v>
      </c>
      <c r="E14" s="508">
        <v>45.6</v>
      </c>
      <c r="F14" s="508">
        <v>0</v>
      </c>
      <c r="G14" s="508">
        <v>102.96</v>
      </c>
      <c r="H14" s="509">
        <f t="shared" si="1"/>
        <v>1.95</v>
      </c>
      <c r="I14" s="506">
        <v>0</v>
      </c>
      <c r="K14" s="11">
        <v>2</v>
      </c>
      <c r="L14" s="6">
        <v>2014</v>
      </c>
      <c r="M14" s="12">
        <f>+G47</f>
        <v>455666.57000000012</v>
      </c>
      <c r="N14" s="7">
        <f>+M14*K14</f>
        <v>911333.14000000025</v>
      </c>
    </row>
    <row r="15" spans="1:14" ht="18.75" thickBot="1" x14ac:dyDescent="0.3">
      <c r="A15" s="504">
        <v>11818</v>
      </c>
      <c r="B15" s="505" t="s">
        <v>16</v>
      </c>
      <c r="C15" s="506">
        <v>2401.5300000000002</v>
      </c>
      <c r="D15" s="507">
        <v>1392.08</v>
      </c>
      <c r="E15" s="508">
        <v>1859</v>
      </c>
      <c r="F15" s="508">
        <v>1979.11</v>
      </c>
      <c r="G15" s="508">
        <v>2067.15</v>
      </c>
      <c r="H15" s="509">
        <f t="shared" si="1"/>
        <v>39.07</v>
      </c>
      <c r="I15" s="506">
        <f t="shared" ref="I15:I33" si="2">+G15+H15</f>
        <v>2106.2200000000003</v>
      </c>
      <c r="K15" s="11"/>
      <c r="L15" s="13"/>
      <c r="M15" s="14"/>
      <c r="N15" s="15"/>
    </row>
    <row r="16" spans="1:14" ht="18.75" thickBot="1" x14ac:dyDescent="0.3">
      <c r="A16" s="504">
        <v>11899</v>
      </c>
      <c r="B16" s="505" t="s">
        <v>17</v>
      </c>
      <c r="C16" s="506">
        <v>607.89</v>
      </c>
      <c r="D16" s="507">
        <v>352.77</v>
      </c>
      <c r="E16" s="508">
        <v>812.61</v>
      </c>
      <c r="F16" s="508">
        <v>488.71</v>
      </c>
      <c r="G16" s="508">
        <v>336.8</v>
      </c>
      <c r="H16" s="509">
        <f t="shared" si="1"/>
        <v>6.37</v>
      </c>
      <c r="I16" s="506">
        <f t="shared" si="2"/>
        <v>343.17</v>
      </c>
      <c r="K16" s="11"/>
      <c r="L16" s="16"/>
      <c r="M16" s="17"/>
      <c r="N16" s="18"/>
    </row>
    <row r="17" spans="1:14" ht="36.75" thickBot="1" x14ac:dyDescent="0.3">
      <c r="A17" s="504">
        <v>12105</v>
      </c>
      <c r="B17" s="510" t="s">
        <v>18</v>
      </c>
      <c r="C17" s="506">
        <v>38177.93</v>
      </c>
      <c r="D17" s="507">
        <v>25798.560000000001</v>
      </c>
      <c r="E17" s="508">
        <v>29338.68</v>
      </c>
      <c r="F17" s="508">
        <v>35565.629999999997</v>
      </c>
      <c r="G17" s="508">
        <v>39182.129999999997</v>
      </c>
      <c r="H17" s="509">
        <f t="shared" si="1"/>
        <v>740.54</v>
      </c>
      <c r="I17" s="506">
        <f t="shared" si="2"/>
        <v>39922.67</v>
      </c>
      <c r="K17" s="11"/>
      <c r="L17" s="16"/>
      <c r="M17" s="19"/>
      <c r="N17" s="20"/>
    </row>
    <row r="18" spans="1:14" ht="18.75" thickBot="1" x14ac:dyDescent="0.3">
      <c r="A18" s="504">
        <v>12106</v>
      </c>
      <c r="B18" s="505" t="s">
        <v>19</v>
      </c>
      <c r="C18" s="506">
        <v>89.37</v>
      </c>
      <c r="D18" s="507">
        <v>140.31</v>
      </c>
      <c r="E18" s="508">
        <v>94.07</v>
      </c>
      <c r="F18" s="508">
        <v>153.33000000000001</v>
      </c>
      <c r="G18" s="508">
        <v>433.45</v>
      </c>
      <c r="H18" s="509">
        <f t="shared" si="1"/>
        <v>8.19</v>
      </c>
      <c r="I18" s="506">
        <f t="shared" si="2"/>
        <v>441.64</v>
      </c>
      <c r="K18" s="11"/>
      <c r="L18" s="16"/>
      <c r="M18" s="19"/>
      <c r="N18" s="20"/>
    </row>
    <row r="19" spans="1:14" ht="18.75" thickBot="1" x14ac:dyDescent="0.3">
      <c r="A19" s="504">
        <v>12107</v>
      </c>
      <c r="B19" s="505" t="s">
        <v>20</v>
      </c>
      <c r="C19" s="506">
        <v>28964.5</v>
      </c>
      <c r="D19" s="507">
        <v>27558.3</v>
      </c>
      <c r="E19" s="508">
        <v>35835.25</v>
      </c>
      <c r="F19" s="508">
        <v>36283.01</v>
      </c>
      <c r="G19" s="508">
        <v>29434</v>
      </c>
      <c r="H19" s="509">
        <f t="shared" si="1"/>
        <v>556.29999999999995</v>
      </c>
      <c r="I19" s="506">
        <f t="shared" si="2"/>
        <v>29990.3</v>
      </c>
      <c r="K19" s="21"/>
      <c r="L19" s="22"/>
      <c r="M19" s="23">
        <f>SUM(M10:M14)</f>
        <v>1977695.26</v>
      </c>
      <c r="N19" s="24">
        <f>SUM(N10:N14)</f>
        <v>285296.4800000001</v>
      </c>
    </row>
    <row r="20" spans="1:14" ht="18" x14ac:dyDescent="0.25">
      <c r="A20" s="504">
        <v>12108</v>
      </c>
      <c r="B20" s="505" t="s">
        <v>21</v>
      </c>
      <c r="C20" s="506">
        <v>19180.169999999998</v>
      </c>
      <c r="D20" s="507">
        <v>13276.92</v>
      </c>
      <c r="E20" s="508">
        <v>16655.54</v>
      </c>
      <c r="F20" s="508">
        <v>17765.18</v>
      </c>
      <c r="G20" s="508">
        <v>19772.66</v>
      </c>
      <c r="H20" s="509">
        <f t="shared" si="1"/>
        <v>373.7</v>
      </c>
      <c r="I20" s="506">
        <f t="shared" si="2"/>
        <v>20146.36</v>
      </c>
      <c r="K20" s="25"/>
      <c r="L20" s="25"/>
      <c r="M20" s="26"/>
      <c r="N20" s="26"/>
    </row>
    <row r="21" spans="1:14" ht="18" x14ac:dyDescent="0.25">
      <c r="A21" s="504">
        <v>12109</v>
      </c>
      <c r="B21" s="505" t="s">
        <v>22</v>
      </c>
      <c r="C21" s="506">
        <v>11946.99</v>
      </c>
      <c r="D21" s="507">
        <v>10490.84</v>
      </c>
      <c r="E21" s="508">
        <v>12468.55</v>
      </c>
      <c r="F21" s="508">
        <v>13692.73</v>
      </c>
      <c r="G21" s="508">
        <v>18665.07</v>
      </c>
      <c r="H21" s="509">
        <f t="shared" si="1"/>
        <v>352.77</v>
      </c>
      <c r="I21" s="506">
        <f t="shared" si="2"/>
        <v>19017.84</v>
      </c>
      <c r="K21" s="25"/>
      <c r="L21" s="25"/>
      <c r="M21" s="26"/>
      <c r="N21" s="26"/>
    </row>
    <row r="22" spans="1:14" ht="18" x14ac:dyDescent="0.25">
      <c r="A22" s="504">
        <v>12110</v>
      </c>
      <c r="B22" s="505" t="s">
        <v>23</v>
      </c>
      <c r="C22" s="506">
        <v>551.20000000000005</v>
      </c>
      <c r="D22" s="507">
        <v>207.6</v>
      </c>
      <c r="E22" s="508">
        <v>0</v>
      </c>
      <c r="F22" s="508">
        <v>0</v>
      </c>
      <c r="G22" s="508">
        <v>0</v>
      </c>
      <c r="H22" s="509">
        <f t="shared" si="1"/>
        <v>0</v>
      </c>
      <c r="I22" s="506">
        <f t="shared" si="2"/>
        <v>0</v>
      </c>
      <c r="L22" s="25"/>
      <c r="M22" s="26"/>
      <c r="N22" s="26"/>
    </row>
    <row r="23" spans="1:14" ht="18" x14ac:dyDescent="0.25">
      <c r="A23" s="504">
        <v>12111</v>
      </c>
      <c r="B23" s="505" t="s">
        <v>24</v>
      </c>
      <c r="C23" s="506">
        <v>3927.38</v>
      </c>
      <c r="D23" s="507">
        <v>5440.02</v>
      </c>
      <c r="E23" s="508">
        <v>5370.22</v>
      </c>
      <c r="F23" s="508">
        <v>7355.27</v>
      </c>
      <c r="G23" s="508">
        <v>8536.73</v>
      </c>
      <c r="H23" s="509">
        <f t="shared" si="1"/>
        <v>161.34</v>
      </c>
      <c r="I23" s="506">
        <f t="shared" si="2"/>
        <v>8698.07</v>
      </c>
    </row>
    <row r="24" spans="1:14" ht="18" x14ac:dyDescent="0.25">
      <c r="A24" s="504">
        <v>12112</v>
      </c>
      <c r="B24" s="505" t="s">
        <v>25</v>
      </c>
      <c r="C24" s="506">
        <v>0</v>
      </c>
      <c r="D24" s="507">
        <v>0</v>
      </c>
      <c r="E24" s="508">
        <v>0</v>
      </c>
      <c r="F24" s="508">
        <v>1996.6</v>
      </c>
      <c r="G24" s="508">
        <v>1993.05</v>
      </c>
      <c r="H24" s="509">
        <f t="shared" si="1"/>
        <v>37.67</v>
      </c>
      <c r="I24" s="506">
        <f t="shared" si="2"/>
        <v>2030.72</v>
      </c>
    </row>
    <row r="25" spans="1:14" ht="18" x14ac:dyDescent="0.25">
      <c r="A25" s="504">
        <v>12113</v>
      </c>
      <c r="B25" s="505" t="s">
        <v>26</v>
      </c>
      <c r="C25" s="506">
        <v>15845.08</v>
      </c>
      <c r="D25" s="507">
        <v>13098.5</v>
      </c>
      <c r="E25" s="508">
        <v>16901.5</v>
      </c>
      <c r="F25" s="508">
        <v>18146.5</v>
      </c>
      <c r="G25" s="508">
        <v>15902</v>
      </c>
      <c r="H25" s="509">
        <f t="shared" si="1"/>
        <v>300.55</v>
      </c>
      <c r="I25" s="506">
        <f t="shared" si="2"/>
        <v>16202.55</v>
      </c>
    </row>
    <row r="26" spans="1:14" ht="18" x14ac:dyDescent="0.25">
      <c r="A26" s="504">
        <v>12114</v>
      </c>
      <c r="B26" s="505" t="s">
        <v>27</v>
      </c>
      <c r="C26" s="506">
        <v>9882.2000000000007</v>
      </c>
      <c r="D26" s="507">
        <v>9514.82</v>
      </c>
      <c r="E26" s="508">
        <v>11392.76</v>
      </c>
      <c r="F26" s="508">
        <v>12297.04</v>
      </c>
      <c r="G26" s="508">
        <v>15242.84</v>
      </c>
      <c r="H26" s="509">
        <f t="shared" si="1"/>
        <v>288.08999999999997</v>
      </c>
      <c r="I26" s="506">
        <f t="shared" si="2"/>
        <v>15530.93</v>
      </c>
      <c r="L26" s="27" t="s">
        <v>28</v>
      </c>
      <c r="M26" s="28">
        <f>+M19/5</f>
        <v>395539.05200000003</v>
      </c>
    </row>
    <row r="27" spans="1:14" ht="18" x14ac:dyDescent="0.25">
      <c r="A27" s="504">
        <v>12115</v>
      </c>
      <c r="B27" s="505" t="s">
        <v>29</v>
      </c>
      <c r="C27" s="506">
        <v>19908.89</v>
      </c>
      <c r="D27" s="507">
        <v>16211.3</v>
      </c>
      <c r="E27" s="508">
        <v>19701.71</v>
      </c>
      <c r="F27" s="508">
        <v>37031.56</v>
      </c>
      <c r="G27" s="508">
        <v>46835.6</v>
      </c>
      <c r="H27" s="509">
        <f t="shared" si="1"/>
        <v>885.19</v>
      </c>
      <c r="I27" s="506">
        <f t="shared" si="2"/>
        <v>47720.79</v>
      </c>
      <c r="L27" s="27"/>
      <c r="M27" s="28"/>
    </row>
    <row r="28" spans="1:14" ht="18" x14ac:dyDescent="0.25">
      <c r="A28" s="504">
        <v>12117</v>
      </c>
      <c r="B28" s="505" t="s">
        <v>30</v>
      </c>
      <c r="C28" s="506">
        <v>5933.07</v>
      </c>
      <c r="D28" s="507">
        <v>5114.53</v>
      </c>
      <c r="E28" s="508">
        <v>6408.75</v>
      </c>
      <c r="F28" s="508">
        <v>6458.47</v>
      </c>
      <c r="G28" s="508">
        <v>6593.56</v>
      </c>
      <c r="H28" s="509">
        <f t="shared" si="1"/>
        <v>124.62</v>
      </c>
      <c r="I28" s="506">
        <f t="shared" si="2"/>
        <v>6718.18</v>
      </c>
      <c r="L28" s="27" t="s">
        <v>31</v>
      </c>
      <c r="M28" s="28">
        <f>+N19/10</f>
        <v>28529.648000000008</v>
      </c>
    </row>
    <row r="29" spans="1:14" ht="18" x14ac:dyDescent="0.25">
      <c r="A29" s="504">
        <v>12118</v>
      </c>
      <c r="B29" s="505" t="s">
        <v>32</v>
      </c>
      <c r="C29" s="506">
        <v>1396.81</v>
      </c>
      <c r="D29" s="507">
        <v>17933.03</v>
      </c>
      <c r="E29" s="508">
        <v>73857.070000000007</v>
      </c>
      <c r="F29" s="508">
        <v>49021.05</v>
      </c>
      <c r="G29" s="508">
        <v>50826.02</v>
      </c>
      <c r="H29" s="509">
        <f t="shared" si="1"/>
        <v>960.61</v>
      </c>
      <c r="I29" s="506">
        <f t="shared" si="2"/>
        <v>51786.63</v>
      </c>
      <c r="L29" s="27" t="s">
        <v>33</v>
      </c>
    </row>
    <row r="30" spans="1:14" ht="18" x14ac:dyDescent="0.25">
      <c r="A30" s="504">
        <v>12119</v>
      </c>
      <c r="B30" s="505" t="s">
        <v>34</v>
      </c>
      <c r="C30" s="506">
        <v>4858.8599999999997</v>
      </c>
      <c r="D30" s="507">
        <v>2748.06</v>
      </c>
      <c r="E30" s="508">
        <v>2084.36</v>
      </c>
      <c r="F30" s="508">
        <v>5751.98</v>
      </c>
      <c r="G30" s="508">
        <v>5594.12</v>
      </c>
      <c r="H30" s="509">
        <f t="shared" si="1"/>
        <v>105.73</v>
      </c>
      <c r="I30" s="506">
        <f t="shared" si="2"/>
        <v>5699.8499999999995</v>
      </c>
      <c r="L30" s="27" t="s">
        <v>82</v>
      </c>
      <c r="M30" s="29">
        <f>+(M26+M28)*3</f>
        <v>1272206.1000000001</v>
      </c>
    </row>
    <row r="31" spans="1:14" ht="18" x14ac:dyDescent="0.25">
      <c r="A31" s="504">
        <v>12123</v>
      </c>
      <c r="B31" s="505" t="s">
        <v>35</v>
      </c>
      <c r="C31" s="506">
        <v>15091.2</v>
      </c>
      <c r="D31" s="507">
        <v>11349.73</v>
      </c>
      <c r="E31" s="508">
        <v>15085.04</v>
      </c>
      <c r="F31" s="508">
        <v>19195.63</v>
      </c>
      <c r="G31" s="508">
        <v>20524.2</v>
      </c>
      <c r="H31" s="509">
        <f t="shared" si="1"/>
        <v>387.91</v>
      </c>
      <c r="I31" s="506">
        <f t="shared" si="2"/>
        <v>20912.11</v>
      </c>
      <c r="L31" s="27" t="s">
        <v>36</v>
      </c>
      <c r="M31" s="56">
        <v>1.89E-2</v>
      </c>
      <c r="N31" t="s">
        <v>37</v>
      </c>
    </row>
    <row r="32" spans="1:14" ht="18" x14ac:dyDescent="0.25">
      <c r="A32" s="504">
        <v>12210</v>
      </c>
      <c r="B32" s="505" t="s">
        <v>38</v>
      </c>
      <c r="C32" s="506">
        <v>5693.65</v>
      </c>
      <c r="D32" s="507">
        <v>6418.05</v>
      </c>
      <c r="E32" s="508">
        <v>7759.55</v>
      </c>
      <c r="F32" s="508">
        <v>6567.91</v>
      </c>
      <c r="G32" s="508">
        <v>5711.27</v>
      </c>
      <c r="H32" s="509">
        <f t="shared" si="1"/>
        <v>107.94</v>
      </c>
      <c r="I32" s="506">
        <f t="shared" si="2"/>
        <v>5819.21</v>
      </c>
      <c r="N32" t="s">
        <v>39</v>
      </c>
    </row>
    <row r="33" spans="1:14" ht="18" x14ac:dyDescent="0.25">
      <c r="A33" s="504">
        <v>12211</v>
      </c>
      <c r="B33" s="505" t="s">
        <v>40</v>
      </c>
      <c r="C33" s="506">
        <v>1687.25</v>
      </c>
      <c r="D33" s="507">
        <v>1076.17</v>
      </c>
      <c r="E33" s="508">
        <v>1210.8</v>
      </c>
      <c r="F33" s="508">
        <v>1235.28</v>
      </c>
      <c r="G33" s="508">
        <v>2080.5100000000002</v>
      </c>
      <c r="H33" s="509">
        <f t="shared" si="1"/>
        <v>39.32</v>
      </c>
      <c r="I33" s="506">
        <f t="shared" si="2"/>
        <v>2119.8300000000004</v>
      </c>
      <c r="N33" t="s">
        <v>41</v>
      </c>
    </row>
    <row r="34" spans="1:14" ht="18" x14ac:dyDescent="0.25">
      <c r="A34" s="504">
        <v>14199</v>
      </c>
      <c r="B34" s="505" t="s">
        <v>42</v>
      </c>
      <c r="C34" s="506">
        <v>0</v>
      </c>
      <c r="D34" s="507">
        <v>1265.5</v>
      </c>
      <c r="E34" s="508">
        <v>286.49</v>
      </c>
      <c r="F34" s="508">
        <v>0</v>
      </c>
      <c r="G34" s="508">
        <v>0</v>
      </c>
      <c r="H34" s="509">
        <f t="shared" si="1"/>
        <v>0</v>
      </c>
      <c r="I34" s="506">
        <v>0</v>
      </c>
      <c r="N34" t="s">
        <v>43</v>
      </c>
    </row>
    <row r="35" spans="1:14" ht="18" x14ac:dyDescent="0.25">
      <c r="A35" s="504">
        <v>14299</v>
      </c>
      <c r="B35" s="511" t="s">
        <v>44</v>
      </c>
      <c r="C35" s="506">
        <v>8896.24</v>
      </c>
      <c r="D35" s="507">
        <v>8326.08</v>
      </c>
      <c r="E35" s="508">
        <v>2006.01</v>
      </c>
      <c r="F35" s="508">
        <v>2855.85</v>
      </c>
      <c r="G35" s="508">
        <v>2825.53</v>
      </c>
      <c r="H35" s="509">
        <f t="shared" si="1"/>
        <v>53.4</v>
      </c>
      <c r="I35" s="506">
        <f t="shared" ref="I35:I43" si="3">+G35+H35</f>
        <v>2878.9300000000003</v>
      </c>
    </row>
    <row r="36" spans="1:14" ht="18" x14ac:dyDescent="0.25">
      <c r="A36" s="504">
        <v>14399</v>
      </c>
      <c r="B36" s="505" t="s">
        <v>45</v>
      </c>
      <c r="C36" s="506">
        <v>7198.37</v>
      </c>
      <c r="D36" s="507">
        <v>13552.15</v>
      </c>
      <c r="E36" s="508">
        <v>2705.62</v>
      </c>
      <c r="F36" s="508">
        <v>1397.5</v>
      </c>
      <c r="G36" s="508">
        <v>366.75</v>
      </c>
      <c r="H36" s="509">
        <f t="shared" si="1"/>
        <v>6.93</v>
      </c>
      <c r="I36" s="506">
        <f t="shared" si="3"/>
        <v>373.68</v>
      </c>
    </row>
    <row r="37" spans="1:14" ht="18" x14ac:dyDescent="0.25">
      <c r="A37" s="504">
        <v>15402</v>
      </c>
      <c r="B37" s="505" t="s">
        <v>46</v>
      </c>
      <c r="C37" s="506">
        <v>9056.93</v>
      </c>
      <c r="D37" s="507">
        <v>9707</v>
      </c>
      <c r="E37" s="508">
        <v>12462.85</v>
      </c>
      <c r="F37" s="508">
        <v>9945.06</v>
      </c>
      <c r="G37" s="508">
        <v>8724.17</v>
      </c>
      <c r="H37" s="509">
        <f t="shared" si="1"/>
        <v>164.89</v>
      </c>
      <c r="I37" s="506">
        <f t="shared" si="3"/>
        <v>8889.06</v>
      </c>
    </row>
    <row r="38" spans="1:14" ht="18" x14ac:dyDescent="0.25">
      <c r="A38" s="504">
        <v>15499</v>
      </c>
      <c r="B38" s="505" t="s">
        <v>47</v>
      </c>
      <c r="C38" s="506">
        <v>0</v>
      </c>
      <c r="D38" s="507">
        <v>0</v>
      </c>
      <c r="E38" s="508">
        <v>823.18</v>
      </c>
      <c r="F38" s="508">
        <v>283.10000000000002</v>
      </c>
      <c r="G38" s="508">
        <v>25</v>
      </c>
      <c r="H38" s="509">
        <f t="shared" si="1"/>
        <v>0.47</v>
      </c>
      <c r="I38" s="506">
        <f t="shared" si="3"/>
        <v>25.47</v>
      </c>
    </row>
    <row r="39" spans="1:14" ht="18" x14ac:dyDescent="0.25">
      <c r="A39" s="504">
        <v>15301</v>
      </c>
      <c r="B39" s="505" t="s">
        <v>48</v>
      </c>
      <c r="C39" s="506">
        <v>2118.9</v>
      </c>
      <c r="D39" s="507">
        <v>1472.16</v>
      </c>
      <c r="E39" s="508">
        <v>1334.93</v>
      </c>
      <c r="F39" s="508">
        <v>1863.87</v>
      </c>
      <c r="G39" s="508">
        <v>1342.74</v>
      </c>
      <c r="H39" s="509">
        <f t="shared" si="1"/>
        <v>25.38</v>
      </c>
      <c r="I39" s="506">
        <f t="shared" si="3"/>
        <v>1368.1200000000001</v>
      </c>
    </row>
    <row r="40" spans="1:14" ht="18" x14ac:dyDescent="0.25">
      <c r="A40" s="504">
        <v>15302</v>
      </c>
      <c r="B40" s="505" t="s">
        <v>49</v>
      </c>
      <c r="C40" s="506">
        <v>290.06</v>
      </c>
      <c r="D40" s="507">
        <v>324.27999999999997</v>
      </c>
      <c r="E40" s="508">
        <v>331.11</v>
      </c>
      <c r="F40" s="508">
        <v>667.31</v>
      </c>
      <c r="G40" s="508">
        <v>305.42</v>
      </c>
      <c r="H40" s="509">
        <f t="shared" si="1"/>
        <v>5.77</v>
      </c>
      <c r="I40" s="506">
        <f t="shared" si="3"/>
        <v>311.19</v>
      </c>
    </row>
    <row r="41" spans="1:14" ht="18" x14ac:dyDescent="0.25">
      <c r="A41" s="504">
        <v>15310</v>
      </c>
      <c r="B41" s="505" t="s">
        <v>50</v>
      </c>
      <c r="C41" s="506">
        <v>102.04</v>
      </c>
      <c r="D41" s="507">
        <v>41.82</v>
      </c>
      <c r="E41" s="508">
        <v>1.37</v>
      </c>
      <c r="F41" s="508">
        <v>0</v>
      </c>
      <c r="G41" s="508">
        <v>0</v>
      </c>
      <c r="H41" s="509">
        <f t="shared" si="1"/>
        <v>0</v>
      </c>
      <c r="I41" s="506">
        <f t="shared" si="3"/>
        <v>0</v>
      </c>
      <c r="N41" s="30"/>
    </row>
    <row r="42" spans="1:14" ht="18" x14ac:dyDescent="0.25">
      <c r="A42" s="504">
        <v>15312</v>
      </c>
      <c r="B42" s="505" t="s">
        <v>51</v>
      </c>
      <c r="C42" s="506">
        <v>1577.55</v>
      </c>
      <c r="D42" s="507">
        <v>1179.9000000000001</v>
      </c>
      <c r="E42" s="508">
        <v>843.63</v>
      </c>
      <c r="F42" s="508">
        <v>988.29</v>
      </c>
      <c r="G42" s="508">
        <v>830.7</v>
      </c>
      <c r="H42" s="509">
        <f t="shared" si="1"/>
        <v>15.7</v>
      </c>
      <c r="I42" s="506">
        <f t="shared" si="3"/>
        <v>846.40000000000009</v>
      </c>
    </row>
    <row r="43" spans="1:14" ht="18" x14ac:dyDescent="0.25">
      <c r="A43" s="512">
        <v>15314</v>
      </c>
      <c r="B43" s="513" t="s">
        <v>52</v>
      </c>
      <c r="C43" s="506">
        <v>4583.42</v>
      </c>
      <c r="D43" s="507">
        <v>881.19</v>
      </c>
      <c r="E43" s="508">
        <v>8234.6</v>
      </c>
      <c r="F43" s="508">
        <v>501.82</v>
      </c>
      <c r="G43" s="508">
        <v>1869.39</v>
      </c>
      <c r="H43" s="509">
        <f t="shared" si="1"/>
        <v>35.33</v>
      </c>
      <c r="I43" s="506">
        <f t="shared" si="3"/>
        <v>1904.72</v>
      </c>
    </row>
    <row r="44" spans="1:14" ht="18" x14ac:dyDescent="0.25">
      <c r="A44" s="512">
        <v>21201</v>
      </c>
      <c r="B44" s="513" t="s">
        <v>53</v>
      </c>
      <c r="C44" s="506">
        <v>333.34</v>
      </c>
      <c r="D44" s="507">
        <v>0</v>
      </c>
      <c r="E44" s="508">
        <v>200</v>
      </c>
      <c r="F44" s="508">
        <v>0</v>
      </c>
      <c r="G44" s="508">
        <v>0</v>
      </c>
      <c r="H44" s="509">
        <f t="shared" si="1"/>
        <v>0</v>
      </c>
      <c r="I44" s="506">
        <v>0</v>
      </c>
      <c r="M44" s="30"/>
    </row>
    <row r="45" spans="1:14" ht="18" x14ac:dyDescent="0.25">
      <c r="A45" s="512">
        <v>15799</v>
      </c>
      <c r="B45" s="513" t="s">
        <v>54</v>
      </c>
      <c r="C45" s="506">
        <v>3253.84</v>
      </c>
      <c r="D45" s="507">
        <v>3464.39</v>
      </c>
      <c r="E45" s="508">
        <v>10528.53</v>
      </c>
      <c r="F45" s="508">
        <v>6851.56</v>
      </c>
      <c r="G45" s="508">
        <v>8484.2800000000007</v>
      </c>
      <c r="H45" s="509">
        <f t="shared" si="1"/>
        <v>160.35</v>
      </c>
      <c r="I45" s="506">
        <f>+G45+H45</f>
        <v>8644.630000000001</v>
      </c>
      <c r="M45" s="31"/>
    </row>
    <row r="46" spans="1:14" ht="18" x14ac:dyDescent="0.25">
      <c r="A46" s="512">
        <v>22551</v>
      </c>
      <c r="B46" s="513" t="s">
        <v>55</v>
      </c>
      <c r="C46" s="506">
        <v>25713</v>
      </c>
      <c r="D46" s="507">
        <v>29376.639999999999</v>
      </c>
      <c r="E46" s="508">
        <v>96938.52</v>
      </c>
      <c r="F46" s="508">
        <v>13348.02</v>
      </c>
      <c r="G46" s="508">
        <f>3924.22+26295.47</f>
        <v>30219.690000000002</v>
      </c>
      <c r="H46" s="509">
        <f t="shared" si="1"/>
        <v>571.15</v>
      </c>
      <c r="I46" s="506">
        <f>+G46+H46</f>
        <v>30790.840000000004</v>
      </c>
      <c r="M46" s="30"/>
    </row>
    <row r="47" spans="1:14" ht="18" x14ac:dyDescent="0.25">
      <c r="A47" s="514"/>
      <c r="B47" s="515" t="s">
        <v>56</v>
      </c>
      <c r="C47" s="516">
        <f t="shared" ref="C47:E47" si="4">SUM(C8:C46)</f>
        <v>344085.41000000003</v>
      </c>
      <c r="D47" s="516">
        <f t="shared" si="4"/>
        <v>328511.45000000007</v>
      </c>
      <c r="E47" s="517">
        <f t="shared" si="4"/>
        <v>458786.21999999991</v>
      </c>
      <c r="F47" s="517">
        <v>390645.61</v>
      </c>
      <c r="G47" s="517">
        <f>SUM(G8:G46)</f>
        <v>455666.57000000012</v>
      </c>
      <c r="H47" s="518">
        <f t="shared" ref="H47" si="5">SUM(H8:H46)</f>
        <v>8612.07</v>
      </c>
      <c r="I47" s="518">
        <f>SUM(I8:I46)</f>
        <v>491504.69999999995</v>
      </c>
    </row>
    <row r="49" spans="1:9" ht="21" x14ac:dyDescent="0.35">
      <c r="A49" s="32" t="s">
        <v>57</v>
      </c>
      <c r="B49" s="32"/>
      <c r="C49" s="32"/>
      <c r="D49" s="32"/>
      <c r="E49" s="32"/>
      <c r="F49" s="40">
        <f>+I47</f>
        <v>491504.69999999995</v>
      </c>
      <c r="G49" s="32"/>
      <c r="H49" s="32"/>
      <c r="I49" s="32"/>
    </row>
    <row r="50" spans="1:9" ht="21" x14ac:dyDescent="0.35">
      <c r="A50" s="32" t="s">
        <v>58</v>
      </c>
      <c r="B50" s="32"/>
      <c r="C50" s="32"/>
      <c r="D50" s="32"/>
      <c r="E50" s="32"/>
      <c r="F50" s="397">
        <v>7446.08</v>
      </c>
      <c r="G50" s="32"/>
      <c r="H50" s="32"/>
      <c r="I50" s="32"/>
    </row>
    <row r="51" spans="1:9" ht="21" x14ac:dyDescent="0.35">
      <c r="A51" s="32" t="s">
        <v>59</v>
      </c>
      <c r="B51" s="32"/>
      <c r="C51" s="32"/>
      <c r="D51" s="32"/>
      <c r="E51" s="32"/>
      <c r="F51" s="34">
        <f>SUM(F49:F50)</f>
        <v>498950.77999999997</v>
      </c>
      <c r="G51" s="495">
        <f>+'ESTRUCTURA PRESUPUESTARIA'!G49</f>
        <v>1928.01</v>
      </c>
      <c r="H51" s="549">
        <f>+F51+G51</f>
        <v>500878.79</v>
      </c>
      <c r="I51" s="32"/>
    </row>
    <row r="52" spans="1:9" ht="21" x14ac:dyDescent="0.35">
      <c r="A52" s="32" t="s">
        <v>83</v>
      </c>
      <c r="B52" s="32"/>
      <c r="C52" s="32"/>
      <c r="D52" s="32"/>
      <c r="E52" s="32"/>
      <c r="F52" s="33">
        <f>+'ESTRUCTURA PRESUPUESTARIA'!F50</f>
        <v>160177.07999999999</v>
      </c>
      <c r="G52" s="35"/>
      <c r="H52" s="35"/>
      <c r="I52" s="35"/>
    </row>
    <row r="53" spans="1:9" ht="21" x14ac:dyDescent="0.35">
      <c r="A53" s="32" t="s">
        <v>84</v>
      </c>
      <c r="B53" s="32"/>
      <c r="C53" s="32"/>
      <c r="D53" s="32"/>
      <c r="E53" s="32"/>
      <c r="F53" s="33">
        <v>1158788.45</v>
      </c>
      <c r="G53" s="35"/>
      <c r="H53" s="35"/>
      <c r="I53" s="35"/>
    </row>
    <row r="54" spans="1:9" ht="21" x14ac:dyDescent="0.35">
      <c r="A54" s="32" t="s">
        <v>60</v>
      </c>
      <c r="B54" s="32"/>
      <c r="C54" s="32"/>
      <c r="D54" s="32"/>
      <c r="E54" s="32"/>
      <c r="F54" s="36">
        <f>SUM(F52:F53)</f>
        <v>1318965.53</v>
      </c>
      <c r="G54" s="35"/>
      <c r="H54" s="35"/>
      <c r="I54" s="35"/>
    </row>
    <row r="55" spans="1:9" ht="21" x14ac:dyDescent="0.35">
      <c r="A55" s="32" t="s">
        <v>85</v>
      </c>
      <c r="B55" s="32"/>
      <c r="C55" s="32"/>
      <c r="D55" s="32"/>
      <c r="E55" s="32"/>
      <c r="F55" s="37">
        <v>1381.97</v>
      </c>
      <c r="G55" s="35"/>
      <c r="H55" s="35"/>
      <c r="I55" s="35"/>
    </row>
    <row r="56" spans="1:9" ht="21" x14ac:dyDescent="0.35">
      <c r="A56" s="32" t="s">
        <v>86</v>
      </c>
      <c r="B56" s="32"/>
      <c r="C56" s="32"/>
      <c r="D56" s="32"/>
      <c r="E56" s="32"/>
      <c r="F56" s="37">
        <v>60988.87</v>
      </c>
      <c r="G56" s="35"/>
      <c r="H56" s="35"/>
      <c r="I56" s="35"/>
    </row>
    <row r="57" spans="1:9" ht="21" x14ac:dyDescent="0.35">
      <c r="A57" s="32" t="s">
        <v>61</v>
      </c>
      <c r="B57" s="32"/>
      <c r="C57" s="32"/>
      <c r="D57" s="32"/>
      <c r="E57" s="32"/>
      <c r="F57" s="38">
        <f>SUM(F55:F56)</f>
        <v>62370.840000000004</v>
      </c>
      <c r="G57" s="35"/>
      <c r="H57" s="35"/>
      <c r="I57" s="35"/>
    </row>
    <row r="58" spans="1:9" ht="21" x14ac:dyDescent="0.35">
      <c r="A58" s="32" t="s">
        <v>62</v>
      </c>
      <c r="B58" s="32"/>
      <c r="C58" s="32"/>
      <c r="D58" s="32"/>
      <c r="E58" s="32"/>
      <c r="F58" s="33">
        <v>1252.3</v>
      </c>
      <c r="G58" s="35"/>
      <c r="H58" s="35"/>
      <c r="I58" s="35"/>
    </row>
    <row r="59" spans="1:9" ht="21" x14ac:dyDescent="0.35">
      <c r="A59" s="32" t="s">
        <v>87</v>
      </c>
      <c r="B59" s="32"/>
      <c r="C59" s="32"/>
      <c r="D59" s="32"/>
      <c r="E59" s="32"/>
      <c r="F59" s="33">
        <v>406659.52</v>
      </c>
      <c r="G59" s="35"/>
      <c r="H59" s="35"/>
      <c r="I59" s="35"/>
    </row>
    <row r="60" spans="1:9" ht="21" x14ac:dyDescent="0.35">
      <c r="A60" s="32" t="s">
        <v>63</v>
      </c>
      <c r="B60" s="32"/>
      <c r="C60" s="32"/>
      <c r="D60" s="32"/>
      <c r="E60" s="32"/>
      <c r="F60" s="36">
        <f>SUM(F58:F59)</f>
        <v>407911.82</v>
      </c>
      <c r="G60" s="35"/>
      <c r="H60" s="35"/>
      <c r="I60" s="35"/>
    </row>
    <row r="61" spans="1:9" ht="21" x14ac:dyDescent="0.35">
      <c r="A61" s="32" t="s">
        <v>64</v>
      </c>
      <c r="B61" s="32"/>
      <c r="C61" s="32"/>
      <c r="D61" s="32"/>
      <c r="E61" s="32"/>
      <c r="F61" s="36">
        <v>145270.26</v>
      </c>
      <c r="G61" s="32"/>
      <c r="H61" s="32"/>
      <c r="I61" s="32"/>
    </row>
    <row r="62" spans="1:9" ht="21" x14ac:dyDescent="0.35">
      <c r="A62" s="32" t="s">
        <v>993</v>
      </c>
      <c r="B62" s="32"/>
      <c r="C62" s="32"/>
      <c r="D62" s="32"/>
      <c r="E62" s="32"/>
      <c r="F62" s="480">
        <v>58554.75</v>
      </c>
      <c r="G62" s="32"/>
      <c r="H62" s="32"/>
      <c r="I62" s="32"/>
    </row>
    <row r="63" spans="1:9" ht="21" x14ac:dyDescent="0.35">
      <c r="A63" s="32" t="s">
        <v>994</v>
      </c>
      <c r="B63" s="32"/>
      <c r="C63" s="32"/>
      <c r="D63" s="32"/>
      <c r="E63" s="32"/>
      <c r="F63" s="480">
        <v>179526.65</v>
      </c>
      <c r="G63" s="32"/>
      <c r="H63" s="32"/>
      <c r="I63" s="32"/>
    </row>
    <row r="64" spans="1:9" ht="24" thickBot="1" x14ac:dyDescent="0.4">
      <c r="A64" s="32" t="s">
        <v>65</v>
      </c>
      <c r="B64" s="32"/>
      <c r="C64" s="32"/>
      <c r="D64" s="32"/>
      <c r="E64" s="32"/>
      <c r="F64" s="39">
        <f>+F51+F54+F57+F60+F61+F62</f>
        <v>2492023.9800000004</v>
      </c>
      <c r="G64" s="32"/>
      <c r="H64" s="32"/>
      <c r="I64" s="32"/>
    </row>
    <row r="65" spans="1:11" ht="21.75" thickTop="1" x14ac:dyDescent="0.35">
      <c r="A65" s="32" t="s">
        <v>1052</v>
      </c>
      <c r="B65" s="32"/>
      <c r="C65" s="32"/>
      <c r="D65" s="32"/>
      <c r="E65" s="32"/>
      <c r="F65" s="40">
        <f>+'ESTRUCTURA PRESUPUESTARIA'!F65</f>
        <v>265599.73</v>
      </c>
      <c r="G65" s="32"/>
      <c r="H65" s="32"/>
      <c r="I65" s="32"/>
    </row>
    <row r="66" spans="1:11" ht="21" x14ac:dyDescent="0.35">
      <c r="A66" s="32"/>
      <c r="B66" s="32"/>
      <c r="C66" s="32"/>
      <c r="D66" s="32"/>
      <c r="E66" s="32"/>
      <c r="F66" s="40">
        <f>SUM(F64:F65)</f>
        <v>2757623.7100000004</v>
      </c>
      <c r="G66" s="32"/>
      <c r="H66" s="32"/>
      <c r="I66" s="32"/>
    </row>
    <row r="67" spans="1:11" ht="21" x14ac:dyDescent="0.35">
      <c r="A67" s="32"/>
      <c r="B67" s="32"/>
      <c r="C67" s="32"/>
      <c r="D67" s="32"/>
      <c r="E67" s="32"/>
      <c r="F67" s="40"/>
      <c r="G67" s="32"/>
      <c r="H67" s="32"/>
      <c r="I67" s="32"/>
    </row>
    <row r="69" spans="1:11" ht="26.25" x14ac:dyDescent="0.4">
      <c r="A69" s="622" t="s">
        <v>472</v>
      </c>
      <c r="B69" s="622"/>
      <c r="C69" s="622"/>
      <c r="D69" s="622"/>
      <c r="F69" s="396" t="s">
        <v>472</v>
      </c>
      <c r="G69" s="396"/>
      <c r="H69" s="396"/>
      <c r="I69" s="396"/>
      <c r="K69" s="31"/>
    </row>
    <row r="70" spans="1:11" ht="26.25" x14ac:dyDescent="0.4">
      <c r="A70" s="41" t="s">
        <v>66</v>
      </c>
      <c r="B70" s="622" t="s">
        <v>67</v>
      </c>
      <c r="C70" s="622"/>
      <c r="D70" s="42" t="s">
        <v>68</v>
      </c>
      <c r="E70" s="43"/>
      <c r="F70" s="41" t="s">
        <v>66</v>
      </c>
      <c r="G70" s="631" t="s">
        <v>73</v>
      </c>
      <c r="H70" s="632"/>
      <c r="I70" s="42" t="s">
        <v>68</v>
      </c>
    </row>
    <row r="71" spans="1:11" ht="26.25" x14ac:dyDescent="0.4">
      <c r="A71" s="48" t="s">
        <v>992</v>
      </c>
      <c r="B71" s="627" t="s">
        <v>69</v>
      </c>
      <c r="C71" s="627"/>
      <c r="D71" s="44">
        <v>4964.42</v>
      </c>
      <c r="F71" s="49"/>
      <c r="G71" s="49" t="s">
        <v>74</v>
      </c>
      <c r="H71" s="49"/>
      <c r="I71" s="50">
        <v>131379.71</v>
      </c>
    </row>
    <row r="72" spans="1:11" ht="26.25" x14ac:dyDescent="0.4">
      <c r="A72" s="48" t="s">
        <v>992</v>
      </c>
      <c r="B72" s="45" t="s">
        <v>70</v>
      </c>
      <c r="C72" s="46"/>
      <c r="D72" s="44">
        <v>623.89</v>
      </c>
      <c r="F72" s="142"/>
      <c r="G72" s="142" t="s">
        <v>75</v>
      </c>
      <c r="H72" s="142"/>
      <c r="I72" s="143">
        <v>13890.55</v>
      </c>
    </row>
    <row r="73" spans="1:11" ht="26.25" x14ac:dyDescent="0.4">
      <c r="A73" s="48" t="s">
        <v>992</v>
      </c>
      <c r="B73" s="45" t="s">
        <v>71</v>
      </c>
      <c r="C73" s="46"/>
      <c r="D73" s="44">
        <v>279.98</v>
      </c>
      <c r="F73" s="51"/>
      <c r="G73" s="51"/>
      <c r="H73" s="51"/>
      <c r="I73" s="52">
        <f>SUM(I71:I72)</f>
        <v>145270.25999999998</v>
      </c>
    </row>
    <row r="74" spans="1:11" ht="26.25" x14ac:dyDescent="0.4">
      <c r="A74" s="48" t="s">
        <v>992</v>
      </c>
      <c r="B74" s="45" t="s">
        <v>79</v>
      </c>
      <c r="C74" s="46"/>
      <c r="D74" s="44">
        <v>1577.79</v>
      </c>
      <c r="F74" s="53"/>
      <c r="G74" s="53"/>
      <c r="H74" s="53"/>
      <c r="I74" s="47"/>
    </row>
    <row r="75" spans="1:11" ht="26.25" x14ac:dyDescent="0.4">
      <c r="A75" s="49"/>
      <c r="B75" s="464" t="s">
        <v>72</v>
      </c>
      <c r="C75" s="468"/>
      <c r="D75" s="469">
        <f>SUM(D70:D74)</f>
        <v>7446.0800000000008</v>
      </c>
      <c r="F75" s="622" t="s">
        <v>472</v>
      </c>
      <c r="G75" s="622"/>
      <c r="H75" s="622"/>
      <c r="I75" s="622"/>
    </row>
    <row r="76" spans="1:11" ht="26.25" x14ac:dyDescent="0.4">
      <c r="A76" s="466"/>
      <c r="B76" s="466"/>
      <c r="C76" s="474"/>
      <c r="D76" s="475"/>
      <c r="F76" s="633" t="s">
        <v>991</v>
      </c>
      <c r="G76" s="622" t="s">
        <v>76</v>
      </c>
      <c r="H76" s="622"/>
      <c r="I76" s="42" t="s">
        <v>68</v>
      </c>
    </row>
    <row r="77" spans="1:11" ht="26.25" x14ac:dyDescent="0.4">
      <c r="A77" s="472"/>
      <c r="B77" s="472"/>
      <c r="C77" s="462"/>
      <c r="D77" s="473"/>
      <c r="F77" s="634"/>
      <c r="G77" s="630" t="s">
        <v>77</v>
      </c>
      <c r="H77" s="630"/>
      <c r="I77" s="44">
        <v>1252.3</v>
      </c>
    </row>
    <row r="78" spans="1:11" ht="26.25" x14ac:dyDescent="0.4">
      <c r="A78" s="626"/>
      <c r="B78" s="626"/>
      <c r="C78" s="626"/>
      <c r="D78" s="626"/>
      <c r="F78" s="45"/>
      <c r="G78" s="45" t="s">
        <v>473</v>
      </c>
      <c r="H78" s="54"/>
      <c r="I78" s="470">
        <v>406592.52</v>
      </c>
    </row>
    <row r="79" spans="1:11" ht="26.25" x14ac:dyDescent="0.4">
      <c r="A79" s="389"/>
      <c r="B79" s="628"/>
      <c r="C79" s="628"/>
      <c r="D79" s="460"/>
      <c r="F79" s="464"/>
      <c r="G79" s="465"/>
      <c r="H79" s="465"/>
      <c r="I79" s="471">
        <f>SUM(I77:I78)</f>
        <v>407844.82</v>
      </c>
    </row>
    <row r="80" spans="1:11" ht="26.25" x14ac:dyDescent="0.4">
      <c r="A80" s="461"/>
      <c r="B80" s="629"/>
      <c r="C80" s="629"/>
      <c r="D80" s="462"/>
      <c r="F80" s="466"/>
      <c r="G80" s="466"/>
      <c r="H80" s="466"/>
      <c r="I80" s="467"/>
    </row>
    <row r="81" spans="1:9" ht="26.25" x14ac:dyDescent="0.4">
      <c r="A81" s="461"/>
      <c r="B81" s="629"/>
      <c r="C81" s="629"/>
      <c r="D81" s="462"/>
      <c r="F81" s="389"/>
      <c r="G81" s="389"/>
      <c r="H81" s="389"/>
      <c r="I81" s="462"/>
    </row>
    <row r="82" spans="1:9" ht="26.25" x14ac:dyDescent="0.4">
      <c r="A82" s="461"/>
      <c r="B82" s="629"/>
      <c r="C82" s="629"/>
      <c r="D82" s="462"/>
      <c r="F82" s="389"/>
      <c r="G82" s="389"/>
      <c r="H82" s="389"/>
      <c r="I82" s="463"/>
    </row>
    <row r="83" spans="1:9" ht="26.25" x14ac:dyDescent="0.4">
      <c r="A83" s="461"/>
      <c r="B83" s="629"/>
      <c r="C83" s="629"/>
      <c r="D83" s="462"/>
      <c r="F83" s="389"/>
      <c r="G83" s="389"/>
      <c r="H83" s="389"/>
      <c r="I83" s="462"/>
    </row>
    <row r="84" spans="1:9" ht="26.25" x14ac:dyDescent="0.4">
      <c r="A84" s="461"/>
      <c r="B84" s="629"/>
      <c r="C84" s="629"/>
      <c r="D84" s="462"/>
      <c r="F84" s="626"/>
      <c r="G84" s="626"/>
      <c r="H84" s="626"/>
      <c r="I84" s="626"/>
    </row>
    <row r="85" spans="1:9" ht="26.25" x14ac:dyDescent="0.4">
      <c r="A85" s="461"/>
      <c r="B85" s="629"/>
      <c r="C85" s="629"/>
      <c r="D85" s="462"/>
      <c r="F85" s="389"/>
      <c r="G85" s="626"/>
      <c r="H85" s="626"/>
      <c r="I85" s="460"/>
    </row>
    <row r="86" spans="1:9" ht="26.25" x14ac:dyDescent="0.4">
      <c r="A86" s="461"/>
      <c r="B86" s="629"/>
      <c r="C86" s="629"/>
      <c r="D86" s="462"/>
      <c r="F86" s="389"/>
      <c r="G86" s="628"/>
      <c r="H86" s="628"/>
      <c r="I86" s="462"/>
    </row>
    <row r="87" spans="1:9" ht="26.25" x14ac:dyDescent="0.4">
      <c r="A87" s="461"/>
      <c r="B87" s="629"/>
      <c r="C87" s="629"/>
      <c r="D87" s="462"/>
      <c r="F87" s="389"/>
      <c r="G87" s="389"/>
      <c r="H87" s="389"/>
      <c r="I87" s="462"/>
    </row>
    <row r="88" spans="1:9" ht="26.25" x14ac:dyDescent="0.4">
      <c r="A88" s="461"/>
      <c r="B88" s="635"/>
      <c r="C88" s="635"/>
      <c r="D88" s="462"/>
      <c r="F88" s="389"/>
      <c r="G88" s="389"/>
      <c r="H88" s="389"/>
      <c r="I88" s="463"/>
    </row>
    <row r="89" spans="1:9" ht="26.25" x14ac:dyDescent="0.4">
      <c r="A89" s="461"/>
      <c r="B89" s="629"/>
      <c r="C89" s="629"/>
      <c r="D89" s="462"/>
      <c r="F89" s="53"/>
      <c r="G89" s="53"/>
      <c r="H89" s="53"/>
      <c r="I89" s="47"/>
    </row>
    <row r="90" spans="1:9" ht="26.25" x14ac:dyDescent="0.4">
      <c r="A90" s="461"/>
      <c r="B90" s="635"/>
      <c r="C90" s="635"/>
      <c r="D90" s="462"/>
      <c r="F90" s="53"/>
      <c r="G90" s="53"/>
      <c r="H90" s="53"/>
      <c r="I90" s="47"/>
    </row>
    <row r="91" spans="1:9" ht="26.25" x14ac:dyDescent="0.4">
      <c r="A91" s="461"/>
      <c r="B91" s="629"/>
      <c r="C91" s="629"/>
      <c r="D91" s="462"/>
      <c r="F91" s="53"/>
      <c r="G91" s="53"/>
      <c r="H91" s="53"/>
      <c r="I91" s="47"/>
    </row>
    <row r="92" spans="1:9" ht="26.25" x14ac:dyDescent="0.4">
      <c r="A92" s="461"/>
      <c r="B92" s="629"/>
      <c r="C92" s="629"/>
      <c r="D92" s="462"/>
      <c r="F92" s="53"/>
      <c r="G92" s="53"/>
      <c r="H92" s="53"/>
      <c r="I92" s="47"/>
    </row>
    <row r="93" spans="1:9" ht="26.25" x14ac:dyDescent="0.4">
      <c r="A93" s="461"/>
      <c r="B93" s="629"/>
      <c r="C93" s="629"/>
      <c r="D93" s="462"/>
      <c r="F93" s="53"/>
      <c r="G93" s="53"/>
      <c r="H93" s="53"/>
      <c r="I93" s="47"/>
    </row>
    <row r="94" spans="1:9" ht="26.25" x14ac:dyDescent="0.4">
      <c r="A94" s="461"/>
      <c r="B94" s="629"/>
      <c r="C94" s="629"/>
      <c r="D94" s="462"/>
      <c r="F94" s="53"/>
      <c r="G94" s="53"/>
      <c r="H94" s="53"/>
      <c r="I94" s="47"/>
    </row>
    <row r="95" spans="1:9" ht="26.25" x14ac:dyDescent="0.4">
      <c r="A95" s="461"/>
      <c r="B95" s="629"/>
      <c r="C95" s="629"/>
      <c r="D95" s="462"/>
      <c r="F95" s="53"/>
      <c r="G95" s="53"/>
      <c r="H95" s="53"/>
      <c r="I95" s="47"/>
    </row>
    <row r="96" spans="1:9" ht="26.25" x14ac:dyDescent="0.4">
      <c r="A96" s="461"/>
      <c r="B96" s="629"/>
      <c r="C96" s="629"/>
      <c r="D96" s="462"/>
      <c r="F96" s="53"/>
      <c r="G96" s="53"/>
      <c r="H96" s="53"/>
      <c r="I96" s="47"/>
    </row>
    <row r="97" spans="1:9" ht="26.25" x14ac:dyDescent="0.4">
      <c r="A97" s="461"/>
      <c r="B97" s="629"/>
      <c r="C97" s="629"/>
      <c r="D97" s="462"/>
      <c r="F97" s="53"/>
      <c r="G97" s="53"/>
      <c r="H97" s="53"/>
      <c r="I97" s="47"/>
    </row>
    <row r="98" spans="1:9" ht="26.25" x14ac:dyDescent="0.4">
      <c r="A98" s="461"/>
      <c r="B98" s="629"/>
      <c r="C98" s="629"/>
      <c r="D98" s="462"/>
      <c r="F98" s="53"/>
      <c r="G98" s="53"/>
      <c r="H98" s="53"/>
      <c r="I98" s="47"/>
    </row>
    <row r="99" spans="1:9" ht="26.25" x14ac:dyDescent="0.4">
      <c r="A99" s="461"/>
      <c r="B99" s="629"/>
      <c r="C99" s="629"/>
      <c r="D99" s="462"/>
      <c r="F99" s="53"/>
      <c r="G99" s="53"/>
      <c r="H99" s="53"/>
      <c r="I99" s="47"/>
    </row>
    <row r="100" spans="1:9" ht="18.75" x14ac:dyDescent="0.3">
      <c r="A100" s="461"/>
      <c r="B100" s="629"/>
      <c r="C100" s="629"/>
      <c r="D100" s="462"/>
    </row>
    <row r="101" spans="1:9" ht="18.75" x14ac:dyDescent="0.3">
      <c r="A101" s="461"/>
      <c r="B101" s="629"/>
      <c r="C101" s="629"/>
      <c r="D101" s="462"/>
    </row>
    <row r="102" spans="1:9" ht="18.75" x14ac:dyDescent="0.3">
      <c r="A102" s="461"/>
      <c r="B102" s="629"/>
      <c r="C102" s="629"/>
      <c r="D102" s="462"/>
    </row>
    <row r="103" spans="1:9" ht="18.75" x14ac:dyDescent="0.3">
      <c r="A103" s="461"/>
      <c r="B103" s="629"/>
      <c r="C103" s="629"/>
      <c r="D103" s="462"/>
    </row>
    <row r="104" spans="1:9" ht="18.75" x14ac:dyDescent="0.3">
      <c r="A104" s="461"/>
      <c r="B104" s="629"/>
      <c r="C104" s="629"/>
      <c r="D104" s="462"/>
    </row>
    <row r="105" spans="1:9" ht="18.75" x14ac:dyDescent="0.3">
      <c r="A105" s="461"/>
      <c r="B105" s="629"/>
      <c r="C105" s="629"/>
      <c r="D105" s="462"/>
    </row>
    <row r="106" spans="1:9" ht="18.75" x14ac:dyDescent="0.3">
      <c r="A106" s="461"/>
      <c r="B106" s="629"/>
      <c r="C106" s="629"/>
      <c r="D106" s="462"/>
    </row>
    <row r="107" spans="1:9" ht="18.75" x14ac:dyDescent="0.3">
      <c r="A107" s="461"/>
      <c r="B107" s="629"/>
      <c r="C107" s="629"/>
      <c r="D107" s="462"/>
    </row>
    <row r="108" spans="1:9" ht="18.75" x14ac:dyDescent="0.3">
      <c r="A108" s="461"/>
      <c r="B108" s="629"/>
      <c r="C108" s="629"/>
      <c r="D108" s="462"/>
    </row>
    <row r="109" spans="1:9" ht="18.75" x14ac:dyDescent="0.3">
      <c r="A109" s="461"/>
      <c r="B109" s="629"/>
      <c r="C109" s="629"/>
      <c r="D109" s="462"/>
    </row>
    <row r="110" spans="1:9" ht="18.75" x14ac:dyDescent="0.3">
      <c r="A110" s="461"/>
      <c r="B110" s="629"/>
      <c r="C110" s="629"/>
      <c r="D110" s="462"/>
    </row>
    <row r="111" spans="1:9" ht="18.75" x14ac:dyDescent="0.3">
      <c r="A111" s="461"/>
      <c r="B111" s="629"/>
      <c r="C111" s="629"/>
      <c r="D111" s="462"/>
    </row>
    <row r="112" spans="1:9" ht="18.75" x14ac:dyDescent="0.3">
      <c r="A112" s="461"/>
      <c r="B112" s="629"/>
      <c r="C112" s="629"/>
      <c r="D112" s="462"/>
    </row>
    <row r="113" spans="1:4" ht="18.75" x14ac:dyDescent="0.3">
      <c r="A113" s="461"/>
      <c r="B113" s="629"/>
      <c r="C113" s="629"/>
      <c r="D113" s="462"/>
    </row>
    <row r="114" spans="1:4" ht="18.75" x14ac:dyDescent="0.3">
      <c r="A114" s="461"/>
      <c r="B114" s="629"/>
      <c r="C114" s="629"/>
      <c r="D114" s="462"/>
    </row>
    <row r="115" spans="1:4" ht="18.75" x14ac:dyDescent="0.3">
      <c r="A115" s="461"/>
      <c r="B115" s="629"/>
      <c r="C115" s="629"/>
      <c r="D115" s="462"/>
    </row>
    <row r="116" spans="1:4" ht="18.75" x14ac:dyDescent="0.3">
      <c r="A116" s="461"/>
      <c r="B116" s="629"/>
      <c r="C116" s="629"/>
      <c r="D116" s="462"/>
    </row>
    <row r="117" spans="1:4" ht="18.75" x14ac:dyDescent="0.3">
      <c r="A117" s="461"/>
      <c r="B117" s="629"/>
      <c r="C117" s="629"/>
      <c r="D117" s="462"/>
    </row>
    <row r="118" spans="1:4" ht="18.75" x14ac:dyDescent="0.3">
      <c r="A118" s="461"/>
      <c r="B118" s="629"/>
      <c r="C118" s="629"/>
      <c r="D118" s="462"/>
    </row>
    <row r="119" spans="1:4" ht="18.75" x14ac:dyDescent="0.3">
      <c r="A119" s="461"/>
      <c r="B119" s="629"/>
      <c r="C119" s="629"/>
      <c r="D119" s="462"/>
    </row>
    <row r="120" spans="1:4" ht="18.75" x14ac:dyDescent="0.3">
      <c r="A120" s="461"/>
      <c r="B120" s="629"/>
      <c r="C120" s="629"/>
      <c r="D120" s="462"/>
    </row>
    <row r="121" spans="1:4" ht="18.75" x14ac:dyDescent="0.3">
      <c r="A121" s="461"/>
      <c r="B121" s="629"/>
      <c r="C121" s="629"/>
      <c r="D121" s="462"/>
    </row>
    <row r="122" spans="1:4" ht="18.75" x14ac:dyDescent="0.3">
      <c r="A122" s="461"/>
      <c r="B122" s="629"/>
      <c r="C122" s="629"/>
      <c r="D122" s="462"/>
    </row>
    <row r="123" spans="1:4" ht="18.75" x14ac:dyDescent="0.3">
      <c r="A123" s="461"/>
      <c r="B123" s="629"/>
      <c r="C123" s="629"/>
      <c r="D123" s="462"/>
    </row>
    <row r="124" spans="1:4" ht="18.75" x14ac:dyDescent="0.3">
      <c r="A124" s="461"/>
      <c r="B124" s="629"/>
      <c r="C124" s="629"/>
      <c r="D124" s="462"/>
    </row>
    <row r="125" spans="1:4" ht="18.75" x14ac:dyDescent="0.3">
      <c r="A125" s="461"/>
      <c r="B125" s="629"/>
      <c r="C125" s="629"/>
      <c r="D125" s="462"/>
    </row>
    <row r="126" spans="1:4" ht="18.75" x14ac:dyDescent="0.3">
      <c r="A126" s="461"/>
      <c r="B126" s="629"/>
      <c r="C126" s="629"/>
      <c r="D126" s="462"/>
    </row>
    <row r="127" spans="1:4" ht="18.75" x14ac:dyDescent="0.3">
      <c r="A127" s="461"/>
      <c r="B127" s="629"/>
      <c r="C127" s="629"/>
      <c r="D127" s="462"/>
    </row>
    <row r="128" spans="1:4" ht="18.75" x14ac:dyDescent="0.3">
      <c r="A128" s="461"/>
      <c r="B128" s="629"/>
      <c r="C128" s="629"/>
      <c r="D128" s="462"/>
    </row>
    <row r="129" spans="1:7" ht="18.75" x14ac:dyDescent="0.3">
      <c r="A129" s="461"/>
      <c r="B129" s="629"/>
      <c r="C129" s="629"/>
      <c r="D129" s="462"/>
    </row>
    <row r="130" spans="1:7" ht="18.75" x14ac:dyDescent="0.3">
      <c r="A130" s="461"/>
      <c r="B130" s="629"/>
      <c r="C130" s="629"/>
      <c r="D130" s="462"/>
    </row>
    <row r="131" spans="1:7" ht="18.75" x14ac:dyDescent="0.3">
      <c r="A131" s="461"/>
      <c r="B131" s="629"/>
      <c r="C131" s="629"/>
      <c r="D131" s="462"/>
    </row>
    <row r="132" spans="1:7" ht="18.75" x14ac:dyDescent="0.3">
      <c r="A132" s="461"/>
      <c r="B132" s="629"/>
      <c r="C132" s="629"/>
      <c r="D132" s="462"/>
    </row>
    <row r="133" spans="1:7" ht="18.75" x14ac:dyDescent="0.3">
      <c r="A133" s="461"/>
      <c r="B133" s="629"/>
      <c r="C133" s="629"/>
      <c r="D133" s="462"/>
    </row>
    <row r="134" spans="1:7" ht="18.75" x14ac:dyDescent="0.3">
      <c r="A134" s="461"/>
      <c r="B134" s="629"/>
      <c r="C134" s="629"/>
      <c r="D134" s="462"/>
    </row>
    <row r="135" spans="1:7" ht="18.75" x14ac:dyDescent="0.3">
      <c r="A135" s="461"/>
      <c r="B135" s="629"/>
      <c r="C135" s="629"/>
      <c r="D135" s="462"/>
    </row>
    <row r="136" spans="1:7" ht="26.25" x14ac:dyDescent="0.4">
      <c r="A136" s="389"/>
      <c r="B136" s="389"/>
      <c r="C136" s="388"/>
      <c r="D136" s="463"/>
    </row>
    <row r="137" spans="1:7" x14ac:dyDescent="0.25">
      <c r="A137" s="383"/>
      <c r="B137" s="383"/>
      <c r="C137" s="383"/>
      <c r="D137" s="383"/>
    </row>
    <row r="138" spans="1:7" x14ac:dyDescent="0.25">
      <c r="A138" s="383"/>
      <c r="B138" s="383"/>
      <c r="C138" s="383"/>
      <c r="D138" s="383"/>
    </row>
    <row r="139" spans="1:7" ht="26.25" x14ac:dyDescent="0.4">
      <c r="A139" s="626"/>
      <c r="B139" s="626"/>
      <c r="C139" s="626"/>
      <c r="D139" s="626"/>
    </row>
    <row r="140" spans="1:7" ht="26.25" x14ac:dyDescent="0.4">
      <c r="A140" s="389"/>
      <c r="B140" s="626"/>
      <c r="C140" s="626"/>
      <c r="D140" s="460"/>
    </row>
    <row r="141" spans="1:7" ht="26.25" x14ac:dyDescent="0.4">
      <c r="A141" s="389"/>
      <c r="B141" s="389"/>
      <c r="C141" s="389"/>
      <c r="D141" s="462"/>
    </row>
    <row r="142" spans="1:7" ht="26.25" x14ac:dyDescent="0.4">
      <c r="A142" s="389"/>
      <c r="B142" s="389"/>
      <c r="C142" s="389"/>
      <c r="D142" s="462"/>
      <c r="G142" s="55">
        <f>+D141+D136</f>
        <v>0</v>
      </c>
    </row>
    <row r="143" spans="1:7" ht="26.25" x14ac:dyDescent="0.4">
      <c r="A143" s="389"/>
      <c r="B143" s="389"/>
      <c r="C143" s="389"/>
      <c r="D143" s="463"/>
    </row>
    <row r="144" spans="1:7" x14ac:dyDescent="0.25">
      <c r="A144" s="383"/>
      <c r="B144" s="383"/>
      <c r="C144" s="383"/>
      <c r="D144" s="383"/>
    </row>
    <row r="145" spans="1:4" x14ac:dyDescent="0.25">
      <c r="A145" s="383"/>
      <c r="B145" s="383"/>
      <c r="C145" s="383"/>
      <c r="D145" s="383"/>
    </row>
  </sheetData>
  <mergeCells count="76">
    <mergeCell ref="B130:C130"/>
    <mergeCell ref="B119:C119"/>
    <mergeCell ref="B120:C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40:C140"/>
    <mergeCell ref="B131:C131"/>
    <mergeCell ref="B132:C132"/>
    <mergeCell ref="B133:C133"/>
    <mergeCell ref="B134:C134"/>
    <mergeCell ref="B135:C135"/>
    <mergeCell ref="A139:D139"/>
    <mergeCell ref="B118:C118"/>
    <mergeCell ref="B115:C115"/>
    <mergeCell ref="B116:C116"/>
    <mergeCell ref="B107:C107"/>
    <mergeCell ref="B108:C108"/>
    <mergeCell ref="B109:C109"/>
    <mergeCell ref="B110:C110"/>
    <mergeCell ref="B111:C111"/>
    <mergeCell ref="B117:C117"/>
    <mergeCell ref="B112:C112"/>
    <mergeCell ref="B113:C113"/>
    <mergeCell ref="B114:C114"/>
    <mergeCell ref="B106:C106"/>
    <mergeCell ref="B95:C95"/>
    <mergeCell ref="B96:C96"/>
    <mergeCell ref="B97:C97"/>
    <mergeCell ref="B98:C98"/>
    <mergeCell ref="B99:C99"/>
    <mergeCell ref="B100:C100"/>
    <mergeCell ref="B101:C101"/>
    <mergeCell ref="B102:C102"/>
    <mergeCell ref="B103:C103"/>
    <mergeCell ref="B104:C104"/>
    <mergeCell ref="B105:C105"/>
    <mergeCell ref="B94:C94"/>
    <mergeCell ref="B85:C85"/>
    <mergeCell ref="G85:H85"/>
    <mergeCell ref="B86:C86"/>
    <mergeCell ref="G86:H86"/>
    <mergeCell ref="B87:C87"/>
    <mergeCell ref="B88:C88"/>
    <mergeCell ref="B89:C89"/>
    <mergeCell ref="B90:C90"/>
    <mergeCell ref="B91:C91"/>
    <mergeCell ref="B92:C92"/>
    <mergeCell ref="B93:C93"/>
    <mergeCell ref="F84:I84"/>
    <mergeCell ref="B70:C70"/>
    <mergeCell ref="B71:C71"/>
    <mergeCell ref="A78:D78"/>
    <mergeCell ref="B79:C79"/>
    <mergeCell ref="B80:C80"/>
    <mergeCell ref="B81:C81"/>
    <mergeCell ref="B82:C82"/>
    <mergeCell ref="B83:C83"/>
    <mergeCell ref="B84:C84"/>
    <mergeCell ref="F75:I75"/>
    <mergeCell ref="G76:H76"/>
    <mergeCell ref="G77:H77"/>
    <mergeCell ref="G70:H70"/>
    <mergeCell ref="F76:F77"/>
    <mergeCell ref="A69:D69"/>
    <mergeCell ref="A4:I4"/>
    <mergeCell ref="A5:I5"/>
    <mergeCell ref="A6:I6"/>
    <mergeCell ref="K7:N7"/>
    <mergeCell ref="K8:N8"/>
  </mergeCells>
  <pageMargins left="0.23622047244094491" right="0.23622047244094491" top="0.15748031496062992" bottom="0.15748031496062992" header="0.31496062992125984" footer="0.31496062992125984"/>
  <pageSetup paperSize="3" orientation="landscape" horizontalDpi="120" verticalDpi="72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51"/>
  <sheetViews>
    <sheetView topLeftCell="A121" workbookViewId="0">
      <selection activeCell="F27" sqref="F27"/>
    </sheetView>
  </sheetViews>
  <sheetFormatPr baseColWidth="10" defaultRowHeight="15" x14ac:dyDescent="0.25"/>
  <cols>
    <col min="2" max="2" width="45.140625" customWidth="1"/>
    <col min="3" max="3" width="19.140625" customWidth="1"/>
    <col min="4" max="4" width="18.28515625" customWidth="1"/>
    <col min="5" max="5" width="19.28515625" customWidth="1"/>
    <col min="6" max="6" width="15.5703125" customWidth="1"/>
    <col min="7" max="7" width="17.140625" customWidth="1"/>
    <col min="8" max="8" width="17.85546875" customWidth="1"/>
    <col min="9" max="9" width="15.7109375" customWidth="1"/>
    <col min="10" max="10" width="13.140625" customWidth="1"/>
    <col min="11" max="11" width="16.42578125" customWidth="1"/>
    <col min="12" max="12" width="15.5703125" customWidth="1"/>
    <col min="13" max="13" width="16.7109375" customWidth="1"/>
    <col min="14" max="15" width="16.5703125" customWidth="1"/>
  </cols>
  <sheetData>
    <row r="3" spans="1:15" ht="18" x14ac:dyDescent="0.25">
      <c r="A3" s="672" t="s">
        <v>401</v>
      </c>
      <c r="B3" s="672"/>
      <c r="C3" s="672"/>
      <c r="D3" s="672"/>
      <c r="E3" s="672"/>
      <c r="F3" s="215"/>
      <c r="G3" s="215"/>
      <c r="H3" s="215"/>
      <c r="I3" s="215"/>
      <c r="J3" s="215"/>
      <c r="K3" s="215"/>
      <c r="L3" s="215"/>
      <c r="M3" s="215"/>
      <c r="N3" s="294"/>
      <c r="O3" s="294"/>
    </row>
    <row r="4" spans="1:15" ht="18" x14ac:dyDescent="0.25">
      <c r="A4" s="672" t="s">
        <v>402</v>
      </c>
      <c r="B4" s="672"/>
      <c r="C4" s="672"/>
      <c r="D4" s="672"/>
      <c r="E4" s="672"/>
      <c r="F4" s="215"/>
      <c r="G4" s="215"/>
      <c r="H4" s="215"/>
      <c r="I4" s="215"/>
      <c r="J4" s="215"/>
      <c r="K4" s="215"/>
      <c r="L4" s="215"/>
      <c r="M4" s="215"/>
      <c r="N4" s="294"/>
      <c r="O4" s="294"/>
    </row>
    <row r="5" spans="1:15" ht="18" x14ac:dyDescent="0.25">
      <c r="A5" s="672" t="s">
        <v>163</v>
      </c>
      <c r="B5" s="672"/>
      <c r="C5" s="672"/>
      <c r="D5" s="672"/>
      <c r="E5" s="672"/>
      <c r="F5" s="215"/>
      <c r="G5" s="215"/>
      <c r="H5" s="215"/>
      <c r="I5" s="215"/>
      <c r="J5" s="215"/>
      <c r="K5" s="215"/>
      <c r="L5" s="215"/>
      <c r="M5" s="215"/>
      <c r="N5" s="294"/>
      <c r="O5" s="294"/>
    </row>
    <row r="6" spans="1:15" ht="18" x14ac:dyDescent="0.25">
      <c r="A6" s="672" t="s">
        <v>438</v>
      </c>
      <c r="B6" s="672"/>
      <c r="C6" s="672"/>
      <c r="D6" s="672"/>
      <c r="E6" s="672"/>
      <c r="F6" s="215"/>
      <c r="G6" s="215"/>
      <c r="H6" s="215"/>
      <c r="I6" s="215"/>
      <c r="J6" s="215"/>
      <c r="K6" s="215"/>
      <c r="L6" s="215"/>
      <c r="M6" s="215"/>
      <c r="N6" s="294"/>
      <c r="O6" s="294"/>
    </row>
    <row r="7" spans="1:15" ht="18" x14ac:dyDescent="0.25">
      <c r="A7" s="672" t="s">
        <v>403</v>
      </c>
      <c r="B7" s="672"/>
      <c r="C7" s="672"/>
      <c r="D7" s="672"/>
      <c r="E7" s="672"/>
      <c r="F7" s="215"/>
      <c r="G7" s="215"/>
      <c r="H7" s="215"/>
      <c r="I7" s="215"/>
      <c r="J7" s="215"/>
      <c r="K7" s="215"/>
      <c r="L7" s="215"/>
      <c r="M7" s="215"/>
      <c r="N7" s="294"/>
      <c r="O7" s="294"/>
    </row>
    <row r="8" spans="1:15" ht="18" x14ac:dyDescent="0.25">
      <c r="A8" s="672" t="s">
        <v>404</v>
      </c>
      <c r="B8" s="672"/>
      <c r="C8" s="672"/>
      <c r="D8" s="672"/>
      <c r="E8" s="672"/>
      <c r="F8" s="215"/>
      <c r="G8" s="215"/>
      <c r="H8" s="215"/>
      <c r="I8" s="215"/>
      <c r="J8" s="215"/>
      <c r="K8" s="215"/>
      <c r="L8" s="215"/>
      <c r="M8" s="215"/>
      <c r="N8" s="294"/>
      <c r="O8" s="294"/>
    </row>
    <row r="9" spans="1:15" ht="18" x14ac:dyDescent="0.25">
      <c r="A9" s="673" t="s">
        <v>500</v>
      </c>
      <c r="B9" s="673"/>
      <c r="C9" s="673"/>
      <c r="D9" s="673"/>
      <c r="E9" s="673"/>
      <c r="F9" s="215"/>
      <c r="G9" s="215"/>
      <c r="H9" s="215"/>
      <c r="I9" s="215"/>
      <c r="J9" s="215"/>
      <c r="K9" s="215"/>
      <c r="L9" s="215"/>
      <c r="M9" s="215"/>
      <c r="N9" s="294"/>
      <c r="O9" s="294"/>
    </row>
    <row r="10" spans="1:15" ht="18" x14ac:dyDescent="0.25">
      <c r="A10" s="664" t="s">
        <v>269</v>
      </c>
      <c r="B10" s="664"/>
      <c r="C10" s="664" t="s">
        <v>270</v>
      </c>
      <c r="D10" s="664"/>
      <c r="E10" s="665" t="s">
        <v>93</v>
      </c>
      <c r="F10" s="215"/>
      <c r="G10" s="215"/>
      <c r="H10" s="215"/>
      <c r="I10" s="215"/>
      <c r="J10" s="215"/>
      <c r="K10" s="215"/>
      <c r="L10" s="215"/>
      <c r="M10" s="215"/>
      <c r="N10" s="294"/>
      <c r="O10" s="294"/>
    </row>
    <row r="11" spans="1:15" ht="72" x14ac:dyDescent="0.25">
      <c r="A11" s="217" t="s">
        <v>271</v>
      </c>
      <c r="B11" s="217" t="s">
        <v>272</v>
      </c>
      <c r="C11" s="218" t="s">
        <v>405</v>
      </c>
      <c r="D11" s="218" t="s">
        <v>275</v>
      </c>
      <c r="E11" s="665"/>
      <c r="F11" s="215"/>
      <c r="G11" s="215"/>
      <c r="H11" s="215"/>
      <c r="I11" s="215"/>
      <c r="J11" s="215"/>
      <c r="K11" s="215"/>
      <c r="L11" s="215"/>
      <c r="M11" s="215"/>
      <c r="N11" s="294"/>
      <c r="O11" s="294"/>
    </row>
    <row r="12" spans="1:15" ht="18" x14ac:dyDescent="0.25">
      <c r="A12" s="219">
        <v>51</v>
      </c>
      <c r="B12" s="220" t="s">
        <v>192</v>
      </c>
      <c r="C12" s="221">
        <f>SUM(C13,C18,C22,C25,C27,C29,C35)+C32</f>
        <v>0</v>
      </c>
      <c r="D12" s="221">
        <f>SUM(D13,D18,D22,D25,D27,D29,D35)</f>
        <v>8900</v>
      </c>
      <c r="E12" s="221"/>
      <c r="F12" s="215"/>
      <c r="G12" s="215"/>
      <c r="H12" s="215"/>
      <c r="I12" s="215"/>
      <c r="J12" s="215"/>
      <c r="K12" s="215"/>
      <c r="L12" s="215"/>
      <c r="M12" s="215"/>
      <c r="N12" s="294"/>
      <c r="O12" s="294"/>
    </row>
    <row r="13" spans="1:15" ht="18" x14ac:dyDescent="0.25">
      <c r="A13" s="222">
        <v>511</v>
      </c>
      <c r="B13" s="223" t="s">
        <v>276</v>
      </c>
      <c r="C13" s="224">
        <f>SUM(C14:C17)</f>
        <v>0</v>
      </c>
      <c r="D13" s="224">
        <f>SUM(D14:D17)</f>
        <v>7800</v>
      </c>
      <c r="E13" s="225"/>
      <c r="F13" s="215"/>
      <c r="G13" s="215"/>
      <c r="H13" s="215"/>
      <c r="I13" s="215"/>
      <c r="J13" s="215"/>
      <c r="K13" s="215"/>
      <c r="L13" s="215"/>
      <c r="M13" s="215"/>
      <c r="N13" s="294"/>
      <c r="O13" s="294"/>
    </row>
    <row r="14" spans="1:15" ht="18" x14ac:dyDescent="0.25">
      <c r="A14" s="226" t="s">
        <v>277</v>
      </c>
      <c r="B14" s="227" t="s">
        <v>278</v>
      </c>
      <c r="C14" s="228">
        <v>0</v>
      </c>
      <c r="D14" s="228">
        <v>7200</v>
      </c>
      <c r="E14" s="225"/>
      <c r="F14" s="215"/>
      <c r="G14" s="215"/>
      <c r="H14" s="215"/>
      <c r="I14" s="215"/>
      <c r="J14" s="215"/>
      <c r="K14" s="215"/>
      <c r="L14" s="215"/>
      <c r="M14" s="215"/>
      <c r="N14" s="294"/>
      <c r="O14" s="294"/>
    </row>
    <row r="15" spans="1:15" ht="18" x14ac:dyDescent="0.25">
      <c r="A15" s="226" t="s">
        <v>279</v>
      </c>
      <c r="B15" s="227" t="s">
        <v>280</v>
      </c>
      <c r="C15" s="228">
        <v>0</v>
      </c>
      <c r="D15" s="228">
        <v>600</v>
      </c>
      <c r="E15" s="225"/>
      <c r="F15" s="215"/>
      <c r="G15" s="215"/>
      <c r="H15" s="215"/>
      <c r="I15" s="215"/>
      <c r="J15" s="215"/>
      <c r="K15" s="215"/>
      <c r="L15" s="215"/>
      <c r="M15" s="215"/>
      <c r="N15" s="294"/>
      <c r="O15" s="294"/>
    </row>
    <row r="16" spans="1:15" ht="18" x14ac:dyDescent="0.25">
      <c r="A16" s="226" t="s">
        <v>281</v>
      </c>
      <c r="B16" s="227" t="s">
        <v>282</v>
      </c>
      <c r="C16" s="228">
        <v>0</v>
      </c>
      <c r="D16" s="228">
        <v>0</v>
      </c>
      <c r="E16" s="225"/>
      <c r="F16" s="215"/>
      <c r="G16" s="215"/>
      <c r="H16" s="215"/>
      <c r="I16" s="215"/>
      <c r="J16" s="215"/>
      <c r="K16" s="215"/>
      <c r="L16" s="215"/>
      <c r="M16" s="215"/>
      <c r="N16" s="294"/>
      <c r="O16" s="294"/>
    </row>
    <row r="17" spans="1:15" ht="18" x14ac:dyDescent="0.25">
      <c r="A17" s="226" t="s">
        <v>283</v>
      </c>
      <c r="B17" s="227" t="s">
        <v>284</v>
      </c>
      <c r="C17" s="229">
        <v>0</v>
      </c>
      <c r="D17" s="229">
        <v>0</v>
      </c>
      <c r="E17" s="230"/>
      <c r="F17" s="215"/>
      <c r="G17" s="215"/>
      <c r="H17" s="215"/>
      <c r="I17" s="215"/>
      <c r="J17" s="215"/>
      <c r="K17" s="215"/>
      <c r="L17" s="215"/>
      <c r="M17" s="215"/>
      <c r="N17" s="294"/>
      <c r="O17" s="294"/>
    </row>
    <row r="18" spans="1:15" ht="18" x14ac:dyDescent="0.25">
      <c r="A18" s="232" t="s">
        <v>285</v>
      </c>
      <c r="B18" s="233" t="s">
        <v>286</v>
      </c>
      <c r="C18" s="224">
        <f>SUM(C19:C21)</f>
        <v>0</v>
      </c>
      <c r="D18" s="224">
        <f>SUM(D19:D21)</f>
        <v>0</v>
      </c>
      <c r="E18" s="225"/>
      <c r="F18" s="215"/>
      <c r="G18" s="215"/>
      <c r="H18" s="215"/>
      <c r="I18" s="215"/>
      <c r="J18" s="215"/>
      <c r="K18" s="215"/>
      <c r="L18" s="215"/>
      <c r="M18" s="215"/>
      <c r="N18" s="294"/>
      <c r="O18" s="294"/>
    </row>
    <row r="19" spans="1:15" ht="18" x14ac:dyDescent="0.25">
      <c r="A19" s="226" t="s">
        <v>287</v>
      </c>
      <c r="B19" s="227" t="s">
        <v>278</v>
      </c>
      <c r="C19" s="228">
        <v>0</v>
      </c>
      <c r="D19" s="228">
        <v>0</v>
      </c>
      <c r="E19" s="225"/>
      <c r="F19" s="215"/>
      <c r="G19" s="215"/>
      <c r="H19" s="215"/>
      <c r="I19" s="215"/>
      <c r="J19" s="215"/>
      <c r="K19" s="215"/>
      <c r="L19" s="215"/>
      <c r="M19" s="215"/>
      <c r="N19" s="294"/>
      <c r="O19" s="294"/>
    </row>
    <row r="20" spans="1:15" ht="18" x14ac:dyDescent="0.25">
      <c r="A20" s="234">
        <v>51202</v>
      </c>
      <c r="B20" s="235" t="s">
        <v>288</v>
      </c>
      <c r="C20" s="228">
        <v>0</v>
      </c>
      <c r="D20" s="228">
        <v>0</v>
      </c>
      <c r="E20" s="225"/>
      <c r="F20" s="215"/>
      <c r="G20" s="215"/>
      <c r="H20" s="215"/>
      <c r="I20" s="215"/>
      <c r="J20" s="215"/>
      <c r="K20" s="215"/>
      <c r="L20" s="215"/>
      <c r="M20" s="215"/>
      <c r="N20" s="294"/>
      <c r="O20" s="294"/>
    </row>
    <row r="21" spans="1:15" ht="18" x14ac:dyDescent="0.25">
      <c r="A21" s="226" t="s">
        <v>289</v>
      </c>
      <c r="B21" s="227" t="s">
        <v>280</v>
      </c>
      <c r="C21" s="228">
        <v>0</v>
      </c>
      <c r="D21" s="228">
        <v>0</v>
      </c>
      <c r="E21" s="225"/>
      <c r="F21" s="215"/>
      <c r="G21" s="215"/>
      <c r="H21" s="215"/>
      <c r="I21" s="215"/>
      <c r="J21" s="215"/>
      <c r="K21" s="215"/>
      <c r="L21" s="215"/>
      <c r="M21" s="215"/>
      <c r="N21" s="294"/>
      <c r="O21" s="294"/>
    </row>
    <row r="22" spans="1:15" ht="18" x14ac:dyDescent="0.25">
      <c r="A22" s="232" t="s">
        <v>290</v>
      </c>
      <c r="B22" s="233" t="s">
        <v>291</v>
      </c>
      <c r="C22" s="224">
        <f>SUM(C23:C24)</f>
        <v>0</v>
      </c>
      <c r="D22" s="224">
        <f>SUM(D23:D24)</f>
        <v>0</v>
      </c>
      <c r="E22" s="225"/>
      <c r="F22" s="215"/>
      <c r="G22" s="215"/>
      <c r="H22" s="215"/>
      <c r="I22" s="215"/>
      <c r="J22" s="215"/>
      <c r="K22" s="215"/>
      <c r="L22" s="215"/>
      <c r="M22" s="215"/>
      <c r="N22" s="294"/>
      <c r="O22" s="294"/>
    </row>
    <row r="23" spans="1:15" ht="18" x14ac:dyDescent="0.25">
      <c r="A23" s="234">
        <v>51301</v>
      </c>
      <c r="B23" s="235" t="s">
        <v>292</v>
      </c>
      <c r="C23" s="237">
        <v>0</v>
      </c>
      <c r="D23" s="237">
        <v>0</v>
      </c>
      <c r="E23" s="225"/>
      <c r="F23" s="215"/>
      <c r="G23" s="215"/>
      <c r="H23" s="215"/>
      <c r="I23" s="215"/>
      <c r="J23" s="215"/>
      <c r="K23" s="215"/>
      <c r="L23" s="215"/>
      <c r="M23" s="215"/>
      <c r="N23" s="294"/>
      <c r="O23" s="294"/>
    </row>
    <row r="24" spans="1:15" ht="18" x14ac:dyDescent="0.25">
      <c r="A24" s="234">
        <v>51302</v>
      </c>
      <c r="B24" s="235" t="s">
        <v>293</v>
      </c>
      <c r="C24" s="237">
        <v>0</v>
      </c>
      <c r="D24" s="237">
        <v>0</v>
      </c>
      <c r="E24" s="225"/>
      <c r="F24" s="215"/>
      <c r="G24" s="215"/>
      <c r="H24" s="215"/>
      <c r="I24" s="215"/>
      <c r="J24" s="215"/>
      <c r="K24" s="215"/>
      <c r="L24" s="215"/>
      <c r="M24" s="215"/>
      <c r="N24" s="294"/>
      <c r="O24" s="294"/>
    </row>
    <row r="25" spans="1:15" ht="18" x14ac:dyDescent="0.25">
      <c r="A25" s="222">
        <v>514</v>
      </c>
      <c r="B25" s="238" t="s">
        <v>294</v>
      </c>
      <c r="C25" s="239">
        <f>SUM(C26)</f>
        <v>0</v>
      </c>
      <c r="D25" s="239">
        <f>SUM(D26)</f>
        <v>600</v>
      </c>
      <c r="E25" s="225"/>
      <c r="F25" s="215"/>
      <c r="G25" s="215"/>
      <c r="H25" s="215"/>
      <c r="I25" s="215"/>
      <c r="J25" s="215"/>
      <c r="K25" s="215"/>
      <c r="L25" s="215"/>
      <c r="M25" s="215"/>
      <c r="N25" s="294"/>
      <c r="O25" s="294"/>
    </row>
    <row r="26" spans="1:15" ht="18" x14ac:dyDescent="0.25">
      <c r="A26" s="226" t="s">
        <v>295</v>
      </c>
      <c r="B26" s="227" t="s">
        <v>296</v>
      </c>
      <c r="C26" s="228">
        <v>0</v>
      </c>
      <c r="D26" s="228">
        <v>600</v>
      </c>
      <c r="E26" s="225"/>
      <c r="F26" s="215"/>
      <c r="G26" s="215"/>
      <c r="H26" s="215"/>
      <c r="I26" s="215"/>
      <c r="J26" s="215"/>
      <c r="K26" s="215"/>
      <c r="L26" s="215"/>
      <c r="M26" s="215"/>
      <c r="N26" s="294"/>
      <c r="O26" s="294"/>
    </row>
    <row r="27" spans="1:15" ht="18" x14ac:dyDescent="0.25">
      <c r="A27" s="222">
        <v>515</v>
      </c>
      <c r="B27" s="238" t="s">
        <v>297</v>
      </c>
      <c r="C27" s="224">
        <f>SUM(C28)</f>
        <v>0</v>
      </c>
      <c r="D27" s="224">
        <f>SUM(D28)</f>
        <v>500</v>
      </c>
      <c r="E27" s="225"/>
      <c r="F27" s="215"/>
      <c r="G27" s="215"/>
      <c r="H27" s="215"/>
      <c r="I27" s="215"/>
      <c r="J27" s="215"/>
      <c r="K27" s="215"/>
      <c r="L27" s="215"/>
      <c r="M27" s="215"/>
      <c r="N27" s="294"/>
      <c r="O27" s="294"/>
    </row>
    <row r="28" spans="1:15" ht="18" x14ac:dyDescent="0.25">
      <c r="A28" s="226" t="s">
        <v>298</v>
      </c>
      <c r="B28" s="227" t="s">
        <v>299</v>
      </c>
      <c r="C28" s="228">
        <v>0</v>
      </c>
      <c r="D28" s="228">
        <v>500</v>
      </c>
      <c r="E28" s="225"/>
      <c r="F28" s="215"/>
      <c r="G28" s="215"/>
      <c r="H28" s="215"/>
      <c r="I28" s="215"/>
      <c r="J28" s="215"/>
      <c r="K28" s="215"/>
      <c r="L28" s="215"/>
      <c r="M28" s="215"/>
      <c r="N28" s="294"/>
      <c r="O28" s="294"/>
    </row>
    <row r="29" spans="1:15" ht="18" x14ac:dyDescent="0.25">
      <c r="A29" s="232" t="s">
        <v>300</v>
      </c>
      <c r="B29" s="233" t="s">
        <v>301</v>
      </c>
      <c r="C29" s="224">
        <f>SUM(C30:C31)</f>
        <v>0</v>
      </c>
      <c r="D29" s="224">
        <f>SUM(D30:D31)</f>
        <v>0</v>
      </c>
      <c r="E29" s="225"/>
      <c r="F29" s="215"/>
      <c r="G29" s="215"/>
      <c r="H29" s="215"/>
      <c r="I29" s="215"/>
      <c r="J29" s="215"/>
      <c r="K29" s="215"/>
      <c r="L29" s="215"/>
      <c r="M29" s="215"/>
      <c r="N29" s="294"/>
      <c r="O29" s="294"/>
    </row>
    <row r="30" spans="1:15" ht="18" x14ac:dyDescent="0.25">
      <c r="A30" s="234">
        <v>51601</v>
      </c>
      <c r="B30" s="235" t="s">
        <v>301</v>
      </c>
      <c r="C30" s="237">
        <v>0</v>
      </c>
      <c r="D30" s="237">
        <v>0</v>
      </c>
      <c r="E30" s="225"/>
      <c r="F30" s="215"/>
      <c r="G30" s="215"/>
      <c r="H30" s="215"/>
      <c r="I30" s="215"/>
      <c r="J30" s="215"/>
      <c r="K30" s="215"/>
      <c r="L30" s="215"/>
      <c r="M30" s="215"/>
      <c r="N30" s="294"/>
      <c r="O30" s="294"/>
    </row>
    <row r="31" spans="1:15" ht="18" x14ac:dyDescent="0.25">
      <c r="A31" s="234">
        <v>51602</v>
      </c>
      <c r="B31" s="235" t="s">
        <v>303</v>
      </c>
      <c r="C31" s="237">
        <v>0</v>
      </c>
      <c r="D31" s="237">
        <v>0</v>
      </c>
      <c r="E31" s="225"/>
      <c r="F31" s="215"/>
      <c r="G31" s="215"/>
      <c r="H31" s="215"/>
      <c r="I31" s="215"/>
      <c r="J31" s="215"/>
      <c r="K31" s="215"/>
      <c r="L31" s="215"/>
      <c r="M31" s="215"/>
      <c r="N31" s="294"/>
      <c r="O31" s="294"/>
    </row>
    <row r="32" spans="1:15" ht="18" x14ac:dyDescent="0.25">
      <c r="A32" s="222">
        <v>517</v>
      </c>
      <c r="B32" s="238" t="s">
        <v>304</v>
      </c>
      <c r="C32" s="237">
        <f>SUM(C33:C34)</f>
        <v>0</v>
      </c>
      <c r="D32" s="237">
        <f>SUM(D33:D34)</f>
        <v>0</v>
      </c>
      <c r="E32" s="225"/>
      <c r="F32" s="215"/>
      <c r="G32" s="215"/>
      <c r="H32" s="215"/>
      <c r="I32" s="215"/>
      <c r="J32" s="215"/>
      <c r="K32" s="215"/>
      <c r="L32" s="215"/>
      <c r="M32" s="215"/>
      <c r="N32" s="294"/>
      <c r="O32" s="294"/>
    </row>
    <row r="33" spans="1:15" ht="18" x14ac:dyDescent="0.25">
      <c r="A33" s="234">
        <v>51701</v>
      </c>
      <c r="B33" s="235" t="s">
        <v>305</v>
      </c>
      <c r="C33" s="237">
        <v>0</v>
      </c>
      <c r="D33" s="237">
        <v>0</v>
      </c>
      <c r="E33" s="225"/>
      <c r="F33" s="215"/>
      <c r="G33" s="215"/>
      <c r="H33" s="215"/>
      <c r="I33" s="215"/>
      <c r="J33" s="215"/>
      <c r="K33" s="215"/>
      <c r="L33" s="215"/>
      <c r="M33" s="215"/>
      <c r="N33" s="294"/>
      <c r="O33" s="294"/>
    </row>
    <row r="34" spans="1:15" ht="18" x14ac:dyDescent="0.25">
      <c r="A34" s="234">
        <v>51702</v>
      </c>
      <c r="B34" s="235" t="s">
        <v>306</v>
      </c>
      <c r="C34" s="237">
        <v>0</v>
      </c>
      <c r="D34" s="237">
        <v>0</v>
      </c>
      <c r="E34" s="225"/>
      <c r="F34" s="215"/>
      <c r="G34" s="215"/>
      <c r="H34" s="215"/>
      <c r="I34" s="215"/>
      <c r="J34" s="215"/>
      <c r="K34" s="215"/>
      <c r="L34" s="215"/>
      <c r="M34" s="215"/>
      <c r="N34" s="294"/>
      <c r="O34" s="294"/>
    </row>
    <row r="35" spans="1:15" ht="18" x14ac:dyDescent="0.25">
      <c r="A35" s="222">
        <v>519</v>
      </c>
      <c r="B35" s="238" t="s">
        <v>307</v>
      </c>
      <c r="C35" s="239">
        <f>SUM(C36:C37)</f>
        <v>0</v>
      </c>
      <c r="D35" s="239">
        <f>SUM(D36:D37)</f>
        <v>0</v>
      </c>
      <c r="E35" s="225"/>
      <c r="F35" s="215"/>
      <c r="G35" s="215"/>
      <c r="H35" s="215"/>
      <c r="I35" s="215"/>
      <c r="J35" s="215"/>
      <c r="K35" s="215"/>
      <c r="L35" s="215"/>
      <c r="M35" s="215"/>
      <c r="N35" s="294"/>
      <c r="O35" s="294"/>
    </row>
    <row r="36" spans="1:15" ht="18" x14ac:dyDescent="0.25">
      <c r="A36" s="234">
        <v>51901</v>
      </c>
      <c r="B36" s="235" t="s">
        <v>308</v>
      </c>
      <c r="C36" s="237">
        <v>0</v>
      </c>
      <c r="D36" s="237">
        <v>0</v>
      </c>
      <c r="E36" s="225"/>
      <c r="F36" s="215"/>
      <c r="G36" s="215"/>
      <c r="H36" s="215"/>
      <c r="I36" s="215"/>
      <c r="J36" s="215"/>
      <c r="K36" s="215"/>
      <c r="L36" s="215"/>
      <c r="M36" s="215"/>
      <c r="N36" s="294"/>
      <c r="O36" s="294"/>
    </row>
    <row r="37" spans="1:15" ht="18" x14ac:dyDescent="0.25">
      <c r="A37" s="234">
        <v>51999</v>
      </c>
      <c r="B37" s="235" t="s">
        <v>307</v>
      </c>
      <c r="C37" s="237">
        <v>0</v>
      </c>
      <c r="D37" s="237">
        <v>0</v>
      </c>
      <c r="E37" s="225"/>
      <c r="F37" s="215"/>
      <c r="G37" s="215"/>
      <c r="H37" s="215"/>
      <c r="I37" s="215"/>
      <c r="J37" s="215"/>
      <c r="K37" s="215"/>
      <c r="L37" s="215"/>
      <c r="M37" s="215"/>
      <c r="N37" s="294"/>
      <c r="O37" s="294"/>
    </row>
    <row r="38" spans="1:15" ht="18" x14ac:dyDescent="0.25">
      <c r="A38" s="222">
        <v>54</v>
      </c>
      <c r="B38" s="238" t="s">
        <v>193</v>
      </c>
      <c r="C38" s="224">
        <f>SUM(C39,C59,C65,C82,)</f>
        <v>0</v>
      </c>
      <c r="D38" s="224">
        <f>SUM(D39,D59,D65,D82,)</f>
        <v>275</v>
      </c>
      <c r="E38" s="225"/>
      <c r="F38" s="215"/>
      <c r="G38" s="215"/>
      <c r="H38" s="215"/>
      <c r="I38" s="215"/>
      <c r="J38" s="215"/>
      <c r="K38" s="215"/>
      <c r="L38" s="215"/>
      <c r="M38" s="215"/>
      <c r="N38" s="294"/>
      <c r="O38" s="294"/>
    </row>
    <row r="39" spans="1:15" ht="18" x14ac:dyDescent="0.25">
      <c r="A39" s="222">
        <v>541</v>
      </c>
      <c r="B39" s="238" t="s">
        <v>309</v>
      </c>
      <c r="C39" s="239">
        <f>SUM(C40:C58)</f>
        <v>0</v>
      </c>
      <c r="D39" s="239">
        <f>SUM(D40:D58)</f>
        <v>275</v>
      </c>
      <c r="E39" s="225"/>
      <c r="F39" s="215"/>
      <c r="G39" s="215"/>
      <c r="H39" s="215"/>
      <c r="I39" s="215"/>
      <c r="J39" s="215"/>
      <c r="K39" s="215"/>
      <c r="L39" s="215"/>
      <c r="M39" s="215"/>
      <c r="N39" s="294"/>
      <c r="O39" s="294"/>
    </row>
    <row r="40" spans="1:15" ht="18" x14ac:dyDescent="0.25">
      <c r="A40" s="234">
        <v>54101</v>
      </c>
      <c r="B40" s="235" t="s">
        <v>310</v>
      </c>
      <c r="C40" s="237">
        <v>0</v>
      </c>
      <c r="D40" s="237">
        <v>0</v>
      </c>
      <c r="E40" s="225"/>
      <c r="F40" s="215"/>
      <c r="G40" s="215"/>
      <c r="H40" s="215"/>
      <c r="I40" s="215"/>
      <c r="J40" s="215"/>
      <c r="K40" s="215"/>
      <c r="L40" s="215"/>
      <c r="M40" s="215"/>
      <c r="N40" s="294"/>
      <c r="O40" s="294"/>
    </row>
    <row r="41" spans="1:15" ht="18" x14ac:dyDescent="0.25">
      <c r="A41" s="234">
        <v>54103</v>
      </c>
      <c r="B41" s="235" t="s">
        <v>311</v>
      </c>
      <c r="C41" s="237">
        <v>0</v>
      </c>
      <c r="D41" s="237">
        <v>0</v>
      </c>
      <c r="E41" s="225"/>
      <c r="F41" s="215"/>
      <c r="G41" s="215"/>
      <c r="H41" s="215"/>
      <c r="I41" s="215"/>
      <c r="J41" s="215"/>
      <c r="K41" s="215"/>
      <c r="L41" s="215"/>
      <c r="M41" s="215"/>
      <c r="N41" s="294"/>
      <c r="O41" s="294"/>
    </row>
    <row r="42" spans="1:15" ht="18" x14ac:dyDescent="0.25">
      <c r="A42" s="234">
        <v>54104</v>
      </c>
      <c r="B42" s="235" t="s">
        <v>312</v>
      </c>
      <c r="C42" s="237">
        <v>0</v>
      </c>
      <c r="D42" s="237">
        <v>0</v>
      </c>
      <c r="E42" s="225"/>
      <c r="F42" s="215"/>
      <c r="G42" s="215"/>
      <c r="H42" s="215"/>
      <c r="I42" s="215"/>
      <c r="J42" s="215"/>
      <c r="K42" s="215"/>
      <c r="L42" s="215"/>
      <c r="M42" s="215"/>
      <c r="N42" s="294"/>
      <c r="O42" s="294"/>
    </row>
    <row r="43" spans="1:15" ht="18" x14ac:dyDescent="0.25">
      <c r="A43" s="234">
        <v>54105</v>
      </c>
      <c r="B43" s="235" t="s">
        <v>313</v>
      </c>
      <c r="C43" s="237">
        <v>0</v>
      </c>
      <c r="D43" s="237">
        <v>100</v>
      </c>
      <c r="E43" s="225"/>
      <c r="F43" s="215"/>
      <c r="G43" s="215"/>
      <c r="H43" s="215"/>
      <c r="I43" s="215"/>
      <c r="J43" s="215"/>
      <c r="K43" s="215"/>
      <c r="L43" s="215"/>
      <c r="M43" s="215"/>
      <c r="N43" s="294"/>
      <c r="O43" s="294"/>
    </row>
    <row r="44" spans="1:15" ht="18" x14ac:dyDescent="0.25">
      <c r="A44" s="234">
        <v>54106</v>
      </c>
      <c r="B44" s="235" t="s">
        <v>314</v>
      </c>
      <c r="C44" s="237">
        <v>0</v>
      </c>
      <c r="D44" s="237">
        <v>0</v>
      </c>
      <c r="E44" s="225"/>
      <c r="F44" s="215"/>
      <c r="G44" s="215"/>
      <c r="H44" s="215"/>
      <c r="I44" s="215"/>
      <c r="J44" s="215"/>
      <c r="K44" s="215"/>
      <c r="L44" s="215"/>
      <c r="M44" s="215"/>
      <c r="N44" s="294"/>
      <c r="O44" s="294"/>
    </row>
    <row r="45" spans="1:15" ht="18" x14ac:dyDescent="0.25">
      <c r="A45" s="234">
        <v>54107</v>
      </c>
      <c r="B45" s="235" t="s">
        <v>315</v>
      </c>
      <c r="C45" s="237">
        <v>0</v>
      </c>
      <c r="D45" s="237">
        <v>0</v>
      </c>
      <c r="E45" s="225"/>
      <c r="F45" s="215"/>
      <c r="G45" s="215"/>
      <c r="H45" s="215"/>
      <c r="I45" s="215"/>
      <c r="J45" s="215"/>
      <c r="K45" s="215"/>
      <c r="L45" s="215"/>
      <c r="M45" s="215"/>
      <c r="N45" s="294"/>
      <c r="O45" s="294"/>
    </row>
    <row r="46" spans="1:15" ht="18" x14ac:dyDescent="0.25">
      <c r="A46" s="234">
        <v>54108</v>
      </c>
      <c r="B46" s="235" t="s">
        <v>316</v>
      </c>
      <c r="C46" s="237">
        <v>0</v>
      </c>
      <c r="D46" s="237">
        <v>0</v>
      </c>
      <c r="E46" s="225"/>
      <c r="F46" s="215"/>
      <c r="G46" s="215"/>
      <c r="H46" s="215"/>
      <c r="I46" s="215"/>
      <c r="J46" s="215"/>
      <c r="K46" s="215"/>
      <c r="L46" s="215"/>
      <c r="M46" s="215"/>
      <c r="N46" s="294"/>
      <c r="O46" s="294"/>
    </row>
    <row r="47" spans="1:15" ht="18" x14ac:dyDescent="0.25">
      <c r="A47" s="234">
        <v>54109</v>
      </c>
      <c r="B47" s="235" t="s">
        <v>317</v>
      </c>
      <c r="C47" s="237">
        <v>0</v>
      </c>
      <c r="D47" s="237">
        <v>0</v>
      </c>
      <c r="E47" s="225"/>
      <c r="F47" s="215"/>
      <c r="G47" s="215"/>
      <c r="H47" s="215"/>
      <c r="I47" s="215"/>
      <c r="J47" s="215"/>
      <c r="K47" s="215"/>
      <c r="L47" s="215"/>
      <c r="M47" s="215"/>
      <c r="N47" s="294"/>
      <c r="O47" s="294"/>
    </row>
    <row r="48" spans="1:15" ht="18" x14ac:dyDescent="0.25">
      <c r="A48" s="234">
        <v>54110</v>
      </c>
      <c r="B48" s="235" t="s">
        <v>318</v>
      </c>
      <c r="C48" s="237">
        <v>0</v>
      </c>
      <c r="D48" s="237">
        <v>0</v>
      </c>
      <c r="E48" s="225"/>
      <c r="F48" s="215"/>
      <c r="G48" s="215"/>
      <c r="H48" s="215"/>
      <c r="I48" s="215"/>
      <c r="J48" s="215"/>
      <c r="K48" s="215"/>
      <c r="L48" s="215"/>
      <c r="M48" s="215"/>
      <c r="N48" s="294"/>
      <c r="O48" s="294"/>
    </row>
    <row r="49" spans="1:15" ht="18" x14ac:dyDescent="0.25">
      <c r="A49" s="234">
        <v>54111</v>
      </c>
      <c r="B49" s="235" t="s">
        <v>319</v>
      </c>
      <c r="C49" s="237">
        <v>0</v>
      </c>
      <c r="D49" s="237">
        <v>0</v>
      </c>
      <c r="E49" s="225"/>
      <c r="F49" s="215"/>
      <c r="G49" s="215"/>
      <c r="H49" s="215"/>
      <c r="I49" s="215"/>
      <c r="J49" s="215"/>
      <c r="K49" s="215"/>
      <c r="L49" s="215"/>
      <c r="M49" s="215"/>
      <c r="N49" s="294"/>
      <c r="O49" s="294"/>
    </row>
    <row r="50" spans="1:15" ht="18" x14ac:dyDescent="0.25">
      <c r="A50" s="234">
        <v>54112</v>
      </c>
      <c r="B50" s="235" t="s">
        <v>320</v>
      </c>
      <c r="C50" s="237">
        <v>0</v>
      </c>
      <c r="D50" s="237">
        <v>0</v>
      </c>
      <c r="E50" s="225"/>
      <c r="F50" s="215"/>
      <c r="G50" s="215"/>
      <c r="H50" s="215"/>
      <c r="I50" s="215"/>
      <c r="J50" s="215"/>
      <c r="K50" s="215"/>
      <c r="L50" s="215"/>
      <c r="M50" s="215"/>
      <c r="N50" s="294"/>
      <c r="O50" s="294"/>
    </row>
    <row r="51" spans="1:15" ht="18" x14ac:dyDescent="0.25">
      <c r="A51" s="234">
        <v>54114</v>
      </c>
      <c r="B51" s="235" t="s">
        <v>321</v>
      </c>
      <c r="C51" s="237">
        <v>0</v>
      </c>
      <c r="D51" s="237">
        <v>100</v>
      </c>
      <c r="E51" s="225"/>
      <c r="F51" s="215"/>
      <c r="G51" s="215"/>
      <c r="H51" s="215"/>
      <c r="I51" s="215"/>
      <c r="J51" s="215"/>
      <c r="K51" s="215"/>
      <c r="L51" s="215"/>
      <c r="M51" s="215"/>
      <c r="N51" s="294"/>
      <c r="O51" s="294"/>
    </row>
    <row r="52" spans="1:15" ht="18" x14ac:dyDescent="0.25">
      <c r="A52" s="234">
        <v>54115</v>
      </c>
      <c r="B52" s="235" t="s">
        <v>322</v>
      </c>
      <c r="C52" s="237">
        <v>0</v>
      </c>
      <c r="D52" s="237">
        <v>75</v>
      </c>
      <c r="E52" s="225"/>
      <c r="F52" s="215"/>
      <c r="G52" s="215"/>
      <c r="H52" s="215"/>
      <c r="I52" s="215"/>
      <c r="J52" s="215"/>
      <c r="K52" s="215"/>
      <c r="L52" s="215"/>
      <c r="M52" s="215"/>
      <c r="N52" s="294"/>
      <c r="O52" s="294"/>
    </row>
    <row r="53" spans="1:15" ht="18" x14ac:dyDescent="0.25">
      <c r="A53" s="234">
        <v>54116</v>
      </c>
      <c r="B53" s="235" t="s">
        <v>323</v>
      </c>
      <c r="C53" s="237">
        <v>0</v>
      </c>
      <c r="D53" s="237">
        <v>0</v>
      </c>
      <c r="E53" s="225"/>
      <c r="F53" s="215"/>
      <c r="G53" s="215"/>
      <c r="H53" s="215"/>
      <c r="I53" s="215"/>
      <c r="J53" s="215"/>
      <c r="K53" s="215"/>
      <c r="L53" s="215"/>
      <c r="M53" s="215"/>
      <c r="N53" s="294"/>
      <c r="O53" s="294"/>
    </row>
    <row r="54" spans="1:15" ht="18" x14ac:dyDescent="0.25">
      <c r="A54" s="234">
        <v>54117</v>
      </c>
      <c r="B54" s="235" t="s">
        <v>324</v>
      </c>
      <c r="C54" s="237">
        <v>0</v>
      </c>
      <c r="D54" s="237">
        <v>0</v>
      </c>
      <c r="E54" s="225"/>
      <c r="F54" s="215"/>
      <c r="G54" s="215"/>
      <c r="H54" s="215"/>
      <c r="I54" s="215"/>
      <c r="J54" s="215"/>
      <c r="K54" s="215"/>
      <c r="L54" s="215"/>
      <c r="M54" s="215"/>
      <c r="N54" s="294"/>
      <c r="O54" s="294"/>
    </row>
    <row r="55" spans="1:15" ht="18" x14ac:dyDescent="0.25">
      <c r="A55" s="234">
        <v>54118</v>
      </c>
      <c r="B55" s="235" t="s">
        <v>325</v>
      </c>
      <c r="C55" s="237">
        <v>0</v>
      </c>
      <c r="D55" s="237">
        <v>0</v>
      </c>
      <c r="E55" s="225"/>
      <c r="F55" s="215"/>
      <c r="G55" s="215"/>
      <c r="H55" s="215"/>
      <c r="I55" s="215"/>
      <c r="J55" s="215"/>
      <c r="K55" s="215"/>
      <c r="L55" s="215"/>
      <c r="M55" s="215"/>
      <c r="N55" s="294"/>
      <c r="O55" s="294"/>
    </row>
    <row r="56" spans="1:15" ht="18" x14ac:dyDescent="0.25">
      <c r="A56" s="234">
        <v>54119</v>
      </c>
      <c r="B56" s="235" t="s">
        <v>326</v>
      </c>
      <c r="C56" s="237">
        <v>0</v>
      </c>
      <c r="D56" s="237">
        <v>0</v>
      </c>
      <c r="E56" s="225"/>
      <c r="F56" s="215"/>
      <c r="G56" s="215"/>
      <c r="H56" s="215"/>
      <c r="I56" s="215"/>
      <c r="J56" s="215"/>
      <c r="K56" s="215"/>
      <c r="L56" s="215"/>
      <c r="M56" s="215"/>
      <c r="N56" s="294"/>
      <c r="O56" s="294"/>
    </row>
    <row r="57" spans="1:15" ht="18" x14ac:dyDescent="0.25">
      <c r="A57" s="234">
        <v>54121</v>
      </c>
      <c r="B57" s="235" t="s">
        <v>327</v>
      </c>
      <c r="C57" s="237">
        <v>0</v>
      </c>
      <c r="D57" s="237">
        <v>0</v>
      </c>
      <c r="E57" s="225"/>
      <c r="F57" s="215"/>
      <c r="G57" s="215"/>
      <c r="H57" s="215"/>
      <c r="I57" s="215"/>
      <c r="J57" s="215"/>
      <c r="K57" s="215"/>
      <c r="L57" s="215"/>
      <c r="M57" s="215"/>
      <c r="N57" s="294"/>
      <c r="O57" s="294"/>
    </row>
    <row r="58" spans="1:15" ht="18" x14ac:dyDescent="0.25">
      <c r="A58" s="234">
        <v>54199</v>
      </c>
      <c r="B58" s="235" t="s">
        <v>328</v>
      </c>
      <c r="C58" s="237">
        <v>0</v>
      </c>
      <c r="D58" s="237">
        <v>0</v>
      </c>
      <c r="E58" s="225"/>
      <c r="F58" s="215"/>
      <c r="G58" s="215"/>
      <c r="H58" s="215"/>
      <c r="I58" s="215"/>
      <c r="J58" s="215"/>
      <c r="K58" s="215"/>
      <c r="L58" s="215"/>
      <c r="M58" s="215"/>
      <c r="N58" s="294"/>
      <c r="O58" s="294"/>
    </row>
    <row r="59" spans="1:15" ht="18" x14ac:dyDescent="0.25">
      <c r="A59" s="222">
        <v>542</v>
      </c>
      <c r="B59" s="238" t="s">
        <v>329</v>
      </c>
      <c r="C59" s="239">
        <f>SUM(C60:C64)</f>
        <v>0</v>
      </c>
      <c r="D59" s="239">
        <f>SUM(D60:D64)</f>
        <v>0</v>
      </c>
      <c r="E59" s="225"/>
      <c r="F59" s="215"/>
      <c r="G59" s="215"/>
      <c r="H59" s="215"/>
      <c r="I59" s="215"/>
      <c r="J59" s="215"/>
      <c r="K59" s="215"/>
      <c r="L59" s="215"/>
      <c r="M59" s="215"/>
      <c r="N59" s="294"/>
      <c r="O59" s="294"/>
    </row>
    <row r="60" spans="1:15" ht="18" x14ac:dyDescent="0.25">
      <c r="A60" s="234">
        <v>54205</v>
      </c>
      <c r="B60" s="235" t="s">
        <v>21</v>
      </c>
      <c r="C60" s="237">
        <v>0</v>
      </c>
      <c r="D60" s="237">
        <v>0</v>
      </c>
      <c r="E60" s="225"/>
      <c r="F60" s="215"/>
      <c r="G60" s="215"/>
      <c r="H60" s="215"/>
      <c r="I60" s="215"/>
      <c r="J60" s="215"/>
      <c r="K60" s="215"/>
      <c r="L60" s="215"/>
      <c r="M60" s="215"/>
      <c r="N60" s="294"/>
      <c r="O60" s="294"/>
    </row>
    <row r="61" spans="1:15" ht="18" x14ac:dyDescent="0.25">
      <c r="A61" s="234">
        <v>54201</v>
      </c>
      <c r="B61" s="235" t="s">
        <v>330</v>
      </c>
      <c r="C61" s="237">
        <v>0</v>
      </c>
      <c r="D61" s="237">
        <v>0</v>
      </c>
      <c r="E61" s="225"/>
      <c r="F61" s="215"/>
      <c r="G61" s="215"/>
      <c r="H61" s="215"/>
      <c r="I61" s="215"/>
      <c r="J61" s="215"/>
      <c r="K61" s="215"/>
      <c r="L61" s="215"/>
      <c r="M61" s="215"/>
      <c r="N61" s="294"/>
      <c r="O61" s="294"/>
    </row>
    <row r="62" spans="1:15" ht="18" x14ac:dyDescent="0.25">
      <c r="A62" s="234">
        <v>54202</v>
      </c>
      <c r="B62" s="235" t="s">
        <v>331</v>
      </c>
      <c r="C62" s="237">
        <v>0</v>
      </c>
      <c r="D62" s="237">
        <v>0</v>
      </c>
      <c r="E62" s="225"/>
      <c r="F62" s="215"/>
      <c r="G62" s="215"/>
      <c r="H62" s="215"/>
      <c r="I62" s="215"/>
      <c r="J62" s="215"/>
      <c r="K62" s="215"/>
      <c r="L62" s="215"/>
      <c r="M62" s="215"/>
      <c r="N62" s="294"/>
      <c r="O62" s="294"/>
    </row>
    <row r="63" spans="1:15" ht="18" x14ac:dyDescent="0.25">
      <c r="A63" s="234">
        <v>54203</v>
      </c>
      <c r="B63" s="235" t="s">
        <v>332</v>
      </c>
      <c r="C63" s="237">
        <v>0</v>
      </c>
      <c r="D63" s="237">
        <v>0</v>
      </c>
      <c r="E63" s="225"/>
      <c r="F63" s="215"/>
      <c r="G63" s="215"/>
      <c r="H63" s="215"/>
      <c r="I63" s="215"/>
      <c r="J63" s="215"/>
      <c r="K63" s="215"/>
      <c r="L63" s="215"/>
      <c r="M63" s="215"/>
      <c r="N63" s="294"/>
      <c r="O63" s="294"/>
    </row>
    <row r="64" spans="1:15" ht="18" x14ac:dyDescent="0.25">
      <c r="A64" s="234">
        <v>54204</v>
      </c>
      <c r="B64" s="215" t="s">
        <v>333</v>
      </c>
      <c r="C64" s="240">
        <v>0</v>
      </c>
      <c r="D64" s="240">
        <v>0</v>
      </c>
      <c r="E64" s="225"/>
      <c r="F64" s="215"/>
      <c r="G64" s="215"/>
      <c r="H64" s="215"/>
      <c r="I64" s="215"/>
      <c r="J64" s="215"/>
      <c r="K64" s="215"/>
      <c r="L64" s="215"/>
      <c r="M64" s="215"/>
      <c r="N64" s="294"/>
      <c r="O64" s="294"/>
    </row>
    <row r="65" spans="1:15" ht="18" x14ac:dyDescent="0.25">
      <c r="A65" s="222">
        <v>543</v>
      </c>
      <c r="B65" s="238" t="s">
        <v>334</v>
      </c>
      <c r="C65" s="239">
        <f>SUM(C66:C81)</f>
        <v>0</v>
      </c>
      <c r="D65" s="239">
        <f>SUM(D66:D81)</f>
        <v>0</v>
      </c>
      <c r="E65" s="225"/>
      <c r="F65" s="215"/>
      <c r="G65" s="215"/>
      <c r="H65" s="215"/>
      <c r="I65" s="215"/>
      <c r="J65" s="215"/>
      <c r="K65" s="215"/>
      <c r="L65" s="215"/>
      <c r="M65" s="215"/>
      <c r="N65" s="294"/>
      <c r="O65" s="294"/>
    </row>
    <row r="66" spans="1:15" ht="18" x14ac:dyDescent="0.25">
      <c r="A66" s="234">
        <v>54301</v>
      </c>
      <c r="B66" s="235" t="s">
        <v>335</v>
      </c>
      <c r="C66" s="237">
        <v>0</v>
      </c>
      <c r="D66" s="237">
        <v>0</v>
      </c>
      <c r="E66" s="225"/>
      <c r="F66" s="215"/>
      <c r="G66" s="215"/>
      <c r="H66" s="215"/>
      <c r="I66" s="215"/>
      <c r="J66" s="215"/>
      <c r="K66" s="215"/>
      <c r="L66" s="215"/>
      <c r="M66" s="215"/>
      <c r="N66" s="294"/>
      <c r="O66" s="294"/>
    </row>
    <row r="67" spans="1:15" ht="18" x14ac:dyDescent="0.25">
      <c r="A67" s="234">
        <v>54302</v>
      </c>
      <c r="B67" s="235" t="s">
        <v>336</v>
      </c>
      <c r="C67" s="237">
        <v>0</v>
      </c>
      <c r="D67" s="237">
        <v>0</v>
      </c>
      <c r="E67" s="225"/>
      <c r="F67" s="215"/>
      <c r="G67" s="215"/>
      <c r="H67" s="215"/>
      <c r="I67" s="215"/>
      <c r="J67" s="215"/>
      <c r="K67" s="215"/>
      <c r="L67" s="215"/>
      <c r="M67" s="215"/>
      <c r="N67" s="294"/>
      <c r="O67" s="294"/>
    </row>
    <row r="68" spans="1:15" ht="18" x14ac:dyDescent="0.25">
      <c r="A68" s="234">
        <v>54303</v>
      </c>
      <c r="B68" s="235" t="s">
        <v>337</v>
      </c>
      <c r="C68" s="237">
        <v>0</v>
      </c>
      <c r="D68" s="237">
        <v>0</v>
      </c>
      <c r="E68" s="225"/>
      <c r="F68" s="215"/>
      <c r="G68" s="215"/>
      <c r="H68" s="215"/>
      <c r="I68" s="215"/>
      <c r="J68" s="215"/>
      <c r="K68" s="215"/>
      <c r="L68" s="215"/>
      <c r="M68" s="215"/>
      <c r="N68" s="294"/>
      <c r="O68" s="294"/>
    </row>
    <row r="69" spans="1:15" ht="18" x14ac:dyDescent="0.25">
      <c r="A69" s="234">
        <v>54304</v>
      </c>
      <c r="B69" s="235" t="s">
        <v>338</v>
      </c>
      <c r="C69" s="237">
        <v>0</v>
      </c>
      <c r="D69" s="237">
        <v>0</v>
      </c>
      <c r="E69" s="225"/>
      <c r="F69" s="215"/>
      <c r="G69" s="215"/>
      <c r="H69" s="215"/>
      <c r="I69" s="215"/>
      <c r="J69" s="215"/>
      <c r="K69" s="215"/>
      <c r="L69" s="215"/>
      <c r="M69" s="215"/>
      <c r="N69" s="294"/>
      <c r="O69" s="294"/>
    </row>
    <row r="70" spans="1:15" ht="18" x14ac:dyDescent="0.25">
      <c r="A70" s="234">
        <v>54305</v>
      </c>
      <c r="B70" s="235" t="s">
        <v>339</v>
      </c>
      <c r="C70" s="237">
        <v>0</v>
      </c>
      <c r="D70" s="237">
        <v>0</v>
      </c>
      <c r="E70" s="225"/>
      <c r="F70" s="215"/>
      <c r="G70" s="215"/>
      <c r="H70" s="215"/>
      <c r="I70" s="215"/>
      <c r="J70" s="215"/>
      <c r="K70" s="215"/>
      <c r="L70" s="215"/>
      <c r="M70" s="215"/>
      <c r="N70" s="294"/>
      <c r="O70" s="294"/>
    </row>
    <row r="71" spans="1:15" ht="18" x14ac:dyDescent="0.25">
      <c r="A71" s="234">
        <v>54306</v>
      </c>
      <c r="B71" s="235" t="s">
        <v>340</v>
      </c>
      <c r="C71" s="237">
        <v>0</v>
      </c>
      <c r="D71" s="237">
        <v>0</v>
      </c>
      <c r="E71" s="225"/>
      <c r="F71" s="215"/>
      <c r="G71" s="215"/>
      <c r="H71" s="215"/>
      <c r="I71" s="215"/>
      <c r="J71" s="215"/>
      <c r="K71" s="215"/>
      <c r="L71" s="215"/>
      <c r="M71" s="215"/>
      <c r="N71" s="294"/>
      <c r="O71" s="294"/>
    </row>
    <row r="72" spans="1:15" ht="18" x14ac:dyDescent="0.25">
      <c r="A72" s="234">
        <v>54307</v>
      </c>
      <c r="B72" s="235" t="s">
        <v>341</v>
      </c>
      <c r="C72" s="237">
        <v>0</v>
      </c>
      <c r="D72" s="237">
        <v>0</v>
      </c>
      <c r="E72" s="225"/>
      <c r="F72" s="215"/>
      <c r="G72" s="215"/>
      <c r="H72" s="215"/>
      <c r="I72" s="215"/>
      <c r="J72" s="215"/>
      <c r="K72" s="215"/>
      <c r="L72" s="215"/>
      <c r="M72" s="215"/>
      <c r="N72" s="294"/>
      <c r="O72" s="294"/>
    </row>
    <row r="73" spans="1:15" ht="18" x14ac:dyDescent="0.25">
      <c r="A73" s="234">
        <v>54309</v>
      </c>
      <c r="B73" s="235" t="s">
        <v>342</v>
      </c>
      <c r="C73" s="237">
        <v>0</v>
      </c>
      <c r="D73" s="237">
        <v>0</v>
      </c>
      <c r="E73" s="225"/>
      <c r="F73" s="215"/>
      <c r="G73" s="215"/>
      <c r="H73" s="215"/>
      <c r="I73" s="215"/>
      <c r="J73" s="215"/>
      <c r="K73" s="215"/>
      <c r="L73" s="215"/>
      <c r="M73" s="215"/>
      <c r="N73" s="294"/>
      <c r="O73" s="294"/>
    </row>
    <row r="74" spans="1:15" ht="18" x14ac:dyDescent="0.25">
      <c r="A74" s="234">
        <v>54310</v>
      </c>
      <c r="B74" s="235" t="s">
        <v>343</v>
      </c>
      <c r="C74" s="237">
        <v>0</v>
      </c>
      <c r="D74" s="237">
        <v>0</v>
      </c>
      <c r="E74" s="225"/>
      <c r="F74" s="215"/>
      <c r="G74" s="215"/>
      <c r="H74" s="215"/>
      <c r="I74" s="215"/>
      <c r="J74" s="215"/>
      <c r="K74" s="215"/>
      <c r="L74" s="215"/>
      <c r="M74" s="215"/>
      <c r="N74" s="294"/>
      <c r="O74" s="294"/>
    </row>
    <row r="75" spans="1:15" ht="18" x14ac:dyDescent="0.25">
      <c r="A75" s="234">
        <v>54311</v>
      </c>
      <c r="B75" s="235" t="s">
        <v>344</v>
      </c>
      <c r="C75" s="237">
        <v>0</v>
      </c>
      <c r="D75" s="237">
        <v>0</v>
      </c>
      <c r="E75" s="225"/>
      <c r="F75" s="215"/>
      <c r="G75" s="215"/>
      <c r="H75" s="215"/>
      <c r="I75" s="215"/>
      <c r="J75" s="215"/>
      <c r="K75" s="215"/>
      <c r="L75" s="215"/>
      <c r="M75" s="215"/>
      <c r="N75" s="294"/>
      <c r="O75" s="294"/>
    </row>
    <row r="76" spans="1:15" ht="18" x14ac:dyDescent="0.25">
      <c r="A76" s="241">
        <v>54313</v>
      </c>
      <c r="B76" s="235" t="s">
        <v>345</v>
      </c>
      <c r="C76" s="237">
        <v>0</v>
      </c>
      <c r="D76" s="237">
        <v>0</v>
      </c>
      <c r="E76" s="225"/>
      <c r="F76" s="215"/>
      <c r="G76" s="215"/>
      <c r="H76" s="215"/>
      <c r="I76" s="215"/>
      <c r="J76" s="215"/>
      <c r="K76" s="215"/>
      <c r="L76" s="215"/>
      <c r="M76" s="215"/>
      <c r="N76" s="294"/>
      <c r="O76" s="294"/>
    </row>
    <row r="77" spans="1:15" ht="18" x14ac:dyDescent="0.25">
      <c r="A77" s="242">
        <v>54316</v>
      </c>
      <c r="B77" s="235" t="s">
        <v>346</v>
      </c>
      <c r="C77" s="237">
        <v>0</v>
      </c>
      <c r="D77" s="237">
        <v>0</v>
      </c>
      <c r="E77" s="225"/>
      <c r="F77" s="215"/>
      <c r="G77" s="215"/>
      <c r="H77" s="215"/>
      <c r="I77" s="215"/>
      <c r="J77" s="215"/>
      <c r="K77" s="215"/>
      <c r="L77" s="215"/>
      <c r="M77" s="215"/>
      <c r="N77" s="294"/>
      <c r="O77" s="294"/>
    </row>
    <row r="78" spans="1:15" ht="18" x14ac:dyDescent="0.25">
      <c r="A78" s="243">
        <v>54317</v>
      </c>
      <c r="B78" s="235" t="s">
        <v>347</v>
      </c>
      <c r="C78" s="237">
        <v>0</v>
      </c>
      <c r="D78" s="237">
        <v>0</v>
      </c>
      <c r="E78" s="225"/>
      <c r="F78" s="215"/>
      <c r="G78" s="215"/>
      <c r="H78" s="215"/>
      <c r="I78" s="215"/>
      <c r="J78" s="215"/>
      <c r="K78" s="215"/>
      <c r="L78" s="215"/>
      <c r="M78" s="215"/>
      <c r="N78" s="294"/>
      <c r="O78" s="294"/>
    </row>
    <row r="79" spans="1:15" ht="18" x14ac:dyDescent="0.25">
      <c r="A79" s="244">
        <v>54314</v>
      </c>
      <c r="B79" s="235" t="s">
        <v>348</v>
      </c>
      <c r="C79" s="237">
        <v>0</v>
      </c>
      <c r="D79" s="237">
        <v>0</v>
      </c>
      <c r="E79" s="225"/>
      <c r="F79" s="215"/>
      <c r="G79" s="215"/>
      <c r="H79" s="215"/>
      <c r="I79" s="215"/>
      <c r="J79" s="215"/>
      <c r="K79" s="215"/>
      <c r="L79" s="215"/>
      <c r="M79" s="215"/>
      <c r="N79" s="294"/>
      <c r="O79" s="294"/>
    </row>
    <row r="80" spans="1:15" ht="18" x14ac:dyDescent="0.25">
      <c r="A80" s="244">
        <v>54318</v>
      </c>
      <c r="B80" s="245" t="s">
        <v>349</v>
      </c>
      <c r="C80" s="237">
        <v>0</v>
      </c>
      <c r="D80" s="237">
        <v>0</v>
      </c>
      <c r="E80" s="225"/>
      <c r="F80" s="215"/>
      <c r="G80" s="215"/>
      <c r="H80" s="215"/>
      <c r="I80" s="215"/>
      <c r="J80" s="215"/>
      <c r="K80" s="215"/>
      <c r="L80" s="215"/>
      <c r="M80" s="215"/>
      <c r="N80" s="294"/>
      <c r="O80" s="294"/>
    </row>
    <row r="81" spans="1:15" ht="18" x14ac:dyDescent="0.25">
      <c r="A81" s="234">
        <v>54399</v>
      </c>
      <c r="B81" s="245" t="s">
        <v>350</v>
      </c>
      <c r="C81" s="237">
        <v>0</v>
      </c>
      <c r="D81" s="237">
        <v>0</v>
      </c>
      <c r="E81" s="225"/>
      <c r="F81" s="215"/>
      <c r="G81" s="215"/>
      <c r="H81" s="215"/>
      <c r="I81" s="215"/>
      <c r="J81" s="215"/>
      <c r="K81" s="215"/>
      <c r="L81" s="215"/>
      <c r="M81" s="215"/>
      <c r="N81" s="294"/>
      <c r="O81" s="294"/>
    </row>
    <row r="82" spans="1:15" ht="18" x14ac:dyDescent="0.25">
      <c r="A82" s="222">
        <v>544</v>
      </c>
      <c r="B82" s="246" t="s">
        <v>351</v>
      </c>
      <c r="C82" s="239">
        <f>SUM(C83:C93)</f>
        <v>0</v>
      </c>
      <c r="D82" s="239">
        <f>SUM(D83:D93)</f>
        <v>0</v>
      </c>
      <c r="E82" s="225"/>
      <c r="F82" s="215"/>
      <c r="G82" s="215"/>
      <c r="H82" s="215"/>
      <c r="I82" s="215"/>
      <c r="J82" s="215"/>
      <c r="K82" s="215"/>
      <c r="L82" s="215"/>
      <c r="M82" s="215"/>
      <c r="N82" s="294"/>
      <c r="O82" s="294"/>
    </row>
    <row r="83" spans="1:15" ht="18" x14ac:dyDescent="0.25">
      <c r="A83" s="234">
        <v>54401</v>
      </c>
      <c r="B83" s="235" t="s">
        <v>352</v>
      </c>
      <c r="C83" s="237">
        <v>0</v>
      </c>
      <c r="D83" s="237">
        <v>0</v>
      </c>
      <c r="E83" s="225"/>
      <c r="F83" s="215"/>
      <c r="G83" s="215"/>
      <c r="H83" s="215"/>
      <c r="I83" s="215"/>
      <c r="J83" s="215"/>
      <c r="K83" s="215"/>
      <c r="L83" s="215"/>
      <c r="M83" s="215"/>
      <c r="N83" s="294"/>
      <c r="O83" s="294"/>
    </row>
    <row r="84" spans="1:15" ht="18" x14ac:dyDescent="0.25">
      <c r="A84" s="234">
        <v>54402</v>
      </c>
      <c r="B84" s="235" t="s">
        <v>407</v>
      </c>
      <c r="C84" s="237">
        <v>0</v>
      </c>
      <c r="D84" s="237">
        <v>0</v>
      </c>
      <c r="E84" s="225"/>
      <c r="F84" s="215"/>
      <c r="G84" s="215"/>
      <c r="H84" s="215"/>
      <c r="I84" s="215"/>
      <c r="J84" s="215"/>
      <c r="K84" s="215"/>
      <c r="L84" s="215"/>
      <c r="M84" s="215"/>
      <c r="N84" s="294"/>
      <c r="O84" s="294"/>
    </row>
    <row r="85" spans="1:15" ht="18" x14ac:dyDescent="0.25">
      <c r="A85" s="234">
        <v>54404</v>
      </c>
      <c r="B85" s="235" t="s">
        <v>353</v>
      </c>
      <c r="C85" s="237">
        <v>0</v>
      </c>
      <c r="D85" s="237">
        <v>0</v>
      </c>
      <c r="E85" s="225"/>
      <c r="F85" s="215"/>
      <c r="G85" s="215"/>
      <c r="H85" s="215"/>
      <c r="I85" s="215"/>
      <c r="J85" s="215"/>
      <c r="K85" s="215"/>
      <c r="L85" s="215"/>
      <c r="M85" s="215"/>
      <c r="N85" s="294"/>
      <c r="O85" s="294"/>
    </row>
    <row r="86" spans="1:15" ht="18" x14ac:dyDescent="0.25">
      <c r="A86" s="234">
        <v>54403</v>
      </c>
      <c r="B86" s="235" t="s">
        <v>354</v>
      </c>
      <c r="C86" s="237">
        <v>0</v>
      </c>
      <c r="D86" s="237">
        <v>0</v>
      </c>
      <c r="E86" s="225"/>
      <c r="F86" s="215"/>
      <c r="G86" s="215"/>
      <c r="H86" s="215"/>
      <c r="I86" s="215"/>
      <c r="J86" s="215"/>
      <c r="K86" s="215"/>
      <c r="L86" s="215"/>
      <c r="M86" s="215"/>
      <c r="N86" s="294"/>
      <c r="O86" s="294"/>
    </row>
    <row r="87" spans="1:15" ht="18" x14ac:dyDescent="0.25">
      <c r="A87" s="234">
        <v>54501</v>
      </c>
      <c r="B87" s="235" t="s">
        <v>355</v>
      </c>
      <c r="C87" s="237">
        <v>0</v>
      </c>
      <c r="D87" s="237">
        <v>0</v>
      </c>
      <c r="E87" s="225"/>
      <c r="F87" s="215"/>
      <c r="G87" s="215"/>
      <c r="H87" s="215"/>
      <c r="I87" s="215"/>
      <c r="J87" s="215"/>
      <c r="K87" s="215"/>
      <c r="L87" s="215"/>
      <c r="M87" s="215"/>
      <c r="N87" s="294"/>
      <c r="O87" s="294"/>
    </row>
    <row r="88" spans="1:15" ht="18" x14ac:dyDescent="0.25">
      <c r="A88" s="234">
        <v>54503</v>
      </c>
      <c r="B88" s="235" t="s">
        <v>356</v>
      </c>
      <c r="C88" s="237">
        <v>0</v>
      </c>
      <c r="D88" s="237">
        <v>0</v>
      </c>
      <c r="E88" s="225"/>
      <c r="F88" s="215"/>
      <c r="G88" s="215"/>
      <c r="H88" s="215"/>
      <c r="I88" s="215"/>
      <c r="J88" s="215"/>
      <c r="K88" s="215"/>
      <c r="L88" s="215"/>
      <c r="M88" s="215"/>
      <c r="N88" s="294"/>
      <c r="O88" s="294"/>
    </row>
    <row r="89" spans="1:15" ht="18" x14ac:dyDescent="0.25">
      <c r="A89" s="234">
        <v>54505</v>
      </c>
      <c r="B89" s="235" t="s">
        <v>357</v>
      </c>
      <c r="C89" s="237">
        <v>0</v>
      </c>
      <c r="D89" s="237">
        <v>0</v>
      </c>
      <c r="E89" s="225"/>
      <c r="F89" s="215"/>
      <c r="G89" s="215"/>
      <c r="H89" s="215"/>
      <c r="I89" s="215"/>
      <c r="J89" s="215"/>
      <c r="K89" s="215"/>
      <c r="L89" s="215"/>
      <c r="M89" s="215"/>
      <c r="N89" s="294"/>
      <c r="O89" s="294"/>
    </row>
    <row r="90" spans="1:15" ht="18" x14ac:dyDescent="0.25">
      <c r="A90" s="234">
        <v>54507</v>
      </c>
      <c r="B90" s="235" t="s">
        <v>358</v>
      </c>
      <c r="C90" s="237">
        <v>0</v>
      </c>
      <c r="D90" s="237">
        <v>0</v>
      </c>
      <c r="E90" s="225"/>
      <c r="F90" s="215"/>
      <c r="G90" s="215"/>
      <c r="H90" s="215"/>
      <c r="I90" s="215"/>
      <c r="J90" s="215"/>
      <c r="K90" s="215"/>
      <c r="L90" s="215"/>
      <c r="M90" s="215"/>
      <c r="N90" s="294"/>
      <c r="O90" s="294"/>
    </row>
    <row r="91" spans="1:15" ht="18" x14ac:dyDescent="0.25">
      <c r="A91" s="234">
        <v>54599</v>
      </c>
      <c r="B91" s="235" t="s">
        <v>359</v>
      </c>
      <c r="C91" s="237">
        <v>0</v>
      </c>
      <c r="D91" s="237">
        <v>0</v>
      </c>
      <c r="E91" s="225"/>
      <c r="F91" s="215"/>
      <c r="G91" s="215"/>
      <c r="H91" s="215"/>
      <c r="I91" s="215"/>
      <c r="J91" s="215"/>
      <c r="K91" s="215"/>
      <c r="L91" s="215"/>
      <c r="M91" s="215"/>
      <c r="N91" s="294"/>
      <c r="O91" s="294"/>
    </row>
    <row r="92" spans="1:15" ht="18" x14ac:dyDescent="0.25">
      <c r="A92" s="234">
        <v>54508</v>
      </c>
      <c r="B92" s="235" t="s">
        <v>360</v>
      </c>
      <c r="C92" s="237">
        <v>0</v>
      </c>
      <c r="D92" s="237">
        <v>0</v>
      </c>
      <c r="E92" s="225"/>
      <c r="F92" s="215"/>
      <c r="G92" s="215"/>
      <c r="H92" s="215"/>
      <c r="I92" s="215"/>
      <c r="J92" s="215"/>
      <c r="K92" s="215"/>
      <c r="L92" s="215"/>
      <c r="M92" s="215"/>
      <c r="N92" s="294"/>
      <c r="O92" s="294"/>
    </row>
    <row r="93" spans="1:15" ht="18" x14ac:dyDescent="0.25">
      <c r="A93" s="234">
        <v>54699</v>
      </c>
      <c r="B93" s="235" t="s">
        <v>44</v>
      </c>
      <c r="C93" s="237">
        <v>0</v>
      </c>
      <c r="D93" s="237">
        <v>0</v>
      </c>
      <c r="E93" s="225"/>
      <c r="F93" s="215"/>
      <c r="G93" s="215"/>
      <c r="H93" s="215"/>
      <c r="I93" s="215"/>
      <c r="J93" s="215"/>
      <c r="K93" s="215"/>
      <c r="L93" s="215"/>
      <c r="M93" s="215"/>
      <c r="N93" s="294"/>
      <c r="O93" s="294"/>
    </row>
    <row r="94" spans="1:15" ht="18" x14ac:dyDescent="0.25">
      <c r="A94" s="222">
        <v>55</v>
      </c>
      <c r="B94" s="238" t="s">
        <v>194</v>
      </c>
      <c r="C94" s="239">
        <f>SUM(C97,C99,C103,)+C95</f>
        <v>0</v>
      </c>
      <c r="D94" s="239">
        <f>SUM(D97,D99,D103,)+D95</f>
        <v>0</v>
      </c>
      <c r="E94" s="225"/>
      <c r="F94" s="215"/>
      <c r="G94" s="215"/>
      <c r="H94" s="215"/>
      <c r="I94" s="215"/>
      <c r="J94" s="215"/>
      <c r="K94" s="215"/>
      <c r="L94" s="215"/>
      <c r="M94" s="215"/>
      <c r="N94" s="294"/>
      <c r="O94" s="294"/>
    </row>
    <row r="95" spans="1:15" ht="18" x14ac:dyDescent="0.25">
      <c r="A95" s="222">
        <v>553</v>
      </c>
      <c r="B95" s="238" t="s">
        <v>361</v>
      </c>
      <c r="C95" s="239">
        <f>+C96</f>
        <v>0</v>
      </c>
      <c r="D95" s="239">
        <f>+D96</f>
        <v>0</v>
      </c>
      <c r="E95" s="225"/>
      <c r="F95" s="215"/>
      <c r="G95" s="215"/>
      <c r="H95" s="215"/>
      <c r="I95" s="215"/>
      <c r="J95" s="215"/>
      <c r="K95" s="215"/>
      <c r="L95" s="215"/>
      <c r="M95" s="215"/>
      <c r="N95" s="294"/>
      <c r="O95" s="294"/>
    </row>
    <row r="96" spans="1:15" ht="18" x14ac:dyDescent="0.25">
      <c r="A96" s="234">
        <v>55308</v>
      </c>
      <c r="B96" s="235" t="s">
        <v>362</v>
      </c>
      <c r="C96" s="239">
        <v>0</v>
      </c>
      <c r="D96" s="239">
        <v>0</v>
      </c>
      <c r="E96" s="225"/>
      <c r="F96" s="215"/>
      <c r="G96" s="215"/>
      <c r="H96" s="215"/>
      <c r="I96" s="215"/>
      <c r="J96" s="215"/>
      <c r="K96" s="215"/>
      <c r="L96" s="215"/>
      <c r="M96" s="215"/>
      <c r="N96" s="294"/>
      <c r="O96" s="294"/>
    </row>
    <row r="97" spans="1:15" ht="18" x14ac:dyDescent="0.25">
      <c r="A97" s="222">
        <v>555</v>
      </c>
      <c r="B97" s="238" t="s">
        <v>363</v>
      </c>
      <c r="C97" s="239">
        <f>SUM(C98)</f>
        <v>0</v>
      </c>
      <c r="D97" s="239">
        <f>SUM(D98)</f>
        <v>0</v>
      </c>
      <c r="E97" s="225"/>
      <c r="F97" s="215"/>
      <c r="G97" s="215"/>
      <c r="H97" s="215"/>
      <c r="I97" s="215"/>
      <c r="J97" s="215"/>
      <c r="K97" s="215"/>
      <c r="L97" s="215"/>
      <c r="M97" s="215"/>
      <c r="N97" s="294"/>
      <c r="O97" s="294"/>
    </row>
    <row r="98" spans="1:15" ht="40.5" customHeight="1" x14ac:dyDescent="0.25">
      <c r="A98" s="234">
        <v>55599</v>
      </c>
      <c r="B98" s="249" t="s">
        <v>364</v>
      </c>
      <c r="C98" s="237"/>
      <c r="D98" s="237">
        <v>0</v>
      </c>
      <c r="E98" s="225"/>
      <c r="F98" s="215"/>
      <c r="G98" s="215"/>
      <c r="H98" s="215"/>
      <c r="I98" s="215"/>
      <c r="J98" s="215"/>
      <c r="K98" s="215"/>
      <c r="L98" s="215"/>
      <c r="M98" s="215"/>
      <c r="N98" s="294"/>
      <c r="O98" s="294"/>
    </row>
    <row r="99" spans="1:15" ht="18" x14ac:dyDescent="0.25">
      <c r="A99" s="222">
        <v>556</v>
      </c>
      <c r="B99" s="238" t="s">
        <v>365</v>
      </c>
      <c r="C99" s="239">
        <f>SUM(C100:C102)</f>
        <v>0</v>
      </c>
      <c r="D99" s="239">
        <f>SUM(D100:D102)</f>
        <v>0</v>
      </c>
      <c r="E99" s="239">
        <f>SUM(E100:E102)</f>
        <v>0</v>
      </c>
      <c r="F99" s="215"/>
      <c r="G99" s="215"/>
      <c r="H99" s="215"/>
      <c r="I99" s="215"/>
      <c r="J99" s="215"/>
      <c r="K99" s="215"/>
      <c r="L99" s="215"/>
      <c r="M99" s="215"/>
      <c r="N99" s="294"/>
      <c r="O99" s="294"/>
    </row>
    <row r="100" spans="1:15" ht="18" x14ac:dyDescent="0.25">
      <c r="A100" s="234">
        <v>55601</v>
      </c>
      <c r="B100" s="235" t="s">
        <v>366</v>
      </c>
      <c r="C100" s="237">
        <v>0</v>
      </c>
      <c r="D100" s="237">
        <v>0</v>
      </c>
      <c r="E100" s="314">
        <v>0</v>
      </c>
      <c r="F100" s="215"/>
      <c r="G100" s="215"/>
      <c r="H100" s="215"/>
      <c r="I100" s="215"/>
      <c r="J100" s="215"/>
      <c r="K100" s="215"/>
      <c r="L100" s="215"/>
      <c r="M100" s="215"/>
      <c r="N100" s="294"/>
      <c r="O100" s="294"/>
    </row>
    <row r="101" spans="1:15" ht="18" x14ac:dyDescent="0.25">
      <c r="A101" s="234">
        <v>55602</v>
      </c>
      <c r="B101" s="235" t="s">
        <v>367</v>
      </c>
      <c r="C101" s="237">
        <v>0</v>
      </c>
      <c r="D101" s="237">
        <v>0</v>
      </c>
      <c r="E101" s="225"/>
      <c r="F101" s="215"/>
      <c r="G101" s="215"/>
      <c r="H101" s="215"/>
      <c r="I101" s="215"/>
      <c r="J101" s="215"/>
      <c r="K101" s="215"/>
      <c r="L101" s="215"/>
      <c r="M101" s="215"/>
      <c r="N101" s="294"/>
      <c r="O101" s="294"/>
    </row>
    <row r="102" spans="1:15" ht="18" x14ac:dyDescent="0.25">
      <c r="A102" s="234">
        <v>55603</v>
      </c>
      <c r="B102" s="235" t="s">
        <v>368</v>
      </c>
      <c r="C102" s="237">
        <v>0</v>
      </c>
      <c r="D102" s="237">
        <v>0</v>
      </c>
      <c r="E102" s="225"/>
      <c r="F102" s="215"/>
      <c r="G102" s="215"/>
      <c r="H102" s="215"/>
      <c r="I102" s="215"/>
      <c r="J102" s="215"/>
      <c r="K102" s="215"/>
      <c r="L102" s="215"/>
      <c r="M102" s="215"/>
      <c r="N102" s="294"/>
      <c r="O102" s="294"/>
    </row>
    <row r="103" spans="1:15" ht="18" x14ac:dyDescent="0.25">
      <c r="A103" s="222">
        <v>557</v>
      </c>
      <c r="B103" s="238" t="s">
        <v>369</v>
      </c>
      <c r="C103" s="239">
        <f>SUM(C104:C104)</f>
        <v>0</v>
      </c>
      <c r="D103" s="239">
        <f>SUM(D104:D104)</f>
        <v>0</v>
      </c>
      <c r="E103" s="225"/>
      <c r="F103" s="215"/>
      <c r="G103" s="215"/>
      <c r="H103" s="215"/>
      <c r="I103" s="215"/>
      <c r="J103" s="215"/>
      <c r="K103" s="215"/>
      <c r="L103" s="215"/>
      <c r="M103" s="215"/>
      <c r="N103" s="294"/>
      <c r="O103" s="294"/>
    </row>
    <row r="104" spans="1:15" ht="18" x14ac:dyDescent="0.25">
      <c r="A104" s="234">
        <v>55799</v>
      </c>
      <c r="B104" s="235" t="s">
        <v>370</v>
      </c>
      <c r="C104" s="237">
        <v>0</v>
      </c>
      <c r="D104" s="237">
        <v>0</v>
      </c>
      <c r="E104" s="225"/>
      <c r="F104" s="215"/>
      <c r="G104" s="215"/>
      <c r="H104" s="215"/>
      <c r="I104" s="215"/>
      <c r="J104" s="215"/>
      <c r="K104" s="215"/>
      <c r="L104" s="215"/>
      <c r="M104" s="215"/>
      <c r="N104" s="294"/>
      <c r="O104" s="294"/>
    </row>
    <row r="105" spans="1:15" ht="18" x14ac:dyDescent="0.25">
      <c r="A105" s="222">
        <v>56</v>
      </c>
      <c r="B105" s="238" t="s">
        <v>195</v>
      </c>
      <c r="C105" s="239">
        <f>SUM(C106,)</f>
        <v>0</v>
      </c>
      <c r="D105" s="239">
        <f>SUM(D106,)</f>
        <v>0</v>
      </c>
      <c r="E105" s="225"/>
      <c r="F105" s="215"/>
      <c r="G105" s="215"/>
      <c r="H105" s="215"/>
      <c r="I105" s="215"/>
      <c r="J105" s="215"/>
      <c r="K105" s="215"/>
      <c r="L105" s="215"/>
      <c r="M105" s="215"/>
      <c r="N105" s="294"/>
      <c r="O105" s="294"/>
    </row>
    <row r="106" spans="1:15" ht="18" x14ac:dyDescent="0.25">
      <c r="A106" s="222">
        <v>562</v>
      </c>
      <c r="B106" s="238" t="s">
        <v>371</v>
      </c>
      <c r="C106" s="239">
        <f>SUM(C107:C110)</f>
        <v>0</v>
      </c>
      <c r="D106" s="239">
        <f>SUM(D107:D110)</f>
        <v>0</v>
      </c>
      <c r="E106" s="225"/>
      <c r="F106" s="215"/>
      <c r="G106" s="215"/>
      <c r="H106" s="215"/>
      <c r="I106" s="215"/>
      <c r="J106" s="215"/>
      <c r="K106" s="215"/>
      <c r="L106" s="215"/>
      <c r="M106" s="215"/>
      <c r="N106" s="294"/>
      <c r="O106" s="294"/>
    </row>
    <row r="107" spans="1:15" ht="18" x14ac:dyDescent="0.25">
      <c r="A107" s="234">
        <v>56201</v>
      </c>
      <c r="B107" s="235" t="s">
        <v>195</v>
      </c>
      <c r="C107" s="237">
        <v>0</v>
      </c>
      <c r="D107" s="237">
        <v>0</v>
      </c>
      <c r="E107" s="225"/>
      <c r="F107" s="215"/>
      <c r="G107" s="215"/>
      <c r="H107" s="215"/>
      <c r="I107" s="215"/>
      <c r="J107" s="215"/>
      <c r="K107" s="215"/>
      <c r="L107" s="215"/>
      <c r="M107" s="215"/>
      <c r="N107" s="294"/>
      <c r="O107" s="294"/>
    </row>
    <row r="108" spans="1:15" ht="18" x14ac:dyDescent="0.25">
      <c r="A108" s="234">
        <v>56303</v>
      </c>
      <c r="B108" s="235" t="s">
        <v>372</v>
      </c>
      <c r="C108" s="237">
        <v>0</v>
      </c>
      <c r="D108" s="237">
        <v>0</v>
      </c>
      <c r="E108" s="225"/>
      <c r="F108" s="215"/>
      <c r="G108" s="215"/>
      <c r="H108" s="215"/>
      <c r="I108" s="215"/>
      <c r="J108" s="215"/>
      <c r="K108" s="215"/>
      <c r="L108" s="215"/>
      <c r="M108" s="215"/>
      <c r="N108" s="294"/>
      <c r="O108" s="294"/>
    </row>
    <row r="109" spans="1:15" ht="18" x14ac:dyDescent="0.25">
      <c r="A109" s="234">
        <v>56304</v>
      </c>
      <c r="B109" s="235" t="s">
        <v>373</v>
      </c>
      <c r="C109" s="237">
        <v>0</v>
      </c>
      <c r="D109" s="237">
        <v>0</v>
      </c>
      <c r="E109" s="225"/>
      <c r="F109" s="215"/>
      <c r="G109" s="215"/>
      <c r="H109" s="215"/>
      <c r="I109" s="215"/>
      <c r="J109" s="215"/>
      <c r="K109" s="215"/>
      <c r="L109" s="215"/>
      <c r="M109" s="215"/>
      <c r="N109" s="294"/>
      <c r="O109" s="294"/>
    </row>
    <row r="110" spans="1:15" ht="18" x14ac:dyDescent="0.25">
      <c r="A110" s="234">
        <v>56305</v>
      </c>
      <c r="B110" s="235" t="s">
        <v>374</v>
      </c>
      <c r="C110" s="237"/>
      <c r="D110" s="237">
        <v>0</v>
      </c>
      <c r="E110" s="225"/>
      <c r="F110" s="215"/>
      <c r="G110" s="215"/>
      <c r="H110" s="215"/>
      <c r="I110" s="215"/>
      <c r="J110" s="215"/>
      <c r="K110" s="215"/>
      <c r="L110" s="215"/>
      <c r="M110" s="215"/>
      <c r="N110" s="294"/>
      <c r="O110" s="294"/>
    </row>
    <row r="111" spans="1:15" ht="18" x14ac:dyDescent="0.25">
      <c r="A111" s="222">
        <v>61</v>
      </c>
      <c r="B111" s="238" t="s">
        <v>197</v>
      </c>
      <c r="C111" s="239">
        <f>SUM(C112,C120,C125,)+C118</f>
        <v>0</v>
      </c>
      <c r="D111" s="239">
        <f>SUM(D112,D120,D125,)</f>
        <v>0</v>
      </c>
      <c r="E111" s="225"/>
      <c r="F111" s="215"/>
      <c r="G111" s="215"/>
      <c r="H111" s="215"/>
      <c r="I111" s="215"/>
      <c r="J111" s="215"/>
      <c r="K111" s="215"/>
      <c r="L111" s="215"/>
      <c r="M111" s="215"/>
      <c r="N111" s="294"/>
      <c r="O111" s="294"/>
    </row>
    <row r="112" spans="1:15" ht="18" x14ac:dyDescent="0.25">
      <c r="A112" s="222">
        <v>611</v>
      </c>
      <c r="B112" s="238" t="s">
        <v>375</v>
      </c>
      <c r="C112" s="239">
        <f>SUM(C113:C117)</f>
        <v>0</v>
      </c>
      <c r="D112" s="239">
        <f>SUM(D113:D114)</f>
        <v>0</v>
      </c>
      <c r="E112" s="225"/>
      <c r="F112" s="215"/>
      <c r="G112" s="215"/>
      <c r="H112" s="215"/>
      <c r="I112" s="215"/>
      <c r="J112" s="215"/>
      <c r="K112" s="215"/>
      <c r="L112" s="215"/>
      <c r="M112" s="215"/>
      <c r="N112" s="294"/>
      <c r="O112" s="294"/>
    </row>
    <row r="113" spans="1:15" ht="18" x14ac:dyDescent="0.25">
      <c r="A113" s="234">
        <v>61101</v>
      </c>
      <c r="B113" s="235" t="s">
        <v>376</v>
      </c>
      <c r="C113" s="237">
        <v>0</v>
      </c>
      <c r="D113" s="237">
        <v>0</v>
      </c>
      <c r="E113" s="225"/>
      <c r="F113" s="215"/>
      <c r="G113" s="215"/>
      <c r="H113" s="215"/>
      <c r="I113" s="215"/>
      <c r="J113" s="215"/>
      <c r="K113" s="215"/>
      <c r="L113" s="215"/>
      <c r="M113" s="215"/>
      <c r="N113" s="294"/>
      <c r="O113" s="294"/>
    </row>
    <row r="114" spans="1:15" ht="18" x14ac:dyDescent="0.25">
      <c r="A114" s="234">
        <v>61102</v>
      </c>
      <c r="B114" s="235" t="s">
        <v>377</v>
      </c>
      <c r="C114" s="237">
        <v>0</v>
      </c>
      <c r="D114" s="237">
        <v>0</v>
      </c>
      <c r="E114" s="225"/>
      <c r="F114" s="215"/>
      <c r="G114" s="215"/>
      <c r="H114" s="215"/>
      <c r="I114" s="215"/>
      <c r="J114" s="215"/>
      <c r="K114" s="215"/>
      <c r="L114" s="215"/>
      <c r="M114" s="215"/>
      <c r="N114" s="294"/>
      <c r="O114" s="294"/>
    </row>
    <row r="115" spans="1:15" ht="18" x14ac:dyDescent="0.25">
      <c r="A115" s="234">
        <v>61105</v>
      </c>
      <c r="B115" s="235" t="s">
        <v>378</v>
      </c>
      <c r="C115" s="237">
        <v>0</v>
      </c>
      <c r="D115" s="237">
        <v>0</v>
      </c>
      <c r="E115" s="225"/>
      <c r="F115" s="215"/>
      <c r="G115" s="215"/>
      <c r="H115" s="215"/>
      <c r="I115" s="215"/>
      <c r="J115" s="215"/>
      <c r="K115" s="215"/>
      <c r="L115" s="215"/>
      <c r="M115" s="215"/>
      <c r="N115" s="294"/>
      <c r="O115" s="294"/>
    </row>
    <row r="116" spans="1:15" ht="18" x14ac:dyDescent="0.25">
      <c r="A116" s="234">
        <v>61104</v>
      </c>
      <c r="B116" s="235" t="s">
        <v>379</v>
      </c>
      <c r="C116" s="237">
        <v>0</v>
      </c>
      <c r="D116" s="237">
        <v>0</v>
      </c>
      <c r="E116" s="225"/>
      <c r="F116" s="215"/>
      <c r="G116" s="215"/>
      <c r="H116" s="215"/>
      <c r="I116" s="215"/>
      <c r="J116" s="215"/>
      <c r="K116" s="215"/>
      <c r="L116" s="215"/>
      <c r="M116" s="215"/>
      <c r="N116" s="294"/>
      <c r="O116" s="294"/>
    </row>
    <row r="117" spans="1:15" ht="18" x14ac:dyDescent="0.25">
      <c r="A117" s="234">
        <v>61199</v>
      </c>
      <c r="B117" s="235" t="s">
        <v>380</v>
      </c>
      <c r="C117" s="237">
        <v>0</v>
      </c>
      <c r="D117" s="237">
        <v>0</v>
      </c>
      <c r="E117" s="225"/>
      <c r="F117" s="215"/>
      <c r="G117" s="215"/>
      <c r="H117" s="215"/>
      <c r="I117" s="215"/>
      <c r="J117" s="215"/>
      <c r="K117" s="215"/>
      <c r="L117" s="215"/>
      <c r="M117" s="215"/>
      <c r="N117" s="294"/>
      <c r="O117" s="294"/>
    </row>
    <row r="118" spans="1:15" ht="18" x14ac:dyDescent="0.25">
      <c r="A118" s="222">
        <v>612</v>
      </c>
      <c r="B118" s="238" t="s">
        <v>381</v>
      </c>
      <c r="C118" s="239">
        <f>+C119</f>
        <v>0</v>
      </c>
      <c r="D118" s="237"/>
      <c r="E118" s="225"/>
      <c r="F118" s="215"/>
      <c r="G118" s="215"/>
      <c r="H118" s="215"/>
      <c r="I118" s="215"/>
      <c r="J118" s="215"/>
      <c r="K118" s="215"/>
      <c r="L118" s="215"/>
      <c r="M118" s="215"/>
      <c r="N118" s="294"/>
      <c r="O118" s="294"/>
    </row>
    <row r="119" spans="1:15" ht="18" x14ac:dyDescent="0.25">
      <c r="A119" s="234">
        <v>61201</v>
      </c>
      <c r="B119" s="235" t="s">
        <v>382</v>
      </c>
      <c r="C119" s="237">
        <v>0</v>
      </c>
      <c r="D119" s="237"/>
      <c r="E119" s="225"/>
      <c r="F119" s="215"/>
      <c r="G119" s="215"/>
      <c r="H119" s="215"/>
      <c r="I119" s="215"/>
      <c r="J119" s="215"/>
      <c r="K119" s="215"/>
      <c r="L119" s="215"/>
      <c r="M119" s="215"/>
      <c r="N119" s="294"/>
      <c r="O119" s="294"/>
    </row>
    <row r="120" spans="1:15" ht="18" x14ac:dyDescent="0.25">
      <c r="A120" s="222">
        <v>615</v>
      </c>
      <c r="B120" s="238" t="s">
        <v>383</v>
      </c>
      <c r="C120" s="239">
        <f>SUM(C121:C124)</f>
        <v>0</v>
      </c>
      <c r="D120" s="239">
        <f>SUM(D124)</f>
        <v>0</v>
      </c>
      <c r="E120" s="225"/>
      <c r="F120" s="215"/>
      <c r="G120" s="215"/>
      <c r="H120" s="215"/>
      <c r="I120" s="215"/>
      <c r="J120" s="215"/>
      <c r="K120" s="215"/>
      <c r="L120" s="215"/>
      <c r="M120" s="215"/>
      <c r="N120" s="294"/>
      <c r="O120" s="294"/>
    </row>
    <row r="121" spans="1:15" ht="18" x14ac:dyDescent="0.25">
      <c r="A121" s="234">
        <v>61501</v>
      </c>
      <c r="B121" s="245" t="s">
        <v>384</v>
      </c>
      <c r="C121" s="239">
        <v>0</v>
      </c>
      <c r="D121" s="239"/>
      <c r="E121" s="225"/>
      <c r="F121" s="215"/>
      <c r="G121" s="215"/>
      <c r="H121" s="215"/>
      <c r="I121" s="215"/>
      <c r="J121" s="215"/>
      <c r="K121" s="215"/>
      <c r="L121" s="215"/>
      <c r="M121" s="215"/>
      <c r="N121" s="294"/>
      <c r="O121" s="294"/>
    </row>
    <row r="122" spans="1:15" ht="18" x14ac:dyDescent="0.25">
      <c r="A122" s="234">
        <v>61502</v>
      </c>
      <c r="B122" s="245" t="s">
        <v>385</v>
      </c>
      <c r="C122" s="239">
        <v>0</v>
      </c>
      <c r="D122" s="239"/>
      <c r="E122" s="225"/>
      <c r="F122" s="215"/>
      <c r="G122" s="215"/>
      <c r="H122" s="215"/>
      <c r="I122" s="215"/>
      <c r="J122" s="215"/>
      <c r="K122" s="215"/>
      <c r="L122" s="215"/>
      <c r="M122" s="215"/>
      <c r="N122" s="294"/>
      <c r="O122" s="294"/>
    </row>
    <row r="123" spans="1:15" ht="18" x14ac:dyDescent="0.25">
      <c r="A123" s="234">
        <v>61503</v>
      </c>
      <c r="B123" s="245" t="s">
        <v>386</v>
      </c>
      <c r="C123" s="239">
        <v>0</v>
      </c>
      <c r="D123" s="239"/>
      <c r="E123" s="225"/>
      <c r="F123" s="215"/>
      <c r="G123" s="215"/>
      <c r="H123" s="215"/>
      <c r="I123" s="215"/>
      <c r="J123" s="215"/>
      <c r="K123" s="215"/>
      <c r="L123" s="215"/>
      <c r="M123" s="215"/>
      <c r="N123" s="294"/>
      <c r="O123" s="294"/>
    </row>
    <row r="124" spans="1:15" ht="18" x14ac:dyDescent="0.25">
      <c r="A124" s="234">
        <v>61599</v>
      </c>
      <c r="B124" s="245" t="s">
        <v>387</v>
      </c>
      <c r="C124" s="237">
        <v>0</v>
      </c>
      <c r="D124" s="237"/>
      <c r="E124" s="225"/>
      <c r="F124" s="215"/>
      <c r="G124" s="215"/>
      <c r="H124" s="215"/>
      <c r="I124" s="215"/>
      <c r="J124" s="215"/>
      <c r="K124" s="215"/>
      <c r="L124" s="215"/>
      <c r="M124" s="215"/>
      <c r="N124" s="294"/>
      <c r="O124" s="294"/>
    </row>
    <row r="125" spans="1:15" ht="18" x14ac:dyDescent="0.25">
      <c r="A125" s="222">
        <v>616</v>
      </c>
      <c r="B125" s="238" t="s">
        <v>388</v>
      </c>
      <c r="C125" s="239">
        <f>SUM(C126:C133)</f>
        <v>0</v>
      </c>
      <c r="D125" s="239">
        <f>SUM(D126:D133)</f>
        <v>0</v>
      </c>
      <c r="E125" s="225"/>
      <c r="F125" s="215"/>
      <c r="G125" s="215"/>
      <c r="H125" s="215"/>
      <c r="I125" s="215"/>
      <c r="J125" s="215"/>
      <c r="K125" s="215"/>
      <c r="L125" s="215"/>
      <c r="M125" s="215"/>
      <c r="N125" s="294"/>
      <c r="O125" s="294"/>
    </row>
    <row r="126" spans="1:15" ht="18" x14ac:dyDescent="0.25">
      <c r="A126" s="234">
        <v>61601</v>
      </c>
      <c r="B126" s="235" t="s">
        <v>389</v>
      </c>
      <c r="C126" s="239">
        <v>0</v>
      </c>
      <c r="D126" s="239">
        <v>0</v>
      </c>
      <c r="E126" s="225"/>
      <c r="F126" s="215"/>
      <c r="G126" s="215"/>
      <c r="H126" s="215"/>
      <c r="I126" s="215"/>
      <c r="J126" s="215"/>
      <c r="K126" s="215"/>
      <c r="L126" s="215"/>
      <c r="M126" s="215"/>
      <c r="N126" s="294"/>
      <c r="O126" s="294"/>
    </row>
    <row r="127" spans="1:15" ht="18" x14ac:dyDescent="0.25">
      <c r="A127" s="234">
        <v>61602</v>
      </c>
      <c r="B127" s="235" t="s">
        <v>390</v>
      </c>
      <c r="C127" s="239">
        <v>0</v>
      </c>
      <c r="D127" s="239">
        <v>0</v>
      </c>
      <c r="E127" s="225"/>
      <c r="F127" s="215"/>
      <c r="G127" s="215"/>
      <c r="H127" s="215"/>
      <c r="I127" s="215"/>
      <c r="J127" s="215"/>
      <c r="K127" s="215"/>
      <c r="L127" s="215"/>
      <c r="M127" s="215"/>
      <c r="N127" s="294"/>
      <c r="O127" s="294"/>
    </row>
    <row r="128" spans="1:15" ht="18" x14ac:dyDescent="0.25">
      <c r="A128" s="234">
        <v>61603</v>
      </c>
      <c r="B128" s="235" t="s">
        <v>391</v>
      </c>
      <c r="C128" s="239">
        <v>0</v>
      </c>
      <c r="D128" s="239">
        <v>0</v>
      </c>
      <c r="E128" s="225"/>
      <c r="F128" s="215"/>
      <c r="G128" s="215"/>
      <c r="H128" s="215"/>
      <c r="I128" s="215"/>
      <c r="J128" s="215"/>
      <c r="K128" s="215"/>
      <c r="L128" s="215"/>
      <c r="M128" s="215"/>
      <c r="N128" s="294"/>
      <c r="O128" s="294"/>
    </row>
    <row r="129" spans="1:15" ht="18" x14ac:dyDescent="0.25">
      <c r="A129" s="234">
        <v>61604</v>
      </c>
      <c r="B129" s="235" t="s">
        <v>392</v>
      </c>
      <c r="C129" s="239">
        <v>0</v>
      </c>
      <c r="D129" s="239">
        <v>0</v>
      </c>
      <c r="E129" s="225"/>
      <c r="F129" s="215"/>
      <c r="G129" s="215"/>
      <c r="H129" s="215"/>
      <c r="I129" s="215"/>
      <c r="J129" s="215"/>
      <c r="K129" s="215"/>
      <c r="L129" s="215"/>
      <c r="M129" s="215"/>
      <c r="N129" s="294"/>
      <c r="O129" s="294"/>
    </row>
    <row r="130" spans="1:15" ht="18" x14ac:dyDescent="0.25">
      <c r="A130" s="234">
        <v>61606</v>
      </c>
      <c r="B130" s="235" t="s">
        <v>393</v>
      </c>
      <c r="C130" s="239">
        <v>0</v>
      </c>
      <c r="D130" s="239">
        <v>0</v>
      </c>
      <c r="E130" s="225"/>
      <c r="F130" s="215"/>
      <c r="G130" s="215"/>
      <c r="H130" s="215"/>
      <c r="I130" s="215"/>
      <c r="J130" s="215"/>
      <c r="K130" s="215"/>
      <c r="L130" s="215"/>
      <c r="M130" s="215"/>
      <c r="N130" s="294"/>
      <c r="O130" s="294"/>
    </row>
    <row r="131" spans="1:15" ht="18" x14ac:dyDescent="0.25">
      <c r="A131" s="234">
        <v>61607</v>
      </c>
      <c r="B131" s="235" t="s">
        <v>394</v>
      </c>
      <c r="C131" s="239">
        <v>0</v>
      </c>
      <c r="D131" s="239"/>
      <c r="E131" s="225"/>
      <c r="F131" s="215"/>
      <c r="G131" s="215"/>
      <c r="H131" s="215"/>
      <c r="I131" s="215"/>
      <c r="J131" s="215"/>
      <c r="K131" s="215"/>
      <c r="L131" s="215"/>
      <c r="M131" s="215"/>
      <c r="N131" s="294"/>
      <c r="O131" s="294"/>
    </row>
    <row r="132" spans="1:15" ht="18" x14ac:dyDescent="0.25">
      <c r="A132" s="234">
        <v>61608</v>
      </c>
      <c r="B132" s="235" t="s">
        <v>395</v>
      </c>
      <c r="C132" s="239">
        <v>0</v>
      </c>
      <c r="D132" s="239">
        <v>0</v>
      </c>
      <c r="E132" s="225"/>
      <c r="F132" s="215"/>
      <c r="G132" s="215"/>
      <c r="H132" s="215"/>
      <c r="I132" s="215"/>
      <c r="J132" s="215"/>
      <c r="K132" s="215"/>
      <c r="L132" s="215"/>
      <c r="M132" s="215"/>
      <c r="N132" s="294"/>
      <c r="O132" s="294"/>
    </row>
    <row r="133" spans="1:15" ht="18" x14ac:dyDescent="0.25">
      <c r="A133" s="234">
        <v>61699</v>
      </c>
      <c r="B133" s="235" t="s">
        <v>396</v>
      </c>
      <c r="C133" s="237">
        <v>0</v>
      </c>
      <c r="D133" s="237">
        <v>0</v>
      </c>
      <c r="E133" s="225"/>
      <c r="F133" s="215"/>
      <c r="G133" s="215"/>
      <c r="H133" s="215"/>
      <c r="I133" s="215"/>
      <c r="J133" s="215"/>
      <c r="K133" s="215"/>
      <c r="L133" s="215"/>
      <c r="M133" s="215"/>
      <c r="N133" s="294"/>
      <c r="O133" s="294"/>
    </row>
    <row r="134" spans="1:15" ht="18" x14ac:dyDescent="0.25">
      <c r="A134" s="222">
        <v>62</v>
      </c>
      <c r="B134" s="238" t="s">
        <v>259</v>
      </c>
      <c r="C134" s="239">
        <f>SUM(C135,C137,)</f>
        <v>0</v>
      </c>
      <c r="D134" s="239">
        <f>SUM(D135,D137,)</f>
        <v>0</v>
      </c>
      <c r="E134" s="225"/>
      <c r="F134" s="215"/>
      <c r="G134" s="215"/>
      <c r="H134" s="215"/>
      <c r="I134" s="215"/>
      <c r="J134" s="215"/>
      <c r="K134" s="215"/>
      <c r="L134" s="215"/>
      <c r="M134" s="215"/>
      <c r="N134" s="294"/>
      <c r="O134" s="294"/>
    </row>
    <row r="135" spans="1:15" ht="18" x14ac:dyDescent="0.25">
      <c r="A135" s="222">
        <v>622</v>
      </c>
      <c r="B135" s="238" t="s">
        <v>397</v>
      </c>
      <c r="C135" s="239">
        <f>SUM(C136)</f>
        <v>0</v>
      </c>
      <c r="D135" s="239">
        <f>SUM(D136)</f>
        <v>0</v>
      </c>
      <c r="E135" s="225"/>
      <c r="F135" s="215"/>
      <c r="G135" s="215"/>
      <c r="H135" s="215"/>
      <c r="I135" s="215"/>
      <c r="J135" s="215"/>
      <c r="K135" s="215"/>
      <c r="L135" s="215"/>
      <c r="M135" s="215"/>
      <c r="N135" s="294"/>
      <c r="O135" s="294"/>
    </row>
    <row r="136" spans="1:15" ht="38.25" customHeight="1" x14ac:dyDescent="0.25">
      <c r="A136" s="234">
        <v>62201</v>
      </c>
      <c r="B136" s="249" t="s">
        <v>398</v>
      </c>
      <c r="C136" s="237"/>
      <c r="D136" s="237">
        <v>0</v>
      </c>
      <c r="E136" s="225"/>
      <c r="F136" s="215"/>
      <c r="G136" s="215"/>
      <c r="H136" s="215"/>
      <c r="I136" s="215"/>
      <c r="J136" s="215"/>
      <c r="K136" s="215"/>
      <c r="L136" s="215"/>
      <c r="M136" s="215"/>
      <c r="N136" s="294"/>
      <c r="O136" s="294"/>
    </row>
    <row r="137" spans="1:15" ht="18" x14ac:dyDescent="0.25">
      <c r="A137" s="222">
        <v>623</v>
      </c>
      <c r="B137" s="238" t="s">
        <v>399</v>
      </c>
      <c r="C137" s="239">
        <f>SUM(C138)</f>
        <v>0</v>
      </c>
      <c r="D137" s="239">
        <f>SUM(D138)</f>
        <v>0</v>
      </c>
      <c r="E137" s="225"/>
      <c r="F137" s="215"/>
      <c r="G137" s="215"/>
      <c r="H137" s="215"/>
      <c r="I137" s="215"/>
      <c r="J137" s="215"/>
      <c r="K137" s="215"/>
      <c r="L137" s="215"/>
      <c r="M137" s="215"/>
      <c r="N137" s="294"/>
      <c r="O137" s="294"/>
    </row>
    <row r="138" spans="1:15" ht="18" x14ac:dyDescent="0.25">
      <c r="A138" s="234">
        <v>62303</v>
      </c>
      <c r="B138" s="235" t="s">
        <v>372</v>
      </c>
      <c r="C138" s="237"/>
      <c r="D138" s="237">
        <v>0</v>
      </c>
      <c r="E138" s="225"/>
      <c r="F138" s="215"/>
      <c r="G138" s="215"/>
      <c r="H138" s="215"/>
      <c r="I138" s="215"/>
      <c r="J138" s="215"/>
      <c r="K138" s="215"/>
      <c r="L138" s="215"/>
      <c r="M138" s="215"/>
      <c r="N138" s="294"/>
      <c r="O138" s="294"/>
    </row>
    <row r="139" spans="1:15" ht="18" x14ac:dyDescent="0.25">
      <c r="A139" s="222">
        <v>72</v>
      </c>
      <c r="B139" s="238" t="s">
        <v>189</v>
      </c>
      <c r="C139" s="239">
        <f>SUM(C140)</f>
        <v>0</v>
      </c>
      <c r="D139" s="239">
        <f>SUM(D140)</f>
        <v>0</v>
      </c>
      <c r="E139" s="225"/>
      <c r="F139" s="215"/>
      <c r="G139" s="215"/>
      <c r="H139" s="215"/>
      <c r="I139" s="215"/>
      <c r="J139" s="215"/>
      <c r="K139" s="215"/>
      <c r="L139" s="215"/>
      <c r="M139" s="215"/>
      <c r="N139" s="294"/>
      <c r="O139" s="294"/>
    </row>
    <row r="140" spans="1:15" ht="18" x14ac:dyDescent="0.25">
      <c r="A140" s="222">
        <v>721</v>
      </c>
      <c r="B140" s="238" t="s">
        <v>400</v>
      </c>
      <c r="C140" s="239">
        <f>SUM(C141)</f>
        <v>0</v>
      </c>
      <c r="D140" s="239">
        <f>SUM(D141)</f>
        <v>0</v>
      </c>
      <c r="E140" s="225"/>
      <c r="F140" s="215"/>
      <c r="G140" s="215"/>
      <c r="H140" s="215"/>
      <c r="I140" s="215"/>
      <c r="J140" s="215"/>
      <c r="K140" s="215"/>
      <c r="L140" s="215"/>
      <c r="M140" s="215"/>
      <c r="N140" s="294"/>
      <c r="O140" s="294"/>
    </row>
    <row r="141" spans="1:15" ht="18.75" thickBot="1" x14ac:dyDescent="0.3">
      <c r="A141" s="250">
        <v>72101</v>
      </c>
      <c r="B141" s="251" t="s">
        <v>400</v>
      </c>
      <c r="C141" s="252">
        <v>0</v>
      </c>
      <c r="D141" s="252">
        <v>0</v>
      </c>
      <c r="E141" s="253"/>
      <c r="F141" s="215"/>
      <c r="G141" s="215"/>
      <c r="H141" s="215"/>
      <c r="I141" s="215"/>
      <c r="J141" s="215"/>
      <c r="K141" s="215"/>
      <c r="L141" s="215"/>
      <c r="M141" s="215"/>
      <c r="N141" s="294"/>
      <c r="O141" s="294"/>
    </row>
    <row r="142" spans="1:15" ht="18" x14ac:dyDescent="0.25">
      <c r="A142" s="254"/>
      <c r="B142" s="255" t="s">
        <v>93</v>
      </c>
      <c r="C142" s="256">
        <f>SUM(C38+C94+C105+C111+C134+C139)+C12+C32</f>
        <v>0</v>
      </c>
      <c r="D142" s="256">
        <f>SUM(D38+D94+D105+D111+D134+D139)+D12</f>
        <v>9175</v>
      </c>
      <c r="E142" s="256">
        <f>SUM(C142:D142)</f>
        <v>9175</v>
      </c>
      <c r="F142" s="215"/>
      <c r="G142" s="215"/>
      <c r="H142" s="215"/>
      <c r="I142" s="215"/>
      <c r="J142" s="215"/>
      <c r="K142" s="215"/>
      <c r="L142" s="215"/>
      <c r="M142" s="215"/>
      <c r="N142" s="294"/>
      <c r="O142" s="294"/>
    </row>
    <row r="143" spans="1:15" ht="18" x14ac:dyDescent="0.25">
      <c r="A143" s="215"/>
      <c r="B143" s="215"/>
      <c r="C143" s="215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  <c r="N143" s="294"/>
      <c r="O143" s="294"/>
    </row>
    <row r="144" spans="1:15" ht="18" x14ac:dyDescent="0.25">
      <c r="A144" s="294"/>
      <c r="B144" s="294"/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  <c r="N144" s="294"/>
      <c r="O144" s="294"/>
    </row>
    <row r="145" spans="1:15" ht="18" x14ac:dyDescent="0.25">
      <c r="A145" s="294"/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  <c r="N145" s="294"/>
      <c r="O145" s="294"/>
    </row>
    <row r="146" spans="1:15" ht="18" x14ac:dyDescent="0.25">
      <c r="A146" s="665" t="s">
        <v>408</v>
      </c>
      <c r="B146" s="665" t="s">
        <v>409</v>
      </c>
      <c r="C146" s="674" t="s">
        <v>410</v>
      </c>
      <c r="D146" s="665" t="s">
        <v>411</v>
      </c>
      <c r="E146" s="674" t="s">
        <v>412</v>
      </c>
      <c r="F146" s="674" t="s">
        <v>413</v>
      </c>
      <c r="G146" s="674"/>
      <c r="H146" s="674"/>
      <c r="I146" s="674"/>
      <c r="J146" s="674" t="s">
        <v>414</v>
      </c>
      <c r="K146" s="664" t="s">
        <v>415</v>
      </c>
      <c r="L146" s="664"/>
      <c r="M146" s="664"/>
      <c r="N146" s="664"/>
      <c r="O146" s="665" t="s">
        <v>93</v>
      </c>
    </row>
    <row r="147" spans="1:15" ht="18" x14ac:dyDescent="0.25">
      <c r="A147" s="665"/>
      <c r="B147" s="665"/>
      <c r="C147" s="674"/>
      <c r="D147" s="665"/>
      <c r="E147" s="674"/>
      <c r="F147" s="674"/>
      <c r="G147" s="674"/>
      <c r="H147" s="674"/>
      <c r="I147" s="674"/>
      <c r="J147" s="674"/>
      <c r="K147" s="258" t="s">
        <v>416</v>
      </c>
      <c r="L147" s="675" t="s">
        <v>417</v>
      </c>
      <c r="M147" s="675"/>
      <c r="N147" s="675"/>
      <c r="O147" s="665"/>
    </row>
    <row r="148" spans="1:15" ht="36" x14ac:dyDescent="0.25">
      <c r="A148" s="665"/>
      <c r="B148" s="665"/>
      <c r="C148" s="674"/>
      <c r="D148" s="665"/>
      <c r="E148" s="674"/>
      <c r="F148" s="259" t="s">
        <v>418</v>
      </c>
      <c r="G148" s="259" t="s">
        <v>458</v>
      </c>
      <c r="H148" s="259" t="s">
        <v>418</v>
      </c>
      <c r="I148" s="259" t="s">
        <v>419</v>
      </c>
      <c r="J148" s="259" t="s">
        <v>420</v>
      </c>
      <c r="K148" s="259" t="s">
        <v>421</v>
      </c>
      <c r="L148" s="260" t="s">
        <v>422</v>
      </c>
      <c r="M148" s="260" t="s">
        <v>423</v>
      </c>
      <c r="N148" s="259" t="s">
        <v>265</v>
      </c>
      <c r="O148" s="665"/>
    </row>
    <row r="149" spans="1:15" ht="18" x14ac:dyDescent="0.25">
      <c r="A149" s="261">
        <v>15</v>
      </c>
      <c r="B149" s="315" t="s">
        <v>459</v>
      </c>
      <c r="C149" s="269" t="s">
        <v>460</v>
      </c>
      <c r="D149" s="270"/>
      <c r="E149" s="272" t="s">
        <v>115</v>
      </c>
      <c r="F149" s="265">
        <v>600</v>
      </c>
      <c r="G149" s="265">
        <v>0</v>
      </c>
      <c r="H149" s="265">
        <f>+F149+G149</f>
        <v>600</v>
      </c>
      <c r="I149" s="265">
        <f>+H149*12</f>
        <v>7200</v>
      </c>
      <c r="J149" s="268">
        <v>600</v>
      </c>
      <c r="K149" s="266">
        <f>+J149*6.75%*12</f>
        <v>486</v>
      </c>
      <c r="L149" s="268">
        <v>0</v>
      </c>
      <c r="M149" s="266">
        <f>+J149*7.5%*12</f>
        <v>540</v>
      </c>
      <c r="N149" s="266">
        <f>SUM(K149:M149)</f>
        <v>1026</v>
      </c>
      <c r="O149" s="268">
        <f>ROUND((+I149+J149+N149),2)</f>
        <v>8826</v>
      </c>
    </row>
    <row r="150" spans="1:15" ht="18" x14ac:dyDescent="0.25">
      <c r="A150" s="261"/>
      <c r="B150" s="313" t="s">
        <v>448</v>
      </c>
      <c r="C150" s="269"/>
      <c r="D150" s="270"/>
      <c r="E150" s="272"/>
      <c r="F150" s="316">
        <f t="shared" ref="F150:O150" si="0">SUM(F149)</f>
        <v>600</v>
      </c>
      <c r="G150" s="316">
        <f t="shared" si="0"/>
        <v>0</v>
      </c>
      <c r="H150" s="316">
        <f t="shared" si="0"/>
        <v>600</v>
      </c>
      <c r="I150" s="316">
        <f t="shared" si="0"/>
        <v>7200</v>
      </c>
      <c r="J150" s="316">
        <f t="shared" si="0"/>
        <v>600</v>
      </c>
      <c r="K150" s="316">
        <f t="shared" si="0"/>
        <v>486</v>
      </c>
      <c r="L150" s="316">
        <f t="shared" si="0"/>
        <v>0</v>
      </c>
      <c r="M150" s="316">
        <f t="shared" si="0"/>
        <v>540</v>
      </c>
      <c r="N150" s="316">
        <f t="shared" si="0"/>
        <v>1026</v>
      </c>
      <c r="O150" s="316">
        <f t="shared" si="0"/>
        <v>8826</v>
      </c>
    </row>
    <row r="151" spans="1:15" ht="18" x14ac:dyDescent="0.25">
      <c r="A151" s="294"/>
      <c r="B151" s="294"/>
      <c r="C151" s="294"/>
      <c r="D151" s="294"/>
      <c r="E151" s="294"/>
      <c r="F151" s="294"/>
      <c r="G151" s="294"/>
      <c r="H151" s="294"/>
      <c r="I151" s="294"/>
      <c r="J151" s="294"/>
      <c r="K151" s="294"/>
      <c r="L151" s="294"/>
      <c r="M151" s="294"/>
      <c r="N151" s="294"/>
      <c r="O151" s="294"/>
    </row>
  </sheetData>
  <mergeCells count="20">
    <mergeCell ref="A9:E9"/>
    <mergeCell ref="A10:B10"/>
    <mergeCell ref="C10:D10"/>
    <mergeCell ref="E10:E11"/>
    <mergeCell ref="A8:E8"/>
    <mergeCell ref="A3:E3"/>
    <mergeCell ref="A4:E4"/>
    <mergeCell ref="A5:E5"/>
    <mergeCell ref="A6:E6"/>
    <mergeCell ref="A7:E7"/>
    <mergeCell ref="A146:A148"/>
    <mergeCell ref="B146:B148"/>
    <mergeCell ref="C146:C148"/>
    <mergeCell ref="D146:D148"/>
    <mergeCell ref="E146:E148"/>
    <mergeCell ref="F146:I147"/>
    <mergeCell ref="J146:J147"/>
    <mergeCell ref="K146:N146"/>
    <mergeCell ref="O146:O148"/>
    <mergeCell ref="L147:N147"/>
  </mergeCells>
  <pageMargins left="0.51181102362204722" right="0.11811023622047245" top="0.74803149606299213" bottom="0.55118110236220474" header="0.31496062992125984" footer="0.31496062992125984"/>
  <pageSetup scale="90" orientation="portrait" horizontalDpi="120" verticalDpi="72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57"/>
  <sheetViews>
    <sheetView topLeftCell="A127" workbookViewId="0">
      <selection activeCell="F138" sqref="F138"/>
    </sheetView>
  </sheetViews>
  <sheetFormatPr baseColWidth="10" defaultRowHeight="15" x14ac:dyDescent="0.25"/>
  <cols>
    <col min="2" max="2" width="41.85546875" customWidth="1"/>
    <col min="3" max="3" width="16.85546875" customWidth="1"/>
    <col min="4" max="4" width="17.5703125" customWidth="1"/>
    <col min="5" max="5" width="19.42578125" customWidth="1"/>
    <col min="6" max="6" width="17.140625" customWidth="1"/>
    <col min="7" max="7" width="19.42578125" customWidth="1"/>
    <col min="8" max="8" width="19.85546875" customWidth="1"/>
    <col min="9" max="9" width="16.5703125" customWidth="1"/>
    <col min="10" max="10" width="14.5703125" customWidth="1"/>
    <col min="11" max="11" width="17" customWidth="1"/>
    <col min="12" max="12" width="17.85546875" customWidth="1"/>
    <col min="13" max="13" width="18.42578125" customWidth="1"/>
    <col min="14" max="14" width="16" customWidth="1"/>
    <col min="15" max="15" width="16.140625" customWidth="1"/>
  </cols>
  <sheetData>
    <row r="3" spans="1:15" ht="18.75" x14ac:dyDescent="0.3">
      <c r="A3" s="672" t="s">
        <v>401</v>
      </c>
      <c r="B3" s="672"/>
      <c r="C3" s="672"/>
      <c r="D3" s="672"/>
      <c r="E3" s="672"/>
      <c r="F3" s="215"/>
      <c r="G3" s="215"/>
      <c r="H3" s="215"/>
      <c r="I3" s="215"/>
      <c r="J3" s="215"/>
      <c r="K3" s="215"/>
      <c r="L3" s="215"/>
      <c r="M3" s="215"/>
      <c r="N3" s="116"/>
      <c r="O3" s="116"/>
    </row>
    <row r="4" spans="1:15" ht="18.75" x14ac:dyDescent="0.3">
      <c r="A4" s="672" t="s">
        <v>402</v>
      </c>
      <c r="B4" s="672"/>
      <c r="C4" s="672"/>
      <c r="D4" s="672"/>
      <c r="E4" s="672"/>
      <c r="F4" s="215"/>
      <c r="G4" s="215"/>
      <c r="H4" s="215"/>
      <c r="I4" s="215"/>
      <c r="J4" s="215"/>
      <c r="K4" s="215"/>
      <c r="L4" s="215"/>
      <c r="M4" s="215"/>
      <c r="N4" s="116"/>
      <c r="O4" s="116"/>
    </row>
    <row r="5" spans="1:15" ht="18.75" x14ac:dyDescent="0.3">
      <c r="A5" s="672" t="s">
        <v>163</v>
      </c>
      <c r="B5" s="672"/>
      <c r="C5" s="672"/>
      <c r="D5" s="672"/>
      <c r="E5" s="672"/>
      <c r="F5" s="215"/>
      <c r="G5" s="215"/>
      <c r="H5" s="215"/>
      <c r="I5" s="215"/>
      <c r="J5" s="215"/>
      <c r="K5" s="215"/>
      <c r="L5" s="215"/>
      <c r="M5" s="215"/>
      <c r="N5" s="116"/>
      <c r="O5" s="116"/>
    </row>
    <row r="6" spans="1:15" ht="18.75" x14ac:dyDescent="0.3">
      <c r="A6" s="672" t="s">
        <v>438</v>
      </c>
      <c r="B6" s="672"/>
      <c r="C6" s="672"/>
      <c r="D6" s="672"/>
      <c r="E6" s="672"/>
      <c r="F6" s="215"/>
      <c r="G6" s="215"/>
      <c r="H6" s="215"/>
      <c r="I6" s="215"/>
      <c r="J6" s="215"/>
      <c r="K6" s="215"/>
      <c r="L6" s="215"/>
      <c r="M6" s="215"/>
      <c r="N6" s="116"/>
      <c r="O6" s="116"/>
    </row>
    <row r="7" spans="1:15" ht="18.75" x14ac:dyDescent="0.3">
      <c r="A7" s="672" t="s">
        <v>403</v>
      </c>
      <c r="B7" s="672"/>
      <c r="C7" s="672"/>
      <c r="D7" s="672"/>
      <c r="E7" s="672"/>
      <c r="F7" s="215"/>
      <c r="G7" s="215"/>
      <c r="H7" s="215"/>
      <c r="I7" s="215"/>
      <c r="J7" s="215"/>
      <c r="K7" s="215"/>
      <c r="L7" s="215"/>
      <c r="M7" s="215"/>
      <c r="N7" s="116"/>
      <c r="O7" s="116"/>
    </row>
    <row r="8" spans="1:15" ht="18.75" x14ac:dyDescent="0.3">
      <c r="A8" s="672" t="s">
        <v>404</v>
      </c>
      <c r="B8" s="672"/>
      <c r="C8" s="672"/>
      <c r="D8" s="672"/>
      <c r="E8" s="672"/>
      <c r="F8" s="215"/>
      <c r="G8" s="215"/>
      <c r="H8" s="215"/>
      <c r="I8" s="215"/>
      <c r="J8" s="215"/>
      <c r="K8" s="215"/>
      <c r="L8" s="215"/>
      <c r="M8" s="215"/>
      <c r="N8" s="116"/>
      <c r="O8" s="116"/>
    </row>
    <row r="9" spans="1:15" ht="18.75" x14ac:dyDescent="0.3">
      <c r="A9" s="673" t="s">
        <v>501</v>
      </c>
      <c r="B9" s="673"/>
      <c r="C9" s="673"/>
      <c r="D9" s="673"/>
      <c r="E9" s="673"/>
      <c r="F9" s="215"/>
      <c r="G9" s="215"/>
      <c r="H9" s="215"/>
      <c r="I9" s="215"/>
      <c r="J9" s="215"/>
      <c r="K9" s="215"/>
      <c r="L9" s="215"/>
      <c r="M9" s="215"/>
      <c r="N9" s="116"/>
      <c r="O9" s="116"/>
    </row>
    <row r="10" spans="1:15" ht="18.75" x14ac:dyDescent="0.3">
      <c r="A10" s="664" t="s">
        <v>269</v>
      </c>
      <c r="B10" s="664"/>
      <c r="C10" s="664" t="s">
        <v>270</v>
      </c>
      <c r="D10" s="664"/>
      <c r="E10" s="665" t="s">
        <v>93</v>
      </c>
      <c r="F10" s="215"/>
      <c r="G10" s="215"/>
      <c r="H10" s="215"/>
      <c r="I10" s="215"/>
      <c r="J10" s="215"/>
      <c r="K10" s="215"/>
      <c r="L10" s="215"/>
      <c r="M10" s="215"/>
      <c r="N10" s="116"/>
      <c r="O10" s="116"/>
    </row>
    <row r="11" spans="1:15" ht="72.75" x14ac:dyDescent="0.3">
      <c r="A11" s="217" t="s">
        <v>271</v>
      </c>
      <c r="B11" s="217" t="s">
        <v>272</v>
      </c>
      <c r="C11" s="218" t="s">
        <v>405</v>
      </c>
      <c r="D11" s="218" t="s">
        <v>275</v>
      </c>
      <c r="E11" s="665"/>
      <c r="F11" s="215"/>
      <c r="G11" s="215"/>
      <c r="H11" s="215"/>
      <c r="I11" s="215"/>
      <c r="J11" s="215"/>
      <c r="K11" s="215"/>
      <c r="L11" s="215"/>
      <c r="M11" s="215"/>
      <c r="N11" s="116"/>
      <c r="O11" s="116"/>
    </row>
    <row r="12" spans="1:15" ht="18.75" x14ac:dyDescent="0.3">
      <c r="A12" s="219">
        <v>51</v>
      </c>
      <c r="B12" s="220" t="s">
        <v>192</v>
      </c>
      <c r="C12" s="221">
        <f>SUM(C13,C18,C22,C25,C27,C29,C35)</f>
        <v>56432</v>
      </c>
      <c r="D12" s="221">
        <f>SUM(D13,D18,D22,D25,D27,D29,D35)+D32</f>
        <v>0</v>
      </c>
      <c r="E12" s="317"/>
      <c r="F12" s="215"/>
      <c r="G12" s="215"/>
      <c r="H12" s="215"/>
      <c r="I12" s="215"/>
      <c r="J12" s="215"/>
      <c r="K12" s="215"/>
      <c r="L12" s="215"/>
      <c r="M12" s="215"/>
      <c r="N12" s="116"/>
      <c r="O12" s="116"/>
    </row>
    <row r="13" spans="1:15" ht="18.75" x14ac:dyDescent="0.3">
      <c r="A13" s="222">
        <v>511</v>
      </c>
      <c r="B13" s="223" t="s">
        <v>276</v>
      </c>
      <c r="C13" s="224">
        <f>SUM(C14:C17)</f>
        <v>37732</v>
      </c>
      <c r="D13" s="224">
        <f>SUM(D14:D17)</f>
        <v>0</v>
      </c>
      <c r="E13" s="318"/>
      <c r="F13" s="215"/>
      <c r="G13" s="215"/>
      <c r="H13" s="215"/>
      <c r="I13" s="215"/>
      <c r="J13" s="215"/>
      <c r="K13" s="215"/>
      <c r="L13" s="215"/>
      <c r="M13" s="215"/>
      <c r="N13" s="116"/>
      <c r="O13" s="116"/>
    </row>
    <row r="14" spans="1:15" ht="18.75" x14ac:dyDescent="0.3">
      <c r="A14" s="226" t="s">
        <v>277</v>
      </c>
      <c r="B14" s="227" t="s">
        <v>278</v>
      </c>
      <c r="C14" s="228">
        <v>33432</v>
      </c>
      <c r="D14" s="228">
        <v>0</v>
      </c>
      <c r="E14" s="318"/>
      <c r="F14" s="215"/>
      <c r="G14" s="215"/>
      <c r="H14" s="215"/>
      <c r="I14" s="215"/>
      <c r="J14" s="215"/>
      <c r="K14" s="215"/>
      <c r="L14" s="215"/>
      <c r="M14" s="215"/>
      <c r="N14" s="116"/>
      <c r="O14" s="116"/>
    </row>
    <row r="15" spans="1:15" ht="18.75" x14ac:dyDescent="0.3">
      <c r="A15" s="226" t="s">
        <v>279</v>
      </c>
      <c r="B15" s="227" t="s">
        <v>280</v>
      </c>
      <c r="C15" s="228">
        <v>3000</v>
      </c>
      <c r="D15" s="228">
        <v>0</v>
      </c>
      <c r="E15" s="318"/>
      <c r="F15" s="215"/>
      <c r="G15" s="215"/>
      <c r="H15" s="215"/>
      <c r="I15" s="215"/>
      <c r="J15" s="215"/>
      <c r="K15" s="215"/>
      <c r="L15" s="215"/>
      <c r="M15" s="215"/>
      <c r="N15" s="116"/>
      <c r="O15" s="116"/>
    </row>
    <row r="16" spans="1:15" ht="18.75" x14ac:dyDescent="0.3">
      <c r="A16" s="226" t="s">
        <v>281</v>
      </c>
      <c r="B16" s="227" t="s">
        <v>282</v>
      </c>
      <c r="C16" s="228">
        <v>0</v>
      </c>
      <c r="D16" s="228">
        <v>0</v>
      </c>
      <c r="E16" s="318"/>
      <c r="F16" s="215"/>
      <c r="G16" s="215"/>
      <c r="H16" s="215"/>
      <c r="I16" s="215"/>
      <c r="J16" s="215"/>
      <c r="K16" s="215"/>
      <c r="L16" s="215"/>
      <c r="M16" s="215"/>
      <c r="N16" s="116"/>
      <c r="O16" s="116"/>
    </row>
    <row r="17" spans="1:15" ht="18.75" x14ac:dyDescent="0.3">
      <c r="A17" s="226" t="s">
        <v>283</v>
      </c>
      <c r="B17" s="227" t="s">
        <v>284</v>
      </c>
      <c r="C17" s="229">
        <v>1300</v>
      </c>
      <c r="D17" s="229">
        <v>0</v>
      </c>
      <c r="E17" s="319"/>
      <c r="F17" s="215"/>
      <c r="G17" s="215"/>
      <c r="H17" s="215"/>
      <c r="I17" s="215"/>
      <c r="J17" s="215"/>
      <c r="K17" s="215"/>
      <c r="L17" s="215"/>
      <c r="M17" s="215"/>
      <c r="N17" s="116"/>
      <c r="O17" s="116"/>
    </row>
    <row r="18" spans="1:15" ht="18.75" x14ac:dyDescent="0.3">
      <c r="A18" s="232" t="s">
        <v>285</v>
      </c>
      <c r="B18" s="233" t="s">
        <v>286</v>
      </c>
      <c r="C18" s="224">
        <f>SUM(C19:C21)</f>
        <v>14000</v>
      </c>
      <c r="D18" s="224">
        <f>SUM(D19:D21)</f>
        <v>0</v>
      </c>
      <c r="E18" s="318"/>
      <c r="F18" s="215"/>
      <c r="G18" s="215"/>
      <c r="H18" s="215"/>
      <c r="I18" s="215"/>
      <c r="J18" s="215"/>
      <c r="K18" s="215"/>
      <c r="L18" s="215"/>
      <c r="M18" s="215"/>
      <c r="N18" s="116"/>
      <c r="O18" s="116"/>
    </row>
    <row r="19" spans="1:15" ht="18.75" x14ac:dyDescent="0.3">
      <c r="A19" s="226" t="s">
        <v>287</v>
      </c>
      <c r="B19" s="227" t="s">
        <v>278</v>
      </c>
      <c r="C19" s="228">
        <v>14000</v>
      </c>
      <c r="D19" s="228">
        <v>0</v>
      </c>
      <c r="E19" s="318"/>
      <c r="F19" s="215"/>
      <c r="G19" s="215"/>
      <c r="H19" s="215"/>
      <c r="I19" s="215"/>
      <c r="J19" s="215"/>
      <c r="K19" s="215"/>
      <c r="L19" s="215"/>
      <c r="M19" s="215"/>
      <c r="N19" s="116"/>
      <c r="O19" s="116"/>
    </row>
    <row r="20" spans="1:15" ht="18.75" x14ac:dyDescent="0.3">
      <c r="A20" s="234">
        <v>51202</v>
      </c>
      <c r="B20" s="235" t="s">
        <v>288</v>
      </c>
      <c r="C20" s="228">
        <v>0</v>
      </c>
      <c r="D20" s="228">
        <v>0</v>
      </c>
      <c r="E20" s="318"/>
      <c r="F20" s="215"/>
      <c r="G20" s="215"/>
      <c r="H20" s="215"/>
      <c r="I20" s="215"/>
      <c r="J20" s="215"/>
      <c r="K20" s="215"/>
      <c r="L20" s="215"/>
      <c r="M20" s="215"/>
      <c r="N20" s="116"/>
      <c r="O20" s="116"/>
    </row>
    <row r="21" spans="1:15" ht="18.75" x14ac:dyDescent="0.3">
      <c r="A21" s="226" t="s">
        <v>289</v>
      </c>
      <c r="B21" s="227" t="s">
        <v>280</v>
      </c>
      <c r="C21" s="228">
        <v>0</v>
      </c>
      <c r="D21" s="228">
        <v>0</v>
      </c>
      <c r="E21" s="318"/>
      <c r="F21" s="215"/>
      <c r="G21" s="215"/>
      <c r="H21" s="215"/>
      <c r="I21" s="215"/>
      <c r="J21" s="215"/>
      <c r="K21" s="215"/>
      <c r="L21" s="215"/>
      <c r="M21" s="215"/>
      <c r="N21" s="116"/>
      <c r="O21" s="116"/>
    </row>
    <row r="22" spans="1:15" ht="18.75" x14ac:dyDescent="0.3">
      <c r="A22" s="232" t="s">
        <v>290</v>
      </c>
      <c r="B22" s="233" t="s">
        <v>291</v>
      </c>
      <c r="C22" s="224">
        <f>SUM(C23:C24)</f>
        <v>0</v>
      </c>
      <c r="D22" s="224">
        <f>SUM(D23:D24)</f>
        <v>0</v>
      </c>
      <c r="E22" s="318"/>
      <c r="F22" s="215"/>
      <c r="G22" s="215"/>
      <c r="H22" s="215"/>
      <c r="I22" s="215"/>
      <c r="J22" s="215"/>
      <c r="K22" s="215"/>
      <c r="L22" s="215"/>
      <c r="M22" s="215"/>
      <c r="N22" s="116"/>
      <c r="O22" s="116"/>
    </row>
    <row r="23" spans="1:15" ht="18.75" x14ac:dyDescent="0.3">
      <c r="A23" s="234">
        <v>51301</v>
      </c>
      <c r="B23" s="235" t="s">
        <v>292</v>
      </c>
      <c r="C23" s="237">
        <v>0</v>
      </c>
      <c r="D23" s="237">
        <v>0</v>
      </c>
      <c r="E23" s="318"/>
      <c r="F23" s="215"/>
      <c r="G23" s="215"/>
      <c r="H23" s="215"/>
      <c r="I23" s="215"/>
      <c r="J23" s="215"/>
      <c r="K23" s="215"/>
      <c r="L23" s="215"/>
      <c r="M23" s="215"/>
      <c r="N23" s="116"/>
      <c r="O23" s="116"/>
    </row>
    <row r="24" spans="1:15" ht="18.75" x14ac:dyDescent="0.3">
      <c r="A24" s="234">
        <v>51302</v>
      </c>
      <c r="B24" s="235" t="s">
        <v>293</v>
      </c>
      <c r="C24" s="237">
        <v>0</v>
      </c>
      <c r="D24" s="237">
        <v>0</v>
      </c>
      <c r="E24" s="318"/>
      <c r="F24" s="215"/>
      <c r="G24" s="215"/>
      <c r="H24" s="215"/>
      <c r="I24" s="215"/>
      <c r="J24" s="215"/>
      <c r="K24" s="215"/>
      <c r="L24" s="215"/>
      <c r="M24" s="215"/>
      <c r="N24" s="116"/>
      <c r="O24" s="116"/>
    </row>
    <row r="25" spans="1:15" ht="18.75" x14ac:dyDescent="0.3">
      <c r="A25" s="222">
        <v>514</v>
      </c>
      <c r="B25" s="238" t="s">
        <v>294</v>
      </c>
      <c r="C25" s="239">
        <f>SUM(C26)</f>
        <v>2400</v>
      </c>
      <c r="D25" s="239">
        <f>SUM(D26)</f>
        <v>0</v>
      </c>
      <c r="E25" s="318"/>
      <c r="F25" s="215"/>
      <c r="G25" s="215"/>
      <c r="H25" s="215"/>
      <c r="I25" s="215"/>
      <c r="J25" s="215"/>
      <c r="K25" s="215"/>
      <c r="L25" s="215"/>
      <c r="M25" s="215"/>
      <c r="N25" s="116"/>
      <c r="O25" s="116"/>
    </row>
    <row r="26" spans="1:15" ht="18.75" x14ac:dyDescent="0.3">
      <c r="A26" s="226" t="s">
        <v>295</v>
      </c>
      <c r="B26" s="227" t="s">
        <v>296</v>
      </c>
      <c r="C26" s="228">
        <v>2400</v>
      </c>
      <c r="D26" s="228">
        <v>0</v>
      </c>
      <c r="E26" s="318"/>
      <c r="F26" s="215"/>
      <c r="G26" s="215"/>
      <c r="H26" s="215"/>
      <c r="I26" s="215"/>
      <c r="J26" s="215"/>
      <c r="K26" s="215"/>
      <c r="L26" s="215"/>
      <c r="M26" s="215"/>
      <c r="N26" s="116"/>
      <c r="O26" s="116"/>
    </row>
    <row r="27" spans="1:15" ht="18.75" x14ac:dyDescent="0.3">
      <c r="A27" s="222">
        <v>515</v>
      </c>
      <c r="B27" s="238" t="s">
        <v>297</v>
      </c>
      <c r="C27" s="224">
        <f>SUM(C28)</f>
        <v>2300</v>
      </c>
      <c r="D27" s="224">
        <f>SUM(D28)</f>
        <v>0</v>
      </c>
      <c r="E27" s="318"/>
      <c r="F27" s="215"/>
      <c r="G27" s="215"/>
      <c r="H27" s="215"/>
      <c r="I27" s="215"/>
      <c r="J27" s="215"/>
      <c r="K27" s="215"/>
      <c r="L27" s="215"/>
      <c r="M27" s="215"/>
      <c r="N27" s="116"/>
      <c r="O27" s="116"/>
    </row>
    <row r="28" spans="1:15" ht="18.75" x14ac:dyDescent="0.3">
      <c r="A28" s="226" t="s">
        <v>298</v>
      </c>
      <c r="B28" s="227" t="s">
        <v>299</v>
      </c>
      <c r="C28" s="228">
        <v>2300</v>
      </c>
      <c r="D28" s="228">
        <v>0</v>
      </c>
      <c r="E28" s="318"/>
      <c r="F28" s="215"/>
      <c r="G28" s="215"/>
      <c r="H28" s="215"/>
      <c r="I28" s="215"/>
      <c r="J28" s="215"/>
      <c r="K28" s="215"/>
      <c r="L28" s="215"/>
      <c r="M28" s="215"/>
      <c r="N28" s="116"/>
      <c r="O28" s="116"/>
    </row>
    <row r="29" spans="1:15" ht="18.75" x14ac:dyDescent="0.3">
      <c r="A29" s="232" t="s">
        <v>300</v>
      </c>
      <c r="B29" s="233" t="s">
        <v>301</v>
      </c>
      <c r="C29" s="224" t="s">
        <v>302</v>
      </c>
      <c r="D29" s="224">
        <f>SUM(D30:D31)</f>
        <v>0</v>
      </c>
      <c r="E29" s="318"/>
      <c r="F29" s="215"/>
      <c r="G29" s="215"/>
      <c r="H29" s="215"/>
      <c r="I29" s="215"/>
      <c r="J29" s="215"/>
      <c r="K29" s="215"/>
      <c r="L29" s="215"/>
      <c r="M29" s="215"/>
      <c r="N29" s="116"/>
      <c r="O29" s="116"/>
    </row>
    <row r="30" spans="1:15" ht="18.75" x14ac:dyDescent="0.3">
      <c r="A30" s="234">
        <v>51601</v>
      </c>
      <c r="B30" s="235" t="s">
        <v>301</v>
      </c>
      <c r="C30" s="237">
        <v>0</v>
      </c>
      <c r="D30" s="237">
        <v>0</v>
      </c>
      <c r="E30" s="318"/>
      <c r="F30" s="215"/>
      <c r="G30" s="215"/>
      <c r="H30" s="215"/>
      <c r="I30" s="215"/>
      <c r="J30" s="215"/>
      <c r="K30" s="215"/>
      <c r="L30" s="215"/>
      <c r="M30" s="215"/>
      <c r="N30" s="116"/>
      <c r="O30" s="116"/>
    </row>
    <row r="31" spans="1:15" ht="18.75" x14ac:dyDescent="0.3">
      <c r="A31" s="234">
        <v>51602</v>
      </c>
      <c r="B31" s="235" t="s">
        <v>303</v>
      </c>
      <c r="C31" s="237">
        <v>0</v>
      </c>
      <c r="D31" s="237">
        <v>0</v>
      </c>
      <c r="E31" s="318"/>
      <c r="F31" s="215"/>
      <c r="G31" s="215"/>
      <c r="H31" s="215"/>
      <c r="I31" s="215"/>
      <c r="J31" s="215"/>
      <c r="K31" s="215"/>
      <c r="L31" s="215"/>
      <c r="M31" s="215"/>
      <c r="N31" s="116"/>
      <c r="O31" s="116"/>
    </row>
    <row r="32" spans="1:15" ht="18.75" x14ac:dyDescent="0.3">
      <c r="A32" s="222">
        <v>517</v>
      </c>
      <c r="B32" s="238" t="s">
        <v>304</v>
      </c>
      <c r="C32" s="237"/>
      <c r="D32" s="237">
        <f>SUM(D33:D34)</f>
        <v>0</v>
      </c>
      <c r="E32" s="318"/>
      <c r="F32" s="215"/>
      <c r="G32" s="215"/>
      <c r="H32" s="215"/>
      <c r="I32" s="215"/>
      <c r="J32" s="215"/>
      <c r="K32" s="215"/>
      <c r="L32" s="215"/>
      <c r="M32" s="215"/>
      <c r="N32" s="116"/>
      <c r="O32" s="116"/>
    </row>
    <row r="33" spans="1:15" ht="36.75" x14ac:dyDescent="0.3">
      <c r="A33" s="234">
        <v>51701</v>
      </c>
      <c r="B33" s="249" t="s">
        <v>305</v>
      </c>
      <c r="C33" s="237"/>
      <c r="D33" s="237">
        <v>0</v>
      </c>
      <c r="E33" s="318"/>
      <c r="F33" s="215"/>
      <c r="G33" s="215"/>
      <c r="H33" s="215"/>
      <c r="I33" s="215"/>
      <c r="J33" s="215"/>
      <c r="K33" s="215"/>
      <c r="L33" s="215"/>
      <c r="M33" s="215"/>
      <c r="N33" s="116"/>
      <c r="O33" s="116"/>
    </row>
    <row r="34" spans="1:15" ht="36.75" x14ac:dyDescent="0.3">
      <c r="A34" s="234">
        <v>51702</v>
      </c>
      <c r="B34" s="249" t="s">
        <v>306</v>
      </c>
      <c r="C34" s="237"/>
      <c r="D34" s="237">
        <v>0</v>
      </c>
      <c r="E34" s="318"/>
      <c r="F34" s="215"/>
      <c r="G34" s="215"/>
      <c r="H34" s="215"/>
      <c r="I34" s="215"/>
      <c r="J34" s="215"/>
      <c r="K34" s="215"/>
      <c r="L34" s="215"/>
      <c r="M34" s="215"/>
      <c r="N34" s="116"/>
      <c r="O34" s="116"/>
    </row>
    <row r="35" spans="1:15" ht="18.75" x14ac:dyDescent="0.3">
      <c r="A35" s="222">
        <v>519</v>
      </c>
      <c r="B35" s="238" t="s">
        <v>307</v>
      </c>
      <c r="C35" s="239">
        <f>SUM(C36:C37)</f>
        <v>0</v>
      </c>
      <c r="D35" s="239">
        <f>SUM(D36:D37)</f>
        <v>0</v>
      </c>
      <c r="E35" s="318"/>
      <c r="F35" s="215"/>
      <c r="G35" s="215"/>
      <c r="H35" s="215"/>
      <c r="I35" s="215"/>
      <c r="J35" s="215"/>
      <c r="K35" s="215"/>
      <c r="L35" s="215"/>
      <c r="M35" s="215"/>
      <c r="N35" s="116"/>
      <c r="O35" s="116"/>
    </row>
    <row r="36" spans="1:15" ht="18.75" x14ac:dyDescent="0.3">
      <c r="A36" s="234">
        <v>51901</v>
      </c>
      <c r="B36" s="235" t="s">
        <v>308</v>
      </c>
      <c r="C36" s="237">
        <v>0</v>
      </c>
      <c r="D36" s="237">
        <v>0</v>
      </c>
      <c r="E36" s="318"/>
      <c r="F36" s="215"/>
      <c r="G36" s="215"/>
      <c r="H36" s="215"/>
      <c r="I36" s="215"/>
      <c r="J36" s="215"/>
      <c r="K36" s="215"/>
      <c r="L36" s="215"/>
      <c r="M36" s="215"/>
      <c r="N36" s="116"/>
      <c r="O36" s="116"/>
    </row>
    <row r="37" spans="1:15" ht="18.75" x14ac:dyDescent="0.3">
      <c r="A37" s="234">
        <v>51999</v>
      </c>
      <c r="B37" s="235" t="s">
        <v>307</v>
      </c>
      <c r="C37" s="237">
        <v>0</v>
      </c>
      <c r="D37" s="237">
        <v>0</v>
      </c>
      <c r="E37" s="318"/>
      <c r="F37" s="215"/>
      <c r="G37" s="215"/>
      <c r="H37" s="215"/>
      <c r="I37" s="215"/>
      <c r="J37" s="215"/>
      <c r="K37" s="215"/>
      <c r="L37" s="215"/>
      <c r="M37" s="215"/>
      <c r="N37" s="116"/>
      <c r="O37" s="116"/>
    </row>
    <row r="38" spans="1:15" ht="18.75" x14ac:dyDescent="0.3">
      <c r="A38" s="222">
        <v>54</v>
      </c>
      <c r="B38" s="238" t="s">
        <v>193</v>
      </c>
      <c r="C38" s="224">
        <f>SUM(C39,C59,C65,C82,)</f>
        <v>2100</v>
      </c>
      <c r="D38" s="224">
        <f>SUM(D39,D59,D65,D82,)</f>
        <v>0</v>
      </c>
      <c r="E38" s="318"/>
      <c r="F38" s="215"/>
      <c r="G38" s="215"/>
      <c r="H38" s="215"/>
      <c r="I38" s="215"/>
      <c r="J38" s="215"/>
      <c r="K38" s="215"/>
      <c r="L38" s="215"/>
      <c r="M38" s="215"/>
      <c r="N38" s="116"/>
      <c r="O38" s="116"/>
    </row>
    <row r="39" spans="1:15" ht="18.75" x14ac:dyDescent="0.3">
      <c r="A39" s="222">
        <v>541</v>
      </c>
      <c r="B39" s="238" t="s">
        <v>309</v>
      </c>
      <c r="C39" s="239">
        <f>SUM(C40:C58)</f>
        <v>1800</v>
      </c>
      <c r="D39" s="239">
        <f>SUM(D40:D58)</f>
        <v>0</v>
      </c>
      <c r="E39" s="318"/>
      <c r="F39" s="215"/>
      <c r="G39" s="215"/>
      <c r="H39" s="215"/>
      <c r="I39" s="215"/>
      <c r="J39" s="215"/>
      <c r="K39" s="215"/>
      <c r="L39" s="215"/>
      <c r="M39" s="215"/>
      <c r="N39" s="116"/>
      <c r="O39" s="116"/>
    </row>
    <row r="40" spans="1:15" ht="18.75" x14ac:dyDescent="0.3">
      <c r="A40" s="234">
        <v>54101</v>
      </c>
      <c r="B40" s="235" t="s">
        <v>310</v>
      </c>
      <c r="C40" s="237">
        <v>0</v>
      </c>
      <c r="D40" s="237">
        <v>0</v>
      </c>
      <c r="E40" s="318"/>
      <c r="F40" s="215"/>
      <c r="G40" s="215"/>
      <c r="H40" s="215"/>
      <c r="I40" s="215"/>
      <c r="J40" s="215"/>
      <c r="K40" s="215"/>
      <c r="L40" s="215"/>
      <c r="M40" s="215"/>
      <c r="N40" s="116"/>
      <c r="O40" s="116"/>
    </row>
    <row r="41" spans="1:15" ht="18.75" x14ac:dyDescent="0.3">
      <c r="A41" s="234">
        <v>54103</v>
      </c>
      <c r="B41" s="235" t="s">
        <v>311</v>
      </c>
      <c r="C41" s="237">
        <v>0</v>
      </c>
      <c r="D41" s="237">
        <v>0</v>
      </c>
      <c r="E41" s="318"/>
      <c r="F41" s="215"/>
      <c r="G41" s="215"/>
      <c r="H41" s="215"/>
      <c r="I41" s="215"/>
      <c r="J41" s="215"/>
      <c r="K41" s="215"/>
      <c r="L41" s="215"/>
      <c r="M41" s="215"/>
      <c r="N41" s="116"/>
      <c r="O41" s="116"/>
    </row>
    <row r="42" spans="1:15" ht="18.75" x14ac:dyDescent="0.3">
      <c r="A42" s="234">
        <v>54104</v>
      </c>
      <c r="B42" s="235" t="s">
        <v>312</v>
      </c>
      <c r="C42" s="237">
        <v>0</v>
      </c>
      <c r="D42" s="237">
        <v>0</v>
      </c>
      <c r="E42" s="318"/>
      <c r="F42" s="215"/>
      <c r="G42" s="215"/>
      <c r="H42" s="215"/>
      <c r="I42" s="215"/>
      <c r="J42" s="215"/>
      <c r="K42" s="215"/>
      <c r="L42" s="215"/>
      <c r="M42" s="215"/>
      <c r="N42" s="116"/>
      <c r="O42" s="116"/>
    </row>
    <row r="43" spans="1:15" ht="18.75" x14ac:dyDescent="0.3">
      <c r="A43" s="234">
        <v>54105</v>
      </c>
      <c r="B43" s="235" t="s">
        <v>313</v>
      </c>
      <c r="C43" s="237">
        <v>100</v>
      </c>
      <c r="D43" s="237">
        <v>0</v>
      </c>
      <c r="E43" s="318"/>
      <c r="F43" s="215"/>
      <c r="G43" s="215"/>
      <c r="H43" s="215"/>
      <c r="I43" s="215"/>
      <c r="J43" s="215"/>
      <c r="K43" s="215"/>
      <c r="L43" s="215"/>
      <c r="M43" s="215"/>
      <c r="N43" s="116"/>
      <c r="O43" s="116"/>
    </row>
    <row r="44" spans="1:15" ht="18.75" x14ac:dyDescent="0.3">
      <c r="A44" s="234">
        <v>54106</v>
      </c>
      <c r="B44" s="235" t="s">
        <v>314</v>
      </c>
      <c r="C44" s="237">
        <v>0</v>
      </c>
      <c r="D44" s="237">
        <v>0</v>
      </c>
      <c r="E44" s="318"/>
      <c r="F44" s="215"/>
      <c r="G44" s="215"/>
      <c r="H44" s="215"/>
      <c r="I44" s="215"/>
      <c r="J44" s="215"/>
      <c r="K44" s="215"/>
      <c r="L44" s="215"/>
      <c r="M44" s="215"/>
      <c r="N44" s="116"/>
      <c r="O44" s="116"/>
    </row>
    <row r="45" spans="1:15" ht="18.75" x14ac:dyDescent="0.3">
      <c r="A45" s="234">
        <v>54107</v>
      </c>
      <c r="B45" s="235" t="s">
        <v>315</v>
      </c>
      <c r="C45" s="237">
        <v>0</v>
      </c>
      <c r="D45" s="237">
        <v>0</v>
      </c>
      <c r="E45" s="318"/>
      <c r="F45" s="215"/>
      <c r="G45" s="215"/>
      <c r="H45" s="215"/>
      <c r="I45" s="215"/>
      <c r="J45" s="215"/>
      <c r="K45" s="215"/>
      <c r="L45" s="215"/>
      <c r="M45" s="215"/>
      <c r="N45" s="116"/>
      <c r="O45" s="116"/>
    </row>
    <row r="46" spans="1:15" ht="18.75" x14ac:dyDescent="0.3">
      <c r="A46" s="234">
        <v>54108</v>
      </c>
      <c r="B46" s="235" t="s">
        <v>316</v>
      </c>
      <c r="C46" s="237">
        <v>0</v>
      </c>
      <c r="D46" s="237">
        <v>0</v>
      </c>
      <c r="E46" s="318"/>
      <c r="F46" s="215"/>
      <c r="G46" s="215"/>
      <c r="H46" s="215"/>
      <c r="I46" s="215"/>
      <c r="J46" s="215"/>
      <c r="K46" s="215"/>
      <c r="L46" s="215"/>
      <c r="M46" s="215"/>
      <c r="N46" s="116"/>
      <c r="O46" s="116"/>
    </row>
    <row r="47" spans="1:15" ht="18.75" x14ac:dyDescent="0.3">
      <c r="A47" s="234">
        <v>54109</v>
      </c>
      <c r="B47" s="235" t="s">
        <v>317</v>
      </c>
      <c r="C47" s="237">
        <v>600</v>
      </c>
      <c r="D47" s="237">
        <v>0</v>
      </c>
      <c r="E47" s="318"/>
      <c r="F47" s="215"/>
      <c r="G47" s="215"/>
      <c r="H47" s="215"/>
      <c r="I47" s="215"/>
      <c r="J47" s="215"/>
      <c r="K47" s="215"/>
      <c r="L47" s="215"/>
      <c r="M47" s="215"/>
      <c r="N47" s="116"/>
      <c r="O47" s="116"/>
    </row>
    <row r="48" spans="1:15" ht="18.75" x14ac:dyDescent="0.3">
      <c r="A48" s="234">
        <v>54110</v>
      </c>
      <c r="B48" s="235" t="s">
        <v>318</v>
      </c>
      <c r="C48" s="237">
        <v>500</v>
      </c>
      <c r="D48" s="237">
        <v>0</v>
      </c>
      <c r="E48" s="318"/>
      <c r="F48" s="215"/>
      <c r="G48" s="215"/>
      <c r="H48" s="215"/>
      <c r="I48" s="215"/>
      <c r="J48" s="215"/>
      <c r="K48" s="215"/>
      <c r="L48" s="215"/>
      <c r="M48" s="215"/>
      <c r="N48" s="116"/>
      <c r="O48" s="116"/>
    </row>
    <row r="49" spans="1:15" ht="18.75" x14ac:dyDescent="0.3">
      <c r="A49" s="234">
        <v>54111</v>
      </c>
      <c r="B49" s="235" t="s">
        <v>319</v>
      </c>
      <c r="C49" s="237">
        <v>0</v>
      </c>
      <c r="D49" s="237">
        <v>0</v>
      </c>
      <c r="E49" s="318"/>
      <c r="F49" s="215"/>
      <c r="G49" s="215"/>
      <c r="H49" s="215"/>
      <c r="I49" s="215"/>
      <c r="J49" s="215"/>
      <c r="K49" s="215"/>
      <c r="L49" s="215"/>
      <c r="M49" s="215"/>
      <c r="N49" s="116"/>
      <c r="O49" s="116"/>
    </row>
    <row r="50" spans="1:15" ht="18.75" x14ac:dyDescent="0.3">
      <c r="A50" s="234">
        <v>54112</v>
      </c>
      <c r="B50" s="235" t="s">
        <v>320</v>
      </c>
      <c r="C50" s="237">
        <v>0</v>
      </c>
      <c r="D50" s="237">
        <v>0</v>
      </c>
      <c r="E50" s="318"/>
      <c r="F50" s="215"/>
      <c r="G50" s="215"/>
      <c r="H50" s="215"/>
      <c r="I50" s="215"/>
      <c r="J50" s="215"/>
      <c r="K50" s="215"/>
      <c r="L50" s="215"/>
      <c r="M50" s="215"/>
      <c r="N50" s="116"/>
      <c r="O50" s="116"/>
    </row>
    <row r="51" spans="1:15" ht="18.75" x14ac:dyDescent="0.3">
      <c r="A51" s="234">
        <v>54114</v>
      </c>
      <c r="B51" s="235" t="s">
        <v>321</v>
      </c>
      <c r="C51" s="237">
        <v>200</v>
      </c>
      <c r="D51" s="237">
        <v>0</v>
      </c>
      <c r="E51" s="318"/>
      <c r="F51" s="215"/>
      <c r="G51" s="215"/>
      <c r="H51" s="215"/>
      <c r="I51" s="215"/>
      <c r="J51" s="215"/>
      <c r="K51" s="215"/>
      <c r="L51" s="215"/>
      <c r="M51" s="215"/>
      <c r="N51" s="116"/>
      <c r="O51" s="116"/>
    </row>
    <row r="52" spans="1:15" ht="18.75" x14ac:dyDescent="0.3">
      <c r="A52" s="234">
        <v>54115</v>
      </c>
      <c r="B52" s="235" t="s">
        <v>322</v>
      </c>
      <c r="C52" s="237">
        <v>0</v>
      </c>
      <c r="D52" s="237">
        <v>0</v>
      </c>
      <c r="E52" s="318"/>
      <c r="F52" s="215"/>
      <c r="G52" s="215"/>
      <c r="H52" s="215"/>
      <c r="I52" s="215"/>
      <c r="J52" s="215"/>
      <c r="K52" s="215"/>
      <c r="L52" s="215"/>
      <c r="M52" s="215"/>
      <c r="N52" s="116"/>
      <c r="O52" s="116"/>
    </row>
    <row r="53" spans="1:15" ht="18.75" x14ac:dyDescent="0.3">
      <c r="A53" s="234">
        <v>54116</v>
      </c>
      <c r="B53" s="235" t="s">
        <v>323</v>
      </c>
      <c r="C53" s="237">
        <v>0</v>
      </c>
      <c r="D53" s="237">
        <v>0</v>
      </c>
      <c r="E53" s="318"/>
      <c r="F53" s="215"/>
      <c r="G53" s="215"/>
      <c r="H53" s="215"/>
      <c r="I53" s="215"/>
      <c r="J53" s="215"/>
      <c r="K53" s="215"/>
      <c r="L53" s="215"/>
      <c r="M53" s="215"/>
      <c r="N53" s="116"/>
      <c r="O53" s="116"/>
    </row>
    <row r="54" spans="1:15" ht="18.75" x14ac:dyDescent="0.3">
      <c r="A54" s="234">
        <v>54117</v>
      </c>
      <c r="B54" s="235" t="s">
        <v>324</v>
      </c>
      <c r="C54" s="237">
        <v>0</v>
      </c>
      <c r="D54" s="237">
        <v>0</v>
      </c>
      <c r="E54" s="318"/>
      <c r="F54" s="215"/>
      <c r="G54" s="215"/>
      <c r="H54" s="215"/>
      <c r="I54" s="215"/>
      <c r="J54" s="215"/>
      <c r="K54" s="215"/>
      <c r="L54" s="215"/>
      <c r="M54" s="215"/>
      <c r="N54" s="116"/>
      <c r="O54" s="116"/>
    </row>
    <row r="55" spans="1:15" ht="18.75" x14ac:dyDescent="0.3">
      <c r="A55" s="234">
        <v>54118</v>
      </c>
      <c r="B55" s="235" t="s">
        <v>325</v>
      </c>
      <c r="C55" s="237">
        <v>200</v>
      </c>
      <c r="D55" s="237">
        <v>0</v>
      </c>
      <c r="E55" s="318"/>
      <c r="F55" s="215"/>
      <c r="G55" s="215"/>
      <c r="H55" s="215"/>
      <c r="I55" s="215"/>
      <c r="J55" s="215"/>
      <c r="K55" s="215"/>
      <c r="L55" s="215"/>
      <c r="M55" s="215"/>
      <c r="N55" s="116"/>
      <c r="O55" s="116"/>
    </row>
    <row r="56" spans="1:15" ht="18.75" x14ac:dyDescent="0.3">
      <c r="A56" s="234">
        <v>54119</v>
      </c>
      <c r="B56" s="235" t="s">
        <v>326</v>
      </c>
      <c r="C56" s="237">
        <v>0</v>
      </c>
      <c r="D56" s="237">
        <v>0</v>
      </c>
      <c r="E56" s="318"/>
      <c r="F56" s="215"/>
      <c r="G56" s="215"/>
      <c r="H56" s="215"/>
      <c r="I56" s="215"/>
      <c r="J56" s="215"/>
      <c r="K56" s="215"/>
      <c r="L56" s="215"/>
      <c r="M56" s="215"/>
      <c r="N56" s="116"/>
      <c r="O56" s="116"/>
    </row>
    <row r="57" spans="1:15" ht="18.75" x14ac:dyDescent="0.3">
      <c r="A57" s="234">
        <v>54121</v>
      </c>
      <c r="B57" s="235" t="s">
        <v>327</v>
      </c>
      <c r="C57" s="237">
        <v>0</v>
      </c>
      <c r="D57" s="237">
        <v>0</v>
      </c>
      <c r="E57" s="318"/>
      <c r="F57" s="215"/>
      <c r="G57" s="215"/>
      <c r="H57" s="215"/>
      <c r="I57" s="215"/>
      <c r="J57" s="215"/>
      <c r="K57" s="215"/>
      <c r="L57" s="215"/>
      <c r="M57" s="215"/>
      <c r="N57" s="116"/>
      <c r="O57" s="116"/>
    </row>
    <row r="58" spans="1:15" ht="18.75" x14ac:dyDescent="0.3">
      <c r="A58" s="234">
        <v>54199</v>
      </c>
      <c r="B58" s="235" t="s">
        <v>328</v>
      </c>
      <c r="C58" s="237">
        <v>200</v>
      </c>
      <c r="D58" s="237">
        <v>0</v>
      </c>
      <c r="E58" s="318"/>
      <c r="F58" s="215"/>
      <c r="G58" s="215"/>
      <c r="H58" s="215"/>
      <c r="I58" s="215"/>
      <c r="J58" s="215"/>
      <c r="K58" s="215"/>
      <c r="L58" s="215"/>
      <c r="M58" s="215"/>
      <c r="N58" s="116"/>
      <c r="O58" s="116"/>
    </row>
    <row r="59" spans="1:15" ht="18.75" x14ac:dyDescent="0.3">
      <c r="A59" s="222">
        <v>542</v>
      </c>
      <c r="B59" s="238" t="s">
        <v>329</v>
      </c>
      <c r="C59" s="239">
        <f>SUM(C60:C64)</f>
        <v>0</v>
      </c>
      <c r="D59" s="239">
        <f>SUM(D60:D64)</f>
        <v>0</v>
      </c>
      <c r="E59" s="318"/>
      <c r="F59" s="215"/>
      <c r="G59" s="215"/>
      <c r="H59" s="215"/>
      <c r="I59" s="215"/>
      <c r="J59" s="215"/>
      <c r="K59" s="215"/>
      <c r="L59" s="215"/>
      <c r="M59" s="215"/>
      <c r="N59" s="116"/>
      <c r="O59" s="116"/>
    </row>
    <row r="60" spans="1:15" ht="18.75" x14ac:dyDescent="0.3">
      <c r="A60" s="234">
        <v>54205</v>
      </c>
      <c r="B60" s="235" t="s">
        <v>21</v>
      </c>
      <c r="C60" s="237">
        <v>0</v>
      </c>
      <c r="D60" s="237">
        <v>0</v>
      </c>
      <c r="E60" s="318"/>
      <c r="F60" s="215"/>
      <c r="G60" s="215"/>
      <c r="H60" s="215"/>
      <c r="I60" s="215"/>
      <c r="J60" s="215"/>
      <c r="K60" s="215"/>
      <c r="L60" s="215"/>
      <c r="M60" s="215"/>
      <c r="N60" s="116"/>
      <c r="O60" s="116"/>
    </row>
    <row r="61" spans="1:15" ht="18.75" x14ac:dyDescent="0.3">
      <c r="A61" s="234">
        <v>54201</v>
      </c>
      <c r="B61" s="235" t="s">
        <v>330</v>
      </c>
      <c r="C61" s="237">
        <v>0</v>
      </c>
      <c r="D61" s="237">
        <v>0</v>
      </c>
      <c r="E61" s="318"/>
      <c r="F61" s="215"/>
      <c r="G61" s="215"/>
      <c r="H61" s="215"/>
      <c r="I61" s="215"/>
      <c r="J61" s="215"/>
      <c r="K61" s="215"/>
      <c r="L61" s="215"/>
      <c r="M61" s="215"/>
      <c r="N61" s="116"/>
      <c r="O61" s="116"/>
    </row>
    <row r="62" spans="1:15" ht="18.75" x14ac:dyDescent="0.3">
      <c r="A62" s="234">
        <v>54202</v>
      </c>
      <c r="B62" s="235" t="s">
        <v>331</v>
      </c>
      <c r="C62" s="237">
        <v>0</v>
      </c>
      <c r="D62" s="237">
        <v>0</v>
      </c>
      <c r="E62" s="318"/>
      <c r="F62" s="215"/>
      <c r="G62" s="215"/>
      <c r="H62" s="215"/>
      <c r="I62" s="215"/>
      <c r="J62" s="215"/>
      <c r="K62" s="215"/>
      <c r="L62" s="215"/>
      <c r="M62" s="215"/>
      <c r="N62" s="116"/>
      <c r="O62" s="116"/>
    </row>
    <row r="63" spans="1:15" ht="18.75" x14ac:dyDescent="0.3">
      <c r="A63" s="234">
        <v>54203</v>
      </c>
      <c r="B63" s="235" t="s">
        <v>332</v>
      </c>
      <c r="C63" s="237">
        <v>0</v>
      </c>
      <c r="D63" s="237">
        <v>0</v>
      </c>
      <c r="E63" s="318"/>
      <c r="F63" s="215"/>
      <c r="G63" s="215"/>
      <c r="H63" s="215"/>
      <c r="I63" s="215"/>
      <c r="J63" s="215"/>
      <c r="K63" s="215"/>
      <c r="L63" s="215"/>
      <c r="M63" s="215"/>
      <c r="N63" s="116"/>
      <c r="O63" s="116"/>
    </row>
    <row r="64" spans="1:15" ht="18.75" x14ac:dyDescent="0.3">
      <c r="A64" s="234">
        <v>54204</v>
      </c>
      <c r="B64" s="215" t="s">
        <v>333</v>
      </c>
      <c r="C64" s="240">
        <v>0</v>
      </c>
      <c r="D64" s="240">
        <v>0</v>
      </c>
      <c r="E64" s="318"/>
      <c r="F64" s="215"/>
      <c r="G64" s="215"/>
      <c r="H64" s="215"/>
      <c r="I64" s="215"/>
      <c r="J64" s="215"/>
      <c r="K64" s="215"/>
      <c r="L64" s="215"/>
      <c r="M64" s="215"/>
      <c r="N64" s="116"/>
      <c r="O64" s="116"/>
    </row>
    <row r="65" spans="1:15" ht="18.75" x14ac:dyDescent="0.3">
      <c r="A65" s="222">
        <v>543</v>
      </c>
      <c r="B65" s="238" t="s">
        <v>334</v>
      </c>
      <c r="C65" s="239">
        <f>SUM(C66:C81)</f>
        <v>300</v>
      </c>
      <c r="D65" s="239">
        <f>SUM(D66:D81)</f>
        <v>0</v>
      </c>
      <c r="E65" s="318"/>
      <c r="F65" s="215"/>
      <c r="G65" s="215"/>
      <c r="H65" s="215"/>
      <c r="I65" s="215"/>
      <c r="J65" s="215"/>
      <c r="K65" s="215"/>
      <c r="L65" s="215"/>
      <c r="M65" s="215"/>
      <c r="N65" s="116"/>
      <c r="O65" s="116"/>
    </row>
    <row r="66" spans="1:15" ht="18.75" x14ac:dyDescent="0.3">
      <c r="A66" s="234">
        <v>54301</v>
      </c>
      <c r="B66" s="235" t="s">
        <v>335</v>
      </c>
      <c r="C66" s="237">
        <v>0</v>
      </c>
      <c r="D66" s="237">
        <v>0</v>
      </c>
      <c r="E66" s="318"/>
      <c r="F66" s="215"/>
      <c r="G66" s="215"/>
      <c r="H66" s="215"/>
      <c r="I66" s="215"/>
      <c r="J66" s="215"/>
      <c r="K66" s="215"/>
      <c r="L66" s="215"/>
      <c r="M66" s="215"/>
      <c r="N66" s="116"/>
      <c r="O66" s="116"/>
    </row>
    <row r="67" spans="1:15" ht="18.75" x14ac:dyDescent="0.3">
      <c r="A67" s="234">
        <v>54302</v>
      </c>
      <c r="B67" s="235" t="s">
        <v>336</v>
      </c>
      <c r="C67" s="237">
        <v>300</v>
      </c>
      <c r="D67" s="237">
        <v>0</v>
      </c>
      <c r="E67" s="318"/>
      <c r="F67" s="215"/>
      <c r="G67" s="215"/>
      <c r="H67" s="215"/>
      <c r="I67" s="215"/>
      <c r="J67" s="215"/>
      <c r="K67" s="215"/>
      <c r="L67" s="215"/>
      <c r="M67" s="215"/>
      <c r="N67" s="116"/>
      <c r="O67" s="116"/>
    </row>
    <row r="68" spans="1:15" ht="18.75" x14ac:dyDescent="0.3">
      <c r="A68" s="234">
        <v>54303</v>
      </c>
      <c r="B68" s="235" t="s">
        <v>337</v>
      </c>
      <c r="C68" s="237">
        <v>0</v>
      </c>
      <c r="D68" s="237">
        <v>0</v>
      </c>
      <c r="E68" s="318"/>
      <c r="F68" s="215"/>
      <c r="G68" s="215"/>
      <c r="H68" s="215"/>
      <c r="I68" s="215"/>
      <c r="J68" s="215"/>
      <c r="K68" s="215"/>
      <c r="L68" s="215"/>
      <c r="M68" s="215"/>
      <c r="N68" s="116"/>
      <c r="O68" s="116"/>
    </row>
    <row r="69" spans="1:15" ht="18.75" x14ac:dyDescent="0.3">
      <c r="A69" s="234">
        <v>54304</v>
      </c>
      <c r="B69" s="235" t="s">
        <v>338</v>
      </c>
      <c r="C69" s="237">
        <v>0</v>
      </c>
      <c r="D69" s="237">
        <v>0</v>
      </c>
      <c r="E69" s="318"/>
      <c r="F69" s="215"/>
      <c r="G69" s="215"/>
      <c r="H69" s="215"/>
      <c r="I69" s="215"/>
      <c r="J69" s="215"/>
      <c r="K69" s="215"/>
      <c r="L69" s="215"/>
      <c r="M69" s="215"/>
      <c r="N69" s="116"/>
      <c r="O69" s="116"/>
    </row>
    <row r="70" spans="1:15" ht="18.75" x14ac:dyDescent="0.3">
      <c r="A70" s="234">
        <v>54305</v>
      </c>
      <c r="B70" s="235" t="s">
        <v>339</v>
      </c>
      <c r="C70" s="237">
        <v>0</v>
      </c>
      <c r="D70" s="237">
        <v>0</v>
      </c>
      <c r="E70" s="318"/>
      <c r="F70" s="215"/>
      <c r="G70" s="215"/>
      <c r="H70" s="215"/>
      <c r="I70" s="215"/>
      <c r="J70" s="215"/>
      <c r="K70" s="215"/>
      <c r="L70" s="215"/>
      <c r="M70" s="215"/>
      <c r="N70" s="116"/>
      <c r="O70" s="116"/>
    </row>
    <row r="71" spans="1:15" ht="18.75" x14ac:dyDescent="0.3">
      <c r="A71" s="234">
        <v>54306</v>
      </c>
      <c r="B71" s="235" t="s">
        <v>340</v>
      </c>
      <c r="C71" s="237">
        <v>0</v>
      </c>
      <c r="D71" s="237">
        <v>0</v>
      </c>
      <c r="E71" s="318"/>
      <c r="F71" s="215"/>
      <c r="G71" s="215"/>
      <c r="H71" s="215"/>
      <c r="I71" s="215"/>
      <c r="J71" s="215"/>
      <c r="K71" s="215"/>
      <c r="L71" s="215"/>
      <c r="M71" s="215"/>
      <c r="N71" s="116"/>
      <c r="O71" s="116"/>
    </row>
    <row r="72" spans="1:15" ht="18.75" x14ac:dyDescent="0.3">
      <c r="A72" s="234">
        <v>54307</v>
      </c>
      <c r="B72" s="235" t="s">
        <v>341</v>
      </c>
      <c r="C72" s="237">
        <v>0</v>
      </c>
      <c r="D72" s="237">
        <v>0</v>
      </c>
      <c r="E72" s="318"/>
      <c r="F72" s="215"/>
      <c r="G72" s="215"/>
      <c r="H72" s="215"/>
      <c r="I72" s="215"/>
      <c r="J72" s="215"/>
      <c r="K72" s="215"/>
      <c r="L72" s="215"/>
      <c r="M72" s="215"/>
      <c r="N72" s="116"/>
      <c r="O72" s="116"/>
    </row>
    <row r="73" spans="1:15" ht="18.75" x14ac:dyDescent="0.3">
      <c r="A73" s="234">
        <v>54309</v>
      </c>
      <c r="B73" s="235" t="s">
        <v>342</v>
      </c>
      <c r="C73" s="237">
        <v>0</v>
      </c>
      <c r="D73" s="237">
        <v>0</v>
      </c>
      <c r="E73" s="318"/>
      <c r="F73" s="215"/>
      <c r="G73" s="215"/>
      <c r="H73" s="215"/>
      <c r="I73" s="215"/>
      <c r="J73" s="215"/>
      <c r="K73" s="215"/>
      <c r="L73" s="215"/>
      <c r="M73" s="215"/>
      <c r="N73" s="116"/>
      <c r="O73" s="116"/>
    </row>
    <row r="74" spans="1:15" ht="18.75" x14ac:dyDescent="0.3">
      <c r="A74" s="234">
        <v>54310</v>
      </c>
      <c r="B74" s="235" t="s">
        <v>343</v>
      </c>
      <c r="C74" s="237">
        <v>0</v>
      </c>
      <c r="D74" s="237">
        <v>0</v>
      </c>
      <c r="E74" s="318"/>
      <c r="F74" s="215"/>
      <c r="G74" s="215"/>
      <c r="H74" s="215"/>
      <c r="I74" s="215"/>
      <c r="J74" s="215"/>
      <c r="K74" s="215"/>
      <c r="L74" s="215"/>
      <c r="M74" s="215"/>
      <c r="N74" s="116"/>
      <c r="O74" s="116"/>
    </row>
    <row r="75" spans="1:15" ht="18.75" x14ac:dyDescent="0.3">
      <c r="A75" s="234">
        <v>54311</v>
      </c>
      <c r="B75" s="235" t="s">
        <v>344</v>
      </c>
      <c r="C75" s="237">
        <v>0</v>
      </c>
      <c r="D75" s="237">
        <v>0</v>
      </c>
      <c r="E75" s="318"/>
      <c r="F75" s="215"/>
      <c r="G75" s="215"/>
      <c r="H75" s="215"/>
      <c r="I75" s="215"/>
      <c r="J75" s="215"/>
      <c r="K75" s="215"/>
      <c r="L75" s="215"/>
      <c r="M75" s="215"/>
      <c r="N75" s="116"/>
      <c r="O75" s="116"/>
    </row>
    <row r="76" spans="1:15" ht="18.75" x14ac:dyDescent="0.3">
      <c r="A76" s="241">
        <v>54313</v>
      </c>
      <c r="B76" s="235" t="s">
        <v>345</v>
      </c>
      <c r="C76" s="237">
        <v>0</v>
      </c>
      <c r="D76" s="237">
        <v>0</v>
      </c>
      <c r="E76" s="318"/>
      <c r="F76" s="215"/>
      <c r="G76" s="215"/>
      <c r="H76" s="215"/>
      <c r="I76" s="215"/>
      <c r="J76" s="215"/>
      <c r="K76" s="215"/>
      <c r="L76" s="215"/>
      <c r="M76" s="215"/>
      <c r="N76" s="116"/>
      <c r="O76" s="116"/>
    </row>
    <row r="77" spans="1:15" ht="18.75" x14ac:dyDescent="0.3">
      <c r="A77" s="242">
        <v>54316</v>
      </c>
      <c r="B77" s="235" t="s">
        <v>346</v>
      </c>
      <c r="C77" s="237">
        <v>0</v>
      </c>
      <c r="D77" s="237">
        <v>0</v>
      </c>
      <c r="E77" s="318"/>
      <c r="F77" s="215"/>
      <c r="G77" s="215"/>
      <c r="H77" s="215"/>
      <c r="I77" s="215"/>
      <c r="J77" s="215"/>
      <c r="K77" s="215"/>
      <c r="L77" s="215"/>
      <c r="M77" s="215"/>
      <c r="N77" s="116"/>
      <c r="O77" s="116"/>
    </row>
    <row r="78" spans="1:15" ht="18.75" x14ac:dyDescent="0.3">
      <c r="A78" s="243">
        <v>54317</v>
      </c>
      <c r="B78" s="235" t="s">
        <v>347</v>
      </c>
      <c r="C78" s="237">
        <v>0</v>
      </c>
      <c r="D78" s="237">
        <v>0</v>
      </c>
      <c r="E78" s="318"/>
      <c r="F78" s="215"/>
      <c r="G78" s="215"/>
      <c r="H78" s="215"/>
      <c r="I78" s="215"/>
      <c r="J78" s="215"/>
      <c r="K78" s="215"/>
      <c r="L78" s="215"/>
      <c r="M78" s="215"/>
      <c r="N78" s="116"/>
      <c r="O78" s="116"/>
    </row>
    <row r="79" spans="1:15" ht="18.75" x14ac:dyDescent="0.3">
      <c r="A79" s="244">
        <v>54314</v>
      </c>
      <c r="B79" s="235" t="s">
        <v>348</v>
      </c>
      <c r="C79" s="237">
        <v>0</v>
      </c>
      <c r="D79" s="237">
        <v>0</v>
      </c>
      <c r="E79" s="318"/>
      <c r="F79" s="215"/>
      <c r="G79" s="215"/>
      <c r="H79" s="215"/>
      <c r="I79" s="215"/>
      <c r="J79" s="215"/>
      <c r="K79" s="215"/>
      <c r="L79" s="215"/>
      <c r="M79" s="215"/>
      <c r="N79" s="116"/>
      <c r="O79" s="116"/>
    </row>
    <row r="80" spans="1:15" ht="18.75" x14ac:dyDescent="0.3">
      <c r="A80" s="244">
        <v>54318</v>
      </c>
      <c r="B80" s="245" t="s">
        <v>349</v>
      </c>
      <c r="C80" s="237">
        <v>0</v>
      </c>
      <c r="D80" s="237"/>
      <c r="E80" s="318"/>
      <c r="F80" s="215"/>
      <c r="G80" s="215"/>
      <c r="H80" s="215"/>
      <c r="I80" s="215"/>
      <c r="J80" s="215"/>
      <c r="K80" s="215"/>
      <c r="L80" s="215"/>
      <c r="M80" s="215"/>
      <c r="N80" s="116"/>
      <c r="O80" s="116"/>
    </row>
    <row r="81" spans="1:15" ht="18.75" x14ac:dyDescent="0.3">
      <c r="A81" s="234">
        <v>54399</v>
      </c>
      <c r="B81" s="245" t="s">
        <v>350</v>
      </c>
      <c r="C81" s="237">
        <v>0</v>
      </c>
      <c r="D81" s="237">
        <v>0</v>
      </c>
      <c r="E81" s="318"/>
      <c r="F81" s="215"/>
      <c r="G81" s="215"/>
      <c r="H81" s="215"/>
      <c r="I81" s="215"/>
      <c r="J81" s="215"/>
      <c r="K81" s="215"/>
      <c r="L81" s="215"/>
      <c r="M81" s="215"/>
      <c r="N81" s="116"/>
      <c r="O81" s="116"/>
    </row>
    <row r="82" spans="1:15" ht="18.75" x14ac:dyDescent="0.3">
      <c r="A82" s="222">
        <v>544</v>
      </c>
      <c r="B82" s="246" t="s">
        <v>351</v>
      </c>
      <c r="C82" s="239">
        <f>SUM(C83:C93)</f>
        <v>0</v>
      </c>
      <c r="D82" s="239">
        <f>SUM(D83:D93)</f>
        <v>0</v>
      </c>
      <c r="E82" s="318"/>
      <c r="F82" s="215"/>
      <c r="G82" s="215"/>
      <c r="H82" s="215"/>
      <c r="I82" s="215"/>
      <c r="J82" s="215"/>
      <c r="K82" s="215"/>
      <c r="L82" s="215"/>
      <c r="M82" s="215"/>
      <c r="N82" s="116"/>
      <c r="O82" s="116"/>
    </row>
    <row r="83" spans="1:15" ht="18.75" x14ac:dyDescent="0.3">
      <c r="A83" s="234">
        <v>54401</v>
      </c>
      <c r="B83" s="235" t="s">
        <v>352</v>
      </c>
      <c r="C83" s="237">
        <v>0</v>
      </c>
      <c r="D83" s="237">
        <v>0</v>
      </c>
      <c r="E83" s="318"/>
      <c r="F83" s="215"/>
      <c r="G83" s="215"/>
      <c r="H83" s="215"/>
      <c r="I83" s="215"/>
      <c r="J83" s="215"/>
      <c r="K83" s="215"/>
      <c r="L83" s="215"/>
      <c r="M83" s="215"/>
      <c r="N83" s="116"/>
      <c r="O83" s="116"/>
    </row>
    <row r="84" spans="1:15" ht="18.75" x14ac:dyDescent="0.3">
      <c r="A84" s="234">
        <v>54402</v>
      </c>
      <c r="B84" s="235" t="s">
        <v>407</v>
      </c>
      <c r="C84" s="237">
        <v>0</v>
      </c>
      <c r="D84" s="237"/>
      <c r="E84" s="318"/>
      <c r="F84" s="215"/>
      <c r="G84" s="215"/>
      <c r="H84" s="215"/>
      <c r="I84" s="215"/>
      <c r="J84" s="215"/>
      <c r="K84" s="215"/>
      <c r="L84" s="215"/>
      <c r="M84" s="215"/>
      <c r="N84" s="116"/>
      <c r="O84" s="116"/>
    </row>
    <row r="85" spans="1:15" ht="18.75" x14ac:dyDescent="0.3">
      <c r="A85" s="234">
        <v>54404</v>
      </c>
      <c r="B85" s="235" t="s">
        <v>353</v>
      </c>
      <c r="C85" s="237">
        <v>0</v>
      </c>
      <c r="D85" s="237">
        <v>0</v>
      </c>
      <c r="E85" s="318"/>
      <c r="F85" s="215"/>
      <c r="G85" s="215"/>
      <c r="H85" s="215"/>
      <c r="I85" s="215"/>
      <c r="J85" s="215"/>
      <c r="K85" s="215"/>
      <c r="L85" s="215"/>
      <c r="M85" s="215"/>
      <c r="N85" s="116"/>
      <c r="O85" s="116"/>
    </row>
    <row r="86" spans="1:15" ht="18.75" x14ac:dyDescent="0.3">
      <c r="A86" s="234">
        <v>54403</v>
      </c>
      <c r="B86" s="235" t="s">
        <v>354</v>
      </c>
      <c r="C86" s="237">
        <v>0</v>
      </c>
      <c r="D86" s="237">
        <v>0</v>
      </c>
      <c r="E86" s="318"/>
      <c r="F86" s="215"/>
      <c r="G86" s="215"/>
      <c r="H86" s="215"/>
      <c r="I86" s="215"/>
      <c r="J86" s="215"/>
      <c r="K86" s="215"/>
      <c r="L86" s="215"/>
      <c r="M86" s="215"/>
      <c r="N86" s="116"/>
      <c r="O86" s="116"/>
    </row>
    <row r="87" spans="1:15" ht="18.75" x14ac:dyDescent="0.3">
      <c r="A87" s="234">
        <v>54501</v>
      </c>
      <c r="B87" s="235" t="s">
        <v>355</v>
      </c>
      <c r="C87" s="237">
        <v>0</v>
      </c>
      <c r="D87" s="237">
        <v>0</v>
      </c>
      <c r="E87" s="318"/>
      <c r="F87" s="215"/>
      <c r="G87" s="215"/>
      <c r="H87" s="215"/>
      <c r="I87" s="215"/>
      <c r="J87" s="215"/>
      <c r="K87" s="215"/>
      <c r="L87" s="215"/>
      <c r="M87" s="215"/>
      <c r="N87" s="116"/>
      <c r="O87" s="116"/>
    </row>
    <row r="88" spans="1:15" ht="18.75" x14ac:dyDescent="0.3">
      <c r="A88" s="234">
        <v>54503</v>
      </c>
      <c r="B88" s="235" t="s">
        <v>356</v>
      </c>
      <c r="C88" s="237">
        <v>0</v>
      </c>
      <c r="D88" s="237">
        <v>0</v>
      </c>
      <c r="E88" s="318"/>
      <c r="F88" s="215"/>
      <c r="G88" s="215"/>
      <c r="H88" s="215"/>
      <c r="I88" s="215"/>
      <c r="J88" s="215"/>
      <c r="K88" s="215"/>
      <c r="L88" s="215"/>
      <c r="M88" s="215"/>
      <c r="N88" s="116"/>
      <c r="O88" s="116"/>
    </row>
    <row r="89" spans="1:15" ht="18.75" x14ac:dyDescent="0.3">
      <c r="A89" s="234">
        <v>54505</v>
      </c>
      <c r="B89" s="235" t="s">
        <v>357</v>
      </c>
      <c r="C89" s="237">
        <v>0</v>
      </c>
      <c r="D89" s="237">
        <v>0</v>
      </c>
      <c r="E89" s="318"/>
      <c r="F89" s="215"/>
      <c r="G89" s="215"/>
      <c r="H89" s="215"/>
      <c r="I89" s="215"/>
      <c r="J89" s="215"/>
      <c r="K89" s="215"/>
      <c r="L89" s="215"/>
      <c r="M89" s="215"/>
      <c r="N89" s="116"/>
      <c r="O89" s="116"/>
    </row>
    <row r="90" spans="1:15" ht="18.75" x14ac:dyDescent="0.3">
      <c r="A90" s="234">
        <v>54507</v>
      </c>
      <c r="B90" s="235" t="s">
        <v>358</v>
      </c>
      <c r="C90" s="237">
        <v>0</v>
      </c>
      <c r="D90" s="237">
        <v>0</v>
      </c>
      <c r="E90" s="318"/>
      <c r="F90" s="215"/>
      <c r="G90" s="215"/>
      <c r="H90" s="215"/>
      <c r="I90" s="215"/>
      <c r="J90" s="215"/>
      <c r="K90" s="215"/>
      <c r="L90" s="215"/>
      <c r="M90" s="215"/>
      <c r="N90" s="116"/>
      <c r="O90" s="116"/>
    </row>
    <row r="91" spans="1:15" ht="18.75" x14ac:dyDescent="0.3">
      <c r="A91" s="234">
        <v>54599</v>
      </c>
      <c r="B91" s="235" t="s">
        <v>359</v>
      </c>
      <c r="C91" s="237">
        <v>0</v>
      </c>
      <c r="D91" s="237">
        <v>0</v>
      </c>
      <c r="E91" s="318"/>
      <c r="F91" s="215"/>
      <c r="G91" s="215"/>
      <c r="H91" s="215"/>
      <c r="I91" s="215"/>
      <c r="J91" s="215"/>
      <c r="K91" s="215"/>
      <c r="L91" s="215"/>
      <c r="M91" s="215"/>
      <c r="N91" s="116"/>
      <c r="O91" s="116"/>
    </row>
    <row r="92" spans="1:15" ht="18.75" x14ac:dyDescent="0.3">
      <c r="A92" s="234">
        <v>54508</v>
      </c>
      <c r="B92" s="235" t="s">
        <v>360</v>
      </c>
      <c r="C92" s="237">
        <v>0</v>
      </c>
      <c r="D92" s="237">
        <v>0</v>
      </c>
      <c r="E92" s="318"/>
      <c r="F92" s="215"/>
      <c r="G92" s="215"/>
      <c r="H92" s="215"/>
      <c r="I92" s="215"/>
      <c r="J92" s="215"/>
      <c r="K92" s="215"/>
      <c r="L92" s="215"/>
      <c r="M92" s="215"/>
      <c r="N92" s="116"/>
      <c r="O92" s="116"/>
    </row>
    <row r="93" spans="1:15" ht="18.75" x14ac:dyDescent="0.3">
      <c r="A93" s="234">
        <v>54699</v>
      </c>
      <c r="B93" s="235" t="s">
        <v>44</v>
      </c>
      <c r="C93" s="237">
        <v>0</v>
      </c>
      <c r="D93" s="237">
        <v>0</v>
      </c>
      <c r="E93" s="318"/>
      <c r="F93" s="215"/>
      <c r="G93" s="215"/>
      <c r="H93" s="215"/>
      <c r="I93" s="215"/>
      <c r="J93" s="215"/>
      <c r="K93" s="215"/>
      <c r="L93" s="215"/>
      <c r="M93" s="215"/>
      <c r="N93" s="116"/>
      <c r="O93" s="116"/>
    </row>
    <row r="94" spans="1:15" ht="18.75" x14ac:dyDescent="0.3">
      <c r="A94" s="222">
        <v>55</v>
      </c>
      <c r="B94" s="238" t="s">
        <v>194</v>
      </c>
      <c r="C94" s="239">
        <f>SUM(C97,C99,C103,)+C95</f>
        <v>0</v>
      </c>
      <c r="D94" s="239">
        <f>SUM(D97,D99,D103,)+D95</f>
        <v>0</v>
      </c>
      <c r="E94" s="318"/>
      <c r="F94" s="215"/>
      <c r="G94" s="215"/>
      <c r="H94" s="215"/>
      <c r="I94" s="215"/>
      <c r="J94" s="215"/>
      <c r="K94" s="215"/>
      <c r="L94" s="215"/>
      <c r="M94" s="215"/>
      <c r="N94" s="116"/>
      <c r="O94" s="116"/>
    </row>
    <row r="95" spans="1:15" ht="18.75" x14ac:dyDescent="0.3">
      <c r="A95" s="222">
        <v>553</v>
      </c>
      <c r="B95" s="238" t="s">
        <v>361</v>
      </c>
      <c r="C95" s="239">
        <f>+C96</f>
        <v>0</v>
      </c>
      <c r="D95" s="239">
        <f>+D96</f>
        <v>0</v>
      </c>
      <c r="E95" s="318"/>
      <c r="F95" s="215"/>
      <c r="G95" s="215"/>
      <c r="H95" s="215"/>
      <c r="I95" s="215"/>
      <c r="J95" s="215"/>
      <c r="K95" s="215"/>
      <c r="L95" s="215"/>
      <c r="M95" s="215"/>
      <c r="N95" s="116"/>
      <c r="O95" s="116"/>
    </row>
    <row r="96" spans="1:15" ht="18.75" x14ac:dyDescent="0.3">
      <c r="A96" s="234">
        <v>55308</v>
      </c>
      <c r="B96" s="235" t="s">
        <v>362</v>
      </c>
      <c r="C96" s="239">
        <v>0</v>
      </c>
      <c r="D96" s="239">
        <v>0</v>
      </c>
      <c r="E96" s="318"/>
      <c r="F96" s="215"/>
      <c r="G96" s="215"/>
      <c r="H96" s="215"/>
      <c r="I96" s="215"/>
      <c r="J96" s="215"/>
      <c r="K96" s="215"/>
      <c r="L96" s="215"/>
      <c r="M96" s="215"/>
      <c r="N96" s="116"/>
      <c r="O96" s="116"/>
    </row>
    <row r="97" spans="1:15" ht="18.75" x14ac:dyDescent="0.3">
      <c r="A97" s="222">
        <v>555</v>
      </c>
      <c r="B97" s="238" t="s">
        <v>363</v>
      </c>
      <c r="C97" s="239">
        <f>SUM(C98)</f>
        <v>0</v>
      </c>
      <c r="D97" s="239">
        <f>SUM(D98)</f>
        <v>0</v>
      </c>
      <c r="E97" s="318"/>
      <c r="F97" s="215"/>
      <c r="G97" s="215"/>
      <c r="H97" s="215"/>
      <c r="I97" s="215"/>
      <c r="J97" s="215"/>
      <c r="K97" s="215"/>
      <c r="L97" s="215"/>
      <c r="M97" s="215"/>
      <c r="N97" s="116"/>
      <c r="O97" s="116"/>
    </row>
    <row r="98" spans="1:15" ht="36.75" x14ac:dyDescent="0.3">
      <c r="A98" s="234">
        <v>55599</v>
      </c>
      <c r="B98" s="249" t="s">
        <v>364</v>
      </c>
      <c r="C98" s="237"/>
      <c r="D98" s="237">
        <v>0</v>
      </c>
      <c r="E98" s="318"/>
      <c r="F98" s="215"/>
      <c r="G98" s="215"/>
      <c r="H98" s="215"/>
      <c r="I98" s="215"/>
      <c r="J98" s="215"/>
      <c r="K98" s="215"/>
      <c r="L98" s="215"/>
      <c r="M98" s="215"/>
      <c r="N98" s="116"/>
      <c r="O98" s="116"/>
    </row>
    <row r="99" spans="1:15" ht="18.75" x14ac:dyDescent="0.3">
      <c r="A99" s="222">
        <v>556</v>
      </c>
      <c r="B99" s="238" t="s">
        <v>365</v>
      </c>
      <c r="C99" s="239">
        <f>SUM(C100:C102)</f>
        <v>0</v>
      </c>
      <c r="D99" s="239">
        <f>SUM(D100:D102)</f>
        <v>0</v>
      </c>
      <c r="E99" s="320">
        <f>SUM(E100:E102)</f>
        <v>0</v>
      </c>
      <c r="F99" s="215"/>
      <c r="G99" s="215"/>
      <c r="H99" s="215"/>
      <c r="I99" s="215"/>
      <c r="J99" s="215"/>
      <c r="K99" s="215"/>
      <c r="L99" s="215"/>
      <c r="M99" s="215"/>
      <c r="N99" s="116"/>
      <c r="O99" s="116"/>
    </row>
    <row r="100" spans="1:15" ht="18.75" x14ac:dyDescent="0.3">
      <c r="A100" s="234">
        <v>55601</v>
      </c>
      <c r="B100" s="235" t="s">
        <v>366</v>
      </c>
      <c r="C100" s="237">
        <v>0</v>
      </c>
      <c r="D100" s="237">
        <v>0</v>
      </c>
      <c r="E100" s="321">
        <v>0</v>
      </c>
      <c r="F100" s="215"/>
      <c r="G100" s="215"/>
      <c r="H100" s="215"/>
      <c r="I100" s="215"/>
      <c r="J100" s="215"/>
      <c r="K100" s="215"/>
      <c r="L100" s="215"/>
      <c r="M100" s="215"/>
      <c r="N100" s="116"/>
      <c r="O100" s="116"/>
    </row>
    <row r="101" spans="1:15" ht="18.75" x14ac:dyDescent="0.3">
      <c r="A101" s="234">
        <v>55602</v>
      </c>
      <c r="B101" s="235" t="s">
        <v>367</v>
      </c>
      <c r="C101" s="237">
        <v>0</v>
      </c>
      <c r="D101" s="237">
        <v>0</v>
      </c>
      <c r="E101" s="318"/>
      <c r="F101" s="215"/>
      <c r="G101" s="215"/>
      <c r="H101" s="215"/>
      <c r="I101" s="215"/>
      <c r="J101" s="215"/>
      <c r="K101" s="215"/>
      <c r="L101" s="215"/>
      <c r="M101" s="215"/>
      <c r="N101" s="116"/>
      <c r="O101" s="116"/>
    </row>
    <row r="102" spans="1:15" ht="18.75" x14ac:dyDescent="0.3">
      <c r="A102" s="234">
        <v>55603</v>
      </c>
      <c r="B102" s="235" t="s">
        <v>368</v>
      </c>
      <c r="C102" s="237">
        <v>0</v>
      </c>
      <c r="D102" s="237">
        <v>0</v>
      </c>
      <c r="E102" s="318"/>
      <c r="F102" s="215"/>
      <c r="G102" s="215"/>
      <c r="H102" s="215"/>
      <c r="I102" s="215"/>
      <c r="J102" s="215"/>
      <c r="K102" s="215"/>
      <c r="L102" s="215"/>
      <c r="M102" s="215"/>
      <c r="N102" s="116"/>
      <c r="O102" s="116"/>
    </row>
    <row r="103" spans="1:15" ht="18.75" x14ac:dyDescent="0.3">
      <c r="A103" s="222">
        <v>557</v>
      </c>
      <c r="B103" s="238" t="s">
        <v>369</v>
      </c>
      <c r="C103" s="239">
        <f>SUM(C104:C104)</f>
        <v>0</v>
      </c>
      <c r="D103" s="239">
        <f>SUM(D104:D104)</f>
        <v>0</v>
      </c>
      <c r="E103" s="318"/>
      <c r="F103" s="215"/>
      <c r="G103" s="215"/>
      <c r="H103" s="215"/>
      <c r="I103" s="215"/>
      <c r="J103" s="215"/>
      <c r="K103" s="215"/>
      <c r="L103" s="215"/>
      <c r="M103" s="215"/>
      <c r="N103" s="116"/>
      <c r="O103" s="116"/>
    </row>
    <row r="104" spans="1:15" ht="18.75" x14ac:dyDescent="0.3">
      <c r="A104" s="234">
        <v>55799</v>
      </c>
      <c r="B104" s="235" t="s">
        <v>370</v>
      </c>
      <c r="C104" s="237">
        <v>0</v>
      </c>
      <c r="D104" s="237">
        <v>0</v>
      </c>
      <c r="E104" s="318"/>
      <c r="F104" s="215"/>
      <c r="G104" s="215"/>
      <c r="H104" s="215"/>
      <c r="I104" s="215"/>
      <c r="J104" s="215"/>
      <c r="K104" s="215"/>
      <c r="L104" s="215"/>
      <c r="M104" s="215"/>
      <c r="N104" s="116"/>
      <c r="O104" s="116"/>
    </row>
    <row r="105" spans="1:15" ht="18.75" x14ac:dyDescent="0.3">
      <c r="A105" s="222">
        <v>56</v>
      </c>
      <c r="B105" s="238" t="s">
        <v>195</v>
      </c>
      <c r="C105" s="239">
        <f>SUM(C106,)</f>
        <v>0</v>
      </c>
      <c r="D105" s="239">
        <f>SUM(D106,)</f>
        <v>0</v>
      </c>
      <c r="E105" s="318"/>
      <c r="F105" s="215"/>
      <c r="G105" s="215"/>
      <c r="H105" s="215"/>
      <c r="I105" s="215"/>
      <c r="J105" s="215"/>
      <c r="K105" s="215"/>
      <c r="L105" s="215"/>
      <c r="M105" s="215"/>
      <c r="N105" s="116"/>
      <c r="O105" s="116"/>
    </row>
    <row r="106" spans="1:15" ht="18.75" x14ac:dyDescent="0.3">
      <c r="A106" s="222">
        <v>562</v>
      </c>
      <c r="B106" s="238" t="s">
        <v>371</v>
      </c>
      <c r="C106" s="239">
        <f>SUM(C107:C110)</f>
        <v>0</v>
      </c>
      <c r="D106" s="239">
        <f>SUM(D107:D110)</f>
        <v>0</v>
      </c>
      <c r="E106" s="318"/>
      <c r="F106" s="215"/>
      <c r="G106" s="215"/>
      <c r="H106" s="215"/>
      <c r="I106" s="215"/>
      <c r="J106" s="215"/>
      <c r="K106" s="215"/>
      <c r="L106" s="215"/>
      <c r="M106" s="215"/>
      <c r="N106" s="116"/>
      <c r="O106" s="116"/>
    </row>
    <row r="107" spans="1:15" ht="18.75" x14ac:dyDescent="0.3">
      <c r="A107" s="234">
        <v>56201</v>
      </c>
      <c r="B107" s="235" t="s">
        <v>195</v>
      </c>
      <c r="C107" s="237">
        <v>0</v>
      </c>
      <c r="D107" s="237">
        <v>0</v>
      </c>
      <c r="E107" s="318"/>
      <c r="F107" s="215"/>
      <c r="G107" s="215"/>
      <c r="H107" s="215"/>
      <c r="I107" s="215"/>
      <c r="J107" s="215"/>
      <c r="K107" s="215"/>
      <c r="L107" s="215"/>
      <c r="M107" s="215"/>
      <c r="N107" s="116"/>
      <c r="O107" s="116"/>
    </row>
    <row r="108" spans="1:15" ht="18.75" x14ac:dyDescent="0.3">
      <c r="A108" s="234">
        <v>56303</v>
      </c>
      <c r="B108" s="235" t="s">
        <v>372</v>
      </c>
      <c r="C108" s="237"/>
      <c r="D108" s="237">
        <v>0</v>
      </c>
      <c r="E108" s="318"/>
      <c r="F108" s="215"/>
      <c r="G108" s="215"/>
      <c r="H108" s="215"/>
      <c r="I108" s="215"/>
      <c r="J108" s="215"/>
      <c r="K108" s="215"/>
      <c r="L108" s="215"/>
      <c r="M108" s="215"/>
      <c r="N108" s="116"/>
      <c r="O108" s="116"/>
    </row>
    <row r="109" spans="1:15" ht="18.75" x14ac:dyDescent="0.3">
      <c r="A109" s="234">
        <v>56304</v>
      </c>
      <c r="B109" s="235" t="s">
        <v>373</v>
      </c>
      <c r="C109" s="237">
        <v>0</v>
      </c>
      <c r="D109" s="237">
        <v>0</v>
      </c>
      <c r="E109" s="318"/>
      <c r="F109" s="215"/>
      <c r="G109" s="215"/>
      <c r="H109" s="215"/>
      <c r="I109" s="215"/>
      <c r="J109" s="215"/>
      <c r="K109" s="215"/>
      <c r="L109" s="215"/>
      <c r="M109" s="215"/>
      <c r="N109" s="116"/>
      <c r="O109" s="116"/>
    </row>
    <row r="110" spans="1:15" ht="18.75" x14ac:dyDescent="0.3">
      <c r="A110" s="234">
        <v>56305</v>
      </c>
      <c r="B110" s="235" t="s">
        <v>374</v>
      </c>
      <c r="C110" s="237"/>
      <c r="D110" s="237">
        <v>0</v>
      </c>
      <c r="E110" s="318"/>
      <c r="F110" s="215"/>
      <c r="G110" s="215"/>
      <c r="H110" s="215"/>
      <c r="I110" s="215"/>
      <c r="J110" s="215"/>
      <c r="K110" s="215"/>
      <c r="L110" s="215"/>
      <c r="M110" s="215"/>
      <c r="N110" s="116"/>
      <c r="O110" s="116"/>
    </row>
    <row r="111" spans="1:15" ht="18.75" x14ac:dyDescent="0.3">
      <c r="A111" s="222">
        <v>61</v>
      </c>
      <c r="B111" s="238" t="s">
        <v>197</v>
      </c>
      <c r="C111" s="239">
        <f>SUM(C112,C120,C125,)+C118</f>
        <v>0</v>
      </c>
      <c r="D111" s="239">
        <f>SUM(D112,D120,D125,)</f>
        <v>0</v>
      </c>
      <c r="E111" s="318"/>
      <c r="F111" s="215"/>
      <c r="G111" s="215"/>
      <c r="H111" s="215"/>
      <c r="I111" s="215"/>
      <c r="J111" s="215"/>
      <c r="K111" s="215"/>
      <c r="L111" s="215"/>
      <c r="M111" s="215"/>
      <c r="N111" s="116"/>
      <c r="O111" s="116"/>
    </row>
    <row r="112" spans="1:15" ht="18.75" x14ac:dyDescent="0.3">
      <c r="A112" s="222">
        <v>611</v>
      </c>
      <c r="B112" s="238" t="s">
        <v>375</v>
      </c>
      <c r="C112" s="239">
        <f>SUM(C113:C117)</f>
        <v>0</v>
      </c>
      <c r="D112" s="239">
        <f>SUM(D113:D117)</f>
        <v>0</v>
      </c>
      <c r="E112" s="318"/>
      <c r="F112" s="215"/>
      <c r="G112" s="215"/>
      <c r="H112" s="215"/>
      <c r="I112" s="215"/>
      <c r="J112" s="215"/>
      <c r="K112" s="215"/>
      <c r="L112" s="215"/>
      <c r="M112" s="215"/>
      <c r="N112" s="116"/>
      <c r="O112" s="116"/>
    </row>
    <row r="113" spans="1:15" ht="18.75" x14ac:dyDescent="0.3">
      <c r="A113" s="234">
        <v>61101</v>
      </c>
      <c r="B113" s="235" t="s">
        <v>376</v>
      </c>
      <c r="C113" s="237">
        <v>0</v>
      </c>
      <c r="D113" s="237">
        <v>0</v>
      </c>
      <c r="E113" s="318"/>
      <c r="F113" s="215"/>
      <c r="G113" s="215"/>
      <c r="H113" s="215"/>
      <c r="I113" s="215"/>
      <c r="J113" s="215"/>
      <c r="K113" s="215"/>
      <c r="L113" s="215"/>
      <c r="M113" s="215"/>
      <c r="N113" s="116"/>
      <c r="O113" s="116"/>
    </row>
    <row r="114" spans="1:15" ht="18.75" x14ac:dyDescent="0.3">
      <c r="A114" s="234">
        <v>61102</v>
      </c>
      <c r="B114" s="235" t="s">
        <v>377</v>
      </c>
      <c r="C114" s="237">
        <v>0</v>
      </c>
      <c r="D114" s="237">
        <v>0</v>
      </c>
      <c r="E114" s="318"/>
      <c r="F114" s="215"/>
      <c r="G114" s="215"/>
      <c r="H114" s="215"/>
      <c r="I114" s="215"/>
      <c r="J114" s="215"/>
      <c r="K114" s="215"/>
      <c r="L114" s="215"/>
      <c r="M114" s="215"/>
      <c r="N114" s="116"/>
      <c r="O114" s="116"/>
    </row>
    <row r="115" spans="1:15" ht="18.75" x14ac:dyDescent="0.3">
      <c r="A115" s="234">
        <v>61105</v>
      </c>
      <c r="B115" s="235" t="s">
        <v>378</v>
      </c>
      <c r="C115" s="237">
        <v>0</v>
      </c>
      <c r="D115" s="237">
        <v>0</v>
      </c>
      <c r="E115" s="318"/>
      <c r="F115" s="215"/>
      <c r="G115" s="215"/>
      <c r="H115" s="215"/>
      <c r="I115" s="215"/>
      <c r="J115" s="215"/>
      <c r="K115" s="215"/>
      <c r="L115" s="215"/>
      <c r="M115" s="215"/>
      <c r="N115" s="116"/>
      <c r="O115" s="116"/>
    </row>
    <row r="116" spans="1:15" ht="18.75" x14ac:dyDescent="0.3">
      <c r="A116" s="234">
        <v>61104</v>
      </c>
      <c r="B116" s="235" t="s">
        <v>379</v>
      </c>
      <c r="C116" s="237">
        <v>0</v>
      </c>
      <c r="D116" s="237">
        <v>0</v>
      </c>
      <c r="E116" s="318"/>
      <c r="F116" s="215"/>
      <c r="G116" s="215"/>
      <c r="H116" s="215"/>
      <c r="I116" s="215"/>
      <c r="J116" s="215"/>
      <c r="K116" s="215"/>
      <c r="L116" s="215"/>
      <c r="M116" s="215"/>
      <c r="N116" s="116"/>
      <c r="O116" s="116"/>
    </row>
    <row r="117" spans="1:15" ht="18.75" x14ac:dyDescent="0.3">
      <c r="A117" s="234">
        <v>61199</v>
      </c>
      <c r="B117" s="235" t="s">
        <v>380</v>
      </c>
      <c r="C117" s="237">
        <v>0</v>
      </c>
      <c r="D117" s="237">
        <v>0</v>
      </c>
      <c r="E117" s="318"/>
      <c r="F117" s="215"/>
      <c r="G117" s="215"/>
      <c r="H117" s="215"/>
      <c r="I117" s="215"/>
      <c r="J117" s="215"/>
      <c r="K117" s="215"/>
      <c r="L117" s="215"/>
      <c r="M117" s="215"/>
      <c r="N117" s="116"/>
      <c r="O117" s="116"/>
    </row>
    <row r="118" spans="1:15" ht="18.75" x14ac:dyDescent="0.3">
      <c r="A118" s="222">
        <v>612</v>
      </c>
      <c r="B118" s="238" t="s">
        <v>381</v>
      </c>
      <c r="C118" s="239">
        <f>+C119</f>
        <v>0</v>
      </c>
      <c r="D118" s="239">
        <f>+D119</f>
        <v>0</v>
      </c>
      <c r="E118" s="318"/>
      <c r="F118" s="215"/>
      <c r="G118" s="215"/>
      <c r="H118" s="215"/>
      <c r="I118" s="215"/>
      <c r="J118" s="215"/>
      <c r="K118" s="215"/>
      <c r="L118" s="215"/>
      <c r="M118" s="215"/>
      <c r="N118" s="116"/>
      <c r="O118" s="116"/>
    </row>
    <row r="119" spans="1:15" ht="18.75" x14ac:dyDescent="0.3">
      <c r="A119" s="234">
        <v>61201</v>
      </c>
      <c r="B119" s="235" t="s">
        <v>382</v>
      </c>
      <c r="C119" s="237">
        <v>0</v>
      </c>
      <c r="D119" s="237"/>
      <c r="E119" s="318"/>
      <c r="F119" s="215"/>
      <c r="G119" s="215"/>
      <c r="H119" s="215"/>
      <c r="I119" s="215"/>
      <c r="J119" s="215"/>
      <c r="K119" s="215"/>
      <c r="L119" s="215"/>
      <c r="M119" s="215"/>
      <c r="N119" s="116"/>
      <c r="O119" s="116"/>
    </row>
    <row r="120" spans="1:15" ht="18.75" x14ac:dyDescent="0.3">
      <c r="A120" s="222">
        <v>615</v>
      </c>
      <c r="B120" s="238" t="s">
        <v>383</v>
      </c>
      <c r="C120" s="239">
        <f>SUM(C121:C124)</f>
        <v>0</v>
      </c>
      <c r="D120" s="239">
        <f>SUM(D121:D124)</f>
        <v>0</v>
      </c>
      <c r="E120" s="318"/>
      <c r="F120" s="215"/>
      <c r="G120" s="215"/>
      <c r="H120" s="215"/>
      <c r="I120" s="215"/>
      <c r="J120" s="215"/>
      <c r="K120" s="215"/>
      <c r="L120" s="215"/>
      <c r="M120" s="215"/>
      <c r="N120" s="116"/>
      <c r="O120" s="116"/>
    </row>
    <row r="121" spans="1:15" ht="18.75" x14ac:dyDescent="0.3">
      <c r="A121" s="234">
        <v>61501</v>
      </c>
      <c r="B121" s="245" t="s">
        <v>384</v>
      </c>
      <c r="C121" s="239">
        <v>0</v>
      </c>
      <c r="D121" s="239"/>
      <c r="E121" s="318"/>
      <c r="F121" s="215"/>
      <c r="G121" s="215"/>
      <c r="H121" s="215"/>
      <c r="I121" s="215"/>
      <c r="J121" s="215"/>
      <c r="K121" s="215"/>
      <c r="L121" s="215"/>
      <c r="M121" s="215"/>
      <c r="N121" s="116"/>
      <c r="O121" s="116"/>
    </row>
    <row r="122" spans="1:15" ht="18.75" x14ac:dyDescent="0.3">
      <c r="A122" s="234">
        <v>61502</v>
      </c>
      <c r="B122" s="245" t="s">
        <v>385</v>
      </c>
      <c r="C122" s="239">
        <v>0</v>
      </c>
      <c r="D122" s="239"/>
      <c r="E122" s="318"/>
      <c r="F122" s="215"/>
      <c r="G122" s="215"/>
      <c r="H122" s="215"/>
      <c r="I122" s="215"/>
      <c r="J122" s="215"/>
      <c r="K122" s="215"/>
      <c r="L122" s="215"/>
      <c r="M122" s="215"/>
      <c r="N122" s="116"/>
      <c r="O122" s="116"/>
    </row>
    <row r="123" spans="1:15" ht="18.75" x14ac:dyDescent="0.3">
      <c r="A123" s="234">
        <v>61503</v>
      </c>
      <c r="B123" s="245" t="s">
        <v>386</v>
      </c>
      <c r="C123" s="239">
        <v>0</v>
      </c>
      <c r="D123" s="239"/>
      <c r="E123" s="318"/>
      <c r="F123" s="215"/>
      <c r="G123" s="215"/>
      <c r="H123" s="215"/>
      <c r="I123" s="215"/>
      <c r="J123" s="215"/>
      <c r="K123" s="215"/>
      <c r="L123" s="215"/>
      <c r="M123" s="215"/>
      <c r="N123" s="116"/>
      <c r="O123" s="116"/>
    </row>
    <row r="124" spans="1:15" ht="18.75" x14ac:dyDescent="0.3">
      <c r="A124" s="234">
        <v>61599</v>
      </c>
      <c r="B124" s="245" t="s">
        <v>387</v>
      </c>
      <c r="C124" s="237">
        <v>0</v>
      </c>
      <c r="D124" s="237"/>
      <c r="E124" s="318"/>
      <c r="F124" s="215"/>
      <c r="G124" s="215"/>
      <c r="H124" s="215"/>
      <c r="I124" s="215"/>
      <c r="J124" s="215"/>
      <c r="K124" s="215"/>
      <c r="L124" s="215"/>
      <c r="M124" s="215"/>
      <c r="N124" s="116"/>
      <c r="O124" s="116"/>
    </row>
    <row r="125" spans="1:15" ht="18.75" x14ac:dyDescent="0.3">
      <c r="A125" s="222">
        <v>616</v>
      </c>
      <c r="B125" s="238" t="s">
        <v>388</v>
      </c>
      <c r="C125" s="239">
        <f>SUM(C126:C133)</f>
        <v>0</v>
      </c>
      <c r="D125" s="239">
        <f>SUM(D126:D133)</f>
        <v>0</v>
      </c>
      <c r="E125" s="318"/>
      <c r="F125" s="215"/>
      <c r="G125" s="215"/>
      <c r="H125" s="215"/>
      <c r="I125" s="215"/>
      <c r="J125" s="215"/>
      <c r="K125" s="215"/>
      <c r="L125" s="215"/>
      <c r="M125" s="215"/>
      <c r="N125" s="116"/>
      <c r="O125" s="116"/>
    </row>
    <row r="126" spans="1:15" ht="18.75" x14ac:dyDescent="0.3">
      <c r="A126" s="234">
        <v>61601</v>
      </c>
      <c r="B126" s="235" t="s">
        <v>389</v>
      </c>
      <c r="C126" s="239">
        <v>0</v>
      </c>
      <c r="D126" s="239">
        <v>0</v>
      </c>
      <c r="E126" s="318"/>
      <c r="F126" s="215"/>
      <c r="G126" s="215"/>
      <c r="H126" s="215"/>
      <c r="I126" s="215"/>
      <c r="J126" s="215"/>
      <c r="K126" s="215"/>
      <c r="L126" s="215"/>
      <c r="M126" s="215"/>
      <c r="N126" s="116"/>
      <c r="O126" s="116"/>
    </row>
    <row r="127" spans="1:15" ht="18.75" x14ac:dyDescent="0.3">
      <c r="A127" s="234">
        <v>61602</v>
      </c>
      <c r="B127" s="235" t="s">
        <v>390</v>
      </c>
      <c r="C127" s="239">
        <v>0</v>
      </c>
      <c r="D127" s="239">
        <v>0</v>
      </c>
      <c r="E127" s="318"/>
      <c r="F127" s="215"/>
      <c r="G127" s="215"/>
      <c r="H127" s="215"/>
      <c r="I127" s="215"/>
      <c r="J127" s="215"/>
      <c r="K127" s="215"/>
      <c r="L127" s="215"/>
      <c r="M127" s="215"/>
      <c r="N127" s="116"/>
      <c r="O127" s="116"/>
    </row>
    <row r="128" spans="1:15" ht="18.75" x14ac:dyDescent="0.3">
      <c r="A128" s="234">
        <v>61603</v>
      </c>
      <c r="B128" s="235" t="s">
        <v>391</v>
      </c>
      <c r="C128" s="239">
        <v>0</v>
      </c>
      <c r="D128" s="239">
        <v>0</v>
      </c>
      <c r="E128" s="318"/>
      <c r="F128" s="215"/>
      <c r="G128" s="215"/>
      <c r="H128" s="215"/>
      <c r="I128" s="215"/>
      <c r="J128" s="215"/>
      <c r="K128" s="215"/>
      <c r="L128" s="215"/>
      <c r="M128" s="215"/>
      <c r="N128" s="116"/>
      <c r="O128" s="116"/>
    </row>
    <row r="129" spans="1:15" ht="18.75" x14ac:dyDescent="0.3">
      <c r="A129" s="234">
        <v>61604</v>
      </c>
      <c r="B129" s="235" t="s">
        <v>392</v>
      </c>
      <c r="C129" s="239">
        <v>0</v>
      </c>
      <c r="D129" s="239">
        <v>0</v>
      </c>
      <c r="E129" s="318"/>
      <c r="F129" s="215"/>
      <c r="G129" s="215"/>
      <c r="H129" s="215"/>
      <c r="I129" s="215"/>
      <c r="J129" s="215"/>
      <c r="K129" s="215"/>
      <c r="L129" s="215"/>
      <c r="M129" s="215"/>
      <c r="N129" s="116"/>
      <c r="O129" s="116"/>
    </row>
    <row r="130" spans="1:15" ht="18.75" x14ac:dyDescent="0.3">
      <c r="A130" s="234">
        <v>61606</v>
      </c>
      <c r="B130" s="235" t="s">
        <v>393</v>
      </c>
      <c r="C130" s="239">
        <v>0</v>
      </c>
      <c r="D130" s="239">
        <v>0</v>
      </c>
      <c r="E130" s="318"/>
      <c r="F130" s="215"/>
      <c r="G130" s="215"/>
      <c r="H130" s="215"/>
      <c r="I130" s="215"/>
      <c r="J130" s="215"/>
      <c r="K130" s="215"/>
      <c r="L130" s="215"/>
      <c r="M130" s="215"/>
      <c r="N130" s="116"/>
      <c r="O130" s="116"/>
    </row>
    <row r="131" spans="1:15" ht="18.75" x14ac:dyDescent="0.3">
      <c r="A131" s="234">
        <v>61607</v>
      </c>
      <c r="B131" s="235" t="s">
        <v>394</v>
      </c>
      <c r="C131" s="239">
        <v>0</v>
      </c>
      <c r="D131" s="239"/>
      <c r="E131" s="318"/>
      <c r="F131" s="215"/>
      <c r="G131" s="215"/>
      <c r="H131" s="215"/>
      <c r="I131" s="215"/>
      <c r="J131" s="215"/>
      <c r="K131" s="215"/>
      <c r="L131" s="215"/>
      <c r="M131" s="215"/>
      <c r="N131" s="116"/>
      <c r="O131" s="116"/>
    </row>
    <row r="132" spans="1:15" ht="18.75" x14ac:dyDescent="0.3">
      <c r="A132" s="234">
        <v>61608</v>
      </c>
      <c r="B132" s="235" t="s">
        <v>395</v>
      </c>
      <c r="C132" s="239">
        <v>0</v>
      </c>
      <c r="D132" s="239">
        <v>0</v>
      </c>
      <c r="E132" s="318"/>
      <c r="F132" s="215"/>
      <c r="G132" s="215"/>
      <c r="H132" s="215"/>
      <c r="I132" s="215"/>
      <c r="J132" s="215"/>
      <c r="K132" s="215"/>
      <c r="L132" s="215"/>
      <c r="M132" s="215"/>
      <c r="N132" s="116"/>
      <c r="O132" s="116"/>
    </row>
    <row r="133" spans="1:15" ht="18.75" x14ac:dyDescent="0.3">
      <c r="A133" s="234">
        <v>61699</v>
      </c>
      <c r="B133" s="235" t="s">
        <v>396</v>
      </c>
      <c r="C133" s="237">
        <v>0</v>
      </c>
      <c r="D133" s="237">
        <v>0</v>
      </c>
      <c r="E133" s="318"/>
      <c r="F133" s="215"/>
      <c r="G133" s="215"/>
      <c r="H133" s="215"/>
      <c r="I133" s="215"/>
      <c r="J133" s="215"/>
      <c r="K133" s="215"/>
      <c r="L133" s="215"/>
      <c r="M133" s="215"/>
      <c r="N133" s="116"/>
      <c r="O133" s="116"/>
    </row>
    <row r="134" spans="1:15" ht="18.75" x14ac:dyDescent="0.3">
      <c r="A134" s="222">
        <v>62</v>
      </c>
      <c r="B134" s="238" t="s">
        <v>259</v>
      </c>
      <c r="C134" s="239">
        <f>SUM(C135,C137,)</f>
        <v>0</v>
      </c>
      <c r="D134" s="239">
        <f>SUM(D135,D137,)</f>
        <v>0</v>
      </c>
      <c r="E134" s="318"/>
      <c r="F134" s="215"/>
      <c r="G134" s="215"/>
      <c r="H134" s="215"/>
      <c r="I134" s="215"/>
      <c r="J134" s="215"/>
      <c r="K134" s="215"/>
      <c r="L134" s="215"/>
      <c r="M134" s="215"/>
      <c r="N134" s="116"/>
      <c r="O134" s="116"/>
    </row>
    <row r="135" spans="1:15" ht="18.75" x14ac:dyDescent="0.3">
      <c r="A135" s="222">
        <v>622</v>
      </c>
      <c r="B135" s="238" t="s">
        <v>397</v>
      </c>
      <c r="C135" s="239">
        <f>SUM(C136)</f>
        <v>0</v>
      </c>
      <c r="D135" s="239">
        <f>SUM(D136)</f>
        <v>0</v>
      </c>
      <c r="E135" s="318"/>
      <c r="F135" s="215"/>
      <c r="G135" s="215"/>
      <c r="H135" s="215"/>
      <c r="I135" s="215"/>
      <c r="J135" s="215"/>
      <c r="K135" s="215"/>
      <c r="L135" s="215"/>
      <c r="M135" s="215"/>
      <c r="N135" s="116"/>
      <c r="O135" s="116"/>
    </row>
    <row r="136" spans="1:15" ht="36.75" customHeight="1" x14ac:dyDescent="0.3">
      <c r="A136" s="234">
        <v>62201</v>
      </c>
      <c r="B136" s="249" t="s">
        <v>398</v>
      </c>
      <c r="C136" s="237"/>
      <c r="D136" s="237">
        <v>0</v>
      </c>
      <c r="E136" s="318"/>
      <c r="F136" s="215"/>
      <c r="G136" s="215"/>
      <c r="H136" s="215"/>
      <c r="I136" s="215"/>
      <c r="J136" s="215"/>
      <c r="K136" s="215"/>
      <c r="L136" s="215"/>
      <c r="M136" s="215"/>
      <c r="N136" s="116"/>
      <c r="O136" s="116"/>
    </row>
    <row r="137" spans="1:15" ht="18.75" x14ac:dyDescent="0.3">
      <c r="A137" s="222">
        <v>623</v>
      </c>
      <c r="B137" s="238" t="s">
        <v>399</v>
      </c>
      <c r="C137" s="239">
        <f>SUM(C138)</f>
        <v>0</v>
      </c>
      <c r="D137" s="239">
        <f>SUM(D138)</f>
        <v>0</v>
      </c>
      <c r="E137" s="318"/>
      <c r="F137" s="215"/>
      <c r="G137" s="215"/>
      <c r="H137" s="215"/>
      <c r="I137" s="215"/>
      <c r="J137" s="215"/>
      <c r="K137" s="215"/>
      <c r="L137" s="215"/>
      <c r="M137" s="215"/>
      <c r="N137" s="116"/>
      <c r="O137" s="116"/>
    </row>
    <row r="138" spans="1:15" ht="36.75" x14ac:dyDescent="0.3">
      <c r="A138" s="234">
        <v>62303</v>
      </c>
      <c r="B138" s="249" t="s">
        <v>372</v>
      </c>
      <c r="C138" s="237"/>
      <c r="D138" s="237">
        <v>0</v>
      </c>
      <c r="E138" s="318"/>
      <c r="F138" s="215"/>
      <c r="G138" s="215"/>
      <c r="H138" s="215"/>
      <c r="I138" s="215"/>
      <c r="J138" s="215"/>
      <c r="K138" s="215"/>
      <c r="L138" s="215"/>
      <c r="M138" s="215"/>
      <c r="N138" s="116"/>
      <c r="O138" s="116"/>
    </row>
    <row r="139" spans="1:15" ht="18.75" x14ac:dyDescent="0.3">
      <c r="A139" s="222">
        <v>72</v>
      </c>
      <c r="B139" s="238" t="s">
        <v>189</v>
      </c>
      <c r="C139" s="239">
        <f>SUM(C140)</f>
        <v>0</v>
      </c>
      <c r="D139" s="239">
        <f>SUM(D140)</f>
        <v>0</v>
      </c>
      <c r="E139" s="318"/>
      <c r="F139" s="215"/>
      <c r="G139" s="215"/>
      <c r="H139" s="215"/>
      <c r="I139" s="215"/>
      <c r="J139" s="215"/>
      <c r="K139" s="215"/>
      <c r="L139" s="215"/>
      <c r="M139" s="215"/>
      <c r="N139" s="116"/>
      <c r="O139" s="116"/>
    </row>
    <row r="140" spans="1:15" ht="18.75" x14ac:dyDescent="0.3">
      <c r="A140" s="222">
        <v>721</v>
      </c>
      <c r="B140" s="238" t="s">
        <v>400</v>
      </c>
      <c r="C140" s="239">
        <f>SUM(C141)</f>
        <v>0</v>
      </c>
      <c r="D140" s="239">
        <f>SUM(D141)</f>
        <v>0</v>
      </c>
      <c r="E140" s="318"/>
      <c r="F140" s="215"/>
      <c r="G140" s="215"/>
      <c r="H140" s="215"/>
      <c r="I140" s="215"/>
      <c r="J140" s="215"/>
      <c r="K140" s="215"/>
      <c r="L140" s="215"/>
      <c r="M140" s="215"/>
      <c r="N140" s="116"/>
      <c r="O140" s="116"/>
    </row>
    <row r="141" spans="1:15" ht="19.5" thickBot="1" x14ac:dyDescent="0.35">
      <c r="A141" s="250">
        <v>72101</v>
      </c>
      <c r="B141" s="251" t="s">
        <v>400</v>
      </c>
      <c r="C141" s="252">
        <v>0</v>
      </c>
      <c r="D141" s="252">
        <v>0</v>
      </c>
      <c r="E141" s="322"/>
      <c r="F141" s="215"/>
      <c r="G141" s="215"/>
      <c r="H141" s="215"/>
      <c r="I141" s="215"/>
      <c r="J141" s="215"/>
      <c r="K141" s="215"/>
      <c r="L141" s="215"/>
      <c r="M141" s="215"/>
      <c r="N141" s="116"/>
      <c r="O141" s="116"/>
    </row>
    <row r="142" spans="1:15" ht="18.75" x14ac:dyDescent="0.3">
      <c r="A142" s="254"/>
      <c r="B142" s="255" t="s">
        <v>93</v>
      </c>
      <c r="C142" s="256">
        <f>SUM(C38+C94+C105+C111+C134+C139)+C12</f>
        <v>58532</v>
      </c>
      <c r="D142" s="256">
        <f>SUM(D38+D94+D105+D111+D134+D139)+D12+D32</f>
        <v>0</v>
      </c>
      <c r="E142" s="323">
        <f>SUM(C142:D142)</f>
        <v>58532</v>
      </c>
      <c r="F142" s="215"/>
      <c r="G142" s="215"/>
      <c r="H142" s="215"/>
      <c r="I142" s="215"/>
      <c r="J142" s="215"/>
      <c r="K142" s="215"/>
      <c r="L142" s="215"/>
      <c r="M142" s="215"/>
      <c r="N142" s="116"/>
      <c r="O142" s="116"/>
    </row>
    <row r="143" spans="1:15" ht="18.75" x14ac:dyDescent="0.3">
      <c r="A143" s="215"/>
      <c r="B143" s="215"/>
      <c r="C143" s="215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  <c r="N143" s="116"/>
      <c r="O143" s="116"/>
    </row>
    <row r="144" spans="1:15" ht="18" x14ac:dyDescent="0.25">
      <c r="A144" s="294"/>
      <c r="B144" s="294"/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</row>
    <row r="145" spans="1:13" ht="18" x14ac:dyDescent="0.25">
      <c r="A145" s="665" t="s">
        <v>408</v>
      </c>
      <c r="B145" s="665" t="s">
        <v>409</v>
      </c>
      <c r="C145" s="674" t="s">
        <v>410</v>
      </c>
      <c r="D145" s="665" t="s">
        <v>411</v>
      </c>
      <c r="E145" s="674" t="s">
        <v>412</v>
      </c>
      <c r="F145" s="674" t="s">
        <v>413</v>
      </c>
      <c r="G145" s="674"/>
      <c r="H145" s="674" t="s">
        <v>414</v>
      </c>
      <c r="I145" s="664" t="s">
        <v>415</v>
      </c>
      <c r="J145" s="664"/>
      <c r="K145" s="664"/>
      <c r="L145" s="664"/>
      <c r="M145" s="665" t="s">
        <v>93</v>
      </c>
    </row>
    <row r="146" spans="1:13" ht="18" x14ac:dyDescent="0.25">
      <c r="A146" s="665"/>
      <c r="B146" s="665"/>
      <c r="C146" s="674"/>
      <c r="D146" s="665"/>
      <c r="E146" s="674"/>
      <c r="F146" s="674"/>
      <c r="G146" s="674"/>
      <c r="H146" s="674"/>
      <c r="I146" s="258" t="s">
        <v>416</v>
      </c>
      <c r="J146" s="675" t="s">
        <v>417</v>
      </c>
      <c r="K146" s="675"/>
      <c r="L146" s="675"/>
      <c r="M146" s="665"/>
    </row>
    <row r="147" spans="1:13" ht="36" x14ac:dyDescent="0.25">
      <c r="A147" s="665"/>
      <c r="B147" s="665"/>
      <c r="C147" s="674"/>
      <c r="D147" s="665"/>
      <c r="E147" s="674"/>
      <c r="F147" s="259" t="s">
        <v>418</v>
      </c>
      <c r="G147" s="259" t="s">
        <v>419</v>
      </c>
      <c r="H147" s="259" t="s">
        <v>420</v>
      </c>
      <c r="I147" s="259" t="s">
        <v>421</v>
      </c>
      <c r="J147" s="260" t="s">
        <v>422</v>
      </c>
      <c r="K147" s="260" t="s">
        <v>423</v>
      </c>
      <c r="L147" s="259" t="s">
        <v>265</v>
      </c>
      <c r="M147" s="665"/>
    </row>
    <row r="148" spans="1:13" ht="18" x14ac:dyDescent="0.25">
      <c r="A148" s="261">
        <v>1</v>
      </c>
      <c r="B148" s="269" t="s">
        <v>502</v>
      </c>
      <c r="C148" s="269" t="s">
        <v>503</v>
      </c>
      <c r="D148" s="261" t="s">
        <v>426</v>
      </c>
      <c r="E148" s="272" t="s">
        <v>117</v>
      </c>
      <c r="F148" s="265">
        <v>372</v>
      </c>
      <c r="G148" s="265">
        <f t="shared" ref="G148:G155" si="0">+F148*12</f>
        <v>4464</v>
      </c>
      <c r="H148" s="265">
        <v>372</v>
      </c>
      <c r="I148" s="266">
        <f t="shared" ref="I148:I155" si="1">+H148*6.75%*12</f>
        <v>301.32000000000005</v>
      </c>
      <c r="J148" s="268">
        <v>0</v>
      </c>
      <c r="K148" s="266">
        <f t="shared" ref="K148:K156" si="2">+H148*7.5%*12</f>
        <v>334.79999999999995</v>
      </c>
      <c r="L148" s="266">
        <f t="shared" ref="L148:L156" si="3">SUM(I148:K148)</f>
        <v>636.12</v>
      </c>
      <c r="M148" s="268">
        <f t="shared" ref="M148:M156" si="4">ROUND((+G148+H148+L148),2)</f>
        <v>5472.12</v>
      </c>
    </row>
    <row r="149" spans="1:13" ht="18" x14ac:dyDescent="0.25">
      <c r="A149" s="261">
        <v>2</v>
      </c>
      <c r="B149" s="269" t="s">
        <v>449</v>
      </c>
      <c r="C149" s="269" t="s">
        <v>450</v>
      </c>
      <c r="D149" s="261" t="s">
        <v>426</v>
      </c>
      <c r="E149" s="272" t="s">
        <v>117</v>
      </c>
      <c r="F149" s="265">
        <v>322</v>
      </c>
      <c r="G149" s="265">
        <f t="shared" si="0"/>
        <v>3864</v>
      </c>
      <c r="H149" s="265">
        <v>322</v>
      </c>
      <c r="I149" s="266">
        <f t="shared" si="1"/>
        <v>260.82000000000005</v>
      </c>
      <c r="J149" s="268">
        <v>0</v>
      </c>
      <c r="K149" s="266">
        <f t="shared" si="2"/>
        <v>289.79999999999995</v>
      </c>
      <c r="L149" s="266">
        <f t="shared" si="3"/>
        <v>550.62</v>
      </c>
      <c r="M149" s="268">
        <f t="shared" si="4"/>
        <v>4736.62</v>
      </c>
    </row>
    <row r="150" spans="1:13" ht="18" x14ac:dyDescent="0.25">
      <c r="A150" s="261">
        <v>3</v>
      </c>
      <c r="B150" s="269" t="s">
        <v>451</v>
      </c>
      <c r="C150" s="269" t="s">
        <v>450</v>
      </c>
      <c r="D150" s="261" t="s">
        <v>426</v>
      </c>
      <c r="E150" s="272" t="s">
        <v>117</v>
      </c>
      <c r="F150" s="265">
        <v>322</v>
      </c>
      <c r="G150" s="265">
        <f t="shared" si="0"/>
        <v>3864</v>
      </c>
      <c r="H150" s="265">
        <v>322</v>
      </c>
      <c r="I150" s="266">
        <f t="shared" si="1"/>
        <v>260.82000000000005</v>
      </c>
      <c r="J150" s="268">
        <v>0</v>
      </c>
      <c r="K150" s="266">
        <f t="shared" si="2"/>
        <v>289.79999999999995</v>
      </c>
      <c r="L150" s="266">
        <f t="shared" si="3"/>
        <v>550.62</v>
      </c>
      <c r="M150" s="268">
        <f t="shared" si="4"/>
        <v>4736.62</v>
      </c>
    </row>
    <row r="151" spans="1:13" ht="18" x14ac:dyDescent="0.25">
      <c r="A151" s="261">
        <v>4</v>
      </c>
      <c r="B151" s="269" t="s">
        <v>452</v>
      </c>
      <c r="C151" s="269" t="s">
        <v>450</v>
      </c>
      <c r="D151" s="261" t="s">
        <v>426</v>
      </c>
      <c r="E151" s="272" t="s">
        <v>117</v>
      </c>
      <c r="F151" s="265">
        <v>302</v>
      </c>
      <c r="G151" s="265">
        <f t="shared" si="0"/>
        <v>3624</v>
      </c>
      <c r="H151" s="265">
        <v>302</v>
      </c>
      <c r="I151" s="266">
        <f t="shared" si="1"/>
        <v>244.62</v>
      </c>
      <c r="J151" s="292">
        <v>0</v>
      </c>
      <c r="K151" s="266">
        <f t="shared" si="2"/>
        <v>271.79999999999995</v>
      </c>
      <c r="L151" s="266">
        <f t="shared" si="3"/>
        <v>516.41999999999996</v>
      </c>
      <c r="M151" s="268">
        <f t="shared" si="4"/>
        <v>4442.42</v>
      </c>
    </row>
    <row r="152" spans="1:13" ht="18" x14ac:dyDescent="0.25">
      <c r="A152" s="261">
        <v>5</v>
      </c>
      <c r="B152" s="269" t="s">
        <v>453</v>
      </c>
      <c r="C152" s="269" t="s">
        <v>450</v>
      </c>
      <c r="D152" s="261" t="s">
        <v>426</v>
      </c>
      <c r="E152" s="272" t="s">
        <v>117</v>
      </c>
      <c r="F152" s="265">
        <v>302</v>
      </c>
      <c r="G152" s="265">
        <f t="shared" si="0"/>
        <v>3624</v>
      </c>
      <c r="H152" s="265">
        <v>302</v>
      </c>
      <c r="I152" s="266">
        <f t="shared" si="1"/>
        <v>244.62</v>
      </c>
      <c r="J152" s="292">
        <v>0</v>
      </c>
      <c r="K152" s="266">
        <f t="shared" si="2"/>
        <v>271.79999999999995</v>
      </c>
      <c r="L152" s="266">
        <f t="shared" si="3"/>
        <v>516.41999999999996</v>
      </c>
      <c r="M152" s="268">
        <f t="shared" si="4"/>
        <v>4442.42</v>
      </c>
    </row>
    <row r="153" spans="1:13" ht="18" x14ac:dyDescent="0.25">
      <c r="A153" s="261">
        <v>6</v>
      </c>
      <c r="B153" s="269" t="s">
        <v>454</v>
      </c>
      <c r="C153" s="269" t="s">
        <v>450</v>
      </c>
      <c r="D153" s="261" t="s">
        <v>426</v>
      </c>
      <c r="E153" s="272" t="s">
        <v>117</v>
      </c>
      <c r="F153" s="265">
        <v>322</v>
      </c>
      <c r="G153" s="265">
        <f t="shared" si="0"/>
        <v>3864</v>
      </c>
      <c r="H153" s="265">
        <v>322</v>
      </c>
      <c r="I153" s="266">
        <f t="shared" si="1"/>
        <v>260.82000000000005</v>
      </c>
      <c r="J153" s="292">
        <v>0</v>
      </c>
      <c r="K153" s="266">
        <f t="shared" si="2"/>
        <v>289.79999999999995</v>
      </c>
      <c r="L153" s="266">
        <f t="shared" si="3"/>
        <v>550.62</v>
      </c>
      <c r="M153" s="268">
        <f t="shared" si="4"/>
        <v>4736.62</v>
      </c>
    </row>
    <row r="154" spans="1:13" ht="18" x14ac:dyDescent="0.25">
      <c r="A154" s="261">
        <v>7</v>
      </c>
      <c r="B154" s="269" t="s">
        <v>455</v>
      </c>
      <c r="C154" s="269" t="s">
        <v>450</v>
      </c>
      <c r="D154" s="261" t="s">
        <v>426</v>
      </c>
      <c r="E154" s="272" t="s">
        <v>117</v>
      </c>
      <c r="F154" s="265">
        <v>322</v>
      </c>
      <c r="G154" s="265">
        <f t="shared" si="0"/>
        <v>3864</v>
      </c>
      <c r="H154" s="265">
        <v>322</v>
      </c>
      <c r="I154" s="266">
        <f t="shared" si="1"/>
        <v>260.82000000000005</v>
      </c>
      <c r="J154" s="292">
        <v>0</v>
      </c>
      <c r="K154" s="266">
        <f t="shared" si="2"/>
        <v>289.79999999999995</v>
      </c>
      <c r="L154" s="266">
        <f t="shared" si="3"/>
        <v>550.62</v>
      </c>
      <c r="M154" s="268">
        <f t="shared" si="4"/>
        <v>4736.62</v>
      </c>
    </row>
    <row r="155" spans="1:13" ht="18" x14ac:dyDescent="0.25">
      <c r="A155" s="261">
        <v>8</v>
      </c>
      <c r="B155" s="269" t="s">
        <v>456</v>
      </c>
      <c r="C155" s="269" t="s">
        <v>450</v>
      </c>
      <c r="D155" s="261" t="s">
        <v>426</v>
      </c>
      <c r="E155" s="272" t="s">
        <v>117</v>
      </c>
      <c r="F155" s="265">
        <v>322</v>
      </c>
      <c r="G155" s="265">
        <f t="shared" si="0"/>
        <v>3864</v>
      </c>
      <c r="H155" s="265">
        <v>322</v>
      </c>
      <c r="I155" s="266">
        <f t="shared" si="1"/>
        <v>260.82000000000005</v>
      </c>
      <c r="J155" s="292">
        <v>0</v>
      </c>
      <c r="K155" s="266">
        <f t="shared" si="2"/>
        <v>289.79999999999995</v>
      </c>
      <c r="L155" s="266">
        <f t="shared" si="3"/>
        <v>550.62</v>
      </c>
      <c r="M155" s="268">
        <f t="shared" si="4"/>
        <v>4736.62</v>
      </c>
    </row>
    <row r="156" spans="1:13" ht="36" x14ac:dyDescent="0.25">
      <c r="A156" s="261">
        <v>9</v>
      </c>
      <c r="B156" s="269" t="s">
        <v>709</v>
      </c>
      <c r="C156" s="352" t="s">
        <v>710</v>
      </c>
      <c r="D156" s="261"/>
      <c r="E156" s="272" t="s">
        <v>117</v>
      </c>
      <c r="F156" s="265">
        <v>300</v>
      </c>
      <c r="G156" s="265">
        <f>+F156*8</f>
        <v>2400</v>
      </c>
      <c r="H156" s="265">
        <v>300</v>
      </c>
      <c r="I156" s="266">
        <f>+H156*6.75%*8</f>
        <v>162</v>
      </c>
      <c r="J156" s="292"/>
      <c r="K156" s="266">
        <f t="shared" si="2"/>
        <v>270</v>
      </c>
      <c r="L156" s="266">
        <f t="shared" si="3"/>
        <v>432</v>
      </c>
      <c r="M156" s="268">
        <f t="shared" si="4"/>
        <v>3132</v>
      </c>
    </row>
    <row r="157" spans="1:13" ht="18" x14ac:dyDescent="0.25">
      <c r="A157" s="269"/>
      <c r="B157" s="262" t="s">
        <v>457</v>
      </c>
      <c r="C157" s="269"/>
      <c r="D157" s="269"/>
      <c r="E157" s="269"/>
      <c r="F157" s="281">
        <f>SUM(F148:F156)</f>
        <v>2886</v>
      </c>
      <c r="G157" s="281">
        <f t="shared" ref="G157:M157" si="5">SUM(G148:G156)</f>
        <v>33432</v>
      </c>
      <c r="H157" s="281">
        <f t="shared" si="5"/>
        <v>2886</v>
      </c>
      <c r="I157" s="281">
        <f t="shared" si="5"/>
        <v>2256.6600000000008</v>
      </c>
      <c r="J157" s="281">
        <f t="shared" si="5"/>
        <v>0</v>
      </c>
      <c r="K157" s="281">
        <f t="shared" si="5"/>
        <v>2597.3999999999996</v>
      </c>
      <c r="L157" s="281">
        <f t="shared" si="5"/>
        <v>4854.0600000000004</v>
      </c>
      <c r="M157" s="281">
        <f t="shared" si="5"/>
        <v>41172.06</v>
      </c>
    </row>
  </sheetData>
  <mergeCells count="20">
    <mergeCell ref="A9:E9"/>
    <mergeCell ref="A10:B10"/>
    <mergeCell ref="C10:D10"/>
    <mergeCell ref="E10:E11"/>
    <mergeCell ref="A8:E8"/>
    <mergeCell ref="A3:E3"/>
    <mergeCell ref="A4:E4"/>
    <mergeCell ref="A5:E5"/>
    <mergeCell ref="A6:E6"/>
    <mergeCell ref="A7:E7"/>
    <mergeCell ref="A145:A147"/>
    <mergeCell ref="B145:B147"/>
    <mergeCell ref="C145:C147"/>
    <mergeCell ref="D145:D147"/>
    <mergeCell ref="E145:E147"/>
    <mergeCell ref="F145:G146"/>
    <mergeCell ref="H145:H146"/>
    <mergeCell ref="I145:L145"/>
    <mergeCell ref="M145:M147"/>
    <mergeCell ref="J146:L146"/>
  </mergeCells>
  <pageMargins left="0.51181102362204722" right="0.31496062992125984" top="0.74803149606299213" bottom="0.55118110236220474" header="0.31496062992125984" footer="0.31496062992125984"/>
  <pageSetup scale="90" orientation="portrait" horizontalDpi="120" verticalDpi="72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168"/>
  <sheetViews>
    <sheetView topLeftCell="A124" workbookViewId="0">
      <selection activeCell="E30" sqref="E30"/>
    </sheetView>
  </sheetViews>
  <sheetFormatPr baseColWidth="10" defaultRowHeight="15" x14ac:dyDescent="0.25"/>
  <cols>
    <col min="2" max="2" width="42.140625" customWidth="1"/>
    <col min="3" max="3" width="17.85546875" customWidth="1"/>
    <col min="4" max="4" width="17.7109375" customWidth="1"/>
    <col min="5" max="5" width="19.85546875" customWidth="1"/>
    <col min="6" max="6" width="15.5703125" customWidth="1"/>
    <col min="7" max="8" width="18.140625" customWidth="1"/>
    <col min="9" max="9" width="17.85546875" customWidth="1"/>
    <col min="11" max="11" width="16.42578125" customWidth="1"/>
    <col min="12" max="12" width="17" customWidth="1"/>
    <col min="13" max="13" width="17.85546875" customWidth="1"/>
  </cols>
  <sheetData>
    <row r="3" spans="1:13" ht="18" x14ac:dyDescent="0.25">
      <c r="A3" s="672" t="s">
        <v>401</v>
      </c>
      <c r="B3" s="672"/>
      <c r="C3" s="672"/>
      <c r="D3" s="672"/>
      <c r="E3" s="672"/>
      <c r="F3" s="215"/>
      <c r="G3" s="215"/>
      <c r="H3" s="215"/>
      <c r="I3" s="215"/>
      <c r="J3" s="215"/>
      <c r="K3" s="215"/>
      <c r="L3" s="215"/>
      <c r="M3" s="215"/>
    </row>
    <row r="4" spans="1:13" ht="18" x14ac:dyDescent="0.25">
      <c r="A4" s="672" t="s">
        <v>402</v>
      </c>
      <c r="B4" s="672"/>
      <c r="C4" s="672"/>
      <c r="D4" s="672"/>
      <c r="E4" s="672"/>
      <c r="F4" s="215"/>
      <c r="G4" s="215"/>
      <c r="H4" s="215"/>
      <c r="I4" s="215"/>
      <c r="J4" s="215"/>
      <c r="K4" s="215"/>
      <c r="L4" s="215"/>
      <c r="M4" s="215"/>
    </row>
    <row r="5" spans="1:13" ht="18" x14ac:dyDescent="0.25">
      <c r="A5" s="672" t="s">
        <v>163</v>
      </c>
      <c r="B5" s="672"/>
      <c r="C5" s="672"/>
      <c r="D5" s="672"/>
      <c r="E5" s="672"/>
      <c r="F5" s="215"/>
      <c r="G5" s="215"/>
      <c r="H5" s="215"/>
      <c r="I5" s="215"/>
      <c r="J5" s="215"/>
      <c r="K5" s="215"/>
      <c r="L5" s="215"/>
      <c r="M5" s="215"/>
    </row>
    <row r="6" spans="1:13" ht="18" x14ac:dyDescent="0.25">
      <c r="A6" s="672" t="s">
        <v>438</v>
      </c>
      <c r="B6" s="672"/>
      <c r="C6" s="672"/>
      <c r="D6" s="672"/>
      <c r="E6" s="672"/>
      <c r="F6" s="215"/>
      <c r="G6" s="215"/>
      <c r="H6" s="215"/>
      <c r="I6" s="215"/>
      <c r="J6" s="215"/>
      <c r="K6" s="215"/>
      <c r="L6" s="215"/>
      <c r="M6" s="215"/>
    </row>
    <row r="7" spans="1:13" ht="18" x14ac:dyDescent="0.25">
      <c r="A7" s="672" t="s">
        <v>403</v>
      </c>
      <c r="B7" s="672"/>
      <c r="C7" s="672"/>
      <c r="D7" s="672"/>
      <c r="E7" s="672"/>
      <c r="F7" s="215"/>
      <c r="G7" s="215"/>
      <c r="H7" s="215"/>
      <c r="I7" s="215"/>
      <c r="J7" s="215"/>
      <c r="K7" s="215"/>
      <c r="L7" s="215"/>
      <c r="M7" s="215"/>
    </row>
    <row r="8" spans="1:13" ht="18" x14ac:dyDescent="0.25">
      <c r="A8" s="672" t="s">
        <v>404</v>
      </c>
      <c r="B8" s="672"/>
      <c r="C8" s="672"/>
      <c r="D8" s="672"/>
      <c r="E8" s="672"/>
      <c r="F8" s="215"/>
      <c r="G8" s="215"/>
      <c r="H8" s="215"/>
      <c r="I8" s="215"/>
      <c r="J8" s="215"/>
      <c r="K8" s="215"/>
      <c r="L8" s="215"/>
      <c r="M8" s="215"/>
    </row>
    <row r="9" spans="1:13" ht="18" x14ac:dyDescent="0.25">
      <c r="A9" s="673" t="s">
        <v>995</v>
      </c>
      <c r="B9" s="673"/>
      <c r="C9" s="673"/>
      <c r="D9" s="673"/>
      <c r="E9" s="673"/>
      <c r="F9" s="215"/>
      <c r="G9" s="215"/>
      <c r="H9" s="215"/>
      <c r="I9" s="215"/>
      <c r="J9" s="215"/>
      <c r="K9" s="215"/>
      <c r="L9" s="215"/>
      <c r="M9" s="215"/>
    </row>
    <row r="10" spans="1:13" ht="18" x14ac:dyDescent="0.25">
      <c r="A10" s="664" t="s">
        <v>269</v>
      </c>
      <c r="B10" s="664"/>
      <c r="C10" s="664" t="s">
        <v>270</v>
      </c>
      <c r="D10" s="664"/>
      <c r="E10" s="665" t="s">
        <v>93</v>
      </c>
      <c r="F10" s="215"/>
      <c r="G10" s="215"/>
      <c r="H10" s="215"/>
      <c r="I10" s="215"/>
      <c r="J10" s="215"/>
      <c r="K10" s="215"/>
      <c r="L10" s="215"/>
      <c r="M10" s="215"/>
    </row>
    <row r="11" spans="1:13" ht="72" x14ac:dyDescent="0.25">
      <c r="A11" s="217" t="s">
        <v>271</v>
      </c>
      <c r="B11" s="217" t="s">
        <v>272</v>
      </c>
      <c r="C11" s="218" t="s">
        <v>405</v>
      </c>
      <c r="D11" s="218" t="s">
        <v>275</v>
      </c>
      <c r="E11" s="665"/>
      <c r="F11" s="215"/>
      <c r="G11" s="215"/>
      <c r="H11" s="215"/>
      <c r="I11" s="215"/>
      <c r="J11" s="215"/>
      <c r="K11" s="215"/>
      <c r="L11" s="215"/>
      <c r="M11" s="215"/>
    </row>
    <row r="12" spans="1:13" ht="18" x14ac:dyDescent="0.25">
      <c r="A12" s="219">
        <v>51</v>
      </c>
      <c r="B12" s="220" t="s">
        <v>192</v>
      </c>
      <c r="C12" s="282">
        <f>SUM(C13,C18,C22,C25,C27,C29,C35)</f>
        <v>0</v>
      </c>
      <c r="D12" s="282">
        <f>SUM(D13,D18,D22,D25,D27,D29,D35)</f>
        <v>18800</v>
      </c>
      <c r="E12" s="282"/>
      <c r="F12" s="215"/>
      <c r="G12" s="215"/>
      <c r="H12" s="215"/>
      <c r="I12" s="215"/>
      <c r="J12" s="215"/>
      <c r="K12" s="215"/>
      <c r="L12" s="215"/>
      <c r="M12" s="215"/>
    </row>
    <row r="13" spans="1:13" ht="18" x14ac:dyDescent="0.25">
      <c r="A13" s="222">
        <v>511</v>
      </c>
      <c r="B13" s="223" t="s">
        <v>276</v>
      </c>
      <c r="C13" s="283">
        <f>SUM(C14:C17)</f>
        <v>0</v>
      </c>
      <c r="D13" s="283">
        <f>SUM(D14:D17)</f>
        <v>16200</v>
      </c>
      <c r="E13" s="284"/>
      <c r="F13" s="215"/>
      <c r="G13" s="215"/>
      <c r="H13" s="215"/>
      <c r="I13" s="215"/>
      <c r="J13" s="215"/>
      <c r="K13" s="215"/>
      <c r="L13" s="215"/>
      <c r="M13" s="215"/>
    </row>
    <row r="14" spans="1:13" ht="18" x14ac:dyDescent="0.25">
      <c r="A14" s="226" t="s">
        <v>277</v>
      </c>
      <c r="B14" s="227" t="s">
        <v>278</v>
      </c>
      <c r="C14" s="228">
        <v>0</v>
      </c>
      <c r="D14" s="298">
        <v>15000</v>
      </c>
      <c r="E14" s="284"/>
      <c r="F14" s="215"/>
      <c r="G14" s="215"/>
      <c r="H14" s="215"/>
      <c r="I14" s="215"/>
      <c r="J14" s="215"/>
      <c r="K14" s="215"/>
      <c r="L14" s="215"/>
      <c r="M14" s="215"/>
    </row>
    <row r="15" spans="1:13" ht="18" x14ac:dyDescent="0.25">
      <c r="A15" s="226" t="s">
        <v>279</v>
      </c>
      <c r="B15" s="227" t="s">
        <v>280</v>
      </c>
      <c r="C15" s="228">
        <v>0</v>
      </c>
      <c r="D15" s="298">
        <v>1200</v>
      </c>
      <c r="E15" s="284"/>
      <c r="F15" s="215"/>
      <c r="G15" s="215"/>
      <c r="H15" s="215"/>
      <c r="I15" s="215"/>
      <c r="J15" s="215"/>
      <c r="K15" s="215"/>
      <c r="L15" s="215"/>
      <c r="M15" s="215"/>
    </row>
    <row r="16" spans="1:13" ht="18" x14ac:dyDescent="0.25">
      <c r="A16" s="226" t="s">
        <v>281</v>
      </c>
      <c r="B16" s="227" t="s">
        <v>282</v>
      </c>
      <c r="C16" s="228">
        <v>0</v>
      </c>
      <c r="D16" s="298">
        <v>0</v>
      </c>
      <c r="E16" s="284"/>
      <c r="F16" s="215"/>
      <c r="G16" s="215"/>
      <c r="H16" s="215"/>
      <c r="I16" s="215"/>
      <c r="J16" s="215"/>
      <c r="K16" s="215"/>
      <c r="L16" s="215"/>
      <c r="M16" s="215"/>
    </row>
    <row r="17" spans="1:13" ht="18" x14ac:dyDescent="0.25">
      <c r="A17" s="226" t="s">
        <v>283</v>
      </c>
      <c r="B17" s="227" t="s">
        <v>284</v>
      </c>
      <c r="C17" s="229">
        <v>0</v>
      </c>
      <c r="D17" s="299">
        <v>0</v>
      </c>
      <c r="E17" s="285"/>
      <c r="F17" s="215"/>
      <c r="G17" s="215"/>
      <c r="H17" s="215"/>
      <c r="I17" s="215"/>
      <c r="J17" s="215"/>
      <c r="K17" s="215"/>
      <c r="L17" s="215"/>
      <c r="M17" s="215"/>
    </row>
    <row r="18" spans="1:13" ht="18" x14ac:dyDescent="0.25">
      <c r="A18" s="232" t="s">
        <v>285</v>
      </c>
      <c r="B18" s="233" t="s">
        <v>286</v>
      </c>
      <c r="C18" s="286">
        <f>SUM(C19:C21)</f>
        <v>0</v>
      </c>
      <c r="D18" s="286">
        <f>SUM(D19:D21)</f>
        <v>500</v>
      </c>
      <c r="E18" s="284"/>
      <c r="F18" s="215"/>
      <c r="G18" s="215"/>
      <c r="H18" s="215"/>
      <c r="I18" s="215"/>
      <c r="J18" s="215"/>
      <c r="K18" s="215"/>
      <c r="L18" s="215"/>
      <c r="M18" s="215"/>
    </row>
    <row r="19" spans="1:13" ht="18" x14ac:dyDescent="0.25">
      <c r="A19" s="226" t="s">
        <v>287</v>
      </c>
      <c r="B19" s="227" t="s">
        <v>278</v>
      </c>
      <c r="C19" s="298">
        <v>0</v>
      </c>
      <c r="D19" s="298">
        <v>500</v>
      </c>
      <c r="E19" s="284"/>
      <c r="F19" s="215"/>
      <c r="G19" s="215"/>
      <c r="H19" s="215"/>
      <c r="I19" s="215"/>
      <c r="J19" s="215"/>
      <c r="K19" s="215"/>
      <c r="L19" s="215"/>
      <c r="M19" s="215"/>
    </row>
    <row r="20" spans="1:13" ht="18" x14ac:dyDescent="0.25">
      <c r="A20" s="234">
        <v>51202</v>
      </c>
      <c r="B20" s="235" t="s">
        <v>288</v>
      </c>
      <c r="C20" s="298">
        <v>0</v>
      </c>
      <c r="D20" s="298">
        <v>0</v>
      </c>
      <c r="E20" s="284"/>
      <c r="F20" s="215"/>
      <c r="G20" s="215"/>
      <c r="H20" s="215"/>
      <c r="I20" s="215"/>
      <c r="J20" s="215"/>
      <c r="K20" s="215"/>
      <c r="L20" s="215"/>
      <c r="M20" s="215"/>
    </row>
    <row r="21" spans="1:13" ht="18" x14ac:dyDescent="0.25">
      <c r="A21" s="226" t="s">
        <v>289</v>
      </c>
      <c r="B21" s="227" t="s">
        <v>280</v>
      </c>
      <c r="C21" s="298">
        <v>0</v>
      </c>
      <c r="D21" s="298">
        <v>0</v>
      </c>
      <c r="E21" s="284"/>
      <c r="F21" s="215"/>
      <c r="G21" s="215"/>
      <c r="H21" s="215"/>
      <c r="I21" s="215"/>
      <c r="J21" s="215"/>
      <c r="K21" s="215"/>
      <c r="L21" s="215"/>
      <c r="M21" s="215"/>
    </row>
    <row r="22" spans="1:13" ht="18" x14ac:dyDescent="0.25">
      <c r="A22" s="232" t="s">
        <v>290</v>
      </c>
      <c r="B22" s="233" t="s">
        <v>291</v>
      </c>
      <c r="C22" s="286">
        <f>SUM(C23:C24)</f>
        <v>0</v>
      </c>
      <c r="D22" s="286">
        <f>SUM(D23:D24)</f>
        <v>0</v>
      </c>
      <c r="E22" s="284"/>
      <c r="F22" s="215"/>
      <c r="G22" s="215"/>
      <c r="H22" s="215"/>
      <c r="I22" s="215"/>
      <c r="J22" s="215"/>
      <c r="K22" s="215"/>
      <c r="L22" s="215"/>
      <c r="M22" s="215"/>
    </row>
    <row r="23" spans="1:13" ht="18" x14ac:dyDescent="0.25">
      <c r="A23" s="234">
        <v>51301</v>
      </c>
      <c r="B23" s="235" t="s">
        <v>292</v>
      </c>
      <c r="C23" s="301">
        <v>0</v>
      </c>
      <c r="D23" s="301">
        <v>0</v>
      </c>
      <c r="E23" s="284"/>
      <c r="F23" s="215"/>
      <c r="G23" s="215"/>
      <c r="H23" s="215"/>
      <c r="I23" s="215"/>
      <c r="J23" s="215"/>
      <c r="K23" s="215"/>
      <c r="L23" s="215"/>
      <c r="M23" s="215"/>
    </row>
    <row r="24" spans="1:13" ht="18" x14ac:dyDescent="0.25">
      <c r="A24" s="234">
        <v>51302</v>
      </c>
      <c r="B24" s="235" t="s">
        <v>293</v>
      </c>
      <c r="C24" s="302">
        <v>0</v>
      </c>
      <c r="D24" s="301">
        <v>0</v>
      </c>
      <c r="E24" s="284"/>
      <c r="F24" s="215"/>
      <c r="G24" s="215"/>
      <c r="H24" s="215"/>
      <c r="I24" s="215"/>
      <c r="J24" s="215"/>
      <c r="K24" s="215"/>
      <c r="L24" s="215"/>
      <c r="M24" s="215"/>
    </row>
    <row r="25" spans="1:13" ht="18" x14ac:dyDescent="0.25">
      <c r="A25" s="222">
        <v>514</v>
      </c>
      <c r="B25" s="238" t="s">
        <v>294</v>
      </c>
      <c r="C25" s="288">
        <f>SUM(C26)</f>
        <v>0</v>
      </c>
      <c r="D25" s="288">
        <f>SUM(D26)</f>
        <v>1000</v>
      </c>
      <c r="E25" s="284"/>
      <c r="F25" s="215"/>
      <c r="G25" s="215"/>
      <c r="H25" s="215"/>
      <c r="I25" s="215"/>
      <c r="J25" s="215"/>
      <c r="K25" s="215"/>
      <c r="L25" s="215"/>
      <c r="M25" s="215"/>
    </row>
    <row r="26" spans="1:13" ht="18" x14ac:dyDescent="0.25">
      <c r="A26" s="226" t="s">
        <v>295</v>
      </c>
      <c r="B26" s="227" t="s">
        <v>296</v>
      </c>
      <c r="C26" s="298">
        <v>0</v>
      </c>
      <c r="D26" s="298">
        <v>1000</v>
      </c>
      <c r="E26" s="284"/>
      <c r="F26" s="215"/>
      <c r="G26" s="215"/>
      <c r="H26" s="215"/>
      <c r="I26" s="215"/>
      <c r="J26" s="215"/>
      <c r="K26" s="215"/>
      <c r="L26" s="215"/>
      <c r="M26" s="215"/>
    </row>
    <row r="27" spans="1:13" ht="18" x14ac:dyDescent="0.25">
      <c r="A27" s="222">
        <v>515</v>
      </c>
      <c r="B27" s="238" t="s">
        <v>297</v>
      </c>
      <c r="C27" s="286">
        <f>SUM(C28)</f>
        <v>0</v>
      </c>
      <c r="D27" s="286">
        <f>SUM(D28)</f>
        <v>1100</v>
      </c>
      <c r="E27" s="284"/>
      <c r="F27" s="215"/>
      <c r="G27" s="215"/>
      <c r="H27" s="215"/>
      <c r="I27" s="215"/>
      <c r="J27" s="215"/>
      <c r="K27" s="215"/>
      <c r="L27" s="215"/>
      <c r="M27" s="215"/>
    </row>
    <row r="28" spans="1:13" ht="18" x14ac:dyDescent="0.25">
      <c r="A28" s="226" t="s">
        <v>298</v>
      </c>
      <c r="B28" s="227" t="s">
        <v>299</v>
      </c>
      <c r="C28" s="298">
        <v>0</v>
      </c>
      <c r="D28" s="298">
        <v>1100</v>
      </c>
      <c r="E28" s="284"/>
      <c r="F28" s="215"/>
      <c r="G28" s="215"/>
      <c r="H28" s="215"/>
      <c r="I28" s="215"/>
      <c r="J28" s="215"/>
      <c r="K28" s="215"/>
      <c r="L28" s="215"/>
      <c r="M28" s="215"/>
    </row>
    <row r="29" spans="1:13" ht="18" x14ac:dyDescent="0.25">
      <c r="A29" s="232" t="s">
        <v>300</v>
      </c>
      <c r="B29" s="233" t="s">
        <v>301</v>
      </c>
      <c r="C29" s="286" t="s">
        <v>302</v>
      </c>
      <c r="D29" s="286">
        <f>SUM(D30:D31)</f>
        <v>0</v>
      </c>
      <c r="E29" s="284"/>
      <c r="F29" s="215"/>
      <c r="G29" s="215"/>
      <c r="H29" s="215"/>
      <c r="I29" s="215"/>
      <c r="J29" s="215"/>
      <c r="K29" s="215"/>
      <c r="L29" s="215"/>
      <c r="M29" s="215"/>
    </row>
    <row r="30" spans="1:13" ht="18" x14ac:dyDescent="0.25">
      <c r="A30" s="234">
        <v>51601</v>
      </c>
      <c r="B30" s="235" t="s">
        <v>301</v>
      </c>
      <c r="C30" s="301">
        <v>0</v>
      </c>
      <c r="D30" s="301">
        <v>0</v>
      </c>
      <c r="E30" s="284"/>
      <c r="F30" s="215"/>
      <c r="G30" s="215"/>
      <c r="H30" s="215"/>
      <c r="I30" s="215"/>
      <c r="J30" s="215"/>
      <c r="K30" s="215"/>
      <c r="L30" s="215"/>
      <c r="M30" s="215"/>
    </row>
    <row r="31" spans="1:13" ht="18" x14ac:dyDescent="0.25">
      <c r="A31" s="234">
        <v>51602</v>
      </c>
      <c r="B31" s="235" t="s">
        <v>303</v>
      </c>
      <c r="C31" s="301">
        <v>0</v>
      </c>
      <c r="D31" s="301">
        <v>0</v>
      </c>
      <c r="E31" s="284"/>
      <c r="F31" s="215"/>
      <c r="G31" s="215"/>
      <c r="H31" s="215"/>
      <c r="I31" s="215"/>
      <c r="J31" s="215"/>
      <c r="K31" s="215"/>
      <c r="L31" s="215"/>
      <c r="M31" s="215"/>
    </row>
    <row r="32" spans="1:13" ht="18" x14ac:dyDescent="0.25">
      <c r="A32" s="222">
        <v>517</v>
      </c>
      <c r="B32" s="238" t="s">
        <v>304</v>
      </c>
      <c r="C32" s="301"/>
      <c r="D32" s="301">
        <f>SUM(D33:D34)</f>
        <v>6666</v>
      </c>
      <c r="E32" s="284"/>
      <c r="F32" s="215"/>
      <c r="G32" s="215"/>
      <c r="H32" s="215"/>
      <c r="I32" s="215"/>
      <c r="J32" s="215"/>
      <c r="K32" s="215"/>
      <c r="L32" s="215"/>
      <c r="M32" s="215"/>
    </row>
    <row r="33" spans="1:13" ht="18" x14ac:dyDescent="0.25">
      <c r="A33" s="234">
        <v>51701</v>
      </c>
      <c r="B33" s="235" t="s">
        <v>305</v>
      </c>
      <c r="C33" s="301"/>
      <c r="D33" s="301">
        <v>6666</v>
      </c>
      <c r="E33" s="284"/>
      <c r="F33" s="215"/>
      <c r="G33" s="215"/>
      <c r="H33" s="215"/>
      <c r="I33" s="215"/>
      <c r="J33" s="215"/>
      <c r="K33" s="215"/>
      <c r="L33" s="215"/>
      <c r="M33" s="215"/>
    </row>
    <row r="34" spans="1:13" ht="18" x14ac:dyDescent="0.25">
      <c r="A34" s="234">
        <v>51702</v>
      </c>
      <c r="B34" s="235" t="s">
        <v>306</v>
      </c>
      <c r="C34" s="301"/>
      <c r="D34" s="301">
        <v>0</v>
      </c>
      <c r="E34" s="284"/>
      <c r="F34" s="215"/>
      <c r="G34" s="215"/>
      <c r="H34" s="215"/>
      <c r="I34" s="215"/>
      <c r="J34" s="215"/>
      <c r="K34" s="215"/>
      <c r="L34" s="215"/>
      <c r="M34" s="215"/>
    </row>
    <row r="35" spans="1:13" ht="18" x14ac:dyDescent="0.25">
      <c r="A35" s="222">
        <v>519</v>
      </c>
      <c r="B35" s="238" t="s">
        <v>307</v>
      </c>
      <c r="C35" s="288">
        <f>SUM(C36:C37)</f>
        <v>0</v>
      </c>
      <c r="D35" s="288">
        <f>SUM(D36:D37)</f>
        <v>0</v>
      </c>
      <c r="E35" s="284"/>
      <c r="F35" s="215"/>
      <c r="G35" s="215"/>
      <c r="H35" s="215"/>
      <c r="I35" s="215"/>
      <c r="J35" s="215"/>
      <c r="K35" s="215"/>
      <c r="L35" s="215"/>
      <c r="M35" s="215"/>
    </row>
    <row r="36" spans="1:13" ht="18" x14ac:dyDescent="0.25">
      <c r="A36" s="234">
        <v>51901</v>
      </c>
      <c r="B36" s="235" t="s">
        <v>308</v>
      </c>
      <c r="C36" s="301">
        <v>0</v>
      </c>
      <c r="D36" s="301">
        <v>0</v>
      </c>
      <c r="E36" s="284"/>
      <c r="F36" s="215"/>
      <c r="G36" s="215"/>
      <c r="H36" s="215"/>
      <c r="I36" s="215"/>
      <c r="J36" s="215"/>
      <c r="K36" s="215"/>
      <c r="L36" s="215"/>
      <c r="M36" s="215"/>
    </row>
    <row r="37" spans="1:13" ht="18" x14ac:dyDescent="0.25">
      <c r="A37" s="234">
        <v>51999</v>
      </c>
      <c r="B37" s="235" t="s">
        <v>307</v>
      </c>
      <c r="C37" s="301">
        <v>0</v>
      </c>
      <c r="D37" s="301">
        <v>0</v>
      </c>
      <c r="E37" s="284"/>
      <c r="F37" s="215"/>
      <c r="G37" s="215"/>
      <c r="H37" s="215"/>
      <c r="I37" s="215"/>
      <c r="J37" s="215"/>
      <c r="K37" s="215"/>
      <c r="L37" s="215"/>
      <c r="M37" s="215"/>
    </row>
    <row r="38" spans="1:13" ht="18" x14ac:dyDescent="0.25">
      <c r="A38" s="222">
        <v>54</v>
      </c>
      <c r="B38" s="238" t="s">
        <v>193</v>
      </c>
      <c r="C38" s="286">
        <f>SUM(C39,C59,C65,C82,)</f>
        <v>0</v>
      </c>
      <c r="D38" s="286">
        <f>SUM(D39,D59,D65,D82,)</f>
        <v>11763.5</v>
      </c>
      <c r="E38" s="284"/>
      <c r="F38" s="215"/>
      <c r="G38" s="215"/>
      <c r="H38" s="215"/>
      <c r="I38" s="215"/>
      <c r="J38" s="215"/>
      <c r="K38" s="215"/>
      <c r="L38" s="215"/>
      <c r="M38" s="215"/>
    </row>
    <row r="39" spans="1:13" ht="18" x14ac:dyDescent="0.25">
      <c r="A39" s="222">
        <v>541</v>
      </c>
      <c r="B39" s="238" t="s">
        <v>309</v>
      </c>
      <c r="C39" s="288">
        <f>SUM(C40:C58)</f>
        <v>0</v>
      </c>
      <c r="D39" s="288">
        <f>SUM(D40:D58)</f>
        <v>9763.5</v>
      </c>
      <c r="E39" s="284"/>
      <c r="F39" s="215"/>
      <c r="G39" s="215"/>
      <c r="H39" s="215"/>
      <c r="I39" s="215"/>
      <c r="J39" s="215"/>
      <c r="K39" s="215"/>
      <c r="L39" s="215"/>
      <c r="M39" s="215"/>
    </row>
    <row r="40" spans="1:13" ht="18" x14ac:dyDescent="0.25">
      <c r="A40" s="234">
        <v>54101</v>
      </c>
      <c r="B40" s="235" t="s">
        <v>310</v>
      </c>
      <c r="C40" s="301">
        <v>0</v>
      </c>
      <c r="D40" s="301">
        <v>0</v>
      </c>
      <c r="E40" s="284"/>
      <c r="F40" s="215"/>
      <c r="G40" s="215"/>
      <c r="H40" s="215"/>
      <c r="I40" s="215"/>
      <c r="J40" s="215"/>
      <c r="K40" s="215"/>
      <c r="L40" s="215"/>
      <c r="M40" s="215"/>
    </row>
    <row r="41" spans="1:13" ht="18" x14ac:dyDescent="0.25">
      <c r="A41" s="234">
        <v>54103</v>
      </c>
      <c r="B41" s="235" t="s">
        <v>311</v>
      </c>
      <c r="C41" s="301">
        <v>0</v>
      </c>
      <c r="D41" s="301">
        <v>0</v>
      </c>
      <c r="E41" s="284"/>
      <c r="F41" s="215"/>
      <c r="G41" s="215"/>
      <c r="H41" s="215"/>
      <c r="I41" s="215"/>
      <c r="J41" s="215"/>
      <c r="K41" s="215"/>
      <c r="L41" s="215"/>
      <c r="M41" s="215"/>
    </row>
    <row r="42" spans="1:13" ht="18" x14ac:dyDescent="0.25">
      <c r="A42" s="234">
        <v>54104</v>
      </c>
      <c r="B42" s="235" t="s">
        <v>312</v>
      </c>
      <c r="C42" s="301">
        <v>0</v>
      </c>
      <c r="D42" s="301">
        <v>0</v>
      </c>
      <c r="E42" s="284"/>
      <c r="F42" s="215"/>
      <c r="G42" s="215"/>
      <c r="H42" s="215"/>
      <c r="I42" s="215"/>
      <c r="J42" s="215"/>
      <c r="K42" s="215"/>
      <c r="L42" s="215"/>
      <c r="M42" s="215"/>
    </row>
    <row r="43" spans="1:13" ht="18" x14ac:dyDescent="0.25">
      <c r="A43" s="234">
        <v>54105</v>
      </c>
      <c r="B43" s="235" t="s">
        <v>313</v>
      </c>
      <c r="C43" s="301">
        <v>0</v>
      </c>
      <c r="D43" s="301">
        <v>0</v>
      </c>
      <c r="E43" s="284"/>
      <c r="F43" s="215"/>
      <c r="G43" s="215"/>
      <c r="H43" s="215"/>
      <c r="I43" s="215"/>
      <c r="J43" s="215"/>
      <c r="K43" s="215"/>
      <c r="L43" s="215"/>
      <c r="M43" s="215"/>
    </row>
    <row r="44" spans="1:13" ht="18" x14ac:dyDescent="0.25">
      <c r="A44" s="234">
        <v>54106</v>
      </c>
      <c r="B44" s="235" t="s">
        <v>314</v>
      </c>
      <c r="C44" s="301">
        <v>0</v>
      </c>
      <c r="D44" s="301">
        <v>0</v>
      </c>
      <c r="E44" s="284"/>
      <c r="F44" s="215"/>
      <c r="G44" s="215"/>
      <c r="H44" s="215"/>
      <c r="I44" s="215"/>
      <c r="J44" s="215"/>
      <c r="K44" s="215"/>
      <c r="L44" s="215"/>
      <c r="M44" s="215"/>
    </row>
    <row r="45" spans="1:13" ht="18" x14ac:dyDescent="0.25">
      <c r="A45" s="234">
        <v>54107</v>
      </c>
      <c r="B45" s="235" t="s">
        <v>315</v>
      </c>
      <c r="C45" s="301">
        <v>0</v>
      </c>
      <c r="D45" s="301">
        <v>0</v>
      </c>
      <c r="E45" s="284"/>
      <c r="F45" s="215"/>
      <c r="G45" s="215"/>
      <c r="H45" s="215"/>
      <c r="I45" s="215"/>
      <c r="J45" s="215"/>
      <c r="K45" s="215"/>
      <c r="L45" s="215"/>
      <c r="M45" s="215"/>
    </row>
    <row r="46" spans="1:13" ht="18" x14ac:dyDescent="0.25">
      <c r="A46" s="234">
        <v>54108</v>
      </c>
      <c r="B46" s="235" t="s">
        <v>316</v>
      </c>
      <c r="C46" s="301">
        <v>0</v>
      </c>
      <c r="D46" s="301">
        <v>0</v>
      </c>
      <c r="E46" s="284"/>
      <c r="F46" s="215"/>
      <c r="G46" s="215"/>
      <c r="H46" s="215"/>
      <c r="I46" s="215"/>
      <c r="J46" s="215"/>
      <c r="K46" s="215"/>
      <c r="L46" s="215"/>
      <c r="M46" s="215"/>
    </row>
    <row r="47" spans="1:13" ht="18" x14ac:dyDescent="0.25">
      <c r="A47" s="234">
        <v>54109</v>
      </c>
      <c r="B47" s="235" t="s">
        <v>317</v>
      </c>
      <c r="C47" s="301">
        <v>0</v>
      </c>
      <c r="D47" s="301">
        <v>2800</v>
      </c>
      <c r="E47" s="284"/>
      <c r="F47" s="215"/>
      <c r="G47" s="215"/>
      <c r="H47" s="215"/>
      <c r="I47" s="215"/>
      <c r="J47" s="215"/>
      <c r="K47" s="215"/>
      <c r="L47" s="215"/>
      <c r="M47" s="215"/>
    </row>
    <row r="48" spans="1:13" ht="18" x14ac:dyDescent="0.25">
      <c r="A48" s="234">
        <v>54110</v>
      </c>
      <c r="B48" s="235" t="s">
        <v>318</v>
      </c>
      <c r="C48" s="301">
        <v>0</v>
      </c>
      <c r="D48" s="301">
        <v>4863.5</v>
      </c>
      <c r="E48" s="284"/>
      <c r="F48" s="215"/>
      <c r="G48" s="215"/>
      <c r="H48" s="215"/>
      <c r="I48" s="215"/>
      <c r="J48" s="215"/>
      <c r="K48" s="215"/>
      <c r="L48" s="215"/>
      <c r="M48" s="215"/>
    </row>
    <row r="49" spans="1:13" ht="18" x14ac:dyDescent="0.25">
      <c r="A49" s="234">
        <v>54111</v>
      </c>
      <c r="B49" s="235" t="s">
        <v>319</v>
      </c>
      <c r="C49" s="301">
        <v>0</v>
      </c>
      <c r="D49" s="301">
        <v>0</v>
      </c>
      <c r="E49" s="284"/>
      <c r="F49" s="215"/>
      <c r="G49" s="215"/>
      <c r="H49" s="215"/>
      <c r="I49" s="215"/>
      <c r="J49" s="215"/>
      <c r="K49" s="215"/>
      <c r="L49" s="215"/>
      <c r="M49" s="215"/>
    </row>
    <row r="50" spans="1:13" ht="18" x14ac:dyDescent="0.25">
      <c r="A50" s="234">
        <v>54112</v>
      </c>
      <c r="B50" s="235" t="s">
        <v>320</v>
      </c>
      <c r="C50" s="301">
        <v>0</v>
      </c>
      <c r="D50" s="301">
        <v>0</v>
      </c>
      <c r="E50" s="284"/>
      <c r="F50" s="215"/>
      <c r="G50" s="215"/>
      <c r="H50" s="215"/>
      <c r="I50" s="215"/>
      <c r="J50" s="215"/>
      <c r="K50" s="215"/>
      <c r="L50" s="215"/>
      <c r="M50" s="215"/>
    </row>
    <row r="51" spans="1:13" ht="18" x14ac:dyDescent="0.25">
      <c r="A51" s="234">
        <v>54114</v>
      </c>
      <c r="B51" s="235" t="s">
        <v>321</v>
      </c>
      <c r="C51" s="301">
        <v>0</v>
      </c>
      <c r="D51" s="301">
        <v>0</v>
      </c>
      <c r="E51" s="284"/>
      <c r="F51" s="215"/>
      <c r="G51" s="215"/>
      <c r="H51" s="215"/>
      <c r="I51" s="215"/>
      <c r="J51" s="215"/>
      <c r="K51" s="215"/>
      <c r="L51" s="215"/>
      <c r="M51" s="215"/>
    </row>
    <row r="52" spans="1:13" ht="18" x14ac:dyDescent="0.25">
      <c r="A52" s="234">
        <v>54115</v>
      </c>
      <c r="B52" s="235" t="s">
        <v>322</v>
      </c>
      <c r="C52" s="301">
        <v>0</v>
      </c>
      <c r="D52" s="301">
        <v>1000</v>
      </c>
      <c r="E52" s="284"/>
      <c r="F52" s="215"/>
      <c r="G52" s="215"/>
      <c r="H52" s="215"/>
      <c r="I52" s="215"/>
      <c r="J52" s="215"/>
      <c r="K52" s="215"/>
      <c r="L52" s="215"/>
      <c r="M52" s="215"/>
    </row>
    <row r="53" spans="1:13" ht="18" x14ac:dyDescent="0.25">
      <c r="A53" s="234">
        <v>54116</v>
      </c>
      <c r="B53" s="235" t="s">
        <v>323</v>
      </c>
      <c r="C53" s="301">
        <v>0</v>
      </c>
      <c r="D53" s="301">
        <v>600</v>
      </c>
      <c r="E53" s="284"/>
      <c r="F53" s="215"/>
      <c r="G53" s="215"/>
      <c r="H53" s="215"/>
      <c r="I53" s="215"/>
      <c r="J53" s="215"/>
      <c r="K53" s="215"/>
      <c r="L53" s="215"/>
      <c r="M53" s="215"/>
    </row>
    <row r="54" spans="1:13" ht="18" x14ac:dyDescent="0.25">
      <c r="A54" s="234">
        <v>54117</v>
      </c>
      <c r="B54" s="235" t="s">
        <v>324</v>
      </c>
      <c r="C54" s="301">
        <v>0</v>
      </c>
      <c r="D54" s="301">
        <v>0</v>
      </c>
      <c r="E54" s="284"/>
      <c r="F54" s="215"/>
      <c r="G54" s="215"/>
      <c r="H54" s="215"/>
      <c r="I54" s="215"/>
      <c r="J54" s="215"/>
      <c r="K54" s="215"/>
      <c r="L54" s="215"/>
      <c r="M54" s="215"/>
    </row>
    <row r="55" spans="1:13" ht="18" x14ac:dyDescent="0.25">
      <c r="A55" s="234">
        <v>54118</v>
      </c>
      <c r="B55" s="235" t="s">
        <v>325</v>
      </c>
      <c r="C55" s="301">
        <v>0</v>
      </c>
      <c r="D55" s="301">
        <v>0</v>
      </c>
      <c r="E55" s="284"/>
      <c r="F55" s="215"/>
      <c r="G55" s="215"/>
      <c r="H55" s="215"/>
      <c r="I55" s="215"/>
      <c r="J55" s="215"/>
      <c r="K55" s="215"/>
      <c r="L55" s="215"/>
      <c r="M55" s="215"/>
    </row>
    <row r="56" spans="1:13" ht="18" x14ac:dyDescent="0.25">
      <c r="A56" s="234">
        <v>54119</v>
      </c>
      <c r="B56" s="235" t="s">
        <v>326</v>
      </c>
      <c r="C56" s="301">
        <v>0</v>
      </c>
      <c r="D56" s="301">
        <v>0</v>
      </c>
      <c r="E56" s="284"/>
      <c r="F56" s="215"/>
      <c r="G56" s="215"/>
      <c r="H56" s="215"/>
      <c r="I56" s="215"/>
      <c r="J56" s="215"/>
      <c r="K56" s="215"/>
      <c r="L56" s="215"/>
      <c r="M56" s="215"/>
    </row>
    <row r="57" spans="1:13" ht="18" x14ac:dyDescent="0.25">
      <c r="A57" s="234">
        <v>54121</v>
      </c>
      <c r="B57" s="235" t="s">
        <v>327</v>
      </c>
      <c r="C57" s="301">
        <v>0</v>
      </c>
      <c r="D57" s="301">
        <v>0</v>
      </c>
      <c r="E57" s="284"/>
      <c r="F57" s="215"/>
      <c r="G57" s="215"/>
      <c r="H57" s="215"/>
      <c r="I57" s="215"/>
      <c r="J57" s="215"/>
      <c r="K57" s="215"/>
      <c r="L57" s="215"/>
      <c r="M57" s="215"/>
    </row>
    <row r="58" spans="1:13" ht="18" x14ac:dyDescent="0.25">
      <c r="A58" s="234">
        <v>54199</v>
      </c>
      <c r="B58" s="235" t="s">
        <v>328</v>
      </c>
      <c r="C58" s="301">
        <v>0</v>
      </c>
      <c r="D58" s="301">
        <v>500</v>
      </c>
      <c r="E58" s="284"/>
      <c r="F58" s="215"/>
      <c r="G58" s="215"/>
      <c r="H58" s="215"/>
      <c r="I58" s="215"/>
      <c r="J58" s="215"/>
      <c r="K58" s="215"/>
      <c r="L58" s="215"/>
      <c r="M58" s="215"/>
    </row>
    <row r="59" spans="1:13" ht="18" x14ac:dyDescent="0.25">
      <c r="A59" s="222">
        <v>542</v>
      </c>
      <c r="B59" s="238" t="s">
        <v>329</v>
      </c>
      <c r="C59" s="288">
        <f>SUM(C60:C64)</f>
        <v>0</v>
      </c>
      <c r="D59" s="288">
        <f>SUM(D60:D64)</f>
        <v>0</v>
      </c>
      <c r="E59" s="284"/>
      <c r="F59" s="215"/>
      <c r="G59" s="215"/>
      <c r="H59" s="215"/>
      <c r="I59" s="215"/>
      <c r="J59" s="215"/>
      <c r="K59" s="215"/>
      <c r="L59" s="215"/>
      <c r="M59" s="215"/>
    </row>
    <row r="60" spans="1:13" ht="18" x14ac:dyDescent="0.25">
      <c r="A60" s="234">
        <v>54205</v>
      </c>
      <c r="B60" s="235" t="s">
        <v>21</v>
      </c>
      <c r="C60" s="301">
        <v>0</v>
      </c>
      <c r="D60" s="301">
        <v>0</v>
      </c>
      <c r="E60" s="284"/>
      <c r="F60" s="215"/>
      <c r="G60" s="215"/>
      <c r="H60" s="215"/>
      <c r="I60" s="215"/>
      <c r="J60" s="215"/>
      <c r="K60" s="215"/>
      <c r="L60" s="215"/>
      <c r="M60" s="215"/>
    </row>
    <row r="61" spans="1:13" ht="18" x14ac:dyDescent="0.25">
      <c r="A61" s="234">
        <v>54201</v>
      </c>
      <c r="B61" s="235" t="s">
        <v>330</v>
      </c>
      <c r="C61" s="301">
        <v>0</v>
      </c>
      <c r="D61" s="301">
        <v>0</v>
      </c>
      <c r="E61" s="284"/>
      <c r="F61" s="215"/>
      <c r="G61" s="215"/>
      <c r="H61" s="215"/>
      <c r="I61" s="215"/>
      <c r="J61" s="215"/>
      <c r="K61" s="215"/>
      <c r="L61" s="215"/>
      <c r="M61" s="215"/>
    </row>
    <row r="62" spans="1:13" ht="18" x14ac:dyDescent="0.25">
      <c r="A62" s="234">
        <v>54202</v>
      </c>
      <c r="B62" s="235" t="s">
        <v>331</v>
      </c>
      <c r="C62" s="301">
        <v>0</v>
      </c>
      <c r="D62" s="301">
        <v>0</v>
      </c>
      <c r="E62" s="284"/>
      <c r="F62" s="215"/>
      <c r="G62" s="215"/>
      <c r="H62" s="215"/>
      <c r="I62" s="215"/>
      <c r="J62" s="215"/>
      <c r="K62" s="215"/>
      <c r="L62" s="215"/>
      <c r="M62" s="215"/>
    </row>
    <row r="63" spans="1:13" ht="18" x14ac:dyDescent="0.25">
      <c r="A63" s="234">
        <v>54203</v>
      </c>
      <c r="B63" s="235" t="s">
        <v>332</v>
      </c>
      <c r="C63" s="301">
        <v>0</v>
      </c>
      <c r="D63" s="301">
        <v>0</v>
      </c>
      <c r="E63" s="284"/>
      <c r="F63" s="215"/>
      <c r="G63" s="215"/>
      <c r="H63" s="215"/>
      <c r="I63" s="215"/>
      <c r="J63" s="215"/>
      <c r="K63" s="215"/>
      <c r="L63" s="215"/>
      <c r="M63" s="215"/>
    </row>
    <row r="64" spans="1:13" ht="18" x14ac:dyDescent="0.25">
      <c r="A64" s="234">
        <v>54204</v>
      </c>
      <c r="B64" s="215" t="s">
        <v>333</v>
      </c>
      <c r="C64" s="303">
        <v>0</v>
      </c>
      <c r="D64" s="303">
        <v>0</v>
      </c>
      <c r="E64" s="284"/>
      <c r="F64" s="215"/>
      <c r="G64" s="215"/>
      <c r="H64" s="215"/>
      <c r="I64" s="215"/>
      <c r="J64" s="215"/>
      <c r="K64" s="215"/>
      <c r="L64" s="215"/>
      <c r="M64" s="215"/>
    </row>
    <row r="65" spans="1:13" ht="18" x14ac:dyDescent="0.25">
      <c r="A65" s="222">
        <v>543</v>
      </c>
      <c r="B65" s="238" t="s">
        <v>334</v>
      </c>
      <c r="C65" s="288">
        <f>SUM(C66:C81)</f>
        <v>0</v>
      </c>
      <c r="D65" s="288">
        <f>SUM(D66:D81)</f>
        <v>2000</v>
      </c>
      <c r="E65" s="284"/>
      <c r="F65" s="215"/>
      <c r="G65" s="215"/>
      <c r="H65" s="215"/>
      <c r="I65" s="215"/>
      <c r="J65" s="215"/>
      <c r="K65" s="215"/>
      <c r="L65" s="215"/>
      <c r="M65" s="215"/>
    </row>
    <row r="66" spans="1:13" ht="18" x14ac:dyDescent="0.25">
      <c r="A66" s="234">
        <v>54301</v>
      </c>
      <c r="B66" s="235" t="s">
        <v>335</v>
      </c>
      <c r="C66" s="301">
        <v>0</v>
      </c>
      <c r="D66" s="301">
        <v>0</v>
      </c>
      <c r="E66" s="284"/>
      <c r="F66" s="215"/>
      <c r="G66" s="215"/>
      <c r="H66" s="215"/>
      <c r="I66" s="215"/>
      <c r="J66" s="215"/>
      <c r="K66" s="215"/>
      <c r="L66" s="215"/>
      <c r="M66" s="215"/>
    </row>
    <row r="67" spans="1:13" ht="18" x14ac:dyDescent="0.25">
      <c r="A67" s="234">
        <v>54302</v>
      </c>
      <c r="B67" s="235" t="s">
        <v>336</v>
      </c>
      <c r="C67" s="301">
        <v>0</v>
      </c>
      <c r="D67" s="301">
        <v>2000</v>
      </c>
      <c r="E67" s="284"/>
      <c r="F67" s="215"/>
      <c r="G67" s="215"/>
      <c r="H67" s="215"/>
      <c r="I67" s="215"/>
      <c r="J67" s="215"/>
      <c r="K67" s="215"/>
      <c r="L67" s="215"/>
      <c r="M67" s="215"/>
    </row>
    <row r="68" spans="1:13" ht="18" x14ac:dyDescent="0.25">
      <c r="A68" s="234">
        <v>54303</v>
      </c>
      <c r="B68" s="235" t="s">
        <v>337</v>
      </c>
      <c r="C68" s="301">
        <v>0</v>
      </c>
      <c r="D68" s="301">
        <v>0</v>
      </c>
      <c r="E68" s="284"/>
      <c r="F68" s="215"/>
      <c r="G68" s="215"/>
      <c r="H68" s="215"/>
      <c r="I68" s="215"/>
      <c r="J68" s="215"/>
      <c r="K68" s="215"/>
      <c r="L68" s="215"/>
      <c r="M68" s="215"/>
    </row>
    <row r="69" spans="1:13" ht="18" x14ac:dyDescent="0.25">
      <c r="A69" s="234">
        <v>54304</v>
      </c>
      <c r="B69" s="235" t="s">
        <v>338</v>
      </c>
      <c r="C69" s="301">
        <v>0</v>
      </c>
      <c r="D69" s="301">
        <v>0</v>
      </c>
      <c r="E69" s="284"/>
      <c r="F69" s="215"/>
      <c r="G69" s="215"/>
      <c r="H69" s="215"/>
      <c r="I69" s="215"/>
      <c r="J69" s="215"/>
      <c r="K69" s="215"/>
      <c r="L69" s="215"/>
      <c r="M69" s="215"/>
    </row>
    <row r="70" spans="1:13" ht="18" x14ac:dyDescent="0.25">
      <c r="A70" s="234">
        <v>54305</v>
      </c>
      <c r="B70" s="235" t="s">
        <v>339</v>
      </c>
      <c r="C70" s="301">
        <v>0</v>
      </c>
      <c r="D70" s="301">
        <v>0</v>
      </c>
      <c r="E70" s="284"/>
      <c r="F70" s="215"/>
      <c r="G70" s="215"/>
      <c r="H70" s="215"/>
      <c r="I70" s="215"/>
      <c r="J70" s="215"/>
      <c r="K70" s="215"/>
      <c r="L70" s="215"/>
      <c r="M70" s="215"/>
    </row>
    <row r="71" spans="1:13" ht="18" x14ac:dyDescent="0.25">
      <c r="A71" s="234">
        <v>54306</v>
      </c>
      <c r="B71" s="235" t="s">
        <v>340</v>
      </c>
      <c r="C71" s="301">
        <v>0</v>
      </c>
      <c r="D71" s="301">
        <v>0</v>
      </c>
      <c r="E71" s="284"/>
      <c r="F71" s="215"/>
      <c r="G71" s="215"/>
      <c r="H71" s="215"/>
      <c r="I71" s="215"/>
      <c r="J71" s="215"/>
      <c r="K71" s="215"/>
      <c r="L71" s="215"/>
      <c r="M71" s="215"/>
    </row>
    <row r="72" spans="1:13" ht="18" x14ac:dyDescent="0.25">
      <c r="A72" s="234">
        <v>54307</v>
      </c>
      <c r="B72" s="235" t="s">
        <v>341</v>
      </c>
      <c r="C72" s="301">
        <v>0</v>
      </c>
      <c r="D72" s="301">
        <v>0</v>
      </c>
      <c r="E72" s="284"/>
      <c r="F72" s="215"/>
      <c r="G72" s="215"/>
      <c r="H72" s="215"/>
      <c r="I72" s="215"/>
      <c r="J72" s="215"/>
      <c r="K72" s="215"/>
      <c r="L72" s="215"/>
      <c r="M72" s="215"/>
    </row>
    <row r="73" spans="1:13" ht="18" x14ac:dyDescent="0.25">
      <c r="A73" s="234">
        <v>54309</v>
      </c>
      <c r="B73" s="235" t="s">
        <v>342</v>
      </c>
      <c r="C73" s="301">
        <v>0</v>
      </c>
      <c r="D73" s="301">
        <v>0</v>
      </c>
      <c r="E73" s="284"/>
      <c r="F73" s="215"/>
      <c r="G73" s="215"/>
      <c r="H73" s="215"/>
      <c r="I73" s="215"/>
      <c r="J73" s="215"/>
      <c r="K73" s="215"/>
      <c r="L73" s="215"/>
      <c r="M73" s="215"/>
    </row>
    <row r="74" spans="1:13" ht="18" x14ac:dyDescent="0.25">
      <c r="A74" s="234">
        <v>54310</v>
      </c>
      <c r="B74" s="235" t="s">
        <v>343</v>
      </c>
      <c r="C74" s="301">
        <v>0</v>
      </c>
      <c r="D74" s="301">
        <v>0</v>
      </c>
      <c r="E74" s="284"/>
      <c r="F74" s="215"/>
      <c r="G74" s="215"/>
      <c r="H74" s="215"/>
      <c r="I74" s="215"/>
      <c r="J74" s="215"/>
      <c r="K74" s="215"/>
      <c r="L74" s="215"/>
      <c r="M74" s="215"/>
    </row>
    <row r="75" spans="1:13" ht="18" x14ac:dyDescent="0.25">
      <c r="A75" s="234">
        <v>54311</v>
      </c>
      <c r="B75" s="235" t="s">
        <v>344</v>
      </c>
      <c r="C75" s="301">
        <v>0</v>
      </c>
      <c r="D75" s="301">
        <v>0</v>
      </c>
      <c r="E75" s="284"/>
      <c r="F75" s="215"/>
      <c r="G75" s="215"/>
      <c r="H75" s="215"/>
      <c r="I75" s="215"/>
      <c r="J75" s="215"/>
      <c r="K75" s="215"/>
      <c r="L75" s="215"/>
      <c r="M75" s="215"/>
    </row>
    <row r="76" spans="1:13" ht="18" x14ac:dyDescent="0.25">
      <c r="A76" s="241">
        <v>54313</v>
      </c>
      <c r="B76" s="235" t="s">
        <v>345</v>
      </c>
      <c r="C76" s="301">
        <v>0</v>
      </c>
      <c r="D76" s="301">
        <v>0</v>
      </c>
      <c r="E76" s="284"/>
      <c r="F76" s="215"/>
      <c r="G76" s="215"/>
      <c r="H76" s="215"/>
      <c r="I76" s="215"/>
      <c r="J76" s="215"/>
      <c r="K76" s="215"/>
      <c r="L76" s="215"/>
      <c r="M76" s="215"/>
    </row>
    <row r="77" spans="1:13" ht="18" x14ac:dyDescent="0.25">
      <c r="A77" s="242">
        <v>54316</v>
      </c>
      <c r="B77" s="235" t="s">
        <v>346</v>
      </c>
      <c r="C77" s="301">
        <v>0</v>
      </c>
      <c r="D77" s="301">
        <v>0</v>
      </c>
      <c r="E77" s="284"/>
      <c r="F77" s="215"/>
      <c r="G77" s="215"/>
      <c r="H77" s="215"/>
      <c r="I77" s="215"/>
      <c r="J77" s="215"/>
      <c r="K77" s="215"/>
      <c r="L77" s="215"/>
      <c r="M77" s="215"/>
    </row>
    <row r="78" spans="1:13" ht="18" x14ac:dyDescent="0.25">
      <c r="A78" s="243">
        <v>54317</v>
      </c>
      <c r="B78" s="235" t="s">
        <v>347</v>
      </c>
      <c r="C78" s="301">
        <v>0</v>
      </c>
      <c r="D78" s="301">
        <v>0</v>
      </c>
      <c r="E78" s="284"/>
      <c r="F78" s="215"/>
      <c r="G78" s="215"/>
      <c r="H78" s="215"/>
      <c r="I78" s="215"/>
      <c r="J78" s="215"/>
      <c r="K78" s="215"/>
      <c r="L78" s="215"/>
      <c r="M78" s="215"/>
    </row>
    <row r="79" spans="1:13" ht="18" x14ac:dyDescent="0.25">
      <c r="A79" s="244">
        <v>54314</v>
      </c>
      <c r="B79" s="235" t="s">
        <v>348</v>
      </c>
      <c r="C79" s="301">
        <v>0</v>
      </c>
      <c r="D79" s="301">
        <v>0</v>
      </c>
      <c r="E79" s="284"/>
      <c r="F79" s="215"/>
      <c r="G79" s="215"/>
      <c r="H79" s="215"/>
      <c r="I79" s="215"/>
      <c r="J79" s="215"/>
      <c r="K79" s="215"/>
      <c r="L79" s="215"/>
      <c r="M79" s="215"/>
    </row>
    <row r="80" spans="1:13" ht="18" x14ac:dyDescent="0.25">
      <c r="A80" s="244">
        <v>54318</v>
      </c>
      <c r="B80" s="245" t="s">
        <v>349</v>
      </c>
      <c r="C80" s="301">
        <v>0</v>
      </c>
      <c r="D80" s="301">
        <v>0</v>
      </c>
      <c r="E80" s="284"/>
      <c r="F80" s="215"/>
      <c r="G80" s="215"/>
      <c r="H80" s="215"/>
      <c r="I80" s="215"/>
      <c r="J80" s="215"/>
      <c r="K80" s="215"/>
      <c r="L80" s="215"/>
      <c r="M80" s="215"/>
    </row>
    <row r="81" spans="1:13" ht="18" x14ac:dyDescent="0.25">
      <c r="A81" s="234">
        <v>54399</v>
      </c>
      <c r="B81" s="245" t="s">
        <v>350</v>
      </c>
      <c r="C81" s="301">
        <v>0</v>
      </c>
      <c r="D81" s="301">
        <v>0</v>
      </c>
      <c r="E81" s="284"/>
      <c r="F81" s="215"/>
      <c r="G81" s="215"/>
      <c r="H81" s="215"/>
      <c r="I81" s="215"/>
      <c r="J81" s="215"/>
      <c r="K81" s="215"/>
      <c r="L81" s="215"/>
      <c r="M81" s="215"/>
    </row>
    <row r="82" spans="1:13" ht="18" x14ac:dyDescent="0.25">
      <c r="A82" s="222">
        <v>544</v>
      </c>
      <c r="B82" s="246" t="s">
        <v>351</v>
      </c>
      <c r="C82" s="288">
        <f>SUM(C83:C93)</f>
        <v>0</v>
      </c>
      <c r="D82" s="288">
        <f>SUM(D83:D93)</f>
        <v>0</v>
      </c>
      <c r="E82" s="284"/>
      <c r="F82" s="215"/>
      <c r="G82" s="215"/>
      <c r="H82" s="215"/>
      <c r="I82" s="215"/>
      <c r="J82" s="215"/>
      <c r="K82" s="215"/>
      <c r="L82" s="215"/>
      <c r="M82" s="215"/>
    </row>
    <row r="83" spans="1:13" ht="18" x14ac:dyDescent="0.25">
      <c r="A83" s="234">
        <v>54401</v>
      </c>
      <c r="B83" s="235" t="s">
        <v>352</v>
      </c>
      <c r="C83" s="301">
        <v>0</v>
      </c>
      <c r="D83" s="301">
        <v>0</v>
      </c>
      <c r="E83" s="284"/>
      <c r="F83" s="215"/>
      <c r="G83" s="215"/>
      <c r="H83" s="215"/>
      <c r="I83" s="215"/>
      <c r="J83" s="215"/>
      <c r="K83" s="215"/>
      <c r="L83" s="215"/>
      <c r="M83" s="215"/>
    </row>
    <row r="84" spans="1:13" ht="18" x14ac:dyDescent="0.25">
      <c r="A84" s="234">
        <v>54402</v>
      </c>
      <c r="B84" s="235" t="s">
        <v>407</v>
      </c>
      <c r="C84" s="301">
        <v>0</v>
      </c>
      <c r="D84" s="301">
        <v>0</v>
      </c>
      <c r="E84" s="284"/>
      <c r="F84" s="215"/>
      <c r="G84" s="215"/>
      <c r="H84" s="215"/>
      <c r="I84" s="215"/>
      <c r="J84" s="215"/>
      <c r="K84" s="215"/>
      <c r="L84" s="215"/>
      <c r="M84" s="215"/>
    </row>
    <row r="85" spans="1:13" ht="18" x14ac:dyDescent="0.25">
      <c r="A85" s="234">
        <v>54404</v>
      </c>
      <c r="B85" s="235" t="s">
        <v>353</v>
      </c>
      <c r="C85" s="301">
        <v>0</v>
      </c>
      <c r="D85" s="301">
        <v>0</v>
      </c>
      <c r="E85" s="284"/>
      <c r="F85" s="215"/>
      <c r="G85" s="215"/>
      <c r="H85" s="215"/>
      <c r="I85" s="215"/>
      <c r="J85" s="215"/>
      <c r="K85" s="215"/>
      <c r="L85" s="215"/>
      <c r="M85" s="215"/>
    </row>
    <row r="86" spans="1:13" ht="18" x14ac:dyDescent="0.25">
      <c r="A86" s="234">
        <v>54403</v>
      </c>
      <c r="B86" s="235" t="s">
        <v>354</v>
      </c>
      <c r="C86" s="301">
        <v>0</v>
      </c>
      <c r="D86" s="301">
        <v>0</v>
      </c>
      <c r="E86" s="284"/>
      <c r="F86" s="215"/>
      <c r="G86" s="215"/>
      <c r="H86" s="215"/>
      <c r="I86" s="215"/>
      <c r="J86" s="215"/>
      <c r="K86" s="215"/>
      <c r="L86" s="215"/>
      <c r="M86" s="215"/>
    </row>
    <row r="87" spans="1:13" ht="18" x14ac:dyDescent="0.25">
      <c r="A87" s="234">
        <v>54501</v>
      </c>
      <c r="B87" s="235" t="s">
        <v>355</v>
      </c>
      <c r="C87" s="301">
        <v>0</v>
      </c>
      <c r="D87" s="301">
        <v>0</v>
      </c>
      <c r="E87" s="284"/>
      <c r="F87" s="215"/>
      <c r="G87" s="215"/>
      <c r="H87" s="215"/>
      <c r="I87" s="215"/>
      <c r="J87" s="215"/>
      <c r="K87" s="215"/>
      <c r="L87" s="215"/>
      <c r="M87" s="215"/>
    </row>
    <row r="88" spans="1:13" ht="18" x14ac:dyDescent="0.25">
      <c r="A88" s="234">
        <v>54503</v>
      </c>
      <c r="B88" s="235" t="s">
        <v>356</v>
      </c>
      <c r="C88" s="301">
        <v>0</v>
      </c>
      <c r="D88" s="301">
        <v>0</v>
      </c>
      <c r="E88" s="284"/>
      <c r="F88" s="215"/>
      <c r="G88" s="215"/>
      <c r="H88" s="215"/>
      <c r="I88" s="215"/>
      <c r="J88" s="215"/>
      <c r="K88" s="215"/>
      <c r="L88" s="215"/>
      <c r="M88" s="215"/>
    </row>
    <row r="89" spans="1:13" ht="18" x14ac:dyDescent="0.25">
      <c r="A89" s="234">
        <v>54505</v>
      </c>
      <c r="B89" s="235" t="s">
        <v>357</v>
      </c>
      <c r="C89" s="301">
        <v>0</v>
      </c>
      <c r="D89" s="301">
        <v>0</v>
      </c>
      <c r="E89" s="284"/>
      <c r="F89" s="215"/>
      <c r="G89" s="215"/>
      <c r="H89" s="215"/>
      <c r="I89" s="215"/>
      <c r="J89" s="215"/>
      <c r="K89" s="215"/>
      <c r="L89" s="215"/>
      <c r="M89" s="215"/>
    </row>
    <row r="90" spans="1:13" ht="18" x14ac:dyDescent="0.25">
      <c r="A90" s="234">
        <v>54507</v>
      </c>
      <c r="B90" s="235" t="s">
        <v>358</v>
      </c>
      <c r="C90" s="301">
        <v>0</v>
      </c>
      <c r="D90" s="301">
        <v>0</v>
      </c>
      <c r="E90" s="284"/>
      <c r="F90" s="215"/>
      <c r="G90" s="215"/>
      <c r="H90" s="215"/>
      <c r="I90" s="215"/>
      <c r="J90" s="215"/>
      <c r="K90" s="215"/>
      <c r="L90" s="215"/>
      <c r="M90" s="215"/>
    </row>
    <row r="91" spans="1:13" ht="18" x14ac:dyDescent="0.25">
      <c r="A91" s="234">
        <v>54599</v>
      </c>
      <c r="B91" s="235" t="s">
        <v>359</v>
      </c>
      <c r="C91" s="301">
        <v>0</v>
      </c>
      <c r="D91" s="301">
        <v>0</v>
      </c>
      <c r="E91" s="284"/>
      <c r="F91" s="215"/>
      <c r="G91" s="215"/>
      <c r="H91" s="215"/>
      <c r="I91" s="215"/>
      <c r="J91" s="215"/>
      <c r="K91" s="215"/>
      <c r="L91" s="215"/>
      <c r="M91" s="215"/>
    </row>
    <row r="92" spans="1:13" ht="18" x14ac:dyDescent="0.25">
      <c r="A92" s="234">
        <v>54508</v>
      </c>
      <c r="B92" s="235" t="s">
        <v>360</v>
      </c>
      <c r="C92" s="301">
        <v>0</v>
      </c>
      <c r="D92" s="301">
        <v>0</v>
      </c>
      <c r="E92" s="284"/>
      <c r="F92" s="215"/>
      <c r="G92" s="215"/>
      <c r="H92" s="215"/>
      <c r="I92" s="215"/>
      <c r="J92" s="215"/>
      <c r="K92" s="215"/>
      <c r="L92" s="215"/>
      <c r="M92" s="215"/>
    </row>
    <row r="93" spans="1:13" ht="18" x14ac:dyDescent="0.25">
      <c r="A93" s="234">
        <v>54699</v>
      </c>
      <c r="B93" s="235" t="s">
        <v>44</v>
      </c>
      <c r="C93" s="301">
        <v>0</v>
      </c>
      <c r="D93" s="301">
        <v>0</v>
      </c>
      <c r="E93" s="284"/>
      <c r="F93" s="215"/>
      <c r="G93" s="215"/>
      <c r="H93" s="215"/>
      <c r="I93" s="215"/>
      <c r="J93" s="215"/>
      <c r="K93" s="215"/>
      <c r="L93" s="215"/>
      <c r="M93" s="215"/>
    </row>
    <row r="94" spans="1:13" ht="18" x14ac:dyDescent="0.25">
      <c r="A94" s="222">
        <v>55</v>
      </c>
      <c r="B94" s="238" t="s">
        <v>194</v>
      </c>
      <c r="C94" s="288">
        <f>SUM(C97,C99,C103,)+C95</f>
        <v>0</v>
      </c>
      <c r="D94" s="288">
        <f>SUM(D97,D99,D103,)+D95</f>
        <v>1000</v>
      </c>
      <c r="E94" s="284"/>
      <c r="F94" s="215"/>
      <c r="G94" s="215"/>
      <c r="H94" s="215"/>
      <c r="I94" s="215"/>
      <c r="J94" s="215"/>
      <c r="K94" s="215"/>
      <c r="L94" s="215"/>
      <c r="M94" s="215"/>
    </row>
    <row r="95" spans="1:13" ht="18" x14ac:dyDescent="0.25">
      <c r="A95" s="222">
        <v>553</v>
      </c>
      <c r="B95" s="238" t="s">
        <v>361</v>
      </c>
      <c r="C95" s="288">
        <f>+C96</f>
        <v>0</v>
      </c>
      <c r="D95" s="288">
        <f>+D96</f>
        <v>0</v>
      </c>
      <c r="E95" s="284"/>
      <c r="F95" s="215"/>
      <c r="G95" s="215"/>
      <c r="H95" s="215"/>
      <c r="I95" s="215"/>
      <c r="J95" s="215"/>
      <c r="K95" s="215"/>
      <c r="L95" s="215"/>
      <c r="M95" s="215"/>
    </row>
    <row r="96" spans="1:13" ht="18" x14ac:dyDescent="0.25">
      <c r="A96" s="234">
        <v>55308</v>
      </c>
      <c r="B96" s="235" t="s">
        <v>362</v>
      </c>
      <c r="C96" s="288">
        <v>0</v>
      </c>
      <c r="D96" s="288">
        <v>0</v>
      </c>
      <c r="E96" s="284"/>
      <c r="F96" s="215"/>
      <c r="G96" s="215"/>
      <c r="H96" s="215"/>
      <c r="I96" s="215"/>
      <c r="J96" s="215"/>
      <c r="K96" s="215"/>
      <c r="L96" s="215"/>
      <c r="M96" s="215"/>
    </row>
    <row r="97" spans="1:13" ht="18" x14ac:dyDescent="0.25">
      <c r="A97" s="222">
        <v>555</v>
      </c>
      <c r="B97" s="238" t="s">
        <v>363</v>
      </c>
      <c r="C97" s="288">
        <f>SUM(C98)</f>
        <v>0</v>
      </c>
      <c r="D97" s="288">
        <f>SUM(D98)</f>
        <v>0</v>
      </c>
      <c r="E97" s="284"/>
      <c r="F97" s="215"/>
      <c r="G97" s="215"/>
      <c r="H97" s="215"/>
      <c r="I97" s="215"/>
      <c r="J97" s="215"/>
      <c r="K97" s="215"/>
      <c r="L97" s="215"/>
      <c r="M97" s="215"/>
    </row>
    <row r="98" spans="1:13" ht="18" x14ac:dyDescent="0.25">
      <c r="A98" s="234">
        <v>55599</v>
      </c>
      <c r="B98" s="235" t="s">
        <v>364</v>
      </c>
      <c r="C98" s="301"/>
      <c r="D98" s="301">
        <v>0</v>
      </c>
      <c r="E98" s="284"/>
      <c r="F98" s="215"/>
      <c r="G98" s="215"/>
      <c r="H98" s="215"/>
      <c r="I98" s="215"/>
      <c r="J98" s="215"/>
      <c r="K98" s="215"/>
      <c r="L98" s="215"/>
      <c r="M98" s="215"/>
    </row>
    <row r="99" spans="1:13" ht="18" x14ac:dyDescent="0.25">
      <c r="A99" s="222">
        <v>556</v>
      </c>
      <c r="B99" s="238" t="s">
        <v>365</v>
      </c>
      <c r="C99" s="288">
        <f>SUM(C100:C102)</f>
        <v>0</v>
      </c>
      <c r="D99" s="288">
        <f>SUM(D100:D102)</f>
        <v>1000</v>
      </c>
      <c r="E99" s="288">
        <f>SUM(E100:E102)</f>
        <v>0</v>
      </c>
      <c r="F99" s="215"/>
      <c r="G99" s="215"/>
      <c r="H99" s="215"/>
      <c r="I99" s="215"/>
      <c r="J99" s="215"/>
      <c r="K99" s="215"/>
      <c r="L99" s="215"/>
      <c r="M99" s="215"/>
    </row>
    <row r="100" spans="1:13" ht="18" x14ac:dyDescent="0.25">
      <c r="A100" s="234">
        <v>55601</v>
      </c>
      <c r="B100" s="235" t="s">
        <v>366</v>
      </c>
      <c r="C100" s="301">
        <v>0</v>
      </c>
      <c r="D100" s="301">
        <v>0</v>
      </c>
      <c r="E100" s="289">
        <v>0</v>
      </c>
      <c r="F100" s="215"/>
      <c r="G100" s="215"/>
      <c r="H100" s="215"/>
      <c r="I100" s="215"/>
      <c r="J100" s="215"/>
      <c r="K100" s="215"/>
      <c r="L100" s="215"/>
      <c r="M100" s="215"/>
    </row>
    <row r="101" spans="1:13" ht="18" x14ac:dyDescent="0.25">
      <c r="A101" s="234">
        <v>55602</v>
      </c>
      <c r="B101" s="235" t="s">
        <v>367</v>
      </c>
      <c r="C101" s="301">
        <v>0</v>
      </c>
      <c r="D101" s="301">
        <v>1000</v>
      </c>
      <c r="E101" s="284"/>
      <c r="F101" s="215"/>
      <c r="G101" s="215"/>
      <c r="H101" s="215"/>
      <c r="I101" s="215"/>
      <c r="J101" s="215"/>
      <c r="K101" s="215"/>
      <c r="L101" s="215"/>
      <c r="M101" s="215"/>
    </row>
    <row r="102" spans="1:13" ht="18" x14ac:dyDescent="0.25">
      <c r="A102" s="234">
        <v>55603</v>
      </c>
      <c r="B102" s="235" t="s">
        <v>368</v>
      </c>
      <c r="C102" s="301">
        <v>0</v>
      </c>
      <c r="D102" s="301">
        <v>0</v>
      </c>
      <c r="E102" s="284"/>
      <c r="F102" s="215"/>
      <c r="G102" s="215"/>
      <c r="H102" s="215"/>
      <c r="I102" s="215"/>
      <c r="J102" s="215"/>
      <c r="K102" s="215"/>
      <c r="L102" s="215"/>
      <c r="M102" s="215"/>
    </row>
    <row r="103" spans="1:13" ht="18" x14ac:dyDescent="0.25">
      <c r="A103" s="222">
        <v>557</v>
      </c>
      <c r="B103" s="238" t="s">
        <v>369</v>
      </c>
      <c r="C103" s="288">
        <f>SUM(C104:C104)</f>
        <v>0</v>
      </c>
      <c r="D103" s="288">
        <f>SUM(D104:D104)</f>
        <v>0</v>
      </c>
      <c r="E103" s="284"/>
      <c r="F103" s="215"/>
      <c r="G103" s="215"/>
      <c r="H103" s="215"/>
      <c r="I103" s="215"/>
      <c r="J103" s="215"/>
      <c r="K103" s="215"/>
      <c r="L103" s="215"/>
      <c r="M103" s="215"/>
    </row>
    <row r="104" spans="1:13" ht="18" x14ac:dyDescent="0.25">
      <c r="A104" s="234">
        <v>55799</v>
      </c>
      <c r="B104" s="235" t="s">
        <v>370</v>
      </c>
      <c r="C104" s="301">
        <v>0</v>
      </c>
      <c r="D104" s="301">
        <v>0</v>
      </c>
      <c r="E104" s="284"/>
      <c r="F104" s="215"/>
      <c r="G104" s="215"/>
      <c r="H104" s="215"/>
      <c r="I104" s="215"/>
      <c r="J104" s="215"/>
      <c r="K104" s="215"/>
      <c r="L104" s="215"/>
      <c r="M104" s="215"/>
    </row>
    <row r="105" spans="1:13" ht="18" x14ac:dyDescent="0.25">
      <c r="A105" s="222">
        <v>56</v>
      </c>
      <c r="B105" s="238" t="s">
        <v>195</v>
      </c>
      <c r="C105" s="288">
        <f>SUM(C106,)</f>
        <v>0</v>
      </c>
      <c r="D105" s="288">
        <f>SUM(D106,)</f>
        <v>0</v>
      </c>
      <c r="E105" s="284"/>
      <c r="F105" s="215"/>
      <c r="G105" s="215"/>
      <c r="H105" s="215"/>
      <c r="I105" s="215"/>
      <c r="J105" s="215"/>
      <c r="K105" s="215"/>
      <c r="L105" s="215"/>
      <c r="M105" s="215"/>
    </row>
    <row r="106" spans="1:13" ht="18" x14ac:dyDescent="0.25">
      <c r="A106" s="222">
        <v>562</v>
      </c>
      <c r="B106" s="238" t="s">
        <v>371</v>
      </c>
      <c r="C106" s="288">
        <f>SUM(C107:C110)</f>
        <v>0</v>
      </c>
      <c r="D106" s="288">
        <f>SUM(D107:D110)</f>
        <v>0</v>
      </c>
      <c r="E106" s="284"/>
      <c r="F106" s="215"/>
      <c r="G106" s="215"/>
      <c r="H106" s="215"/>
      <c r="I106" s="215"/>
      <c r="J106" s="215"/>
      <c r="K106" s="215"/>
      <c r="L106" s="215"/>
      <c r="M106" s="215"/>
    </row>
    <row r="107" spans="1:13" ht="18" x14ac:dyDescent="0.25">
      <c r="A107" s="234">
        <v>56201</v>
      </c>
      <c r="B107" s="235" t="s">
        <v>195</v>
      </c>
      <c r="C107" s="301">
        <v>0</v>
      </c>
      <c r="D107" s="301">
        <v>0</v>
      </c>
      <c r="E107" s="284"/>
      <c r="F107" s="215"/>
      <c r="G107" s="215"/>
      <c r="H107" s="215"/>
      <c r="I107" s="215"/>
      <c r="J107" s="215"/>
      <c r="K107" s="215"/>
      <c r="L107" s="215"/>
      <c r="M107" s="215"/>
    </row>
    <row r="108" spans="1:13" ht="18" x14ac:dyDescent="0.25">
      <c r="A108" s="234">
        <v>56303</v>
      </c>
      <c r="B108" s="235" t="s">
        <v>372</v>
      </c>
      <c r="C108" s="301"/>
      <c r="D108" s="301">
        <v>0</v>
      </c>
      <c r="E108" s="284"/>
      <c r="F108" s="215"/>
      <c r="G108" s="215"/>
      <c r="H108" s="215"/>
      <c r="I108" s="215"/>
      <c r="J108" s="215"/>
      <c r="K108" s="215"/>
      <c r="L108" s="215"/>
      <c r="M108" s="215"/>
    </row>
    <row r="109" spans="1:13" ht="18" x14ac:dyDescent="0.25">
      <c r="A109" s="234">
        <v>56304</v>
      </c>
      <c r="B109" s="235" t="s">
        <v>373</v>
      </c>
      <c r="C109" s="301">
        <v>0</v>
      </c>
      <c r="D109" s="301">
        <v>0</v>
      </c>
      <c r="E109" s="284"/>
      <c r="F109" s="215"/>
      <c r="G109" s="215"/>
      <c r="H109" s="215"/>
      <c r="I109" s="215"/>
      <c r="J109" s="215"/>
      <c r="K109" s="215"/>
      <c r="L109" s="215"/>
      <c r="M109" s="215"/>
    </row>
    <row r="110" spans="1:13" ht="18" x14ac:dyDescent="0.25">
      <c r="A110" s="234">
        <v>56305</v>
      </c>
      <c r="B110" s="235" t="s">
        <v>374</v>
      </c>
      <c r="C110" s="301"/>
      <c r="D110" s="301">
        <v>0</v>
      </c>
      <c r="E110" s="284"/>
      <c r="F110" s="215"/>
      <c r="G110" s="215"/>
      <c r="H110" s="215"/>
      <c r="I110" s="215"/>
      <c r="J110" s="215"/>
      <c r="K110" s="215"/>
      <c r="L110" s="215"/>
      <c r="M110" s="215"/>
    </row>
    <row r="111" spans="1:13" ht="18" x14ac:dyDescent="0.25">
      <c r="A111" s="222">
        <v>61</v>
      </c>
      <c r="B111" s="238" t="s">
        <v>197</v>
      </c>
      <c r="C111" s="288">
        <f>SUM(C112,C120,C125,)+C118</f>
        <v>0</v>
      </c>
      <c r="D111" s="288">
        <f>SUM(D112,D120,D125,)</f>
        <v>0</v>
      </c>
      <c r="E111" s="284"/>
      <c r="F111" s="215"/>
      <c r="G111" s="215"/>
      <c r="H111" s="215"/>
      <c r="I111" s="215"/>
      <c r="J111" s="215"/>
      <c r="K111" s="215"/>
      <c r="L111" s="215"/>
      <c r="M111" s="215"/>
    </row>
    <row r="112" spans="1:13" ht="18" x14ac:dyDescent="0.25">
      <c r="A112" s="222">
        <v>611</v>
      </c>
      <c r="B112" s="238" t="s">
        <v>375</v>
      </c>
      <c r="C112" s="288">
        <f>SUM(C113:C117)</f>
        <v>0</v>
      </c>
      <c r="D112" s="288">
        <f>SUM(D113:D117)</f>
        <v>0</v>
      </c>
      <c r="E112" s="284"/>
      <c r="F112" s="215"/>
      <c r="G112" s="215"/>
      <c r="H112" s="215"/>
      <c r="I112" s="215"/>
      <c r="J112" s="215"/>
      <c r="K112" s="215"/>
      <c r="L112" s="215"/>
      <c r="M112" s="215"/>
    </row>
    <row r="113" spans="1:13" ht="18" x14ac:dyDescent="0.25">
      <c r="A113" s="234">
        <v>61101</v>
      </c>
      <c r="B113" s="235" t="s">
        <v>376</v>
      </c>
      <c r="C113" s="301">
        <v>0</v>
      </c>
      <c r="D113" s="301">
        <v>0</v>
      </c>
      <c r="E113" s="284"/>
      <c r="F113" s="215"/>
      <c r="G113" s="215"/>
      <c r="H113" s="215"/>
      <c r="I113" s="215"/>
      <c r="J113" s="215"/>
      <c r="K113" s="215"/>
      <c r="L113" s="215"/>
      <c r="M113" s="215"/>
    </row>
    <row r="114" spans="1:13" ht="18" x14ac:dyDescent="0.25">
      <c r="A114" s="234">
        <v>61102</v>
      </c>
      <c r="B114" s="235" t="s">
        <v>377</v>
      </c>
      <c r="C114" s="301">
        <v>0</v>
      </c>
      <c r="D114" s="301">
        <v>0</v>
      </c>
      <c r="E114" s="284"/>
      <c r="F114" s="215"/>
      <c r="G114" s="215"/>
      <c r="H114" s="215"/>
      <c r="I114" s="215"/>
      <c r="J114" s="215"/>
      <c r="K114" s="215"/>
      <c r="L114" s="215"/>
      <c r="M114" s="215"/>
    </row>
    <row r="115" spans="1:13" ht="18" x14ac:dyDescent="0.25">
      <c r="A115" s="234">
        <v>61105</v>
      </c>
      <c r="B115" s="235" t="s">
        <v>378</v>
      </c>
      <c r="C115" s="301">
        <v>0</v>
      </c>
      <c r="D115" s="301">
        <v>0</v>
      </c>
      <c r="E115" s="284"/>
      <c r="F115" s="215"/>
      <c r="G115" s="215"/>
      <c r="H115" s="215"/>
      <c r="I115" s="215"/>
      <c r="J115" s="215"/>
      <c r="K115" s="215"/>
      <c r="L115" s="215"/>
      <c r="M115" s="215"/>
    </row>
    <row r="116" spans="1:13" ht="18" x14ac:dyDescent="0.25">
      <c r="A116" s="234">
        <v>61104</v>
      </c>
      <c r="B116" s="235" t="s">
        <v>379</v>
      </c>
      <c r="C116" s="301">
        <v>0</v>
      </c>
      <c r="D116" s="301">
        <v>0</v>
      </c>
      <c r="E116" s="284"/>
      <c r="F116" s="215"/>
      <c r="G116" s="215"/>
      <c r="H116" s="215"/>
      <c r="I116" s="215"/>
      <c r="J116" s="215"/>
      <c r="K116" s="215"/>
      <c r="L116" s="215"/>
      <c r="M116" s="215"/>
    </row>
    <row r="117" spans="1:13" ht="18" x14ac:dyDescent="0.25">
      <c r="A117" s="234">
        <v>61199</v>
      </c>
      <c r="B117" s="235" t="s">
        <v>380</v>
      </c>
      <c r="C117" s="301">
        <v>0</v>
      </c>
      <c r="D117" s="301">
        <v>0</v>
      </c>
      <c r="E117" s="284"/>
      <c r="F117" s="215"/>
      <c r="G117" s="215"/>
      <c r="H117" s="215"/>
      <c r="I117" s="215"/>
      <c r="J117" s="215"/>
      <c r="K117" s="215"/>
      <c r="L117" s="215"/>
      <c r="M117" s="215"/>
    </row>
    <row r="118" spans="1:13" ht="18" x14ac:dyDescent="0.25">
      <c r="A118" s="222">
        <v>612</v>
      </c>
      <c r="B118" s="238" t="s">
        <v>381</v>
      </c>
      <c r="C118" s="288">
        <f>+C119</f>
        <v>0</v>
      </c>
      <c r="D118" s="288">
        <f>+D119</f>
        <v>0</v>
      </c>
      <c r="E118" s="284"/>
      <c r="F118" s="215"/>
      <c r="G118" s="215"/>
      <c r="H118" s="215"/>
      <c r="I118" s="215"/>
      <c r="J118" s="215"/>
      <c r="K118" s="215"/>
      <c r="L118" s="215"/>
      <c r="M118" s="215"/>
    </row>
    <row r="119" spans="1:13" ht="18" x14ac:dyDescent="0.25">
      <c r="A119" s="234">
        <v>61201</v>
      </c>
      <c r="B119" s="235" t="s">
        <v>382</v>
      </c>
      <c r="C119" s="301">
        <v>0</v>
      </c>
      <c r="D119" s="301"/>
      <c r="E119" s="284"/>
      <c r="F119" s="215"/>
      <c r="G119" s="215"/>
      <c r="H119" s="215"/>
      <c r="I119" s="215"/>
      <c r="J119" s="215"/>
      <c r="K119" s="215"/>
      <c r="L119" s="215"/>
      <c r="M119" s="215"/>
    </row>
    <row r="120" spans="1:13" ht="18" x14ac:dyDescent="0.25">
      <c r="A120" s="222">
        <v>615</v>
      </c>
      <c r="B120" s="238" t="s">
        <v>383</v>
      </c>
      <c r="C120" s="288">
        <f>SUM(C121:C124)</f>
        <v>0</v>
      </c>
      <c r="D120" s="288">
        <f>SUM(D121:D124)</f>
        <v>0</v>
      </c>
      <c r="E120" s="284"/>
      <c r="F120" s="215"/>
      <c r="G120" s="215"/>
      <c r="H120" s="215"/>
      <c r="I120" s="215"/>
      <c r="J120" s="215"/>
      <c r="K120" s="215"/>
      <c r="L120" s="215"/>
      <c r="M120" s="215"/>
    </row>
    <row r="121" spans="1:13" ht="18" x14ac:dyDescent="0.25">
      <c r="A121" s="234">
        <v>61501</v>
      </c>
      <c r="B121" s="245" t="s">
        <v>384</v>
      </c>
      <c r="C121" s="288">
        <v>0</v>
      </c>
      <c r="D121" s="288">
        <v>0</v>
      </c>
      <c r="E121" s="284"/>
      <c r="F121" s="215"/>
      <c r="G121" s="215"/>
      <c r="H121" s="215"/>
      <c r="I121" s="215"/>
      <c r="J121" s="215"/>
      <c r="K121" s="215"/>
      <c r="L121" s="215"/>
      <c r="M121" s="215"/>
    </row>
    <row r="122" spans="1:13" ht="18" x14ac:dyDescent="0.25">
      <c r="A122" s="234">
        <v>61502</v>
      </c>
      <c r="B122" s="245" t="s">
        <v>385</v>
      </c>
      <c r="C122" s="288">
        <v>0</v>
      </c>
      <c r="D122" s="288">
        <v>0</v>
      </c>
      <c r="E122" s="284"/>
      <c r="F122" s="215"/>
      <c r="G122" s="215"/>
      <c r="H122" s="215"/>
      <c r="I122" s="215"/>
      <c r="J122" s="215"/>
      <c r="K122" s="215"/>
      <c r="L122" s="215"/>
      <c r="M122" s="215"/>
    </row>
    <row r="123" spans="1:13" ht="18" x14ac:dyDescent="0.25">
      <c r="A123" s="234">
        <v>61503</v>
      </c>
      <c r="B123" s="245" t="s">
        <v>386</v>
      </c>
      <c r="C123" s="288">
        <v>0</v>
      </c>
      <c r="D123" s="288">
        <v>0</v>
      </c>
      <c r="E123" s="284"/>
      <c r="F123" s="215"/>
      <c r="G123" s="215"/>
      <c r="H123" s="215"/>
      <c r="I123" s="215"/>
      <c r="J123" s="215"/>
      <c r="K123" s="215"/>
      <c r="L123" s="215"/>
      <c r="M123" s="215"/>
    </row>
    <row r="124" spans="1:13" ht="18" x14ac:dyDescent="0.25">
      <c r="A124" s="234">
        <v>61599</v>
      </c>
      <c r="B124" s="245" t="s">
        <v>387</v>
      </c>
      <c r="C124" s="301">
        <v>0</v>
      </c>
      <c r="D124" s="301"/>
      <c r="E124" s="284"/>
      <c r="F124" s="215"/>
      <c r="G124" s="215"/>
      <c r="H124" s="215"/>
      <c r="I124" s="215"/>
      <c r="J124" s="215"/>
      <c r="K124" s="215"/>
      <c r="L124" s="215"/>
      <c r="M124" s="215"/>
    </row>
    <row r="125" spans="1:13" ht="18" x14ac:dyDescent="0.25">
      <c r="A125" s="222">
        <v>616</v>
      </c>
      <c r="B125" s="238" t="s">
        <v>388</v>
      </c>
      <c r="C125" s="288">
        <f>SUM(C126:C133)</f>
        <v>0</v>
      </c>
      <c r="D125" s="288">
        <f>SUM(D126:D133)</f>
        <v>0</v>
      </c>
      <c r="E125" s="284"/>
      <c r="F125" s="215"/>
      <c r="G125" s="215"/>
      <c r="H125" s="215"/>
      <c r="I125" s="215"/>
      <c r="J125" s="215"/>
      <c r="K125" s="215"/>
      <c r="L125" s="215"/>
      <c r="M125" s="215"/>
    </row>
    <row r="126" spans="1:13" ht="18" x14ac:dyDescent="0.25">
      <c r="A126" s="234">
        <v>61601</v>
      </c>
      <c r="B126" s="235" t="s">
        <v>389</v>
      </c>
      <c r="C126" s="288">
        <v>0</v>
      </c>
      <c r="D126" s="288">
        <v>0</v>
      </c>
      <c r="E126" s="284"/>
      <c r="F126" s="215"/>
      <c r="G126" s="215"/>
      <c r="H126" s="215"/>
      <c r="I126" s="215"/>
      <c r="J126" s="215"/>
      <c r="K126" s="215"/>
      <c r="L126" s="215"/>
      <c r="M126" s="215"/>
    </row>
    <row r="127" spans="1:13" ht="18" x14ac:dyDescent="0.25">
      <c r="A127" s="234">
        <v>61602</v>
      </c>
      <c r="B127" s="235" t="s">
        <v>390</v>
      </c>
      <c r="C127" s="288">
        <v>0</v>
      </c>
      <c r="D127" s="288">
        <v>0</v>
      </c>
      <c r="E127" s="284"/>
      <c r="F127" s="215"/>
      <c r="G127" s="215"/>
      <c r="H127" s="215"/>
      <c r="I127" s="215"/>
      <c r="J127" s="215"/>
      <c r="K127" s="215"/>
      <c r="L127" s="215"/>
      <c r="M127" s="215"/>
    </row>
    <row r="128" spans="1:13" ht="18" x14ac:dyDescent="0.25">
      <c r="A128" s="234">
        <v>61603</v>
      </c>
      <c r="B128" s="235" t="s">
        <v>391</v>
      </c>
      <c r="C128" s="288">
        <v>0</v>
      </c>
      <c r="D128" s="288">
        <v>0</v>
      </c>
      <c r="E128" s="284"/>
      <c r="F128" s="215"/>
      <c r="G128" s="215"/>
      <c r="H128" s="215"/>
      <c r="I128" s="215"/>
      <c r="J128" s="215"/>
      <c r="K128" s="215"/>
      <c r="L128" s="215"/>
      <c r="M128" s="215"/>
    </row>
    <row r="129" spans="1:13" ht="18" x14ac:dyDescent="0.25">
      <c r="A129" s="234">
        <v>61604</v>
      </c>
      <c r="B129" s="235" t="s">
        <v>392</v>
      </c>
      <c r="C129" s="288">
        <v>0</v>
      </c>
      <c r="D129" s="288">
        <v>0</v>
      </c>
      <c r="E129" s="284"/>
      <c r="F129" s="215"/>
      <c r="G129" s="215"/>
      <c r="H129" s="215"/>
      <c r="I129" s="215"/>
      <c r="J129" s="215"/>
      <c r="K129" s="215"/>
      <c r="L129" s="215"/>
      <c r="M129" s="215"/>
    </row>
    <row r="130" spans="1:13" ht="18" x14ac:dyDescent="0.25">
      <c r="A130" s="234">
        <v>61606</v>
      </c>
      <c r="B130" s="235" t="s">
        <v>393</v>
      </c>
      <c r="C130" s="288">
        <v>0</v>
      </c>
      <c r="D130" s="288">
        <v>0</v>
      </c>
      <c r="E130" s="284"/>
      <c r="F130" s="215"/>
      <c r="G130" s="215"/>
      <c r="H130" s="215"/>
      <c r="I130" s="215"/>
      <c r="J130" s="215"/>
      <c r="K130" s="215"/>
      <c r="L130" s="215"/>
      <c r="M130" s="215"/>
    </row>
    <row r="131" spans="1:13" ht="18" x14ac:dyDescent="0.25">
      <c r="A131" s="234">
        <v>61607</v>
      </c>
      <c r="B131" s="235" t="s">
        <v>394</v>
      </c>
      <c r="C131" s="288">
        <v>0</v>
      </c>
      <c r="D131" s="288"/>
      <c r="E131" s="284"/>
      <c r="F131" s="215"/>
      <c r="G131" s="215"/>
      <c r="H131" s="215"/>
      <c r="I131" s="215"/>
      <c r="J131" s="215"/>
      <c r="K131" s="215"/>
      <c r="L131" s="215"/>
      <c r="M131" s="215"/>
    </row>
    <row r="132" spans="1:13" ht="18" x14ac:dyDescent="0.25">
      <c r="A132" s="234">
        <v>61608</v>
      </c>
      <c r="B132" s="235" t="s">
        <v>395</v>
      </c>
      <c r="C132" s="288">
        <v>0</v>
      </c>
      <c r="D132" s="288">
        <v>0</v>
      </c>
      <c r="E132" s="284"/>
      <c r="F132" s="215"/>
      <c r="G132" s="215"/>
      <c r="H132" s="215"/>
      <c r="I132" s="215"/>
      <c r="J132" s="215"/>
      <c r="K132" s="215"/>
      <c r="L132" s="215"/>
      <c r="M132" s="215"/>
    </row>
    <row r="133" spans="1:13" ht="18" x14ac:dyDescent="0.25">
      <c r="A133" s="234">
        <v>61699</v>
      </c>
      <c r="B133" s="235" t="s">
        <v>396</v>
      </c>
      <c r="C133" s="301">
        <v>0</v>
      </c>
      <c r="D133" s="301">
        <v>0</v>
      </c>
      <c r="E133" s="284"/>
      <c r="F133" s="215"/>
      <c r="G133" s="215"/>
      <c r="H133" s="215"/>
      <c r="I133" s="215"/>
      <c r="J133" s="215"/>
      <c r="K133" s="215"/>
      <c r="L133" s="215"/>
      <c r="M133" s="215"/>
    </row>
    <row r="134" spans="1:13" ht="18" x14ac:dyDescent="0.25">
      <c r="A134" s="222">
        <v>62</v>
      </c>
      <c r="B134" s="238" t="s">
        <v>259</v>
      </c>
      <c r="C134" s="288">
        <f>SUM(C135,C137,)</f>
        <v>0</v>
      </c>
      <c r="D134" s="288">
        <f>SUM(D135,D137,)</f>
        <v>0</v>
      </c>
      <c r="E134" s="284"/>
      <c r="F134" s="215"/>
      <c r="G134" s="215"/>
      <c r="H134" s="215"/>
      <c r="I134" s="215"/>
      <c r="J134" s="215"/>
      <c r="K134" s="215"/>
      <c r="L134" s="215"/>
      <c r="M134" s="215"/>
    </row>
    <row r="135" spans="1:13" ht="18" x14ac:dyDescent="0.25">
      <c r="A135" s="222">
        <v>622</v>
      </c>
      <c r="B135" s="238" t="s">
        <v>397</v>
      </c>
      <c r="C135" s="288">
        <f>SUM(C136)</f>
        <v>0</v>
      </c>
      <c r="D135" s="288">
        <f>SUM(D136)</f>
        <v>0</v>
      </c>
      <c r="E135" s="284"/>
      <c r="F135" s="215"/>
      <c r="G135" s="215"/>
      <c r="H135" s="215"/>
      <c r="I135" s="215"/>
      <c r="J135" s="215"/>
      <c r="K135" s="215"/>
      <c r="L135" s="215"/>
      <c r="M135" s="215"/>
    </row>
    <row r="136" spans="1:13" ht="48" customHeight="1" x14ac:dyDescent="0.25">
      <c r="A136" s="234">
        <v>62201</v>
      </c>
      <c r="B136" s="249" t="s">
        <v>398</v>
      </c>
      <c r="C136" s="301"/>
      <c r="D136" s="301">
        <v>0</v>
      </c>
      <c r="E136" s="284"/>
      <c r="F136" s="215"/>
      <c r="G136" s="215"/>
      <c r="H136" s="215"/>
      <c r="I136" s="215"/>
      <c r="J136" s="215"/>
      <c r="K136" s="215"/>
      <c r="L136" s="215"/>
      <c r="M136" s="215"/>
    </row>
    <row r="137" spans="1:13" ht="18" x14ac:dyDescent="0.25">
      <c r="A137" s="222">
        <v>623</v>
      </c>
      <c r="B137" s="238" t="s">
        <v>399</v>
      </c>
      <c r="C137" s="288">
        <f>SUM(C138)</f>
        <v>0</v>
      </c>
      <c r="D137" s="288">
        <f>SUM(D138)</f>
        <v>0</v>
      </c>
      <c r="E137" s="284"/>
      <c r="F137" s="215"/>
      <c r="G137" s="215"/>
      <c r="H137" s="215"/>
      <c r="I137" s="215"/>
      <c r="J137" s="215"/>
      <c r="K137" s="215"/>
      <c r="L137" s="215"/>
      <c r="M137" s="215"/>
    </row>
    <row r="138" spans="1:13" ht="18" x14ac:dyDescent="0.25">
      <c r="A138" s="234">
        <v>62303</v>
      </c>
      <c r="B138" s="235" t="s">
        <v>372</v>
      </c>
      <c r="C138" s="301"/>
      <c r="D138" s="301">
        <v>0</v>
      </c>
      <c r="E138" s="284"/>
      <c r="F138" s="215"/>
      <c r="G138" s="215"/>
      <c r="H138" s="215"/>
      <c r="I138" s="215"/>
      <c r="J138" s="215"/>
      <c r="K138" s="215"/>
      <c r="L138" s="215"/>
      <c r="M138" s="215"/>
    </row>
    <row r="139" spans="1:13" ht="18" x14ac:dyDescent="0.25">
      <c r="A139" s="222">
        <v>72</v>
      </c>
      <c r="B139" s="238" t="s">
        <v>189</v>
      </c>
      <c r="C139" s="288">
        <f>SUM(C140)</f>
        <v>0</v>
      </c>
      <c r="D139" s="288">
        <f>SUM(D140)</f>
        <v>0</v>
      </c>
      <c r="E139" s="284"/>
      <c r="F139" s="215"/>
      <c r="G139" s="215"/>
      <c r="H139" s="215"/>
      <c r="I139" s="215"/>
      <c r="J139" s="215"/>
      <c r="K139" s="215"/>
      <c r="L139" s="215"/>
      <c r="M139" s="215"/>
    </row>
    <row r="140" spans="1:13" ht="18" x14ac:dyDescent="0.25">
      <c r="A140" s="222">
        <v>721</v>
      </c>
      <c r="B140" s="238" t="s">
        <v>400</v>
      </c>
      <c r="C140" s="288">
        <f>SUM(C141)</f>
        <v>0</v>
      </c>
      <c r="D140" s="288">
        <f>SUM(D141)</f>
        <v>0</v>
      </c>
      <c r="E140" s="284"/>
      <c r="F140" s="215"/>
      <c r="G140" s="215"/>
      <c r="H140" s="215"/>
      <c r="I140" s="215"/>
      <c r="J140" s="215"/>
      <c r="K140" s="215"/>
      <c r="L140" s="215"/>
      <c r="M140" s="215"/>
    </row>
    <row r="141" spans="1:13" ht="18.75" thickBot="1" x14ac:dyDescent="0.3">
      <c r="A141" s="250">
        <v>72101</v>
      </c>
      <c r="B141" s="251" t="s">
        <v>400</v>
      </c>
      <c r="C141" s="252">
        <v>0</v>
      </c>
      <c r="D141" s="308">
        <v>0</v>
      </c>
      <c r="E141" s="324"/>
      <c r="F141" s="215"/>
      <c r="G141" s="215"/>
      <c r="H141" s="215"/>
      <c r="I141" s="215"/>
      <c r="J141" s="215"/>
      <c r="K141" s="215"/>
      <c r="L141" s="215"/>
      <c r="M141" s="215"/>
    </row>
    <row r="142" spans="1:13" ht="18" x14ac:dyDescent="0.25">
      <c r="A142" s="254"/>
      <c r="B142" s="255" t="s">
        <v>93</v>
      </c>
      <c r="C142" s="310">
        <f>SUM(C38+C94+C105+C111+C134+C139)+C12</f>
        <v>0</v>
      </c>
      <c r="D142" s="310">
        <f>SUM(D38+D94+D105+D111+D134+D139)+D12+D33</f>
        <v>38229.5</v>
      </c>
      <c r="E142" s="310">
        <f>SUM(C142:D142)</f>
        <v>38229.5</v>
      </c>
      <c r="F142" s="215"/>
      <c r="G142" s="215"/>
      <c r="H142" s="215"/>
      <c r="I142" s="215"/>
      <c r="J142" s="215"/>
      <c r="K142" s="215"/>
      <c r="L142" s="215"/>
      <c r="M142" s="215"/>
    </row>
    <row r="143" spans="1:13" ht="18" x14ac:dyDescent="0.25">
      <c r="A143" s="215"/>
      <c r="B143" s="215"/>
      <c r="C143" s="215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</row>
    <row r="144" spans="1:13" ht="18" x14ac:dyDescent="0.25">
      <c r="A144" s="215"/>
      <c r="B144" s="215"/>
      <c r="C144" s="215"/>
      <c r="D144" s="215"/>
      <c r="E144" s="215"/>
      <c r="F144" s="215"/>
      <c r="G144" s="215"/>
      <c r="H144" s="215"/>
      <c r="I144" s="215"/>
      <c r="J144" s="215"/>
      <c r="K144" s="215"/>
      <c r="L144" s="215"/>
      <c r="M144" s="215"/>
    </row>
    <row r="145" spans="1:13" ht="18" x14ac:dyDescent="0.25">
      <c r="A145" s="294"/>
      <c r="B145" s="294"/>
      <c r="C145" s="294"/>
      <c r="D145" s="294"/>
      <c r="E145" s="294"/>
      <c r="F145" s="294"/>
      <c r="G145" s="294"/>
      <c r="H145" s="294"/>
      <c r="I145" s="294"/>
      <c r="J145" s="294"/>
      <c r="K145" s="294"/>
      <c r="L145" s="294"/>
      <c r="M145" s="294"/>
    </row>
    <row r="146" spans="1:13" ht="18" x14ac:dyDescent="0.25">
      <c r="A146" s="665" t="s">
        <v>408</v>
      </c>
      <c r="B146" s="665" t="s">
        <v>409</v>
      </c>
      <c r="C146" s="674" t="s">
        <v>410</v>
      </c>
      <c r="D146" s="665" t="s">
        <v>411</v>
      </c>
      <c r="E146" s="674" t="s">
        <v>412</v>
      </c>
      <c r="F146" s="674" t="s">
        <v>413</v>
      </c>
      <c r="G146" s="674"/>
      <c r="H146" s="674" t="s">
        <v>414</v>
      </c>
      <c r="I146" s="664" t="s">
        <v>415</v>
      </c>
      <c r="J146" s="664"/>
      <c r="K146" s="664"/>
      <c r="L146" s="664"/>
      <c r="M146" s="665" t="s">
        <v>93</v>
      </c>
    </row>
    <row r="147" spans="1:13" ht="18" x14ac:dyDescent="0.25">
      <c r="A147" s="665"/>
      <c r="B147" s="665"/>
      <c r="C147" s="674"/>
      <c r="D147" s="665"/>
      <c r="E147" s="674"/>
      <c r="F147" s="674"/>
      <c r="G147" s="674"/>
      <c r="H147" s="674"/>
      <c r="I147" s="258" t="s">
        <v>416</v>
      </c>
      <c r="J147" s="675" t="s">
        <v>417</v>
      </c>
      <c r="K147" s="675"/>
      <c r="L147" s="675"/>
      <c r="M147" s="665"/>
    </row>
    <row r="148" spans="1:13" ht="36" x14ac:dyDescent="0.25">
      <c r="A148" s="665"/>
      <c r="B148" s="665"/>
      <c r="C148" s="674"/>
      <c r="D148" s="665"/>
      <c r="E148" s="674"/>
      <c r="F148" s="259" t="s">
        <v>418</v>
      </c>
      <c r="G148" s="259" t="s">
        <v>419</v>
      </c>
      <c r="H148" s="259" t="s">
        <v>420</v>
      </c>
      <c r="I148" s="259" t="s">
        <v>421</v>
      </c>
      <c r="J148" s="260" t="s">
        <v>422</v>
      </c>
      <c r="K148" s="260" t="s">
        <v>423</v>
      </c>
      <c r="L148" s="259" t="s">
        <v>265</v>
      </c>
      <c r="M148" s="665"/>
    </row>
    <row r="149" spans="1:13" ht="18" x14ac:dyDescent="0.25">
      <c r="A149" s="261">
        <v>21</v>
      </c>
      <c r="B149" s="269" t="s">
        <v>439</v>
      </c>
      <c r="C149" s="269" t="s">
        <v>440</v>
      </c>
      <c r="D149" s="325" t="s">
        <v>441</v>
      </c>
      <c r="E149" s="277" t="s">
        <v>119</v>
      </c>
      <c r="F149" s="265">
        <v>520</v>
      </c>
      <c r="G149" s="265">
        <f>+F149*12</f>
        <v>6240</v>
      </c>
      <c r="H149" s="268">
        <v>520</v>
      </c>
      <c r="I149" s="266">
        <f>+H149*6.75%*12</f>
        <v>421.20000000000005</v>
      </c>
      <c r="J149" s="265">
        <v>0</v>
      </c>
      <c r="K149" s="266">
        <f>+H149*7.5%*12</f>
        <v>468</v>
      </c>
      <c r="L149" s="266">
        <f>SUM(I149:K149)</f>
        <v>889.2</v>
      </c>
      <c r="M149" s="268">
        <f>ROUND((+G149+H149+L149),2)</f>
        <v>7649.2</v>
      </c>
    </row>
    <row r="150" spans="1:13" ht="18" x14ac:dyDescent="0.25">
      <c r="A150" s="270">
        <v>74</v>
      </c>
      <c r="B150" s="269" t="s">
        <v>442</v>
      </c>
      <c r="C150" s="269" t="s">
        <v>443</v>
      </c>
      <c r="D150" s="325" t="s">
        <v>441</v>
      </c>
      <c r="E150" s="277" t="s">
        <v>119</v>
      </c>
      <c r="F150" s="326">
        <v>300</v>
      </c>
      <c r="G150" s="265">
        <f>+F150*12</f>
        <v>3600</v>
      </c>
      <c r="H150" s="265">
        <v>300</v>
      </c>
      <c r="I150" s="266">
        <f>+H150*6.75%*12</f>
        <v>243</v>
      </c>
      <c r="J150" s="292">
        <v>0</v>
      </c>
      <c r="K150" s="266">
        <f>+H150*7.5%*12</f>
        <v>270</v>
      </c>
      <c r="L150" s="266">
        <f>SUM(I150:K150)</f>
        <v>513</v>
      </c>
      <c r="M150" s="268">
        <f>ROUND((+G150+H150+L150),2)</f>
        <v>4413</v>
      </c>
    </row>
    <row r="151" spans="1:13" ht="18" x14ac:dyDescent="0.25">
      <c r="A151" s="261">
        <v>6</v>
      </c>
      <c r="B151" s="269" t="s">
        <v>444</v>
      </c>
      <c r="C151" s="269" t="s">
        <v>445</v>
      </c>
      <c r="D151" s="325" t="s">
        <v>441</v>
      </c>
      <c r="E151" s="277" t="s">
        <v>119</v>
      </c>
      <c r="F151" s="265">
        <v>0</v>
      </c>
      <c r="G151" s="265">
        <f>+F151*12</f>
        <v>0</v>
      </c>
      <c r="H151" s="265">
        <v>0</v>
      </c>
      <c r="I151" s="266">
        <f>+H151*6.75%*12</f>
        <v>0</v>
      </c>
      <c r="J151" s="271">
        <v>0</v>
      </c>
      <c r="K151" s="266">
        <f>+H151*7.5%*12</f>
        <v>0</v>
      </c>
      <c r="L151" s="266">
        <f>SUM(I151:K151)</f>
        <v>0</v>
      </c>
      <c r="M151" s="268">
        <f>ROUND((+G151+H151+L151),2)</f>
        <v>0</v>
      </c>
    </row>
    <row r="152" spans="1:13" ht="18" x14ac:dyDescent="0.25">
      <c r="A152" s="261">
        <v>7</v>
      </c>
      <c r="B152" s="269" t="s">
        <v>446</v>
      </c>
      <c r="C152" s="269" t="s">
        <v>447</v>
      </c>
      <c r="D152" s="325" t="s">
        <v>441</v>
      </c>
      <c r="E152" s="277" t="s">
        <v>119</v>
      </c>
      <c r="F152" s="265">
        <v>300</v>
      </c>
      <c r="G152" s="265">
        <f>+F152*12</f>
        <v>3600</v>
      </c>
      <c r="H152" s="265">
        <v>300</v>
      </c>
      <c r="I152" s="266">
        <f>+H152*6.75%*12</f>
        <v>243</v>
      </c>
      <c r="J152" s="271">
        <v>0</v>
      </c>
      <c r="K152" s="266">
        <f>+H152*7.5%*12</f>
        <v>270</v>
      </c>
      <c r="L152" s="266">
        <f>SUM(I152:K152)</f>
        <v>513</v>
      </c>
      <c r="M152" s="268">
        <f>ROUND((+G152+H152+L152),2)</f>
        <v>4413</v>
      </c>
    </row>
    <row r="153" spans="1:13" ht="18" x14ac:dyDescent="0.25">
      <c r="A153" s="261"/>
      <c r="B153" s="313" t="s">
        <v>448</v>
      </c>
      <c r="C153" s="269"/>
      <c r="D153" s="270"/>
      <c r="E153" s="272"/>
      <c r="F153" s="316">
        <f>SUM(F149:F152)</f>
        <v>1120</v>
      </c>
      <c r="G153" s="316">
        <f>SUM(G149:G152)</f>
        <v>13440</v>
      </c>
      <c r="H153" s="316">
        <f t="shared" ref="H153:M153" si="0">SUM(H149:H152)</f>
        <v>1120</v>
      </c>
      <c r="I153" s="316">
        <f t="shared" si="0"/>
        <v>907.2</v>
      </c>
      <c r="J153" s="316">
        <f t="shared" si="0"/>
        <v>0</v>
      </c>
      <c r="K153" s="316">
        <f t="shared" si="0"/>
        <v>1008</v>
      </c>
      <c r="L153" s="316">
        <f t="shared" si="0"/>
        <v>1915.2</v>
      </c>
      <c r="M153" s="316">
        <f t="shared" si="0"/>
        <v>16475.2</v>
      </c>
    </row>
    <row r="154" spans="1:13" ht="16.5" x14ac:dyDescent="0.3">
      <c r="A154" s="116"/>
      <c r="B154" s="116"/>
      <c r="C154" s="116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</row>
    <row r="155" spans="1:13" ht="18.75" x14ac:dyDescent="0.3">
      <c r="A155" s="676" t="s">
        <v>697</v>
      </c>
      <c r="B155" s="677"/>
      <c r="C155" s="678"/>
      <c r="D155" s="215"/>
      <c r="E155" s="116"/>
      <c r="F155" s="116"/>
      <c r="G155" s="116"/>
      <c r="H155" s="116"/>
      <c r="I155" s="116"/>
      <c r="J155" s="116"/>
      <c r="K155" s="116"/>
      <c r="L155" s="116"/>
      <c r="M155" s="116"/>
    </row>
    <row r="156" spans="1:13" ht="18" x14ac:dyDescent="0.25">
      <c r="A156" s="377" t="s">
        <v>698</v>
      </c>
      <c r="B156" s="377"/>
      <c r="C156" s="378">
        <v>4950</v>
      </c>
      <c r="D156" s="294"/>
    </row>
    <row r="157" spans="1:13" ht="18" x14ac:dyDescent="0.25">
      <c r="A157" s="377" t="s">
        <v>699</v>
      </c>
      <c r="B157" s="377"/>
      <c r="C157" s="378">
        <v>3200</v>
      </c>
      <c r="D157" s="294"/>
    </row>
    <row r="158" spans="1:13" ht="18" x14ac:dyDescent="0.25">
      <c r="A158" s="377" t="s">
        <v>700</v>
      </c>
      <c r="B158" s="377"/>
      <c r="C158" s="378">
        <v>1400</v>
      </c>
      <c r="D158" s="294"/>
    </row>
    <row r="159" spans="1:13" ht="18" x14ac:dyDescent="0.25">
      <c r="A159" s="377" t="s">
        <v>701</v>
      </c>
      <c r="B159" s="377"/>
      <c r="C159" s="378">
        <v>500</v>
      </c>
      <c r="D159" s="294"/>
    </row>
    <row r="161" spans="1:3" ht="18" x14ac:dyDescent="0.25">
      <c r="A161" s="679" t="s">
        <v>702</v>
      </c>
      <c r="B161" s="679"/>
      <c r="C161" s="679"/>
    </row>
    <row r="162" spans="1:3" ht="18" x14ac:dyDescent="0.25">
      <c r="A162" s="377" t="s">
        <v>698</v>
      </c>
      <c r="B162" s="377"/>
      <c r="C162" s="378">
        <v>4960</v>
      </c>
    </row>
    <row r="163" spans="1:3" ht="18" x14ac:dyDescent="0.25">
      <c r="A163" s="377" t="s">
        <v>703</v>
      </c>
      <c r="B163" s="377"/>
      <c r="C163" s="378">
        <v>3200</v>
      </c>
    </row>
    <row r="164" spans="1:3" ht="18" x14ac:dyDescent="0.25">
      <c r="A164" s="377" t="s">
        <v>700</v>
      </c>
      <c r="B164" s="377"/>
      <c r="C164" s="378">
        <v>1400</v>
      </c>
    </row>
    <row r="165" spans="1:3" ht="18" x14ac:dyDescent="0.25">
      <c r="A165" s="377" t="s">
        <v>701</v>
      </c>
      <c r="B165" s="377"/>
      <c r="C165" s="378">
        <v>500</v>
      </c>
    </row>
    <row r="166" spans="1:3" x14ac:dyDescent="0.25">
      <c r="C166" s="376"/>
    </row>
    <row r="167" spans="1:3" x14ac:dyDescent="0.25">
      <c r="C167" s="376"/>
    </row>
    <row r="168" spans="1:3" x14ac:dyDescent="0.25">
      <c r="C168" s="376"/>
    </row>
  </sheetData>
  <mergeCells count="22">
    <mergeCell ref="A9:E9"/>
    <mergeCell ref="A10:B10"/>
    <mergeCell ref="C10:D10"/>
    <mergeCell ref="E10:E11"/>
    <mergeCell ref="A8:E8"/>
    <mergeCell ref="A3:E3"/>
    <mergeCell ref="A4:E4"/>
    <mergeCell ref="A5:E5"/>
    <mergeCell ref="A6:E6"/>
    <mergeCell ref="A7:E7"/>
    <mergeCell ref="M146:M148"/>
    <mergeCell ref="J147:L147"/>
    <mergeCell ref="A146:A148"/>
    <mergeCell ref="B146:B148"/>
    <mergeCell ref="C146:C148"/>
    <mergeCell ref="D146:D148"/>
    <mergeCell ref="E146:E148"/>
    <mergeCell ref="A155:C155"/>
    <mergeCell ref="A161:C161"/>
    <mergeCell ref="F146:G147"/>
    <mergeCell ref="H146:H147"/>
    <mergeCell ref="I146:L146"/>
  </mergeCells>
  <pageMargins left="0.51181102362204722" right="0.31496062992125984" top="0.74803149606299213" bottom="0.55118110236220474" header="0.31496062992125984" footer="0.31496062992125984"/>
  <pageSetup scale="90" orientation="portrait" horizontalDpi="120" verticalDpi="72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149"/>
  <sheetViews>
    <sheetView topLeftCell="A115" workbookViewId="0">
      <selection activeCell="I89" sqref="I89"/>
    </sheetView>
  </sheetViews>
  <sheetFormatPr baseColWidth="10" defaultRowHeight="15" x14ac:dyDescent="0.25"/>
  <cols>
    <col min="2" max="2" width="38.85546875" customWidth="1"/>
    <col min="3" max="3" width="19.85546875" customWidth="1"/>
    <col min="4" max="4" width="19.140625" customWidth="1"/>
    <col min="5" max="5" width="23" customWidth="1"/>
    <col min="6" max="6" width="16.140625" customWidth="1"/>
    <col min="7" max="7" width="20" customWidth="1"/>
    <col min="8" max="8" width="16.28515625" customWidth="1"/>
    <col min="9" max="9" width="19" customWidth="1"/>
    <col min="11" max="11" width="15.7109375" customWidth="1"/>
    <col min="12" max="12" width="15.28515625" customWidth="1"/>
    <col min="13" max="13" width="20.42578125" customWidth="1"/>
  </cols>
  <sheetData>
    <row r="3" spans="1:13" ht="18" x14ac:dyDescent="0.25">
      <c r="A3" s="672" t="s">
        <v>401</v>
      </c>
      <c r="B3" s="672"/>
      <c r="C3" s="672"/>
      <c r="D3" s="672"/>
      <c r="E3" s="672"/>
      <c r="F3" s="215"/>
      <c r="G3" s="215"/>
      <c r="H3" s="215"/>
      <c r="I3" s="215"/>
      <c r="J3" s="215"/>
      <c r="K3" s="215"/>
      <c r="L3" s="215"/>
      <c r="M3" s="215"/>
    </row>
    <row r="4" spans="1:13" ht="18" x14ac:dyDescent="0.25">
      <c r="A4" s="672" t="s">
        <v>402</v>
      </c>
      <c r="B4" s="672"/>
      <c r="C4" s="672"/>
      <c r="D4" s="672"/>
      <c r="E4" s="672"/>
      <c r="F4" s="215"/>
      <c r="G4" s="215"/>
      <c r="H4" s="215"/>
      <c r="I4" s="215"/>
      <c r="J4" s="215"/>
      <c r="K4" s="215"/>
      <c r="L4" s="215"/>
      <c r="M4" s="215"/>
    </row>
    <row r="5" spans="1:13" ht="18" x14ac:dyDescent="0.25">
      <c r="A5" s="672" t="s">
        <v>163</v>
      </c>
      <c r="B5" s="672"/>
      <c r="C5" s="672"/>
      <c r="D5" s="672"/>
      <c r="E5" s="672"/>
      <c r="F5" s="215"/>
      <c r="G5" s="215"/>
      <c r="H5" s="215"/>
      <c r="I5" s="215"/>
      <c r="J5" s="215"/>
      <c r="K5" s="215"/>
      <c r="L5" s="215"/>
      <c r="M5" s="215"/>
    </row>
    <row r="6" spans="1:13" ht="18" x14ac:dyDescent="0.25">
      <c r="A6" s="672" t="s">
        <v>438</v>
      </c>
      <c r="B6" s="672"/>
      <c r="C6" s="672"/>
      <c r="D6" s="672"/>
      <c r="E6" s="672"/>
      <c r="F6" s="215"/>
      <c r="G6" s="215"/>
      <c r="H6" s="215"/>
      <c r="I6" s="215"/>
      <c r="J6" s="215"/>
      <c r="K6" s="215"/>
      <c r="L6" s="215"/>
      <c r="M6" s="215"/>
    </row>
    <row r="7" spans="1:13" ht="18" x14ac:dyDescent="0.25">
      <c r="A7" s="672" t="s">
        <v>403</v>
      </c>
      <c r="B7" s="672"/>
      <c r="C7" s="672"/>
      <c r="D7" s="672"/>
      <c r="E7" s="672"/>
      <c r="F7" s="215"/>
      <c r="G7" s="215"/>
      <c r="H7" s="215"/>
      <c r="I7" s="215"/>
      <c r="J7" s="215"/>
      <c r="K7" s="215"/>
      <c r="L7" s="215"/>
      <c r="M7" s="215"/>
    </row>
    <row r="8" spans="1:13" ht="18" x14ac:dyDescent="0.25">
      <c r="A8" s="672" t="s">
        <v>404</v>
      </c>
      <c r="B8" s="672"/>
      <c r="C8" s="672"/>
      <c r="D8" s="672"/>
      <c r="E8" s="672"/>
      <c r="F8" s="215"/>
      <c r="G8" s="215"/>
      <c r="H8" s="215"/>
      <c r="I8" s="215"/>
      <c r="J8" s="215"/>
      <c r="K8" s="215"/>
      <c r="L8" s="215"/>
      <c r="M8" s="215"/>
    </row>
    <row r="9" spans="1:13" ht="18" x14ac:dyDescent="0.25">
      <c r="A9" s="673" t="s">
        <v>498</v>
      </c>
      <c r="B9" s="673"/>
      <c r="C9" s="673"/>
      <c r="D9" s="673"/>
      <c r="E9" s="673"/>
      <c r="F9" s="215"/>
      <c r="G9" s="215"/>
      <c r="H9" s="215"/>
      <c r="I9" s="215"/>
      <c r="J9" s="215"/>
      <c r="K9" s="215"/>
      <c r="L9" s="215"/>
      <c r="M9" s="215"/>
    </row>
    <row r="10" spans="1:13" ht="18" x14ac:dyDescent="0.25">
      <c r="A10" s="664" t="s">
        <v>269</v>
      </c>
      <c r="B10" s="664"/>
      <c r="C10" s="664" t="s">
        <v>270</v>
      </c>
      <c r="D10" s="664"/>
      <c r="E10" s="665" t="s">
        <v>93</v>
      </c>
      <c r="F10" s="215"/>
      <c r="G10" s="215"/>
      <c r="H10" s="215"/>
      <c r="I10" s="215"/>
      <c r="J10" s="215"/>
      <c r="K10" s="215"/>
      <c r="L10" s="215"/>
      <c r="M10" s="215"/>
    </row>
    <row r="11" spans="1:13" ht="72" x14ac:dyDescent="0.25">
      <c r="A11" s="217" t="s">
        <v>271</v>
      </c>
      <c r="B11" s="217" t="s">
        <v>272</v>
      </c>
      <c r="C11" s="218" t="s">
        <v>405</v>
      </c>
      <c r="D11" s="218" t="s">
        <v>275</v>
      </c>
      <c r="E11" s="665"/>
      <c r="F11" s="215"/>
      <c r="G11" s="215"/>
      <c r="H11" s="215"/>
      <c r="I11" s="215"/>
      <c r="J11" s="215"/>
      <c r="K11" s="215"/>
      <c r="L11" s="215"/>
      <c r="M11" s="215"/>
    </row>
    <row r="12" spans="1:13" ht="18" x14ac:dyDescent="0.25">
      <c r="A12" s="219">
        <v>51</v>
      </c>
      <c r="B12" s="220" t="s">
        <v>192</v>
      </c>
      <c r="C12" s="282">
        <f>SUM(C13,C18,C22,C25,C27,C29,C35)</f>
        <v>0</v>
      </c>
      <c r="D12" s="282">
        <f>SUM(D13,D18,D22,D25,D27,D29,D35)</f>
        <v>4888</v>
      </c>
      <c r="E12" s="282"/>
      <c r="F12" s="215"/>
      <c r="G12" s="215"/>
      <c r="H12" s="215"/>
      <c r="I12" s="215"/>
      <c r="J12" s="215"/>
      <c r="K12" s="215"/>
      <c r="L12" s="215"/>
      <c r="M12" s="215"/>
    </row>
    <row r="13" spans="1:13" ht="18" x14ac:dyDescent="0.25">
      <c r="A13" s="222">
        <v>511</v>
      </c>
      <c r="B13" s="223" t="s">
        <v>276</v>
      </c>
      <c r="C13" s="283">
        <f>SUM(C14:C17)</f>
        <v>0</v>
      </c>
      <c r="D13" s="283">
        <f>SUM(D14:D17)</f>
        <v>4290</v>
      </c>
      <c r="E13" s="284"/>
      <c r="F13" s="215"/>
      <c r="G13" s="215"/>
      <c r="H13" s="215"/>
      <c r="I13" s="215"/>
      <c r="J13" s="215"/>
      <c r="K13" s="215"/>
      <c r="L13" s="215"/>
      <c r="M13" s="215"/>
    </row>
    <row r="14" spans="1:13" ht="18" x14ac:dyDescent="0.25">
      <c r="A14" s="226" t="s">
        <v>277</v>
      </c>
      <c r="B14" s="227" t="s">
        <v>278</v>
      </c>
      <c r="C14" s="228">
        <v>0</v>
      </c>
      <c r="D14" s="298">
        <v>3960</v>
      </c>
      <c r="E14" s="284"/>
      <c r="F14" s="215"/>
      <c r="G14" s="215"/>
      <c r="H14" s="215"/>
      <c r="I14" s="215"/>
      <c r="J14" s="215"/>
      <c r="K14" s="215"/>
      <c r="L14" s="215"/>
      <c r="M14" s="215"/>
    </row>
    <row r="15" spans="1:13" ht="18" x14ac:dyDescent="0.25">
      <c r="A15" s="226" t="s">
        <v>279</v>
      </c>
      <c r="B15" s="227" t="s">
        <v>280</v>
      </c>
      <c r="C15" s="228">
        <v>0</v>
      </c>
      <c r="D15" s="298">
        <v>330</v>
      </c>
      <c r="E15" s="284"/>
      <c r="F15" s="215"/>
      <c r="G15" s="215"/>
      <c r="H15" s="215"/>
      <c r="I15" s="215"/>
      <c r="J15" s="215"/>
      <c r="K15" s="215"/>
      <c r="L15" s="215"/>
      <c r="M15" s="215"/>
    </row>
    <row r="16" spans="1:13" ht="18" x14ac:dyDescent="0.25">
      <c r="A16" s="226" t="s">
        <v>281</v>
      </c>
      <c r="B16" s="227" t="s">
        <v>282</v>
      </c>
      <c r="C16" s="228">
        <v>0</v>
      </c>
      <c r="D16" s="298">
        <v>0</v>
      </c>
      <c r="E16" s="284"/>
      <c r="F16" s="215"/>
      <c r="G16" s="215"/>
      <c r="H16" s="215"/>
      <c r="I16" s="215"/>
      <c r="J16" s="215"/>
      <c r="K16" s="215"/>
      <c r="L16" s="215"/>
      <c r="M16" s="215"/>
    </row>
    <row r="17" spans="1:13" ht="18" x14ac:dyDescent="0.25">
      <c r="A17" s="226" t="s">
        <v>283</v>
      </c>
      <c r="B17" s="227" t="s">
        <v>284</v>
      </c>
      <c r="C17" s="229">
        <v>0</v>
      </c>
      <c r="D17" s="299">
        <v>0</v>
      </c>
      <c r="E17" s="285"/>
      <c r="F17" s="215"/>
      <c r="G17" s="215"/>
      <c r="H17" s="215"/>
      <c r="I17" s="215"/>
      <c r="J17" s="215"/>
      <c r="K17" s="215"/>
      <c r="L17" s="215"/>
      <c r="M17" s="215"/>
    </row>
    <row r="18" spans="1:13" ht="18" x14ac:dyDescent="0.25">
      <c r="A18" s="232" t="s">
        <v>285</v>
      </c>
      <c r="B18" s="233" t="s">
        <v>286</v>
      </c>
      <c r="C18" s="286">
        <f>SUM(C19:C21)</f>
        <v>0</v>
      </c>
      <c r="D18" s="286">
        <f>SUM(D19:D21)</f>
        <v>0</v>
      </c>
      <c r="E18" s="284"/>
      <c r="F18" s="215"/>
      <c r="G18" s="215"/>
      <c r="H18" s="215"/>
      <c r="I18" s="215"/>
      <c r="J18" s="215"/>
      <c r="K18" s="215"/>
      <c r="L18" s="215"/>
      <c r="M18" s="215"/>
    </row>
    <row r="19" spans="1:13" ht="18" x14ac:dyDescent="0.25">
      <c r="A19" s="226" t="s">
        <v>287</v>
      </c>
      <c r="B19" s="227" t="s">
        <v>278</v>
      </c>
      <c r="C19" s="298">
        <v>0</v>
      </c>
      <c r="D19" s="298">
        <v>0</v>
      </c>
      <c r="E19" s="284"/>
      <c r="F19" s="215"/>
      <c r="G19" s="215"/>
      <c r="H19" s="215"/>
      <c r="I19" s="215"/>
      <c r="J19" s="215"/>
      <c r="K19" s="215"/>
      <c r="L19" s="215"/>
      <c r="M19" s="215"/>
    </row>
    <row r="20" spans="1:13" ht="18" x14ac:dyDescent="0.25">
      <c r="A20" s="234">
        <v>51202</v>
      </c>
      <c r="B20" s="235" t="s">
        <v>288</v>
      </c>
      <c r="C20" s="298">
        <v>0</v>
      </c>
      <c r="D20" s="298">
        <v>0</v>
      </c>
      <c r="E20" s="284"/>
      <c r="F20" s="215"/>
      <c r="G20" s="215"/>
      <c r="H20" s="215"/>
      <c r="I20" s="215"/>
      <c r="J20" s="215"/>
      <c r="K20" s="215"/>
      <c r="L20" s="215"/>
      <c r="M20" s="215"/>
    </row>
    <row r="21" spans="1:13" ht="18" x14ac:dyDescent="0.25">
      <c r="A21" s="226" t="s">
        <v>289</v>
      </c>
      <c r="B21" s="227" t="s">
        <v>280</v>
      </c>
      <c r="C21" s="298">
        <v>0</v>
      </c>
      <c r="D21" s="298">
        <v>0</v>
      </c>
      <c r="E21" s="284"/>
      <c r="F21" s="215"/>
      <c r="G21" s="215"/>
      <c r="H21" s="215"/>
      <c r="I21" s="215"/>
      <c r="J21" s="215"/>
      <c r="K21" s="215"/>
      <c r="L21" s="215"/>
      <c r="M21" s="215"/>
    </row>
    <row r="22" spans="1:13" ht="18" x14ac:dyDescent="0.25">
      <c r="A22" s="232" t="s">
        <v>290</v>
      </c>
      <c r="B22" s="233" t="s">
        <v>291</v>
      </c>
      <c r="C22" s="286">
        <f>SUM(C23:C24)</f>
        <v>0</v>
      </c>
      <c r="D22" s="286">
        <f>SUM(D23:D24)</f>
        <v>0</v>
      </c>
      <c r="E22" s="284"/>
      <c r="F22" s="215"/>
      <c r="G22" s="215"/>
      <c r="H22" s="215"/>
      <c r="I22" s="215"/>
      <c r="J22" s="215"/>
      <c r="K22" s="215"/>
      <c r="L22" s="215"/>
      <c r="M22" s="215"/>
    </row>
    <row r="23" spans="1:13" ht="18" x14ac:dyDescent="0.25">
      <c r="A23" s="234">
        <v>51301</v>
      </c>
      <c r="B23" s="235" t="s">
        <v>292</v>
      </c>
      <c r="C23" s="301">
        <v>0</v>
      </c>
      <c r="D23" s="301">
        <v>0</v>
      </c>
      <c r="E23" s="284"/>
      <c r="F23" s="215"/>
      <c r="G23" s="215"/>
      <c r="H23" s="215"/>
      <c r="I23" s="215"/>
      <c r="J23" s="215"/>
      <c r="K23" s="215"/>
      <c r="L23" s="215"/>
      <c r="M23" s="215"/>
    </row>
    <row r="24" spans="1:13" ht="18" x14ac:dyDescent="0.25">
      <c r="A24" s="234">
        <v>51302</v>
      </c>
      <c r="B24" s="235" t="s">
        <v>293</v>
      </c>
      <c r="C24" s="302">
        <v>0</v>
      </c>
      <c r="D24" s="301">
        <v>0</v>
      </c>
      <c r="E24" s="284"/>
      <c r="F24" s="215"/>
      <c r="G24" s="215"/>
      <c r="H24" s="215"/>
      <c r="I24" s="215"/>
      <c r="J24" s="215"/>
      <c r="K24" s="215"/>
      <c r="L24" s="215"/>
      <c r="M24" s="215"/>
    </row>
    <row r="25" spans="1:13" ht="18" x14ac:dyDescent="0.25">
      <c r="A25" s="222">
        <v>514</v>
      </c>
      <c r="B25" s="238" t="s">
        <v>294</v>
      </c>
      <c r="C25" s="288">
        <f>SUM(C26)</f>
        <v>0</v>
      </c>
      <c r="D25" s="288">
        <f>SUM(D26)</f>
        <v>300</v>
      </c>
      <c r="E25" s="284"/>
      <c r="F25" s="215"/>
      <c r="G25" s="215"/>
      <c r="H25" s="215"/>
      <c r="I25" s="215"/>
      <c r="J25" s="215"/>
      <c r="K25" s="215"/>
      <c r="L25" s="215"/>
      <c r="M25" s="215"/>
    </row>
    <row r="26" spans="1:13" ht="18" x14ac:dyDescent="0.25">
      <c r="A26" s="226" t="s">
        <v>295</v>
      </c>
      <c r="B26" s="227" t="s">
        <v>296</v>
      </c>
      <c r="C26" s="298">
        <v>0</v>
      </c>
      <c r="D26" s="298">
        <v>300</v>
      </c>
      <c r="E26" s="284"/>
      <c r="F26" s="215"/>
      <c r="G26" s="215"/>
      <c r="H26" s="215"/>
      <c r="I26" s="215"/>
      <c r="J26" s="215"/>
      <c r="K26" s="215"/>
      <c r="L26" s="215"/>
      <c r="M26" s="215"/>
    </row>
    <row r="27" spans="1:13" ht="18" x14ac:dyDescent="0.25">
      <c r="A27" s="222">
        <v>515</v>
      </c>
      <c r="B27" s="238" t="s">
        <v>297</v>
      </c>
      <c r="C27" s="286">
        <f>SUM(C28)</f>
        <v>0</v>
      </c>
      <c r="D27" s="286">
        <f>SUM(D28)</f>
        <v>298</v>
      </c>
      <c r="E27" s="284"/>
      <c r="F27" s="215"/>
      <c r="G27" s="215"/>
      <c r="H27" s="215"/>
      <c r="I27" s="215"/>
      <c r="J27" s="215"/>
      <c r="K27" s="215"/>
      <c r="L27" s="215"/>
      <c r="M27" s="215"/>
    </row>
    <row r="28" spans="1:13" ht="18" x14ac:dyDescent="0.25">
      <c r="A28" s="226" t="s">
        <v>298</v>
      </c>
      <c r="B28" s="227" t="s">
        <v>299</v>
      </c>
      <c r="C28" s="298">
        <v>0</v>
      </c>
      <c r="D28" s="298">
        <v>298</v>
      </c>
      <c r="E28" s="284"/>
      <c r="F28" s="215"/>
      <c r="G28" s="215"/>
      <c r="H28" s="215"/>
      <c r="I28" s="215"/>
      <c r="J28" s="215"/>
      <c r="K28" s="215"/>
      <c r="L28" s="215"/>
      <c r="M28" s="215"/>
    </row>
    <row r="29" spans="1:13" ht="18" x14ac:dyDescent="0.25">
      <c r="A29" s="232" t="s">
        <v>300</v>
      </c>
      <c r="B29" s="233" t="s">
        <v>301</v>
      </c>
      <c r="C29" s="286" t="s">
        <v>302</v>
      </c>
      <c r="D29" s="286">
        <f>SUM(D30:D31)</f>
        <v>0</v>
      </c>
      <c r="E29" s="284"/>
      <c r="F29" s="215"/>
      <c r="G29" s="215"/>
      <c r="H29" s="215"/>
      <c r="I29" s="215"/>
      <c r="J29" s="215"/>
      <c r="K29" s="215"/>
      <c r="L29" s="215"/>
      <c r="M29" s="215"/>
    </row>
    <row r="30" spans="1:13" ht="18" x14ac:dyDescent="0.25">
      <c r="A30" s="234">
        <v>51601</v>
      </c>
      <c r="B30" s="235" t="s">
        <v>301</v>
      </c>
      <c r="C30" s="301">
        <v>0</v>
      </c>
      <c r="D30" s="301">
        <v>0</v>
      </c>
      <c r="E30" s="284"/>
      <c r="F30" s="215"/>
      <c r="G30" s="215"/>
      <c r="H30" s="215"/>
      <c r="I30" s="215"/>
      <c r="J30" s="215"/>
      <c r="K30" s="215"/>
      <c r="L30" s="215"/>
      <c r="M30" s="215"/>
    </row>
    <row r="31" spans="1:13" ht="18" x14ac:dyDescent="0.25">
      <c r="A31" s="234">
        <v>51602</v>
      </c>
      <c r="B31" s="235" t="s">
        <v>303</v>
      </c>
      <c r="C31" s="301">
        <v>0</v>
      </c>
      <c r="D31" s="301">
        <v>0</v>
      </c>
      <c r="E31" s="284"/>
      <c r="F31" s="215"/>
      <c r="G31" s="215"/>
      <c r="H31" s="215"/>
      <c r="I31" s="215"/>
      <c r="J31" s="215"/>
      <c r="K31" s="215"/>
      <c r="L31" s="215"/>
      <c r="M31" s="215"/>
    </row>
    <row r="32" spans="1:13" ht="18" x14ac:dyDescent="0.25">
      <c r="A32" s="222">
        <v>517</v>
      </c>
      <c r="B32" s="238" t="s">
        <v>304</v>
      </c>
      <c r="C32" s="301"/>
      <c r="D32" s="301">
        <f>SUM(D33:D34)</f>
        <v>0</v>
      </c>
      <c r="E32" s="284"/>
      <c r="F32" s="215"/>
      <c r="G32" s="215"/>
      <c r="H32" s="215"/>
      <c r="I32" s="215"/>
      <c r="J32" s="215"/>
      <c r="K32" s="215"/>
      <c r="L32" s="215"/>
      <c r="M32" s="215"/>
    </row>
    <row r="33" spans="1:13" ht="18" x14ac:dyDescent="0.25">
      <c r="A33" s="234">
        <v>51701</v>
      </c>
      <c r="B33" s="235" t="s">
        <v>305</v>
      </c>
      <c r="C33" s="301"/>
      <c r="D33" s="301">
        <v>0</v>
      </c>
      <c r="E33" s="284"/>
      <c r="F33" s="215"/>
      <c r="G33" s="215"/>
      <c r="H33" s="215"/>
      <c r="I33" s="215"/>
      <c r="J33" s="215"/>
      <c r="K33" s="215"/>
      <c r="L33" s="215"/>
      <c r="M33" s="215"/>
    </row>
    <row r="34" spans="1:13" ht="18" x14ac:dyDescent="0.25">
      <c r="A34" s="234">
        <v>51702</v>
      </c>
      <c r="B34" s="235" t="s">
        <v>306</v>
      </c>
      <c r="C34" s="301"/>
      <c r="D34" s="301">
        <v>0</v>
      </c>
      <c r="E34" s="284"/>
      <c r="F34" s="215"/>
      <c r="G34" s="215"/>
      <c r="H34" s="215"/>
      <c r="I34" s="215"/>
      <c r="J34" s="215"/>
      <c r="K34" s="215"/>
      <c r="L34" s="215"/>
      <c r="M34" s="215"/>
    </row>
    <row r="35" spans="1:13" ht="18" x14ac:dyDescent="0.25">
      <c r="A35" s="222">
        <v>519</v>
      </c>
      <c r="B35" s="238" t="s">
        <v>307</v>
      </c>
      <c r="C35" s="288">
        <f>SUM(C36:C37)</f>
        <v>0</v>
      </c>
      <c r="D35" s="288">
        <f>SUM(D36:D37)</f>
        <v>0</v>
      </c>
      <c r="E35" s="284"/>
      <c r="F35" s="215"/>
      <c r="G35" s="215"/>
      <c r="H35" s="215"/>
      <c r="I35" s="215"/>
      <c r="J35" s="215"/>
      <c r="K35" s="215"/>
      <c r="L35" s="215"/>
      <c r="M35" s="215"/>
    </row>
    <row r="36" spans="1:13" ht="18" x14ac:dyDescent="0.25">
      <c r="A36" s="234">
        <v>51901</v>
      </c>
      <c r="B36" s="235" t="s">
        <v>308</v>
      </c>
      <c r="C36" s="301">
        <v>0</v>
      </c>
      <c r="D36" s="301">
        <v>0</v>
      </c>
      <c r="E36" s="284"/>
      <c r="F36" s="215"/>
      <c r="G36" s="215"/>
      <c r="H36" s="215"/>
      <c r="I36" s="215"/>
      <c r="J36" s="215"/>
      <c r="K36" s="215"/>
      <c r="L36" s="215"/>
      <c r="M36" s="215"/>
    </row>
    <row r="37" spans="1:13" ht="18" x14ac:dyDescent="0.25">
      <c r="A37" s="234">
        <v>51999</v>
      </c>
      <c r="B37" s="235" t="s">
        <v>307</v>
      </c>
      <c r="C37" s="301">
        <v>0</v>
      </c>
      <c r="D37" s="301">
        <v>0</v>
      </c>
      <c r="E37" s="284"/>
      <c r="F37" s="215"/>
      <c r="G37" s="215"/>
      <c r="H37" s="215"/>
      <c r="I37" s="215"/>
      <c r="J37" s="215"/>
      <c r="K37" s="215"/>
      <c r="L37" s="215"/>
      <c r="M37" s="215"/>
    </row>
    <row r="38" spans="1:13" ht="18" x14ac:dyDescent="0.25">
      <c r="A38" s="222">
        <v>54</v>
      </c>
      <c r="B38" s="238" t="s">
        <v>193</v>
      </c>
      <c r="C38" s="286">
        <f>SUM(C39,C59,C65,C82,)</f>
        <v>0</v>
      </c>
      <c r="D38" s="286">
        <f>SUM(D39,D59,D65,D82,)</f>
        <v>1077.7</v>
      </c>
      <c r="E38" s="284"/>
      <c r="F38" s="215"/>
      <c r="G38" s="215"/>
      <c r="H38" s="215"/>
      <c r="I38" s="215"/>
      <c r="J38" s="215"/>
      <c r="K38" s="215"/>
      <c r="L38" s="215"/>
      <c r="M38" s="215"/>
    </row>
    <row r="39" spans="1:13" ht="18" x14ac:dyDescent="0.25">
      <c r="A39" s="222">
        <v>541</v>
      </c>
      <c r="B39" s="238" t="s">
        <v>309</v>
      </c>
      <c r="C39" s="288">
        <f>SUM(C40:C58)</f>
        <v>0</v>
      </c>
      <c r="D39" s="288">
        <f>SUM(D40:D58)</f>
        <v>1077.7</v>
      </c>
      <c r="E39" s="284"/>
      <c r="F39" s="215"/>
      <c r="G39" s="215"/>
      <c r="H39" s="215"/>
      <c r="I39" s="215"/>
      <c r="J39" s="215"/>
      <c r="K39" s="215"/>
      <c r="L39" s="215"/>
      <c r="M39" s="215"/>
    </row>
    <row r="40" spans="1:13" ht="18" x14ac:dyDescent="0.25">
      <c r="A40" s="234">
        <v>54101</v>
      </c>
      <c r="B40" s="235" t="s">
        <v>310</v>
      </c>
      <c r="C40" s="301">
        <v>0</v>
      </c>
      <c r="D40" s="301">
        <v>0</v>
      </c>
      <c r="E40" s="284"/>
      <c r="F40" s="215"/>
      <c r="G40" s="215"/>
      <c r="H40" s="215"/>
      <c r="I40" s="215"/>
      <c r="J40" s="215"/>
      <c r="K40" s="215"/>
      <c r="L40" s="215"/>
      <c r="M40" s="215"/>
    </row>
    <row r="41" spans="1:13" ht="18" x14ac:dyDescent="0.25">
      <c r="A41" s="234">
        <v>54103</v>
      </c>
      <c r="B41" s="235" t="s">
        <v>311</v>
      </c>
      <c r="C41" s="301">
        <v>0</v>
      </c>
      <c r="D41" s="301">
        <v>0</v>
      </c>
      <c r="E41" s="284"/>
      <c r="F41" s="215"/>
      <c r="G41" s="215"/>
      <c r="H41" s="215"/>
      <c r="I41" s="215"/>
      <c r="J41" s="215"/>
      <c r="K41" s="215"/>
      <c r="L41" s="215"/>
      <c r="M41" s="215"/>
    </row>
    <row r="42" spans="1:13" ht="18" x14ac:dyDescent="0.25">
      <c r="A42" s="234">
        <v>54104</v>
      </c>
      <c r="B42" s="235" t="s">
        <v>312</v>
      </c>
      <c r="C42" s="301">
        <v>0</v>
      </c>
      <c r="D42" s="301">
        <v>0</v>
      </c>
      <c r="E42" s="284"/>
      <c r="F42" s="215"/>
      <c r="G42" s="215"/>
      <c r="H42" s="215"/>
      <c r="I42" s="215"/>
      <c r="J42" s="215"/>
      <c r="K42" s="215"/>
      <c r="L42" s="215"/>
      <c r="M42" s="215"/>
    </row>
    <row r="43" spans="1:13" ht="18" x14ac:dyDescent="0.25">
      <c r="A43" s="234">
        <v>54105</v>
      </c>
      <c r="B43" s="235" t="s">
        <v>313</v>
      </c>
      <c r="C43" s="301">
        <v>0</v>
      </c>
      <c r="D43" s="301">
        <v>500</v>
      </c>
      <c r="E43" s="284"/>
      <c r="F43" s="215"/>
      <c r="G43" s="215"/>
      <c r="H43" s="215"/>
      <c r="I43" s="215"/>
      <c r="J43" s="215"/>
      <c r="K43" s="215"/>
      <c r="L43" s="215"/>
      <c r="M43" s="215"/>
    </row>
    <row r="44" spans="1:13" ht="18" x14ac:dyDescent="0.25">
      <c r="A44" s="234">
        <v>54106</v>
      </c>
      <c r="B44" s="235" t="s">
        <v>314</v>
      </c>
      <c r="C44" s="301">
        <v>0</v>
      </c>
      <c r="D44" s="301">
        <v>0</v>
      </c>
      <c r="E44" s="284"/>
      <c r="F44" s="215"/>
      <c r="G44" s="215"/>
      <c r="H44" s="215"/>
      <c r="I44" s="215"/>
      <c r="J44" s="215"/>
      <c r="K44" s="215"/>
      <c r="L44" s="215"/>
      <c r="M44" s="215"/>
    </row>
    <row r="45" spans="1:13" ht="18" x14ac:dyDescent="0.25">
      <c r="A45" s="234">
        <v>54107</v>
      </c>
      <c r="B45" s="235" t="s">
        <v>315</v>
      </c>
      <c r="C45" s="301">
        <v>0</v>
      </c>
      <c r="D45" s="301">
        <v>0</v>
      </c>
      <c r="E45" s="284"/>
      <c r="F45" s="215"/>
      <c r="G45" s="215"/>
      <c r="H45" s="215"/>
      <c r="I45" s="215"/>
      <c r="J45" s="215"/>
      <c r="K45" s="215"/>
      <c r="L45" s="215"/>
      <c r="M45" s="215"/>
    </row>
    <row r="46" spans="1:13" ht="18" x14ac:dyDescent="0.25">
      <c r="A46" s="234">
        <v>54108</v>
      </c>
      <c r="B46" s="235" t="s">
        <v>316</v>
      </c>
      <c r="C46" s="301">
        <v>0</v>
      </c>
      <c r="D46" s="301">
        <v>0</v>
      </c>
      <c r="E46" s="284"/>
      <c r="F46" s="215"/>
      <c r="G46" s="215"/>
      <c r="H46" s="215"/>
      <c r="I46" s="215"/>
      <c r="J46" s="215"/>
      <c r="K46" s="215"/>
      <c r="L46" s="215"/>
      <c r="M46" s="215"/>
    </row>
    <row r="47" spans="1:13" ht="18" x14ac:dyDescent="0.25">
      <c r="A47" s="234">
        <v>54109</v>
      </c>
      <c r="B47" s="235" t="s">
        <v>317</v>
      </c>
      <c r="C47" s="301">
        <v>0</v>
      </c>
      <c r="D47" s="301">
        <v>0</v>
      </c>
      <c r="E47" s="284"/>
      <c r="F47" s="215"/>
      <c r="G47" s="215"/>
      <c r="H47" s="215"/>
      <c r="I47" s="215"/>
      <c r="J47" s="215"/>
      <c r="K47" s="215"/>
      <c r="L47" s="215"/>
      <c r="M47" s="215"/>
    </row>
    <row r="48" spans="1:13" ht="18" x14ac:dyDescent="0.25">
      <c r="A48" s="234">
        <v>54110</v>
      </c>
      <c r="B48" s="235" t="s">
        <v>318</v>
      </c>
      <c r="C48" s="301">
        <v>0</v>
      </c>
      <c r="D48" s="301">
        <v>0</v>
      </c>
      <c r="E48" s="284"/>
      <c r="F48" s="215"/>
      <c r="G48" s="215"/>
      <c r="H48" s="215"/>
      <c r="I48" s="215"/>
      <c r="J48" s="215"/>
      <c r="K48" s="215"/>
      <c r="L48" s="215"/>
      <c r="M48" s="215"/>
    </row>
    <row r="49" spans="1:13" ht="18" x14ac:dyDescent="0.25">
      <c r="A49" s="234">
        <v>54111</v>
      </c>
      <c r="B49" s="235" t="s">
        <v>319</v>
      </c>
      <c r="C49" s="301">
        <v>0</v>
      </c>
      <c r="D49" s="301">
        <v>0</v>
      </c>
      <c r="E49" s="284"/>
      <c r="F49" s="215"/>
      <c r="G49" s="215"/>
      <c r="H49" s="215"/>
      <c r="I49" s="215"/>
      <c r="J49" s="215"/>
      <c r="K49" s="215"/>
      <c r="L49" s="215"/>
      <c r="M49" s="215"/>
    </row>
    <row r="50" spans="1:13" ht="18" x14ac:dyDescent="0.25">
      <c r="A50" s="234">
        <v>54112</v>
      </c>
      <c r="B50" s="235" t="s">
        <v>320</v>
      </c>
      <c r="C50" s="301">
        <v>0</v>
      </c>
      <c r="D50" s="301">
        <v>0</v>
      </c>
      <c r="E50" s="284"/>
      <c r="F50" s="215"/>
      <c r="G50" s="215"/>
      <c r="H50" s="215"/>
      <c r="I50" s="215"/>
      <c r="J50" s="215"/>
      <c r="K50" s="215"/>
      <c r="L50" s="215"/>
      <c r="M50" s="215"/>
    </row>
    <row r="51" spans="1:13" ht="18" x14ac:dyDescent="0.25">
      <c r="A51" s="234">
        <v>54114</v>
      </c>
      <c r="B51" s="235" t="s">
        <v>321</v>
      </c>
      <c r="C51" s="301">
        <v>0</v>
      </c>
      <c r="D51" s="301">
        <v>76.7</v>
      </c>
      <c r="E51" s="284"/>
      <c r="F51" s="215"/>
      <c r="G51" s="215"/>
      <c r="H51" s="215"/>
      <c r="I51" s="215"/>
      <c r="J51" s="215"/>
      <c r="K51" s="215"/>
      <c r="L51" s="215"/>
      <c r="M51" s="215"/>
    </row>
    <row r="52" spans="1:13" ht="18" x14ac:dyDescent="0.25">
      <c r="A52" s="234">
        <v>54115</v>
      </c>
      <c r="B52" s="235" t="s">
        <v>322</v>
      </c>
      <c r="C52" s="301">
        <v>0</v>
      </c>
      <c r="D52" s="301">
        <v>295</v>
      </c>
      <c r="E52" s="284"/>
      <c r="F52" s="215"/>
      <c r="G52" s="215"/>
      <c r="H52" s="215"/>
      <c r="I52" s="215"/>
      <c r="J52" s="215"/>
      <c r="K52" s="215"/>
      <c r="L52" s="215"/>
      <c r="M52" s="215"/>
    </row>
    <row r="53" spans="1:13" ht="18" x14ac:dyDescent="0.25">
      <c r="A53" s="234">
        <v>54116</v>
      </c>
      <c r="B53" s="235" t="s">
        <v>323</v>
      </c>
      <c r="C53" s="301">
        <v>0</v>
      </c>
      <c r="D53" s="301">
        <v>0</v>
      </c>
      <c r="E53" s="284"/>
      <c r="F53" s="215"/>
      <c r="G53" s="215"/>
      <c r="H53" s="215"/>
      <c r="I53" s="215"/>
      <c r="J53" s="215"/>
      <c r="K53" s="215"/>
      <c r="L53" s="215"/>
      <c r="M53" s="215"/>
    </row>
    <row r="54" spans="1:13" ht="18" x14ac:dyDescent="0.25">
      <c r="A54" s="234">
        <v>54117</v>
      </c>
      <c r="B54" s="235" t="s">
        <v>324</v>
      </c>
      <c r="C54" s="301">
        <v>0</v>
      </c>
      <c r="D54" s="301">
        <v>0</v>
      </c>
      <c r="E54" s="284"/>
      <c r="F54" s="215"/>
      <c r="G54" s="215"/>
      <c r="H54" s="215"/>
      <c r="I54" s="215"/>
      <c r="J54" s="215"/>
      <c r="K54" s="215"/>
      <c r="L54" s="215"/>
      <c r="M54" s="215"/>
    </row>
    <row r="55" spans="1:13" ht="18" x14ac:dyDescent="0.25">
      <c r="A55" s="234">
        <v>54118</v>
      </c>
      <c r="B55" s="235" t="s">
        <v>325</v>
      </c>
      <c r="C55" s="301">
        <v>0</v>
      </c>
      <c r="D55" s="301">
        <v>0</v>
      </c>
      <c r="E55" s="284"/>
      <c r="F55" s="215"/>
      <c r="G55" s="215"/>
      <c r="H55" s="215"/>
      <c r="I55" s="215"/>
      <c r="J55" s="215"/>
      <c r="K55" s="215"/>
      <c r="L55" s="215"/>
      <c r="M55" s="215"/>
    </row>
    <row r="56" spans="1:13" ht="18" x14ac:dyDescent="0.25">
      <c r="A56" s="234">
        <v>54119</v>
      </c>
      <c r="B56" s="235" t="s">
        <v>326</v>
      </c>
      <c r="C56" s="301">
        <v>0</v>
      </c>
      <c r="D56" s="301">
        <v>0</v>
      </c>
      <c r="E56" s="284"/>
      <c r="F56" s="215"/>
      <c r="G56" s="215"/>
      <c r="H56" s="215"/>
      <c r="I56" s="215"/>
      <c r="J56" s="215"/>
      <c r="K56" s="215"/>
      <c r="L56" s="215"/>
      <c r="M56" s="215"/>
    </row>
    <row r="57" spans="1:13" ht="18" x14ac:dyDescent="0.25">
      <c r="A57" s="234">
        <v>54121</v>
      </c>
      <c r="B57" s="235" t="s">
        <v>327</v>
      </c>
      <c r="C57" s="301">
        <v>0</v>
      </c>
      <c r="D57" s="301">
        <v>0</v>
      </c>
      <c r="E57" s="284"/>
      <c r="F57" s="215"/>
      <c r="G57" s="215"/>
      <c r="H57" s="215"/>
      <c r="I57" s="215"/>
      <c r="J57" s="215"/>
      <c r="K57" s="215"/>
      <c r="L57" s="215"/>
      <c r="M57" s="215"/>
    </row>
    <row r="58" spans="1:13" ht="18" x14ac:dyDescent="0.25">
      <c r="A58" s="234">
        <v>54199</v>
      </c>
      <c r="B58" s="235" t="s">
        <v>328</v>
      </c>
      <c r="C58" s="301">
        <v>0</v>
      </c>
      <c r="D58" s="301">
        <v>206</v>
      </c>
      <c r="E58" s="284"/>
      <c r="F58" s="215"/>
      <c r="G58" s="215"/>
      <c r="H58" s="215"/>
      <c r="I58" s="215"/>
      <c r="J58" s="215"/>
      <c r="K58" s="215"/>
      <c r="L58" s="215"/>
      <c r="M58" s="215"/>
    </row>
    <row r="59" spans="1:13" ht="18" x14ac:dyDescent="0.25">
      <c r="A59" s="222">
        <v>542</v>
      </c>
      <c r="B59" s="238" t="s">
        <v>329</v>
      </c>
      <c r="C59" s="288">
        <f>SUM(C60:C64)</f>
        <v>0</v>
      </c>
      <c r="D59" s="288">
        <f>SUM(D60:D64)</f>
        <v>0</v>
      </c>
      <c r="E59" s="284"/>
      <c r="F59" s="215"/>
      <c r="G59" s="215"/>
      <c r="H59" s="215"/>
      <c r="I59" s="215"/>
      <c r="J59" s="215"/>
      <c r="K59" s="215"/>
      <c r="L59" s="215"/>
      <c r="M59" s="215"/>
    </row>
    <row r="60" spans="1:13" ht="18" x14ac:dyDescent="0.25">
      <c r="A60" s="234">
        <v>54205</v>
      </c>
      <c r="B60" s="235" t="s">
        <v>21</v>
      </c>
      <c r="C60" s="301">
        <v>0</v>
      </c>
      <c r="D60" s="301">
        <v>0</v>
      </c>
      <c r="E60" s="284"/>
      <c r="F60" s="215"/>
      <c r="G60" s="215"/>
      <c r="H60" s="215"/>
      <c r="I60" s="215"/>
      <c r="J60" s="215"/>
      <c r="K60" s="215"/>
      <c r="L60" s="215"/>
      <c r="M60" s="215"/>
    </row>
    <row r="61" spans="1:13" ht="18" x14ac:dyDescent="0.25">
      <c r="A61" s="234">
        <v>54201</v>
      </c>
      <c r="B61" s="235" t="s">
        <v>330</v>
      </c>
      <c r="C61" s="301">
        <v>0</v>
      </c>
      <c r="D61" s="301">
        <v>0</v>
      </c>
      <c r="E61" s="284"/>
      <c r="F61" s="215"/>
      <c r="G61" s="215"/>
      <c r="H61" s="215"/>
      <c r="I61" s="215"/>
      <c r="J61" s="215"/>
      <c r="K61" s="215"/>
      <c r="L61" s="215"/>
      <c r="M61" s="215"/>
    </row>
    <row r="62" spans="1:13" ht="18" x14ac:dyDescent="0.25">
      <c r="A62" s="234">
        <v>54202</v>
      </c>
      <c r="B62" s="235" t="s">
        <v>331</v>
      </c>
      <c r="C62" s="301">
        <v>0</v>
      </c>
      <c r="D62" s="301">
        <v>0</v>
      </c>
      <c r="E62" s="284"/>
      <c r="F62" s="215"/>
      <c r="G62" s="215"/>
      <c r="H62" s="215"/>
      <c r="I62" s="215"/>
      <c r="J62" s="215"/>
      <c r="K62" s="215"/>
      <c r="L62" s="215"/>
      <c r="M62" s="215"/>
    </row>
    <row r="63" spans="1:13" ht="18" x14ac:dyDescent="0.25">
      <c r="A63" s="234">
        <v>54203</v>
      </c>
      <c r="B63" s="235" t="s">
        <v>332</v>
      </c>
      <c r="C63" s="301">
        <v>0</v>
      </c>
      <c r="D63" s="301">
        <v>0</v>
      </c>
      <c r="E63" s="284"/>
      <c r="F63" s="215"/>
      <c r="G63" s="215"/>
      <c r="H63" s="215"/>
      <c r="I63" s="215"/>
      <c r="J63" s="215"/>
      <c r="K63" s="215"/>
      <c r="L63" s="215"/>
      <c r="M63" s="215"/>
    </row>
    <row r="64" spans="1:13" ht="18" x14ac:dyDescent="0.25">
      <c r="A64" s="234">
        <v>54204</v>
      </c>
      <c r="B64" s="215" t="s">
        <v>333</v>
      </c>
      <c r="C64" s="303">
        <v>0</v>
      </c>
      <c r="D64" s="303">
        <v>0</v>
      </c>
      <c r="E64" s="284"/>
      <c r="F64" s="215"/>
      <c r="G64" s="215"/>
      <c r="H64" s="215"/>
      <c r="I64" s="215"/>
      <c r="J64" s="215"/>
      <c r="K64" s="215"/>
      <c r="L64" s="215"/>
      <c r="M64" s="215"/>
    </row>
    <row r="65" spans="1:13" ht="18" x14ac:dyDescent="0.25">
      <c r="A65" s="222">
        <v>543</v>
      </c>
      <c r="B65" s="238" t="s">
        <v>334</v>
      </c>
      <c r="C65" s="288">
        <f>SUM(C66:C81)</f>
        <v>0</v>
      </c>
      <c r="D65" s="288">
        <f>SUM(D66:D81)</f>
        <v>0</v>
      </c>
      <c r="E65" s="284"/>
      <c r="F65" s="215"/>
      <c r="G65" s="215"/>
      <c r="H65" s="215"/>
      <c r="I65" s="215"/>
      <c r="J65" s="215"/>
      <c r="K65" s="215"/>
      <c r="L65" s="215"/>
      <c r="M65" s="215"/>
    </row>
    <row r="66" spans="1:13" ht="18" x14ac:dyDescent="0.25">
      <c r="A66" s="234">
        <v>54301</v>
      </c>
      <c r="B66" s="235" t="s">
        <v>335</v>
      </c>
      <c r="C66" s="301">
        <v>0</v>
      </c>
      <c r="D66" s="301">
        <v>0</v>
      </c>
      <c r="E66" s="284"/>
      <c r="F66" s="215"/>
      <c r="G66" s="215"/>
      <c r="H66" s="215"/>
      <c r="I66" s="215"/>
      <c r="J66" s="215"/>
      <c r="K66" s="215"/>
      <c r="L66" s="215"/>
      <c r="M66" s="215"/>
    </row>
    <row r="67" spans="1:13" ht="18" x14ac:dyDescent="0.25">
      <c r="A67" s="234">
        <v>54302</v>
      </c>
      <c r="B67" s="235" t="s">
        <v>336</v>
      </c>
      <c r="C67" s="301">
        <v>0</v>
      </c>
      <c r="D67" s="301">
        <v>0</v>
      </c>
      <c r="E67" s="284"/>
      <c r="F67" s="215"/>
      <c r="G67" s="215"/>
      <c r="H67" s="215"/>
      <c r="I67" s="215"/>
      <c r="J67" s="215"/>
      <c r="K67" s="215"/>
      <c r="L67" s="215"/>
      <c r="M67" s="215"/>
    </row>
    <row r="68" spans="1:13" ht="18" x14ac:dyDescent="0.25">
      <c r="A68" s="234">
        <v>54303</v>
      </c>
      <c r="B68" s="235" t="s">
        <v>337</v>
      </c>
      <c r="C68" s="301">
        <v>0</v>
      </c>
      <c r="D68" s="301">
        <v>0</v>
      </c>
      <c r="E68" s="284"/>
      <c r="F68" s="215"/>
      <c r="G68" s="215"/>
      <c r="H68" s="215"/>
      <c r="I68" s="215"/>
      <c r="J68" s="215"/>
      <c r="K68" s="215"/>
      <c r="L68" s="215"/>
      <c r="M68" s="215"/>
    </row>
    <row r="69" spans="1:13" ht="18" x14ac:dyDescent="0.25">
      <c r="A69" s="234">
        <v>54304</v>
      </c>
      <c r="B69" s="235" t="s">
        <v>338</v>
      </c>
      <c r="C69" s="301">
        <v>0</v>
      </c>
      <c r="D69" s="301">
        <v>0</v>
      </c>
      <c r="E69" s="284"/>
      <c r="F69" s="215"/>
      <c r="G69" s="215"/>
      <c r="H69" s="215"/>
      <c r="I69" s="215"/>
      <c r="J69" s="215"/>
      <c r="K69" s="215"/>
      <c r="L69" s="215"/>
      <c r="M69" s="215"/>
    </row>
    <row r="70" spans="1:13" ht="18" x14ac:dyDescent="0.25">
      <c r="A70" s="234">
        <v>54305</v>
      </c>
      <c r="B70" s="235" t="s">
        <v>339</v>
      </c>
      <c r="C70" s="301">
        <v>0</v>
      </c>
      <c r="D70" s="301">
        <v>0</v>
      </c>
      <c r="E70" s="284"/>
      <c r="F70" s="215"/>
      <c r="G70" s="215"/>
      <c r="H70" s="215"/>
      <c r="I70" s="215"/>
      <c r="J70" s="215"/>
      <c r="K70" s="215"/>
      <c r="L70" s="215"/>
      <c r="M70" s="215"/>
    </row>
    <row r="71" spans="1:13" ht="18" x14ac:dyDescent="0.25">
      <c r="A71" s="234">
        <v>54306</v>
      </c>
      <c r="B71" s="235" t="s">
        <v>340</v>
      </c>
      <c r="C71" s="301">
        <v>0</v>
      </c>
      <c r="D71" s="301">
        <v>0</v>
      </c>
      <c r="E71" s="284"/>
      <c r="F71" s="215"/>
      <c r="G71" s="215"/>
      <c r="H71" s="215"/>
      <c r="I71" s="215"/>
      <c r="J71" s="215"/>
      <c r="K71" s="215"/>
      <c r="L71" s="215"/>
      <c r="M71" s="215"/>
    </row>
    <row r="72" spans="1:13" ht="18" x14ac:dyDescent="0.25">
      <c r="A72" s="234">
        <v>54307</v>
      </c>
      <c r="B72" s="235" t="s">
        <v>341</v>
      </c>
      <c r="C72" s="301">
        <v>0</v>
      </c>
      <c r="D72" s="301">
        <v>0</v>
      </c>
      <c r="E72" s="284"/>
      <c r="F72" s="215"/>
      <c r="G72" s="215"/>
      <c r="H72" s="215"/>
      <c r="I72" s="215"/>
      <c r="J72" s="215"/>
      <c r="K72" s="215"/>
      <c r="L72" s="215"/>
      <c r="M72" s="215"/>
    </row>
    <row r="73" spans="1:13" ht="18" x14ac:dyDescent="0.25">
      <c r="A73" s="234">
        <v>54309</v>
      </c>
      <c r="B73" s="235" t="s">
        <v>342</v>
      </c>
      <c r="C73" s="301">
        <v>0</v>
      </c>
      <c r="D73" s="301">
        <v>0</v>
      </c>
      <c r="E73" s="284"/>
      <c r="F73" s="215"/>
      <c r="G73" s="215"/>
      <c r="H73" s="215"/>
      <c r="I73" s="215"/>
      <c r="J73" s="215"/>
      <c r="K73" s="215"/>
      <c r="L73" s="215"/>
      <c r="M73" s="215"/>
    </row>
    <row r="74" spans="1:13" ht="18" x14ac:dyDescent="0.25">
      <c r="A74" s="234">
        <v>54310</v>
      </c>
      <c r="B74" s="235" t="s">
        <v>343</v>
      </c>
      <c r="C74" s="301">
        <v>0</v>
      </c>
      <c r="D74" s="301">
        <v>0</v>
      </c>
      <c r="E74" s="284"/>
      <c r="F74" s="215"/>
      <c r="G74" s="215"/>
      <c r="H74" s="215"/>
      <c r="I74" s="215"/>
      <c r="J74" s="215"/>
      <c r="K74" s="215"/>
      <c r="L74" s="215"/>
      <c r="M74" s="215"/>
    </row>
    <row r="75" spans="1:13" ht="18" x14ac:dyDescent="0.25">
      <c r="A75" s="234">
        <v>54311</v>
      </c>
      <c r="B75" s="235" t="s">
        <v>344</v>
      </c>
      <c r="C75" s="301">
        <v>0</v>
      </c>
      <c r="D75" s="301">
        <v>0</v>
      </c>
      <c r="E75" s="284"/>
      <c r="F75" s="215"/>
      <c r="G75" s="215"/>
      <c r="H75" s="215"/>
      <c r="I75" s="215"/>
      <c r="J75" s="215"/>
      <c r="K75" s="215"/>
      <c r="L75" s="215"/>
      <c r="M75" s="215"/>
    </row>
    <row r="76" spans="1:13" ht="18" x14ac:dyDescent="0.25">
      <c r="A76" s="241">
        <v>54313</v>
      </c>
      <c r="B76" s="235" t="s">
        <v>345</v>
      </c>
      <c r="C76" s="301">
        <v>0</v>
      </c>
      <c r="D76" s="301">
        <v>0</v>
      </c>
      <c r="E76" s="284"/>
      <c r="F76" s="215"/>
      <c r="G76" s="215"/>
      <c r="H76" s="215"/>
      <c r="I76" s="215"/>
      <c r="J76" s="215"/>
      <c r="K76" s="215"/>
      <c r="L76" s="215"/>
      <c r="M76" s="215"/>
    </row>
    <row r="77" spans="1:13" ht="18" x14ac:dyDescent="0.25">
      <c r="A77" s="242">
        <v>54316</v>
      </c>
      <c r="B77" s="235" t="s">
        <v>346</v>
      </c>
      <c r="C77" s="301">
        <v>0</v>
      </c>
      <c r="D77" s="301">
        <v>0</v>
      </c>
      <c r="E77" s="284"/>
      <c r="F77" s="215"/>
      <c r="G77" s="215"/>
      <c r="H77" s="215"/>
      <c r="I77" s="215"/>
      <c r="J77" s="215"/>
      <c r="K77" s="215"/>
      <c r="L77" s="215"/>
      <c r="M77" s="215"/>
    </row>
    <row r="78" spans="1:13" ht="18" x14ac:dyDescent="0.25">
      <c r="A78" s="243">
        <v>54317</v>
      </c>
      <c r="B78" s="235" t="s">
        <v>347</v>
      </c>
      <c r="C78" s="301">
        <v>0</v>
      </c>
      <c r="D78" s="301">
        <v>0</v>
      </c>
      <c r="E78" s="284"/>
      <c r="F78" s="215"/>
      <c r="G78" s="215"/>
      <c r="H78" s="215"/>
      <c r="I78" s="215"/>
      <c r="J78" s="215"/>
      <c r="K78" s="215"/>
      <c r="L78" s="215"/>
      <c r="M78" s="215"/>
    </row>
    <row r="79" spans="1:13" ht="18" x14ac:dyDescent="0.25">
      <c r="A79" s="244">
        <v>54314</v>
      </c>
      <c r="B79" s="235" t="s">
        <v>348</v>
      </c>
      <c r="C79" s="301">
        <v>0</v>
      </c>
      <c r="D79" s="301">
        <v>0</v>
      </c>
      <c r="E79" s="284"/>
      <c r="F79" s="215"/>
      <c r="G79" s="215"/>
      <c r="H79" s="215"/>
      <c r="I79" s="215"/>
      <c r="J79" s="215"/>
      <c r="K79" s="215"/>
      <c r="L79" s="215"/>
      <c r="M79" s="215"/>
    </row>
    <row r="80" spans="1:13" ht="18" x14ac:dyDescent="0.25">
      <c r="A80" s="244">
        <v>54318</v>
      </c>
      <c r="B80" s="245" t="s">
        <v>349</v>
      </c>
      <c r="C80" s="301">
        <v>0</v>
      </c>
      <c r="D80" s="301">
        <v>0</v>
      </c>
      <c r="E80" s="284"/>
      <c r="F80" s="215"/>
      <c r="G80" s="215"/>
      <c r="H80" s="215"/>
      <c r="I80" s="215"/>
      <c r="J80" s="215"/>
      <c r="K80" s="215"/>
      <c r="L80" s="215"/>
      <c r="M80" s="215"/>
    </row>
    <row r="81" spans="1:13" ht="18" x14ac:dyDescent="0.25">
      <c r="A81" s="234">
        <v>54399</v>
      </c>
      <c r="B81" s="245" t="s">
        <v>350</v>
      </c>
      <c r="C81" s="301">
        <v>0</v>
      </c>
      <c r="D81" s="301">
        <v>0</v>
      </c>
      <c r="E81" s="284"/>
      <c r="F81" s="215"/>
      <c r="G81" s="215"/>
      <c r="H81" s="215"/>
      <c r="I81" s="215"/>
      <c r="J81" s="215"/>
      <c r="K81" s="215"/>
      <c r="L81" s="215"/>
      <c r="M81" s="215"/>
    </row>
    <row r="82" spans="1:13" ht="18" x14ac:dyDescent="0.25">
      <c r="A82" s="222">
        <v>544</v>
      </c>
      <c r="B82" s="246" t="s">
        <v>351</v>
      </c>
      <c r="C82" s="288">
        <f>SUM(C83:C93)</f>
        <v>0</v>
      </c>
      <c r="D82" s="288">
        <f>SUM(D83:D93)</f>
        <v>0</v>
      </c>
      <c r="E82" s="284"/>
      <c r="F82" s="215"/>
      <c r="G82" s="215"/>
      <c r="H82" s="215"/>
      <c r="I82" s="215"/>
      <c r="J82" s="215"/>
      <c r="K82" s="215"/>
      <c r="L82" s="215"/>
      <c r="M82" s="215"/>
    </row>
    <row r="83" spans="1:13" ht="18" x14ac:dyDescent="0.25">
      <c r="A83" s="234">
        <v>54401</v>
      </c>
      <c r="B83" s="235" t="s">
        <v>352</v>
      </c>
      <c r="C83" s="301">
        <v>0</v>
      </c>
      <c r="D83" s="301">
        <v>0</v>
      </c>
      <c r="E83" s="284"/>
      <c r="F83" s="215"/>
      <c r="G83" s="215"/>
      <c r="H83" s="215"/>
      <c r="I83" s="215"/>
      <c r="J83" s="215"/>
      <c r="K83" s="215"/>
      <c r="L83" s="215"/>
      <c r="M83" s="215"/>
    </row>
    <row r="84" spans="1:13" ht="18" x14ac:dyDescent="0.25">
      <c r="A84" s="234">
        <v>51102</v>
      </c>
      <c r="B84" s="235" t="s">
        <v>407</v>
      </c>
      <c r="C84" s="301">
        <v>0</v>
      </c>
      <c r="D84" s="301">
        <v>0</v>
      </c>
      <c r="E84" s="284"/>
      <c r="F84" s="215"/>
      <c r="G84" s="215"/>
      <c r="H84" s="215"/>
      <c r="I84" s="215"/>
      <c r="J84" s="215"/>
      <c r="K84" s="215"/>
      <c r="L84" s="215"/>
      <c r="M84" s="215"/>
    </row>
    <row r="85" spans="1:13" ht="18" x14ac:dyDescent="0.25">
      <c r="A85" s="234">
        <v>54404</v>
      </c>
      <c r="B85" s="235" t="s">
        <v>353</v>
      </c>
      <c r="C85" s="301">
        <v>0</v>
      </c>
      <c r="D85" s="301">
        <v>0</v>
      </c>
      <c r="E85" s="284"/>
      <c r="F85" s="215"/>
      <c r="G85" s="215"/>
      <c r="H85" s="215"/>
      <c r="I85" s="215"/>
      <c r="J85" s="215"/>
      <c r="K85" s="215"/>
      <c r="L85" s="215"/>
      <c r="M85" s="215"/>
    </row>
    <row r="86" spans="1:13" ht="18" x14ac:dyDescent="0.25">
      <c r="A86" s="234">
        <v>54403</v>
      </c>
      <c r="B86" s="235" t="s">
        <v>354</v>
      </c>
      <c r="C86" s="301">
        <v>0</v>
      </c>
      <c r="D86" s="301">
        <v>0</v>
      </c>
      <c r="E86" s="284"/>
      <c r="F86" s="215"/>
      <c r="G86" s="215"/>
      <c r="H86" s="215"/>
      <c r="I86" s="215"/>
      <c r="J86" s="215"/>
      <c r="K86" s="215"/>
      <c r="L86" s="215"/>
      <c r="M86" s="215"/>
    </row>
    <row r="87" spans="1:13" ht="18" x14ac:dyDescent="0.25">
      <c r="A87" s="234">
        <v>54501</v>
      </c>
      <c r="B87" s="235" t="s">
        <v>355</v>
      </c>
      <c r="C87" s="301">
        <v>0</v>
      </c>
      <c r="D87" s="301">
        <v>0</v>
      </c>
      <c r="E87" s="284"/>
      <c r="F87" s="215"/>
      <c r="G87" s="215"/>
      <c r="H87" s="215"/>
      <c r="I87" s="215"/>
      <c r="J87" s="215"/>
      <c r="K87" s="215"/>
      <c r="L87" s="215"/>
      <c r="M87" s="215"/>
    </row>
    <row r="88" spans="1:13" ht="18" x14ac:dyDescent="0.25">
      <c r="A88" s="234">
        <v>54503</v>
      </c>
      <c r="B88" s="235" t="s">
        <v>356</v>
      </c>
      <c r="C88" s="301">
        <v>0</v>
      </c>
      <c r="D88" s="301">
        <v>0</v>
      </c>
      <c r="E88" s="284"/>
      <c r="F88" s="215"/>
      <c r="G88" s="215"/>
      <c r="H88" s="215"/>
      <c r="I88" s="215"/>
      <c r="J88" s="215"/>
      <c r="K88" s="215"/>
      <c r="L88" s="215"/>
      <c r="M88" s="215"/>
    </row>
    <row r="89" spans="1:13" ht="18" x14ac:dyDescent="0.25">
      <c r="A89" s="234">
        <v>54505</v>
      </c>
      <c r="B89" s="235" t="s">
        <v>357</v>
      </c>
      <c r="C89" s="301">
        <v>0</v>
      </c>
      <c r="D89" s="301">
        <v>0</v>
      </c>
      <c r="E89" s="284"/>
      <c r="F89" s="215"/>
      <c r="G89" s="215"/>
      <c r="H89" s="215"/>
      <c r="I89" s="215"/>
      <c r="J89" s="215"/>
      <c r="K89" s="215"/>
      <c r="L89" s="215"/>
      <c r="M89" s="215"/>
    </row>
    <row r="90" spans="1:13" ht="18" x14ac:dyDescent="0.25">
      <c r="A90" s="234">
        <v>54507</v>
      </c>
      <c r="B90" s="235" t="s">
        <v>358</v>
      </c>
      <c r="C90" s="301">
        <v>0</v>
      </c>
      <c r="D90" s="301">
        <v>0</v>
      </c>
      <c r="E90" s="284"/>
      <c r="F90" s="215"/>
      <c r="G90" s="215"/>
      <c r="H90" s="215"/>
      <c r="I90" s="215"/>
      <c r="J90" s="215"/>
      <c r="K90" s="215"/>
      <c r="L90" s="215"/>
      <c r="M90" s="215"/>
    </row>
    <row r="91" spans="1:13" ht="18" x14ac:dyDescent="0.25">
      <c r="A91" s="234">
        <v>54599</v>
      </c>
      <c r="B91" s="235" t="s">
        <v>359</v>
      </c>
      <c r="C91" s="301">
        <v>0</v>
      </c>
      <c r="D91" s="301">
        <v>0</v>
      </c>
      <c r="E91" s="284"/>
      <c r="F91" s="215"/>
      <c r="G91" s="215"/>
      <c r="H91" s="215"/>
      <c r="I91" s="215"/>
      <c r="J91" s="215"/>
      <c r="K91" s="215"/>
      <c r="L91" s="215"/>
      <c r="M91" s="215"/>
    </row>
    <row r="92" spans="1:13" ht="18" x14ac:dyDescent="0.25">
      <c r="A92" s="234">
        <v>54508</v>
      </c>
      <c r="B92" s="235" t="s">
        <v>360</v>
      </c>
      <c r="C92" s="301">
        <v>0</v>
      </c>
      <c r="D92" s="301">
        <v>0</v>
      </c>
      <c r="E92" s="284"/>
      <c r="F92" s="215"/>
      <c r="G92" s="215"/>
      <c r="H92" s="215"/>
      <c r="I92" s="215"/>
      <c r="J92" s="215"/>
      <c r="K92" s="215"/>
      <c r="L92" s="215"/>
      <c r="M92" s="215"/>
    </row>
    <row r="93" spans="1:13" ht="18" x14ac:dyDescent="0.25">
      <c r="A93" s="234">
        <v>54699</v>
      </c>
      <c r="B93" s="235" t="s">
        <v>44</v>
      </c>
      <c r="C93" s="301">
        <v>0</v>
      </c>
      <c r="D93" s="301">
        <v>0</v>
      </c>
      <c r="E93" s="284"/>
      <c r="F93" s="215"/>
      <c r="G93" s="215"/>
      <c r="H93" s="215"/>
      <c r="I93" s="215"/>
      <c r="J93" s="215"/>
      <c r="K93" s="215"/>
      <c r="L93" s="215"/>
      <c r="M93" s="215"/>
    </row>
    <row r="94" spans="1:13" ht="18" x14ac:dyDescent="0.25">
      <c r="A94" s="222">
        <v>55</v>
      </c>
      <c r="B94" s="238" t="s">
        <v>194</v>
      </c>
      <c r="C94" s="288">
        <f>SUM(C97,C99,C103,)+C95</f>
        <v>0</v>
      </c>
      <c r="D94" s="288">
        <f>SUM(D97,D99,D103,)+D95</f>
        <v>0</v>
      </c>
      <c r="E94" s="284"/>
      <c r="F94" s="215"/>
      <c r="G94" s="215"/>
      <c r="H94" s="215"/>
      <c r="I94" s="215"/>
      <c r="J94" s="215"/>
      <c r="K94" s="215"/>
      <c r="L94" s="215"/>
      <c r="M94" s="215"/>
    </row>
    <row r="95" spans="1:13" ht="18" x14ac:dyDescent="0.25">
      <c r="A95" s="222">
        <v>553</v>
      </c>
      <c r="B95" s="238" t="s">
        <v>361</v>
      </c>
      <c r="C95" s="288">
        <f>+C96</f>
        <v>0</v>
      </c>
      <c r="D95" s="288">
        <f>+D96</f>
        <v>0</v>
      </c>
      <c r="E95" s="284"/>
      <c r="F95" s="215"/>
      <c r="G95" s="215"/>
      <c r="H95" s="215"/>
      <c r="I95" s="215"/>
      <c r="J95" s="215"/>
      <c r="K95" s="215"/>
      <c r="L95" s="215"/>
      <c r="M95" s="215"/>
    </row>
    <row r="96" spans="1:13" ht="18" x14ac:dyDescent="0.25">
      <c r="A96" s="234">
        <v>55308</v>
      </c>
      <c r="B96" s="235" t="s">
        <v>362</v>
      </c>
      <c r="C96" s="288">
        <v>0</v>
      </c>
      <c r="D96" s="288">
        <v>0</v>
      </c>
      <c r="E96" s="284"/>
      <c r="F96" s="215"/>
      <c r="G96" s="215"/>
      <c r="H96" s="215"/>
      <c r="I96" s="215"/>
      <c r="J96" s="215"/>
      <c r="K96" s="215"/>
      <c r="L96" s="215"/>
      <c r="M96" s="215"/>
    </row>
    <row r="97" spans="1:13" ht="18" x14ac:dyDescent="0.25">
      <c r="A97" s="222">
        <v>555</v>
      </c>
      <c r="B97" s="238" t="s">
        <v>363</v>
      </c>
      <c r="C97" s="288">
        <f>SUM(C98)</f>
        <v>0</v>
      </c>
      <c r="D97" s="288">
        <f>SUM(D98)</f>
        <v>0</v>
      </c>
      <c r="E97" s="284"/>
      <c r="F97" s="215"/>
      <c r="G97" s="215"/>
      <c r="H97" s="215"/>
      <c r="I97" s="215"/>
      <c r="J97" s="215"/>
      <c r="K97" s="215"/>
      <c r="L97" s="215"/>
      <c r="M97" s="215"/>
    </row>
    <row r="98" spans="1:13" ht="18" x14ac:dyDescent="0.25">
      <c r="A98" s="234">
        <v>55599</v>
      </c>
      <c r="B98" s="235" t="s">
        <v>364</v>
      </c>
      <c r="C98" s="301"/>
      <c r="D98" s="301">
        <v>0</v>
      </c>
      <c r="E98" s="284"/>
      <c r="F98" s="215"/>
      <c r="G98" s="215"/>
      <c r="H98" s="215"/>
      <c r="I98" s="215"/>
      <c r="J98" s="215"/>
      <c r="K98" s="215"/>
      <c r="L98" s="215"/>
      <c r="M98" s="215"/>
    </row>
    <row r="99" spans="1:13" ht="18" x14ac:dyDescent="0.25">
      <c r="A99" s="222">
        <v>556</v>
      </c>
      <c r="B99" s="238" t="s">
        <v>365</v>
      </c>
      <c r="C99" s="288">
        <f>SUM(C100:C102)</f>
        <v>0</v>
      </c>
      <c r="D99" s="288">
        <f>SUM(D100:D102)</f>
        <v>0</v>
      </c>
      <c r="E99" s="288">
        <f>SUM(E100:E102)</f>
        <v>0</v>
      </c>
      <c r="F99" s="215"/>
      <c r="G99" s="215"/>
      <c r="H99" s="215"/>
      <c r="I99" s="215"/>
      <c r="J99" s="215"/>
      <c r="K99" s="215"/>
      <c r="L99" s="215"/>
      <c r="M99" s="215"/>
    </row>
    <row r="100" spans="1:13" ht="18" x14ac:dyDescent="0.25">
      <c r="A100" s="234">
        <v>55601</v>
      </c>
      <c r="B100" s="235" t="s">
        <v>366</v>
      </c>
      <c r="C100" s="301">
        <v>0</v>
      </c>
      <c r="D100" s="301">
        <v>0</v>
      </c>
      <c r="E100" s="289">
        <v>0</v>
      </c>
      <c r="F100" s="215"/>
      <c r="G100" s="215"/>
      <c r="H100" s="215"/>
      <c r="I100" s="215"/>
      <c r="J100" s="215"/>
      <c r="K100" s="215"/>
      <c r="L100" s="215"/>
      <c r="M100" s="215"/>
    </row>
    <row r="101" spans="1:13" ht="18" x14ac:dyDescent="0.25">
      <c r="A101" s="234">
        <v>55602</v>
      </c>
      <c r="B101" s="235" t="s">
        <v>367</v>
      </c>
      <c r="C101" s="301">
        <v>0</v>
      </c>
      <c r="D101" s="301">
        <v>0</v>
      </c>
      <c r="E101" s="284"/>
      <c r="F101" s="215"/>
      <c r="G101" s="215"/>
      <c r="H101" s="215"/>
      <c r="I101" s="215"/>
      <c r="J101" s="215"/>
      <c r="K101" s="215"/>
      <c r="L101" s="215"/>
      <c r="M101" s="215"/>
    </row>
    <row r="102" spans="1:13" ht="18" x14ac:dyDescent="0.25">
      <c r="A102" s="234">
        <v>55603</v>
      </c>
      <c r="B102" s="235" t="s">
        <v>368</v>
      </c>
      <c r="C102" s="301">
        <v>0</v>
      </c>
      <c r="D102" s="301">
        <v>0</v>
      </c>
      <c r="E102" s="284"/>
      <c r="F102" s="215"/>
      <c r="G102" s="215"/>
      <c r="H102" s="215"/>
      <c r="I102" s="215"/>
      <c r="J102" s="215"/>
      <c r="K102" s="215"/>
      <c r="L102" s="215"/>
      <c r="M102" s="215"/>
    </row>
    <row r="103" spans="1:13" ht="18" x14ac:dyDescent="0.25">
      <c r="A103" s="222">
        <v>557</v>
      </c>
      <c r="B103" s="238" t="s">
        <v>369</v>
      </c>
      <c r="C103" s="288">
        <f>SUM(C104:C104)</f>
        <v>0</v>
      </c>
      <c r="D103" s="288">
        <f>SUM(D104:D104)</f>
        <v>0</v>
      </c>
      <c r="E103" s="284"/>
      <c r="F103" s="215"/>
      <c r="G103" s="215"/>
      <c r="H103" s="215"/>
      <c r="I103" s="215"/>
      <c r="J103" s="215"/>
      <c r="K103" s="215"/>
      <c r="L103" s="215"/>
      <c r="M103" s="215"/>
    </row>
    <row r="104" spans="1:13" ht="18" x14ac:dyDescent="0.25">
      <c r="A104" s="234">
        <v>55799</v>
      </c>
      <c r="B104" s="235" t="s">
        <v>370</v>
      </c>
      <c r="C104" s="301">
        <v>0</v>
      </c>
      <c r="D104" s="301">
        <v>0</v>
      </c>
      <c r="E104" s="284"/>
      <c r="F104" s="215"/>
      <c r="G104" s="215"/>
      <c r="H104" s="215"/>
      <c r="I104" s="215"/>
      <c r="J104" s="215"/>
      <c r="K104" s="215"/>
      <c r="L104" s="215"/>
      <c r="M104" s="215"/>
    </row>
    <row r="105" spans="1:13" ht="18" x14ac:dyDescent="0.25">
      <c r="A105" s="222">
        <v>56</v>
      </c>
      <c r="B105" s="238" t="s">
        <v>195</v>
      </c>
      <c r="C105" s="288">
        <f>SUM(C106,)</f>
        <v>0</v>
      </c>
      <c r="D105" s="288">
        <f>SUM(D106,)</f>
        <v>0</v>
      </c>
      <c r="E105" s="284"/>
      <c r="F105" s="215"/>
      <c r="G105" s="215"/>
      <c r="H105" s="215"/>
      <c r="I105" s="215"/>
      <c r="J105" s="215"/>
      <c r="K105" s="215"/>
      <c r="L105" s="215"/>
      <c r="M105" s="215"/>
    </row>
    <row r="106" spans="1:13" ht="18" x14ac:dyDescent="0.25">
      <c r="A106" s="222">
        <v>562</v>
      </c>
      <c r="B106" s="238" t="s">
        <v>371</v>
      </c>
      <c r="C106" s="288">
        <f>SUM(C107:C110)</f>
        <v>0</v>
      </c>
      <c r="D106" s="288">
        <f>SUM(D107:D110)</f>
        <v>0</v>
      </c>
      <c r="E106" s="284"/>
      <c r="F106" s="215"/>
      <c r="G106" s="215"/>
      <c r="H106" s="215"/>
      <c r="I106" s="215"/>
      <c r="J106" s="215"/>
      <c r="K106" s="215"/>
      <c r="L106" s="215"/>
      <c r="M106" s="215"/>
    </row>
    <row r="107" spans="1:13" ht="18" x14ac:dyDescent="0.25">
      <c r="A107" s="234">
        <v>56201</v>
      </c>
      <c r="B107" s="235" t="s">
        <v>195</v>
      </c>
      <c r="C107" s="301">
        <v>0</v>
      </c>
      <c r="D107" s="301">
        <v>0</v>
      </c>
      <c r="E107" s="284"/>
      <c r="F107" s="215"/>
      <c r="G107" s="215"/>
      <c r="H107" s="215"/>
      <c r="I107" s="215"/>
      <c r="J107" s="215"/>
      <c r="K107" s="215"/>
      <c r="L107" s="215"/>
      <c r="M107" s="215"/>
    </row>
    <row r="108" spans="1:13" ht="18" x14ac:dyDescent="0.25">
      <c r="A108" s="234">
        <v>56303</v>
      </c>
      <c r="B108" s="235" t="s">
        <v>372</v>
      </c>
      <c r="C108" s="301"/>
      <c r="D108" s="301">
        <v>0</v>
      </c>
      <c r="E108" s="284"/>
      <c r="F108" s="215"/>
      <c r="G108" s="215"/>
      <c r="H108" s="215"/>
      <c r="I108" s="215"/>
      <c r="J108" s="215"/>
      <c r="K108" s="215"/>
      <c r="L108" s="215"/>
      <c r="M108" s="215"/>
    </row>
    <row r="109" spans="1:13" ht="18" x14ac:dyDescent="0.25">
      <c r="A109" s="234">
        <v>56304</v>
      </c>
      <c r="B109" s="235" t="s">
        <v>373</v>
      </c>
      <c r="C109" s="301">
        <v>0</v>
      </c>
      <c r="D109" s="301">
        <v>0</v>
      </c>
      <c r="E109" s="284"/>
      <c r="F109" s="215"/>
      <c r="G109" s="215"/>
      <c r="H109" s="215"/>
      <c r="I109" s="215"/>
      <c r="J109" s="215"/>
      <c r="K109" s="215"/>
      <c r="L109" s="215"/>
      <c r="M109" s="215"/>
    </row>
    <row r="110" spans="1:13" ht="18" x14ac:dyDescent="0.25">
      <c r="A110" s="234">
        <v>56305</v>
      </c>
      <c r="B110" s="235" t="s">
        <v>374</v>
      </c>
      <c r="C110" s="301"/>
      <c r="D110" s="301">
        <v>0</v>
      </c>
      <c r="E110" s="284"/>
      <c r="F110" s="215"/>
      <c r="G110" s="215"/>
      <c r="H110" s="215"/>
      <c r="I110" s="215"/>
      <c r="J110" s="215"/>
      <c r="K110" s="215"/>
      <c r="L110" s="215"/>
      <c r="M110" s="215"/>
    </row>
    <row r="111" spans="1:13" ht="18" x14ac:dyDescent="0.25">
      <c r="A111" s="222">
        <v>61</v>
      </c>
      <c r="B111" s="238" t="s">
        <v>197</v>
      </c>
      <c r="C111" s="288">
        <f>SUM(C112,C120,C125,)+C118</f>
        <v>0</v>
      </c>
      <c r="D111" s="288">
        <f>SUM(D112,D120,D125,)</f>
        <v>1360</v>
      </c>
      <c r="E111" s="284"/>
      <c r="F111" s="215"/>
      <c r="G111" s="215"/>
      <c r="H111" s="215"/>
      <c r="I111" s="215"/>
      <c r="J111" s="215"/>
      <c r="K111" s="215"/>
      <c r="L111" s="215"/>
      <c r="M111" s="215"/>
    </row>
    <row r="112" spans="1:13" ht="18" x14ac:dyDescent="0.25">
      <c r="A112" s="222">
        <v>611</v>
      </c>
      <c r="B112" s="238" t="s">
        <v>375</v>
      </c>
      <c r="C112" s="288">
        <f>SUM(C113:C117)</f>
        <v>0</v>
      </c>
      <c r="D112" s="288">
        <f>SUM(D113:D117)</f>
        <v>1360</v>
      </c>
      <c r="E112" s="284"/>
      <c r="F112" s="215"/>
      <c r="G112" s="215"/>
      <c r="H112" s="215"/>
      <c r="I112" s="215"/>
      <c r="J112" s="215"/>
      <c r="K112" s="215"/>
      <c r="L112" s="215"/>
      <c r="M112" s="215"/>
    </row>
    <row r="113" spans="1:13" ht="18" x14ac:dyDescent="0.25">
      <c r="A113" s="234">
        <v>61101</v>
      </c>
      <c r="B113" s="235" t="s">
        <v>376</v>
      </c>
      <c r="C113" s="301">
        <v>0</v>
      </c>
      <c r="D113" s="301">
        <v>1360</v>
      </c>
      <c r="E113" s="284"/>
      <c r="F113" s="215"/>
      <c r="G113" s="215"/>
      <c r="H113" s="215"/>
      <c r="I113" s="215"/>
      <c r="J113" s="215"/>
      <c r="K113" s="215"/>
      <c r="L113" s="215"/>
      <c r="M113" s="215"/>
    </row>
    <row r="114" spans="1:13" ht="18" x14ac:dyDescent="0.25">
      <c r="A114" s="234">
        <v>61102</v>
      </c>
      <c r="B114" s="235" t="s">
        <v>377</v>
      </c>
      <c r="C114" s="301">
        <v>0</v>
      </c>
      <c r="D114" s="301">
        <v>0</v>
      </c>
      <c r="E114" s="284"/>
      <c r="F114" s="215"/>
      <c r="G114" s="215"/>
      <c r="H114" s="215"/>
      <c r="I114" s="215"/>
      <c r="J114" s="215"/>
      <c r="K114" s="215"/>
      <c r="L114" s="215"/>
      <c r="M114" s="215"/>
    </row>
    <row r="115" spans="1:13" ht="18" x14ac:dyDescent="0.25">
      <c r="A115" s="234">
        <v>61105</v>
      </c>
      <c r="B115" s="235" t="s">
        <v>378</v>
      </c>
      <c r="C115" s="301">
        <v>0</v>
      </c>
      <c r="D115" s="301">
        <v>0</v>
      </c>
      <c r="E115" s="284"/>
      <c r="F115" s="215"/>
      <c r="G115" s="215"/>
      <c r="H115" s="215"/>
      <c r="I115" s="215"/>
      <c r="J115" s="215"/>
      <c r="K115" s="215"/>
      <c r="L115" s="215"/>
      <c r="M115" s="215"/>
    </row>
    <row r="116" spans="1:13" ht="18" x14ac:dyDescent="0.25">
      <c r="A116" s="234">
        <v>61104</v>
      </c>
      <c r="B116" s="235" t="s">
        <v>379</v>
      </c>
      <c r="C116" s="301">
        <v>0</v>
      </c>
      <c r="D116" s="301">
        <v>0</v>
      </c>
      <c r="E116" s="284"/>
      <c r="F116" s="215"/>
      <c r="G116" s="215"/>
      <c r="H116" s="215"/>
      <c r="I116" s="215"/>
      <c r="J116" s="215"/>
      <c r="K116" s="215"/>
      <c r="L116" s="215"/>
      <c r="M116" s="215"/>
    </row>
    <row r="117" spans="1:13" ht="18" x14ac:dyDescent="0.25">
      <c r="A117" s="234">
        <v>61199</v>
      </c>
      <c r="B117" s="235" t="s">
        <v>380</v>
      </c>
      <c r="C117" s="301">
        <v>0</v>
      </c>
      <c r="D117" s="301">
        <v>0</v>
      </c>
      <c r="E117" s="284"/>
      <c r="F117" s="215"/>
      <c r="G117" s="215"/>
      <c r="H117" s="215"/>
      <c r="I117" s="215"/>
      <c r="J117" s="215"/>
      <c r="K117" s="215"/>
      <c r="L117" s="215"/>
      <c r="M117" s="215"/>
    </row>
    <row r="118" spans="1:13" ht="18" x14ac:dyDescent="0.25">
      <c r="A118" s="222">
        <v>612</v>
      </c>
      <c r="B118" s="238" t="s">
        <v>381</v>
      </c>
      <c r="C118" s="288">
        <f>+C119</f>
        <v>0</v>
      </c>
      <c r="D118" s="288">
        <f>+D119</f>
        <v>0</v>
      </c>
      <c r="E118" s="284"/>
      <c r="F118" s="215"/>
      <c r="G118" s="215"/>
      <c r="H118" s="215"/>
      <c r="I118" s="215"/>
      <c r="J118" s="215"/>
      <c r="K118" s="215"/>
      <c r="L118" s="215"/>
      <c r="M118" s="215"/>
    </row>
    <row r="119" spans="1:13" ht="18" x14ac:dyDescent="0.25">
      <c r="A119" s="234">
        <v>61201</v>
      </c>
      <c r="B119" s="235" t="s">
        <v>382</v>
      </c>
      <c r="C119" s="301">
        <v>0</v>
      </c>
      <c r="D119" s="301"/>
      <c r="E119" s="284"/>
      <c r="F119" s="215"/>
      <c r="G119" s="215"/>
      <c r="H119" s="215"/>
      <c r="I119" s="215"/>
      <c r="J119" s="215"/>
      <c r="K119" s="215"/>
      <c r="L119" s="215"/>
      <c r="M119" s="215"/>
    </row>
    <row r="120" spans="1:13" ht="18" x14ac:dyDescent="0.25">
      <c r="A120" s="222">
        <v>615</v>
      </c>
      <c r="B120" s="238" t="s">
        <v>383</v>
      </c>
      <c r="C120" s="288">
        <f>SUM(C121:C124)</f>
        <v>0</v>
      </c>
      <c r="D120" s="288">
        <f>SUM(D121:D124)</f>
        <v>0</v>
      </c>
      <c r="E120" s="284"/>
      <c r="F120" s="215"/>
      <c r="G120" s="215"/>
      <c r="H120" s="215"/>
      <c r="I120" s="215"/>
      <c r="J120" s="215"/>
      <c r="K120" s="215"/>
      <c r="L120" s="215"/>
      <c r="M120" s="215"/>
    </row>
    <row r="121" spans="1:13" ht="18" x14ac:dyDescent="0.25">
      <c r="A121" s="234">
        <v>61501</v>
      </c>
      <c r="B121" s="245" t="s">
        <v>384</v>
      </c>
      <c r="C121" s="288">
        <v>0</v>
      </c>
      <c r="D121" s="288">
        <v>0</v>
      </c>
      <c r="E121" s="284"/>
      <c r="F121" s="215"/>
      <c r="G121" s="215"/>
      <c r="H121" s="215"/>
      <c r="I121" s="215"/>
      <c r="J121" s="215"/>
      <c r="K121" s="215"/>
      <c r="L121" s="215"/>
      <c r="M121" s="215"/>
    </row>
    <row r="122" spans="1:13" ht="18" x14ac:dyDescent="0.25">
      <c r="A122" s="234">
        <v>61502</v>
      </c>
      <c r="B122" s="245" t="s">
        <v>385</v>
      </c>
      <c r="C122" s="288">
        <v>0</v>
      </c>
      <c r="D122" s="288">
        <v>0</v>
      </c>
      <c r="E122" s="284"/>
      <c r="F122" s="215"/>
      <c r="G122" s="215"/>
      <c r="H122" s="215"/>
      <c r="I122" s="215"/>
      <c r="J122" s="215"/>
      <c r="K122" s="215"/>
      <c r="L122" s="215"/>
      <c r="M122" s="215"/>
    </row>
    <row r="123" spans="1:13" ht="18" x14ac:dyDescent="0.25">
      <c r="A123" s="234">
        <v>61503</v>
      </c>
      <c r="B123" s="245" t="s">
        <v>386</v>
      </c>
      <c r="C123" s="288">
        <v>0</v>
      </c>
      <c r="D123" s="288">
        <v>0</v>
      </c>
      <c r="E123" s="284"/>
      <c r="F123" s="215"/>
      <c r="G123" s="215"/>
      <c r="H123" s="215"/>
      <c r="I123" s="215"/>
      <c r="J123" s="215"/>
      <c r="K123" s="215"/>
      <c r="L123" s="215"/>
      <c r="M123" s="215"/>
    </row>
    <row r="124" spans="1:13" ht="18" x14ac:dyDescent="0.25">
      <c r="A124" s="234">
        <v>61599</v>
      </c>
      <c r="B124" s="245" t="s">
        <v>387</v>
      </c>
      <c r="C124" s="301">
        <v>0</v>
      </c>
      <c r="D124" s="301">
        <v>0</v>
      </c>
      <c r="E124" s="284"/>
      <c r="F124" s="215"/>
      <c r="G124" s="215"/>
      <c r="H124" s="215"/>
      <c r="I124" s="215"/>
      <c r="J124" s="215"/>
      <c r="K124" s="215"/>
      <c r="L124" s="215"/>
      <c r="M124" s="215"/>
    </row>
    <row r="125" spans="1:13" ht="18" x14ac:dyDescent="0.25">
      <c r="A125" s="222">
        <v>616</v>
      </c>
      <c r="B125" s="238" t="s">
        <v>388</v>
      </c>
      <c r="C125" s="288">
        <f>SUM(C126:C133)</f>
        <v>0</v>
      </c>
      <c r="D125" s="288">
        <f>SUM(D126:D133)</f>
        <v>0</v>
      </c>
      <c r="E125" s="284"/>
      <c r="F125" s="215"/>
      <c r="G125" s="215"/>
      <c r="H125" s="215"/>
      <c r="I125" s="215"/>
      <c r="J125" s="215"/>
      <c r="K125" s="215"/>
      <c r="L125" s="215"/>
      <c r="M125" s="215"/>
    </row>
    <row r="126" spans="1:13" ht="18" x14ac:dyDescent="0.25">
      <c r="A126" s="234">
        <v>61601</v>
      </c>
      <c r="B126" s="235" t="s">
        <v>389</v>
      </c>
      <c r="C126" s="288">
        <v>0</v>
      </c>
      <c r="D126" s="288">
        <v>0</v>
      </c>
      <c r="E126" s="284"/>
      <c r="F126" s="215"/>
      <c r="G126" s="215"/>
      <c r="H126" s="215"/>
      <c r="I126" s="215"/>
      <c r="J126" s="215"/>
      <c r="K126" s="215"/>
      <c r="L126" s="215"/>
      <c r="M126" s="215"/>
    </row>
    <row r="127" spans="1:13" ht="18" x14ac:dyDescent="0.25">
      <c r="A127" s="234">
        <v>61602</v>
      </c>
      <c r="B127" s="235" t="s">
        <v>390</v>
      </c>
      <c r="C127" s="288">
        <v>0</v>
      </c>
      <c r="D127" s="288">
        <v>0</v>
      </c>
      <c r="E127" s="284"/>
      <c r="F127" s="215"/>
      <c r="G127" s="215"/>
      <c r="H127" s="215"/>
      <c r="I127" s="215"/>
      <c r="J127" s="215"/>
      <c r="K127" s="215"/>
      <c r="L127" s="215"/>
      <c r="M127" s="215"/>
    </row>
    <row r="128" spans="1:13" ht="18" x14ac:dyDescent="0.25">
      <c r="A128" s="234">
        <v>61603</v>
      </c>
      <c r="B128" s="235" t="s">
        <v>391</v>
      </c>
      <c r="C128" s="288">
        <v>0</v>
      </c>
      <c r="D128" s="288">
        <v>0</v>
      </c>
      <c r="E128" s="284"/>
      <c r="F128" s="215"/>
      <c r="G128" s="215"/>
      <c r="H128" s="215"/>
      <c r="I128" s="215"/>
      <c r="J128" s="215"/>
      <c r="K128" s="215"/>
      <c r="L128" s="215"/>
      <c r="M128" s="215"/>
    </row>
    <row r="129" spans="1:13" ht="18" x14ac:dyDescent="0.25">
      <c r="A129" s="234">
        <v>61604</v>
      </c>
      <c r="B129" s="235" t="s">
        <v>392</v>
      </c>
      <c r="C129" s="288">
        <v>0</v>
      </c>
      <c r="D129" s="288">
        <v>0</v>
      </c>
      <c r="E129" s="284"/>
      <c r="F129" s="215"/>
      <c r="G129" s="215"/>
      <c r="H129" s="215"/>
      <c r="I129" s="215"/>
      <c r="J129" s="215"/>
      <c r="K129" s="215"/>
      <c r="L129" s="215"/>
      <c r="M129" s="215"/>
    </row>
    <row r="130" spans="1:13" ht="18" x14ac:dyDescent="0.25">
      <c r="A130" s="234">
        <v>61606</v>
      </c>
      <c r="B130" s="235" t="s">
        <v>393</v>
      </c>
      <c r="C130" s="288">
        <v>0</v>
      </c>
      <c r="D130" s="288">
        <v>0</v>
      </c>
      <c r="E130" s="284"/>
      <c r="F130" s="215"/>
      <c r="G130" s="215"/>
      <c r="H130" s="215"/>
      <c r="I130" s="215"/>
      <c r="J130" s="215"/>
      <c r="K130" s="215"/>
      <c r="L130" s="215"/>
      <c r="M130" s="215"/>
    </row>
    <row r="131" spans="1:13" ht="18" x14ac:dyDescent="0.25">
      <c r="A131" s="234">
        <v>61607</v>
      </c>
      <c r="B131" s="235" t="s">
        <v>394</v>
      </c>
      <c r="C131" s="288">
        <v>0</v>
      </c>
      <c r="D131" s="288"/>
      <c r="E131" s="284"/>
      <c r="F131" s="215"/>
      <c r="G131" s="215"/>
      <c r="H131" s="215"/>
      <c r="I131" s="215"/>
      <c r="J131" s="215"/>
      <c r="K131" s="215"/>
      <c r="L131" s="215"/>
      <c r="M131" s="215"/>
    </row>
    <row r="132" spans="1:13" ht="18" x14ac:dyDescent="0.25">
      <c r="A132" s="234">
        <v>61608</v>
      </c>
      <c r="B132" s="235" t="s">
        <v>395</v>
      </c>
      <c r="C132" s="288">
        <v>0</v>
      </c>
      <c r="D132" s="288">
        <v>0</v>
      </c>
      <c r="E132" s="284"/>
      <c r="F132" s="215"/>
      <c r="G132" s="215"/>
      <c r="H132" s="215"/>
      <c r="I132" s="215"/>
      <c r="J132" s="215"/>
      <c r="K132" s="215"/>
      <c r="L132" s="215"/>
      <c r="M132" s="215"/>
    </row>
    <row r="133" spans="1:13" ht="18" x14ac:dyDescent="0.25">
      <c r="A133" s="234">
        <v>61699</v>
      </c>
      <c r="B133" s="235" t="s">
        <v>396</v>
      </c>
      <c r="C133" s="301">
        <v>0</v>
      </c>
      <c r="D133" s="301">
        <v>0</v>
      </c>
      <c r="E133" s="284"/>
      <c r="F133" s="215"/>
      <c r="G133" s="215"/>
      <c r="H133" s="215"/>
      <c r="I133" s="215"/>
      <c r="J133" s="215"/>
      <c r="K133" s="215"/>
      <c r="L133" s="215"/>
      <c r="M133" s="215"/>
    </row>
    <row r="134" spans="1:13" ht="18" x14ac:dyDescent="0.25">
      <c r="A134" s="222">
        <v>62</v>
      </c>
      <c r="B134" s="238" t="s">
        <v>259</v>
      </c>
      <c r="C134" s="288">
        <f>SUM(C135,C137,)</f>
        <v>0</v>
      </c>
      <c r="D134" s="288">
        <f>SUM(D135,D137,)</f>
        <v>0</v>
      </c>
      <c r="E134" s="284"/>
      <c r="F134" s="215"/>
      <c r="G134" s="215"/>
      <c r="H134" s="215"/>
      <c r="I134" s="215"/>
      <c r="J134" s="215"/>
      <c r="K134" s="215"/>
      <c r="L134" s="215"/>
      <c r="M134" s="215"/>
    </row>
    <row r="135" spans="1:13" ht="18" x14ac:dyDescent="0.25">
      <c r="A135" s="222">
        <v>622</v>
      </c>
      <c r="B135" s="238" t="s">
        <v>397</v>
      </c>
      <c r="C135" s="288">
        <f>SUM(C136)</f>
        <v>0</v>
      </c>
      <c r="D135" s="288">
        <f>SUM(D136)</f>
        <v>0</v>
      </c>
      <c r="E135" s="284"/>
      <c r="F135" s="215"/>
      <c r="G135" s="215"/>
      <c r="H135" s="215"/>
      <c r="I135" s="215"/>
      <c r="J135" s="215"/>
      <c r="K135" s="215"/>
      <c r="L135" s="215"/>
      <c r="M135" s="215"/>
    </row>
    <row r="136" spans="1:13" ht="39" customHeight="1" x14ac:dyDescent="0.25">
      <c r="A136" s="234">
        <v>62201</v>
      </c>
      <c r="B136" s="249" t="s">
        <v>398</v>
      </c>
      <c r="C136" s="301"/>
      <c r="D136" s="301">
        <v>0</v>
      </c>
      <c r="E136" s="284"/>
      <c r="F136" s="215"/>
      <c r="G136" s="215"/>
      <c r="H136" s="215"/>
      <c r="I136" s="215"/>
      <c r="J136" s="215"/>
      <c r="K136" s="215"/>
      <c r="L136" s="215"/>
      <c r="M136" s="215"/>
    </row>
    <row r="137" spans="1:13" ht="18" x14ac:dyDescent="0.25">
      <c r="A137" s="222">
        <v>623</v>
      </c>
      <c r="B137" s="238" t="s">
        <v>399</v>
      </c>
      <c r="C137" s="288">
        <f>SUM(C138)</f>
        <v>0</v>
      </c>
      <c r="D137" s="288">
        <f>SUM(D138)</f>
        <v>0</v>
      </c>
      <c r="E137" s="284"/>
      <c r="F137" s="215"/>
      <c r="G137" s="215"/>
      <c r="H137" s="215"/>
      <c r="I137" s="215"/>
      <c r="J137" s="215"/>
      <c r="K137" s="215"/>
      <c r="L137" s="215"/>
      <c r="M137" s="215"/>
    </row>
    <row r="138" spans="1:13" ht="18" x14ac:dyDescent="0.25">
      <c r="A138" s="234">
        <v>62303</v>
      </c>
      <c r="B138" s="235" t="s">
        <v>372</v>
      </c>
      <c r="C138" s="301"/>
      <c r="D138" s="301">
        <v>0</v>
      </c>
      <c r="E138" s="284"/>
      <c r="F138" s="215"/>
      <c r="G138" s="215"/>
      <c r="H138" s="215"/>
      <c r="I138" s="215"/>
      <c r="J138" s="215"/>
      <c r="K138" s="215"/>
      <c r="L138" s="215"/>
      <c r="M138" s="215"/>
    </row>
    <row r="139" spans="1:13" ht="18" x14ac:dyDescent="0.25">
      <c r="A139" s="222">
        <v>72</v>
      </c>
      <c r="B139" s="238" t="s">
        <v>189</v>
      </c>
      <c r="C139" s="288">
        <f>SUM(C140)</f>
        <v>0</v>
      </c>
      <c r="D139" s="288">
        <f>SUM(D140)</f>
        <v>0</v>
      </c>
      <c r="E139" s="284"/>
      <c r="F139" s="215"/>
      <c r="G139" s="215"/>
      <c r="H139" s="215"/>
      <c r="I139" s="215"/>
      <c r="J139" s="215"/>
      <c r="K139" s="215"/>
      <c r="L139" s="215"/>
      <c r="M139" s="215"/>
    </row>
    <row r="140" spans="1:13" ht="18" x14ac:dyDescent="0.25">
      <c r="A140" s="222">
        <v>721</v>
      </c>
      <c r="B140" s="238" t="s">
        <v>400</v>
      </c>
      <c r="C140" s="288">
        <f>SUM(C141)</f>
        <v>0</v>
      </c>
      <c r="D140" s="288">
        <f>SUM(D141)</f>
        <v>0</v>
      </c>
      <c r="E140" s="284"/>
      <c r="F140" s="215"/>
      <c r="G140" s="215"/>
      <c r="H140" s="215"/>
      <c r="I140" s="215"/>
      <c r="J140" s="215"/>
      <c r="K140" s="215"/>
      <c r="L140" s="215"/>
      <c r="M140" s="215"/>
    </row>
    <row r="141" spans="1:13" ht="18.75" thickBot="1" x14ac:dyDescent="0.3">
      <c r="A141" s="250">
        <v>72101</v>
      </c>
      <c r="B141" s="251" t="s">
        <v>400</v>
      </c>
      <c r="C141" s="252">
        <v>0</v>
      </c>
      <c r="D141" s="308">
        <v>0</v>
      </c>
      <c r="E141" s="324"/>
      <c r="F141" s="215"/>
      <c r="G141" s="215"/>
      <c r="H141" s="215"/>
      <c r="I141" s="215"/>
      <c r="J141" s="215"/>
      <c r="K141" s="215"/>
      <c r="L141" s="215"/>
      <c r="M141" s="215"/>
    </row>
    <row r="142" spans="1:13" ht="18" x14ac:dyDescent="0.25">
      <c r="A142" s="254"/>
      <c r="B142" s="255" t="s">
        <v>93</v>
      </c>
      <c r="C142" s="310">
        <f>SUM(C38+C94+C105+C111+C134+C139)+C12</f>
        <v>0</v>
      </c>
      <c r="D142" s="310">
        <f>SUM(D38+D94+D105+D111+D134+D139)+D12+D32</f>
        <v>7325.7</v>
      </c>
      <c r="E142" s="310">
        <f>SUM(C142:D142)</f>
        <v>7325.7</v>
      </c>
      <c r="F142" s="215"/>
      <c r="G142" s="215"/>
      <c r="H142" s="215"/>
      <c r="I142" s="215"/>
      <c r="J142" s="215"/>
      <c r="K142" s="215"/>
      <c r="L142" s="215"/>
      <c r="M142" s="215"/>
    </row>
    <row r="143" spans="1:13" ht="18" x14ac:dyDescent="0.25">
      <c r="A143" s="215"/>
      <c r="B143" s="215"/>
      <c r="C143" s="215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</row>
    <row r="144" spans="1:13" ht="18" x14ac:dyDescent="0.25">
      <c r="A144" s="215"/>
      <c r="B144" s="215"/>
      <c r="C144" s="215"/>
      <c r="D144" s="215"/>
      <c r="E144" s="215"/>
      <c r="F144" s="215"/>
      <c r="G144" s="215"/>
      <c r="H144" s="215"/>
      <c r="I144" s="215"/>
      <c r="J144" s="215"/>
      <c r="K144" s="215"/>
      <c r="L144" s="215"/>
      <c r="M144" s="215"/>
    </row>
    <row r="145" spans="1:13" ht="18" x14ac:dyDescent="0.25">
      <c r="A145" s="665" t="s">
        <v>408</v>
      </c>
      <c r="B145" s="665" t="s">
        <v>409</v>
      </c>
      <c r="C145" s="674" t="s">
        <v>410</v>
      </c>
      <c r="D145" s="665" t="s">
        <v>411</v>
      </c>
      <c r="E145" s="674" t="s">
        <v>412</v>
      </c>
      <c r="F145" s="674" t="s">
        <v>413</v>
      </c>
      <c r="G145" s="674"/>
      <c r="H145" s="674" t="s">
        <v>414</v>
      </c>
      <c r="I145" s="664" t="s">
        <v>415</v>
      </c>
      <c r="J145" s="664"/>
      <c r="K145" s="664"/>
      <c r="L145" s="664"/>
      <c r="M145" s="665" t="s">
        <v>93</v>
      </c>
    </row>
    <row r="146" spans="1:13" ht="18" x14ac:dyDescent="0.25">
      <c r="A146" s="665"/>
      <c r="B146" s="665"/>
      <c r="C146" s="674"/>
      <c r="D146" s="665"/>
      <c r="E146" s="674"/>
      <c r="F146" s="674"/>
      <c r="G146" s="674"/>
      <c r="H146" s="674"/>
      <c r="I146" s="258" t="s">
        <v>416</v>
      </c>
      <c r="J146" s="675" t="s">
        <v>417</v>
      </c>
      <c r="K146" s="675"/>
      <c r="L146" s="675"/>
      <c r="M146" s="665"/>
    </row>
    <row r="147" spans="1:13" ht="36" x14ac:dyDescent="0.25">
      <c r="A147" s="665"/>
      <c r="B147" s="665"/>
      <c r="C147" s="674"/>
      <c r="D147" s="665"/>
      <c r="E147" s="674"/>
      <c r="F147" s="219" t="s">
        <v>418</v>
      </c>
      <c r="G147" s="219" t="s">
        <v>419</v>
      </c>
      <c r="H147" s="219" t="s">
        <v>420</v>
      </c>
      <c r="I147" s="219" t="s">
        <v>421</v>
      </c>
      <c r="J147" s="312" t="s">
        <v>422</v>
      </c>
      <c r="K147" s="312" t="s">
        <v>423</v>
      </c>
      <c r="L147" s="219" t="s">
        <v>265</v>
      </c>
      <c r="M147" s="665"/>
    </row>
    <row r="148" spans="1:13" ht="18" x14ac:dyDescent="0.25">
      <c r="A148" s="261">
        <v>20</v>
      </c>
      <c r="B148" s="269" t="s">
        <v>469</v>
      </c>
      <c r="C148" s="269" t="s">
        <v>470</v>
      </c>
      <c r="D148" s="270" t="s">
        <v>430</v>
      </c>
      <c r="E148" s="263" t="s">
        <v>120</v>
      </c>
      <c r="F148" s="265">
        <v>330</v>
      </c>
      <c r="G148" s="265">
        <f>+F148*12</f>
        <v>3960</v>
      </c>
      <c r="H148" s="268">
        <v>330</v>
      </c>
      <c r="I148" s="266">
        <f>+H148*6.75%*12</f>
        <v>267.3</v>
      </c>
      <c r="J148" s="292">
        <v>0</v>
      </c>
      <c r="K148" s="266">
        <f>+H148*7.5%*12</f>
        <v>297</v>
      </c>
      <c r="L148" s="266">
        <f>SUM(I148:K148)</f>
        <v>564.29999999999995</v>
      </c>
      <c r="M148" s="268">
        <f>ROUND((+G148+H148+L148),2)</f>
        <v>4854.3</v>
      </c>
    </row>
    <row r="149" spans="1:13" ht="18" x14ac:dyDescent="0.25">
      <c r="A149" s="261"/>
      <c r="B149" s="313" t="s">
        <v>448</v>
      </c>
      <c r="C149" s="269"/>
      <c r="D149" s="270"/>
      <c r="E149" s="272"/>
      <c r="F149" s="316">
        <f>+F148</f>
        <v>330</v>
      </c>
      <c r="G149" s="316">
        <f t="shared" ref="G149:M149" si="0">+G148</f>
        <v>3960</v>
      </c>
      <c r="H149" s="316">
        <f t="shared" si="0"/>
        <v>330</v>
      </c>
      <c r="I149" s="316">
        <f t="shared" si="0"/>
        <v>267.3</v>
      </c>
      <c r="J149" s="316">
        <f t="shared" si="0"/>
        <v>0</v>
      </c>
      <c r="K149" s="316">
        <f t="shared" si="0"/>
        <v>297</v>
      </c>
      <c r="L149" s="316">
        <f t="shared" si="0"/>
        <v>564.29999999999995</v>
      </c>
      <c r="M149" s="316">
        <f t="shared" si="0"/>
        <v>4854.3</v>
      </c>
    </row>
  </sheetData>
  <mergeCells count="20">
    <mergeCell ref="A3:E3"/>
    <mergeCell ref="A4:E4"/>
    <mergeCell ref="A5:E5"/>
    <mergeCell ref="A6:E6"/>
    <mergeCell ref="A7:E7"/>
    <mergeCell ref="A9:E9"/>
    <mergeCell ref="A10:B10"/>
    <mergeCell ref="C10:D10"/>
    <mergeCell ref="E10:E11"/>
    <mergeCell ref="A8:E8"/>
    <mergeCell ref="A145:A147"/>
    <mergeCell ref="B145:B147"/>
    <mergeCell ref="C145:C147"/>
    <mergeCell ref="D145:D147"/>
    <mergeCell ref="E145:E147"/>
    <mergeCell ref="F145:G146"/>
    <mergeCell ref="H145:H146"/>
    <mergeCell ref="I145:L145"/>
    <mergeCell ref="M145:M147"/>
    <mergeCell ref="J146:L146"/>
  </mergeCells>
  <pageMargins left="0.51181102362204722" right="0.11811023622047245" top="0.74803149606299213" bottom="0.55118110236220474" header="0.31496062992125984" footer="0.31496062992125984"/>
  <pageSetup scale="90" orientation="portrait" horizontalDpi="120" verticalDpi="72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151"/>
  <sheetViews>
    <sheetView topLeftCell="A115" workbookViewId="0">
      <selection activeCell="G129" sqref="G129"/>
    </sheetView>
  </sheetViews>
  <sheetFormatPr baseColWidth="10" defaultRowHeight="15" x14ac:dyDescent="0.25"/>
  <cols>
    <col min="2" max="2" width="46.5703125" customWidth="1"/>
    <col min="3" max="3" width="17" customWidth="1"/>
    <col min="4" max="4" width="16.140625" customWidth="1"/>
    <col min="5" max="5" width="17" customWidth="1"/>
    <col min="6" max="6" width="19.7109375" customWidth="1"/>
    <col min="7" max="7" width="18.7109375" customWidth="1"/>
    <col min="8" max="8" width="15.5703125" customWidth="1"/>
    <col min="9" max="9" width="16" customWidth="1"/>
    <col min="10" max="10" width="13.85546875" customWidth="1"/>
    <col min="11" max="11" width="16.140625" customWidth="1"/>
    <col min="12" max="12" width="16.7109375" customWidth="1"/>
    <col min="13" max="13" width="17.5703125" customWidth="1"/>
  </cols>
  <sheetData>
    <row r="3" spans="1:13" ht="18" x14ac:dyDescent="0.25">
      <c r="A3" s="672" t="s">
        <v>401</v>
      </c>
      <c r="B3" s="672"/>
      <c r="C3" s="672"/>
      <c r="D3" s="672"/>
      <c r="E3" s="672"/>
      <c r="F3" s="215"/>
      <c r="G3" s="215"/>
      <c r="H3" s="215"/>
      <c r="I3" s="215"/>
      <c r="J3" s="215"/>
      <c r="K3" s="215"/>
      <c r="L3" s="215"/>
      <c r="M3" s="215"/>
    </row>
    <row r="4" spans="1:13" ht="18" x14ac:dyDescent="0.25">
      <c r="A4" s="672" t="s">
        <v>402</v>
      </c>
      <c r="B4" s="672"/>
      <c r="C4" s="672"/>
      <c r="D4" s="672"/>
      <c r="E4" s="672"/>
      <c r="F4" s="215"/>
      <c r="G4" s="215"/>
      <c r="H4" s="215"/>
      <c r="I4" s="215"/>
      <c r="J4" s="215"/>
      <c r="K4" s="215"/>
      <c r="L4" s="215"/>
      <c r="M4" s="215"/>
    </row>
    <row r="5" spans="1:13" ht="18" x14ac:dyDescent="0.25">
      <c r="A5" s="672" t="s">
        <v>163</v>
      </c>
      <c r="B5" s="672"/>
      <c r="C5" s="672"/>
      <c r="D5" s="672"/>
      <c r="E5" s="672"/>
      <c r="F5" s="215"/>
      <c r="G5" s="215"/>
      <c r="H5" s="215"/>
      <c r="I5" s="215"/>
      <c r="J5" s="215"/>
      <c r="K5" s="215"/>
      <c r="L5" s="215"/>
      <c r="M5" s="215"/>
    </row>
    <row r="6" spans="1:13" ht="18" x14ac:dyDescent="0.25">
      <c r="A6" s="672" t="s">
        <v>438</v>
      </c>
      <c r="B6" s="672"/>
      <c r="C6" s="672"/>
      <c r="D6" s="672"/>
      <c r="E6" s="672"/>
      <c r="F6" s="215"/>
      <c r="G6" s="215"/>
      <c r="H6" s="215"/>
      <c r="I6" s="215"/>
      <c r="J6" s="215"/>
      <c r="K6" s="215"/>
      <c r="L6" s="215"/>
      <c r="M6" s="215"/>
    </row>
    <row r="7" spans="1:13" ht="18" x14ac:dyDescent="0.25">
      <c r="A7" s="672" t="s">
        <v>403</v>
      </c>
      <c r="B7" s="672"/>
      <c r="C7" s="672"/>
      <c r="D7" s="672"/>
      <c r="E7" s="672"/>
      <c r="F7" s="215"/>
      <c r="G7" s="215"/>
      <c r="H7" s="215"/>
      <c r="I7" s="215"/>
      <c r="J7" s="215"/>
      <c r="K7" s="215"/>
      <c r="L7" s="215"/>
      <c r="M7" s="215"/>
    </row>
    <row r="8" spans="1:13" ht="18" x14ac:dyDescent="0.25">
      <c r="A8" s="672" t="s">
        <v>404</v>
      </c>
      <c r="B8" s="672"/>
      <c r="C8" s="672"/>
      <c r="D8" s="672"/>
      <c r="E8" s="672"/>
      <c r="F8" s="215"/>
      <c r="G8" s="215"/>
      <c r="H8" s="215"/>
      <c r="I8" s="215"/>
      <c r="J8" s="215"/>
      <c r="K8" s="215"/>
      <c r="L8" s="215"/>
      <c r="M8" s="215"/>
    </row>
    <row r="9" spans="1:13" ht="18" x14ac:dyDescent="0.25">
      <c r="A9" s="673" t="s">
        <v>497</v>
      </c>
      <c r="B9" s="673"/>
      <c r="C9" s="673"/>
      <c r="D9" s="673"/>
      <c r="E9" s="673"/>
      <c r="F9" s="215"/>
      <c r="G9" s="215"/>
      <c r="H9" s="215"/>
      <c r="I9" s="215"/>
      <c r="J9" s="215"/>
      <c r="K9" s="215"/>
      <c r="L9" s="215"/>
      <c r="M9" s="215"/>
    </row>
    <row r="10" spans="1:13" ht="18" x14ac:dyDescent="0.25">
      <c r="A10" s="664" t="s">
        <v>269</v>
      </c>
      <c r="B10" s="664"/>
      <c r="C10" s="664" t="s">
        <v>270</v>
      </c>
      <c r="D10" s="664"/>
      <c r="E10" s="665" t="s">
        <v>93</v>
      </c>
      <c r="F10" s="215"/>
      <c r="G10" s="215"/>
      <c r="H10" s="215"/>
      <c r="I10" s="215"/>
      <c r="J10" s="215"/>
      <c r="K10" s="215"/>
      <c r="L10" s="215"/>
      <c r="M10" s="215"/>
    </row>
    <row r="11" spans="1:13" ht="72" x14ac:dyDescent="0.25">
      <c r="A11" s="217" t="s">
        <v>271</v>
      </c>
      <c r="B11" s="217" t="s">
        <v>272</v>
      </c>
      <c r="C11" s="218" t="s">
        <v>405</v>
      </c>
      <c r="D11" s="218" t="s">
        <v>275</v>
      </c>
      <c r="E11" s="665"/>
      <c r="F11" s="215"/>
      <c r="G11" s="215"/>
      <c r="H11" s="215"/>
      <c r="I11" s="215"/>
      <c r="J11" s="215"/>
      <c r="K11" s="215"/>
      <c r="L11" s="215"/>
      <c r="M11" s="215"/>
    </row>
    <row r="12" spans="1:13" ht="18" x14ac:dyDescent="0.25">
      <c r="A12" s="219">
        <v>51</v>
      </c>
      <c r="B12" s="220" t="s">
        <v>192</v>
      </c>
      <c r="C12" s="282">
        <f>SUM(C13,C18,C22,C25,C27,C29,C35)</f>
        <v>0</v>
      </c>
      <c r="D12" s="282">
        <f>SUM(D13,D18,D22,D25,D27,D29,D35)</f>
        <v>23456</v>
      </c>
      <c r="E12" s="282"/>
      <c r="F12" s="215"/>
      <c r="G12" s="215"/>
      <c r="H12" s="215"/>
      <c r="I12" s="215"/>
      <c r="J12" s="215"/>
      <c r="K12" s="215"/>
      <c r="L12" s="215"/>
      <c r="M12" s="215"/>
    </row>
    <row r="13" spans="1:13" ht="18" x14ac:dyDescent="0.25">
      <c r="A13" s="222">
        <v>511</v>
      </c>
      <c r="B13" s="223" t="s">
        <v>276</v>
      </c>
      <c r="C13" s="283">
        <f>SUM(C14:C17)</f>
        <v>0</v>
      </c>
      <c r="D13" s="283">
        <f>SUM(D14:D17)</f>
        <v>20306</v>
      </c>
      <c r="E13" s="284"/>
      <c r="F13" s="215"/>
      <c r="G13" s="215"/>
      <c r="H13" s="215"/>
      <c r="I13" s="215"/>
      <c r="J13" s="215"/>
      <c r="K13" s="215"/>
      <c r="L13" s="215"/>
      <c r="M13" s="215"/>
    </row>
    <row r="14" spans="1:13" ht="18" x14ac:dyDescent="0.25">
      <c r="A14" s="226" t="s">
        <v>277</v>
      </c>
      <c r="B14" s="227" t="s">
        <v>278</v>
      </c>
      <c r="C14" s="228">
        <v>0</v>
      </c>
      <c r="D14" s="298">
        <v>18744</v>
      </c>
      <c r="E14" s="284"/>
      <c r="F14" s="215"/>
      <c r="G14" s="215"/>
      <c r="H14" s="215"/>
      <c r="I14" s="215"/>
      <c r="J14" s="215"/>
      <c r="K14" s="215"/>
      <c r="L14" s="215"/>
      <c r="M14" s="215"/>
    </row>
    <row r="15" spans="1:13" ht="18" x14ac:dyDescent="0.25">
      <c r="A15" s="226" t="s">
        <v>279</v>
      </c>
      <c r="B15" s="227" t="s">
        <v>280</v>
      </c>
      <c r="C15" s="228">
        <v>0</v>
      </c>
      <c r="D15" s="298">
        <v>1562</v>
      </c>
      <c r="E15" s="284"/>
      <c r="F15" s="215"/>
      <c r="G15" s="215"/>
      <c r="H15" s="215"/>
      <c r="I15" s="215"/>
      <c r="J15" s="215"/>
      <c r="K15" s="215"/>
      <c r="L15" s="215"/>
      <c r="M15" s="215"/>
    </row>
    <row r="16" spans="1:13" ht="18" x14ac:dyDescent="0.25">
      <c r="A16" s="226" t="s">
        <v>281</v>
      </c>
      <c r="B16" s="227" t="s">
        <v>282</v>
      </c>
      <c r="C16" s="228">
        <v>0</v>
      </c>
      <c r="D16" s="298">
        <v>0</v>
      </c>
      <c r="E16" s="284"/>
      <c r="F16" s="215"/>
      <c r="G16" s="215"/>
      <c r="H16" s="215"/>
      <c r="I16" s="215"/>
      <c r="J16" s="215"/>
      <c r="K16" s="215"/>
      <c r="L16" s="215"/>
      <c r="M16" s="215"/>
    </row>
    <row r="17" spans="1:13" ht="18" x14ac:dyDescent="0.25">
      <c r="A17" s="226" t="s">
        <v>283</v>
      </c>
      <c r="B17" s="227" t="s">
        <v>284</v>
      </c>
      <c r="C17" s="229">
        <v>0</v>
      </c>
      <c r="D17" s="299">
        <v>0</v>
      </c>
      <c r="E17" s="285"/>
      <c r="F17" s="215"/>
      <c r="G17" s="215"/>
      <c r="H17" s="215"/>
      <c r="I17" s="215"/>
      <c r="J17" s="215"/>
      <c r="K17" s="215"/>
      <c r="L17" s="215"/>
      <c r="M17" s="215"/>
    </row>
    <row r="18" spans="1:13" ht="18" x14ac:dyDescent="0.25">
      <c r="A18" s="232" t="s">
        <v>285</v>
      </c>
      <c r="B18" s="233" t="s">
        <v>286</v>
      </c>
      <c r="C18" s="286">
        <f>SUM(C19:C21)</f>
        <v>0</v>
      </c>
      <c r="D18" s="286">
        <f>SUM(D19:D21)</f>
        <v>0</v>
      </c>
      <c r="E18" s="284"/>
      <c r="F18" s="215"/>
      <c r="G18" s="215"/>
      <c r="H18" s="215"/>
      <c r="I18" s="215"/>
      <c r="J18" s="215"/>
      <c r="K18" s="215"/>
      <c r="L18" s="215"/>
      <c r="M18" s="215"/>
    </row>
    <row r="19" spans="1:13" ht="18" x14ac:dyDescent="0.25">
      <c r="A19" s="226" t="s">
        <v>287</v>
      </c>
      <c r="B19" s="227" t="s">
        <v>278</v>
      </c>
      <c r="C19" s="298">
        <v>0</v>
      </c>
      <c r="D19" s="298">
        <v>0</v>
      </c>
      <c r="E19" s="284"/>
      <c r="F19" s="215"/>
      <c r="G19" s="215"/>
      <c r="H19" s="215"/>
      <c r="I19" s="215"/>
      <c r="J19" s="215"/>
      <c r="K19" s="215"/>
      <c r="L19" s="215"/>
      <c r="M19" s="215"/>
    </row>
    <row r="20" spans="1:13" ht="18" x14ac:dyDescent="0.25">
      <c r="A20" s="234">
        <v>51202</v>
      </c>
      <c r="B20" s="235" t="s">
        <v>288</v>
      </c>
      <c r="C20" s="298">
        <v>0</v>
      </c>
      <c r="D20" s="298">
        <v>0</v>
      </c>
      <c r="E20" s="284"/>
      <c r="F20" s="215"/>
      <c r="G20" s="215"/>
      <c r="H20" s="215"/>
      <c r="I20" s="215"/>
      <c r="J20" s="215"/>
      <c r="K20" s="215"/>
      <c r="L20" s="215"/>
      <c r="M20" s="215"/>
    </row>
    <row r="21" spans="1:13" ht="18" x14ac:dyDescent="0.25">
      <c r="A21" s="226" t="s">
        <v>289</v>
      </c>
      <c r="B21" s="227" t="s">
        <v>280</v>
      </c>
      <c r="C21" s="298">
        <v>0</v>
      </c>
      <c r="D21" s="298">
        <v>0</v>
      </c>
      <c r="E21" s="284"/>
      <c r="F21" s="215"/>
      <c r="G21" s="215"/>
      <c r="H21" s="215"/>
      <c r="I21" s="215"/>
      <c r="J21" s="215"/>
      <c r="K21" s="215"/>
      <c r="L21" s="215"/>
      <c r="M21" s="215"/>
    </row>
    <row r="22" spans="1:13" ht="18" x14ac:dyDescent="0.25">
      <c r="A22" s="232" t="s">
        <v>290</v>
      </c>
      <c r="B22" s="233" t="s">
        <v>291</v>
      </c>
      <c r="C22" s="286">
        <f>SUM(C23:C24)</f>
        <v>0</v>
      </c>
      <c r="D22" s="286">
        <f>SUM(D23:D24)</f>
        <v>400</v>
      </c>
      <c r="E22" s="284"/>
      <c r="F22" s="215"/>
      <c r="G22" s="215"/>
      <c r="H22" s="215"/>
      <c r="I22" s="215"/>
      <c r="J22" s="215"/>
      <c r="K22" s="215"/>
      <c r="L22" s="215"/>
      <c r="M22" s="215"/>
    </row>
    <row r="23" spans="1:13" ht="18" x14ac:dyDescent="0.25">
      <c r="A23" s="234">
        <v>51301</v>
      </c>
      <c r="B23" s="235" t="s">
        <v>292</v>
      </c>
      <c r="C23" s="301">
        <v>0</v>
      </c>
      <c r="D23" s="301">
        <v>400</v>
      </c>
      <c r="E23" s="284"/>
      <c r="F23" s="215"/>
      <c r="G23" s="215"/>
      <c r="H23" s="215"/>
      <c r="I23" s="215"/>
      <c r="J23" s="215"/>
      <c r="K23" s="215"/>
      <c r="L23" s="215"/>
      <c r="M23" s="215"/>
    </row>
    <row r="24" spans="1:13" ht="18" x14ac:dyDescent="0.25">
      <c r="A24" s="234">
        <v>51302</v>
      </c>
      <c r="B24" s="235" t="s">
        <v>293</v>
      </c>
      <c r="C24" s="302">
        <v>0</v>
      </c>
      <c r="D24" s="301">
        <v>0</v>
      </c>
      <c r="E24" s="284"/>
      <c r="F24" s="215"/>
      <c r="G24" s="215"/>
      <c r="H24" s="215"/>
      <c r="I24" s="215"/>
      <c r="J24" s="215"/>
      <c r="K24" s="215"/>
      <c r="L24" s="215"/>
      <c r="M24" s="215"/>
    </row>
    <row r="25" spans="1:13" ht="18" x14ac:dyDescent="0.25">
      <c r="A25" s="222">
        <v>514</v>
      </c>
      <c r="B25" s="238" t="s">
        <v>294</v>
      </c>
      <c r="C25" s="288">
        <f>SUM(C26)</f>
        <v>0</v>
      </c>
      <c r="D25" s="288">
        <f>SUM(D26)</f>
        <v>1450</v>
      </c>
      <c r="E25" s="284"/>
      <c r="F25" s="215"/>
      <c r="G25" s="215"/>
      <c r="H25" s="395"/>
      <c r="I25" s="215"/>
      <c r="J25" s="215"/>
      <c r="K25" s="215"/>
      <c r="L25" s="215"/>
      <c r="M25" s="215"/>
    </row>
    <row r="26" spans="1:13" ht="18" x14ac:dyDescent="0.25">
      <c r="A26" s="226" t="s">
        <v>295</v>
      </c>
      <c r="B26" s="227" t="s">
        <v>296</v>
      </c>
      <c r="C26" s="298">
        <v>0</v>
      </c>
      <c r="D26" s="298">
        <v>1450</v>
      </c>
      <c r="E26" s="284"/>
      <c r="F26" s="215"/>
      <c r="G26" s="215"/>
      <c r="H26" s="215"/>
      <c r="I26" s="215"/>
      <c r="J26" s="215"/>
      <c r="K26" s="215"/>
      <c r="L26" s="215"/>
      <c r="M26" s="215"/>
    </row>
    <row r="27" spans="1:13" ht="18" x14ac:dyDescent="0.25">
      <c r="A27" s="222">
        <v>515</v>
      </c>
      <c r="B27" s="238" t="s">
        <v>297</v>
      </c>
      <c r="C27" s="286">
        <f>SUM(C28)</f>
        <v>0</v>
      </c>
      <c r="D27" s="286">
        <f>SUM(D28)</f>
        <v>1300</v>
      </c>
      <c r="E27" s="284"/>
      <c r="F27" s="215"/>
      <c r="G27" s="215"/>
      <c r="H27" s="215"/>
      <c r="I27" s="215"/>
      <c r="J27" s="215"/>
      <c r="K27" s="215"/>
      <c r="L27" s="215"/>
      <c r="M27" s="215"/>
    </row>
    <row r="28" spans="1:13" ht="18" x14ac:dyDescent="0.25">
      <c r="A28" s="226" t="s">
        <v>298</v>
      </c>
      <c r="B28" s="227" t="s">
        <v>299</v>
      </c>
      <c r="C28" s="298">
        <v>0</v>
      </c>
      <c r="D28" s="298">
        <v>1300</v>
      </c>
      <c r="E28" s="284"/>
      <c r="F28" s="215"/>
      <c r="G28" s="215"/>
      <c r="H28" s="215"/>
      <c r="I28" s="215"/>
      <c r="J28" s="215"/>
      <c r="K28" s="215"/>
      <c r="L28" s="215"/>
      <c r="M28" s="215"/>
    </row>
    <row r="29" spans="1:13" ht="18" x14ac:dyDescent="0.25">
      <c r="A29" s="232" t="s">
        <v>300</v>
      </c>
      <c r="B29" s="233" t="s">
        <v>301</v>
      </c>
      <c r="C29" s="286" t="s">
        <v>302</v>
      </c>
      <c r="D29" s="286">
        <f>SUM(D30:D31)</f>
        <v>0</v>
      </c>
      <c r="E29" s="284"/>
      <c r="F29" s="215"/>
      <c r="G29" s="215"/>
      <c r="H29" s="215"/>
      <c r="I29" s="215"/>
      <c r="J29" s="215"/>
      <c r="K29" s="215"/>
      <c r="L29" s="215"/>
      <c r="M29" s="215"/>
    </row>
    <row r="30" spans="1:13" ht="18" x14ac:dyDescent="0.25">
      <c r="A30" s="234">
        <v>51601</v>
      </c>
      <c r="B30" s="235" t="s">
        <v>301</v>
      </c>
      <c r="C30" s="301">
        <v>0</v>
      </c>
      <c r="D30" s="301">
        <v>0</v>
      </c>
      <c r="E30" s="284"/>
      <c r="F30" s="215"/>
      <c r="G30" s="215"/>
      <c r="H30" s="215"/>
      <c r="I30" s="215"/>
      <c r="J30" s="215"/>
      <c r="K30" s="215"/>
      <c r="L30" s="215"/>
      <c r="M30" s="215"/>
    </row>
    <row r="31" spans="1:13" ht="18" x14ac:dyDescent="0.25">
      <c r="A31" s="234">
        <v>51602</v>
      </c>
      <c r="B31" s="235" t="s">
        <v>303</v>
      </c>
      <c r="C31" s="301">
        <v>0</v>
      </c>
      <c r="D31" s="301">
        <v>0</v>
      </c>
      <c r="E31" s="284"/>
      <c r="F31" s="215"/>
      <c r="G31" s="215"/>
      <c r="H31" s="215"/>
      <c r="I31" s="215"/>
      <c r="J31" s="215"/>
      <c r="K31" s="215"/>
      <c r="L31" s="215"/>
      <c r="M31" s="215"/>
    </row>
    <row r="32" spans="1:13" ht="18" x14ac:dyDescent="0.25">
      <c r="A32" s="222">
        <v>517</v>
      </c>
      <c r="B32" s="238" t="s">
        <v>304</v>
      </c>
      <c r="C32" s="288">
        <f>SUM(C33:C34)</f>
        <v>0</v>
      </c>
      <c r="D32" s="301">
        <f>SUM(D33:D34)</f>
        <v>0</v>
      </c>
      <c r="E32" s="284"/>
      <c r="F32" s="215"/>
      <c r="G32" s="215"/>
      <c r="H32" s="215"/>
      <c r="I32" s="215"/>
      <c r="J32" s="215"/>
      <c r="K32" s="215"/>
      <c r="L32" s="215"/>
      <c r="M32" s="215"/>
    </row>
    <row r="33" spans="1:13" ht="18" x14ac:dyDescent="0.25">
      <c r="A33" s="234">
        <v>51701</v>
      </c>
      <c r="B33" s="235" t="s">
        <v>305</v>
      </c>
      <c r="C33" s="301">
        <v>0</v>
      </c>
      <c r="D33" s="301">
        <v>0</v>
      </c>
      <c r="E33" s="284"/>
      <c r="F33" s="215"/>
      <c r="G33" s="215"/>
      <c r="H33" s="215"/>
      <c r="I33" s="215"/>
      <c r="J33" s="215"/>
      <c r="K33" s="215"/>
      <c r="L33" s="215"/>
      <c r="M33" s="215"/>
    </row>
    <row r="34" spans="1:13" ht="18" x14ac:dyDescent="0.25">
      <c r="A34" s="234">
        <v>51702</v>
      </c>
      <c r="B34" s="235" t="s">
        <v>306</v>
      </c>
      <c r="C34" s="301">
        <v>0</v>
      </c>
      <c r="D34" s="301">
        <v>0</v>
      </c>
      <c r="E34" s="284"/>
      <c r="F34" s="215"/>
      <c r="G34" s="215"/>
      <c r="H34" s="215"/>
      <c r="I34" s="215"/>
      <c r="J34" s="215"/>
      <c r="K34" s="215"/>
      <c r="L34" s="215"/>
      <c r="M34" s="215"/>
    </row>
    <row r="35" spans="1:13" ht="18" x14ac:dyDescent="0.25">
      <c r="A35" s="222">
        <v>519</v>
      </c>
      <c r="B35" s="238" t="s">
        <v>307</v>
      </c>
      <c r="C35" s="288">
        <f>SUM(C36:C37)</f>
        <v>0</v>
      </c>
      <c r="D35" s="288">
        <f>SUM(D36:D37)</f>
        <v>0</v>
      </c>
      <c r="E35" s="284"/>
      <c r="F35" s="215"/>
      <c r="G35" s="215"/>
      <c r="H35" s="215"/>
      <c r="I35" s="215"/>
      <c r="J35" s="215"/>
      <c r="K35" s="215"/>
      <c r="L35" s="215"/>
      <c r="M35" s="215"/>
    </row>
    <row r="36" spans="1:13" ht="18" x14ac:dyDescent="0.25">
      <c r="A36" s="234">
        <v>51901</v>
      </c>
      <c r="B36" s="235" t="s">
        <v>308</v>
      </c>
      <c r="C36" s="301">
        <v>0</v>
      </c>
      <c r="D36" s="301">
        <v>0</v>
      </c>
      <c r="E36" s="284"/>
      <c r="F36" s="215"/>
      <c r="G36" s="215"/>
      <c r="H36" s="215"/>
      <c r="I36" s="215"/>
      <c r="J36" s="215"/>
      <c r="K36" s="215"/>
      <c r="L36" s="215"/>
      <c r="M36" s="215"/>
    </row>
    <row r="37" spans="1:13" ht="18" x14ac:dyDescent="0.25">
      <c r="A37" s="234">
        <v>51999</v>
      </c>
      <c r="B37" s="235" t="s">
        <v>307</v>
      </c>
      <c r="C37" s="301">
        <v>0</v>
      </c>
      <c r="D37" s="301">
        <v>0</v>
      </c>
      <c r="E37" s="284"/>
      <c r="F37" s="215"/>
      <c r="G37" s="215"/>
      <c r="H37" s="215"/>
      <c r="I37" s="215"/>
      <c r="J37" s="215"/>
      <c r="K37" s="215"/>
      <c r="L37" s="215"/>
      <c r="M37" s="215"/>
    </row>
    <row r="38" spans="1:13" ht="18" x14ac:dyDescent="0.25">
      <c r="A38" s="222">
        <v>54</v>
      </c>
      <c r="B38" s="238" t="s">
        <v>193</v>
      </c>
      <c r="C38" s="286">
        <f>SUM(C39,C59,C65,C82,)</f>
        <v>0</v>
      </c>
      <c r="D38" s="286">
        <f>SUM(D39,D59,D65,D82,)</f>
        <v>2699.75</v>
      </c>
      <c r="E38" s="284"/>
      <c r="F38" s="215"/>
      <c r="G38" s="215"/>
      <c r="H38" s="215"/>
      <c r="I38" s="215"/>
      <c r="J38" s="215"/>
      <c r="K38" s="215"/>
      <c r="L38" s="215"/>
      <c r="M38" s="215"/>
    </row>
    <row r="39" spans="1:13" ht="18" x14ac:dyDescent="0.25">
      <c r="A39" s="222">
        <v>541</v>
      </c>
      <c r="B39" s="238" t="s">
        <v>309</v>
      </c>
      <c r="C39" s="288">
        <f>SUM(C40:C58)</f>
        <v>0</v>
      </c>
      <c r="D39" s="288">
        <f>SUM(D40:D58)</f>
        <v>1822.75</v>
      </c>
      <c r="E39" s="284"/>
      <c r="F39" s="215"/>
      <c r="G39" s="215"/>
      <c r="H39" s="215"/>
      <c r="I39" s="215"/>
      <c r="J39" s="215"/>
      <c r="K39" s="215"/>
      <c r="L39" s="215"/>
      <c r="M39" s="215"/>
    </row>
    <row r="40" spans="1:13" ht="18" x14ac:dyDescent="0.25">
      <c r="A40" s="234">
        <v>54101</v>
      </c>
      <c r="B40" s="235" t="s">
        <v>310</v>
      </c>
      <c r="C40" s="301">
        <v>0</v>
      </c>
      <c r="D40" s="301">
        <v>0</v>
      </c>
      <c r="E40" s="284"/>
      <c r="F40" s="215"/>
      <c r="G40" s="215"/>
      <c r="H40" s="215"/>
      <c r="I40" s="215"/>
      <c r="J40" s="215"/>
      <c r="K40" s="215"/>
      <c r="L40" s="215"/>
      <c r="M40" s="215"/>
    </row>
    <row r="41" spans="1:13" ht="18" x14ac:dyDescent="0.25">
      <c r="A41" s="234">
        <v>54103</v>
      </c>
      <c r="B41" s="235" t="s">
        <v>311</v>
      </c>
      <c r="C41" s="301">
        <v>0</v>
      </c>
      <c r="D41" s="301">
        <v>0</v>
      </c>
      <c r="E41" s="284"/>
      <c r="F41" s="215"/>
      <c r="G41" s="215"/>
      <c r="H41" s="215"/>
      <c r="I41" s="215"/>
      <c r="J41" s="215"/>
      <c r="K41" s="215"/>
      <c r="L41" s="215"/>
      <c r="M41" s="215"/>
    </row>
    <row r="42" spans="1:13" ht="18" x14ac:dyDescent="0.25">
      <c r="A42" s="234">
        <v>54104</v>
      </c>
      <c r="B42" s="235" t="s">
        <v>312</v>
      </c>
      <c r="C42" s="301">
        <v>0</v>
      </c>
      <c r="D42" s="301">
        <v>0</v>
      </c>
      <c r="E42" s="284"/>
      <c r="F42" s="215"/>
      <c r="G42" s="215"/>
      <c r="H42" s="215"/>
      <c r="I42" s="215"/>
      <c r="J42" s="215"/>
      <c r="K42" s="215"/>
      <c r="L42" s="215"/>
      <c r="M42" s="215"/>
    </row>
    <row r="43" spans="1:13" ht="18" x14ac:dyDescent="0.25">
      <c r="A43" s="234">
        <v>54105</v>
      </c>
      <c r="B43" s="235" t="s">
        <v>313</v>
      </c>
      <c r="C43" s="301">
        <v>0</v>
      </c>
      <c r="D43" s="301">
        <v>400</v>
      </c>
      <c r="E43" s="284"/>
      <c r="F43" s="215"/>
      <c r="G43" s="215"/>
      <c r="H43" s="215"/>
      <c r="I43" s="215"/>
      <c r="J43" s="215"/>
      <c r="K43" s="215"/>
      <c r="L43" s="215"/>
      <c r="M43" s="215"/>
    </row>
    <row r="44" spans="1:13" ht="18" x14ac:dyDescent="0.25">
      <c r="A44" s="234">
        <v>54106</v>
      </c>
      <c r="B44" s="235" t="s">
        <v>314</v>
      </c>
      <c r="C44" s="301">
        <v>0</v>
      </c>
      <c r="D44" s="301">
        <v>0</v>
      </c>
      <c r="E44" s="284"/>
      <c r="F44" s="215"/>
      <c r="G44" s="215"/>
      <c r="H44" s="215"/>
      <c r="I44" s="215"/>
      <c r="J44" s="215"/>
      <c r="K44" s="215"/>
      <c r="L44" s="215"/>
      <c r="M44" s="215"/>
    </row>
    <row r="45" spans="1:13" ht="18" x14ac:dyDescent="0.25">
      <c r="A45" s="234">
        <v>54107</v>
      </c>
      <c r="B45" s="235" t="s">
        <v>315</v>
      </c>
      <c r="C45" s="301">
        <v>0</v>
      </c>
      <c r="D45" s="301">
        <v>0</v>
      </c>
      <c r="E45" s="284"/>
      <c r="F45" s="215"/>
      <c r="G45" s="215"/>
      <c r="H45" s="215"/>
      <c r="I45" s="215"/>
      <c r="J45" s="215"/>
      <c r="K45" s="215"/>
      <c r="L45" s="215"/>
      <c r="M45" s="215"/>
    </row>
    <row r="46" spans="1:13" ht="18" x14ac:dyDescent="0.25">
      <c r="A46" s="234">
        <v>54108</v>
      </c>
      <c r="B46" s="235" t="s">
        <v>316</v>
      </c>
      <c r="C46" s="301">
        <v>0</v>
      </c>
      <c r="D46" s="301">
        <v>0</v>
      </c>
      <c r="E46" s="284"/>
      <c r="F46" s="215"/>
      <c r="G46" s="215"/>
      <c r="H46" s="215"/>
      <c r="I46" s="215"/>
      <c r="J46" s="215"/>
      <c r="K46" s="215"/>
      <c r="L46" s="215"/>
      <c r="M46" s="215"/>
    </row>
    <row r="47" spans="1:13" ht="18" x14ac:dyDescent="0.25">
      <c r="A47" s="234">
        <v>54109</v>
      </c>
      <c r="B47" s="235" t="s">
        <v>317</v>
      </c>
      <c r="C47" s="301">
        <v>0</v>
      </c>
      <c r="D47" s="301">
        <v>0</v>
      </c>
      <c r="E47" s="284"/>
      <c r="F47" s="215"/>
      <c r="G47" s="215"/>
      <c r="H47" s="215"/>
      <c r="I47" s="215"/>
      <c r="J47" s="215"/>
      <c r="K47" s="215"/>
      <c r="L47" s="215"/>
      <c r="M47" s="215"/>
    </row>
    <row r="48" spans="1:13" ht="18" x14ac:dyDescent="0.25">
      <c r="A48" s="234">
        <v>54110</v>
      </c>
      <c r="B48" s="235" t="s">
        <v>318</v>
      </c>
      <c r="C48" s="301">
        <v>0</v>
      </c>
      <c r="D48" s="301">
        <v>0</v>
      </c>
      <c r="E48" s="284"/>
      <c r="F48" s="215"/>
      <c r="G48" s="215"/>
      <c r="H48" s="215"/>
      <c r="I48" s="215"/>
      <c r="J48" s="215"/>
      <c r="K48" s="215"/>
      <c r="L48" s="215"/>
      <c r="M48" s="215"/>
    </row>
    <row r="49" spans="1:13" ht="18" x14ac:dyDescent="0.25">
      <c r="A49" s="234">
        <v>54111</v>
      </c>
      <c r="B49" s="235" t="s">
        <v>319</v>
      </c>
      <c r="C49" s="301">
        <v>0</v>
      </c>
      <c r="D49" s="301">
        <v>0</v>
      </c>
      <c r="E49" s="284"/>
      <c r="F49" s="215"/>
      <c r="G49" s="215"/>
      <c r="H49" s="215"/>
      <c r="I49" s="215"/>
      <c r="J49" s="215"/>
      <c r="K49" s="215"/>
      <c r="L49" s="215"/>
      <c r="M49" s="215"/>
    </row>
    <row r="50" spans="1:13" ht="18" x14ac:dyDescent="0.25">
      <c r="A50" s="234">
        <v>54112</v>
      </c>
      <c r="B50" s="235" t="s">
        <v>320</v>
      </c>
      <c r="C50" s="301">
        <v>0</v>
      </c>
      <c r="D50" s="301">
        <v>0</v>
      </c>
      <c r="E50" s="284"/>
      <c r="F50" s="215"/>
      <c r="G50" s="215"/>
      <c r="H50" s="215"/>
      <c r="I50" s="215"/>
      <c r="J50" s="215"/>
      <c r="K50" s="215"/>
      <c r="L50" s="215"/>
      <c r="M50" s="215"/>
    </row>
    <row r="51" spans="1:13" ht="18" x14ac:dyDescent="0.25">
      <c r="A51" s="234">
        <v>54114</v>
      </c>
      <c r="B51" s="235" t="s">
        <v>321</v>
      </c>
      <c r="C51" s="301">
        <v>0</v>
      </c>
      <c r="D51" s="301">
        <v>422.75</v>
      </c>
      <c r="E51" s="284"/>
      <c r="F51" s="215"/>
      <c r="G51" s="215"/>
      <c r="H51" s="215"/>
      <c r="I51" s="215"/>
      <c r="J51" s="215"/>
      <c r="K51" s="215"/>
      <c r="L51" s="215"/>
      <c r="M51" s="215"/>
    </row>
    <row r="52" spans="1:13" ht="18" x14ac:dyDescent="0.25">
      <c r="A52" s="234">
        <v>54115</v>
      </c>
      <c r="B52" s="235" t="s">
        <v>322</v>
      </c>
      <c r="C52" s="301">
        <v>0</v>
      </c>
      <c r="D52" s="301">
        <v>1000</v>
      </c>
      <c r="E52" s="284"/>
      <c r="F52" s="215"/>
      <c r="G52" s="215"/>
      <c r="H52" s="215"/>
      <c r="I52" s="215"/>
      <c r="J52" s="215"/>
      <c r="K52" s="215"/>
      <c r="L52" s="215"/>
      <c r="M52" s="215"/>
    </row>
    <row r="53" spans="1:13" ht="18" x14ac:dyDescent="0.25">
      <c r="A53" s="234">
        <v>54116</v>
      </c>
      <c r="B53" s="235" t="s">
        <v>323</v>
      </c>
      <c r="C53" s="301">
        <v>0</v>
      </c>
      <c r="D53" s="301">
        <v>0</v>
      </c>
      <c r="E53" s="284"/>
      <c r="F53" s="215"/>
      <c r="G53" s="215"/>
      <c r="H53" s="215"/>
      <c r="I53" s="215"/>
      <c r="J53" s="215"/>
      <c r="K53" s="215"/>
      <c r="L53" s="215"/>
      <c r="M53" s="215"/>
    </row>
    <row r="54" spans="1:13" ht="18" x14ac:dyDescent="0.25">
      <c r="A54" s="234">
        <v>54117</v>
      </c>
      <c r="B54" s="235" t="s">
        <v>324</v>
      </c>
      <c r="C54" s="301">
        <v>0</v>
      </c>
      <c r="D54" s="301">
        <v>0</v>
      </c>
      <c r="E54" s="284"/>
      <c r="F54" s="215"/>
      <c r="G54" s="215"/>
      <c r="H54" s="215"/>
      <c r="I54" s="215"/>
      <c r="J54" s="215"/>
      <c r="K54" s="215"/>
      <c r="L54" s="215"/>
      <c r="M54" s="215"/>
    </row>
    <row r="55" spans="1:13" ht="18" x14ac:dyDescent="0.25">
      <c r="A55" s="234">
        <v>54118</v>
      </c>
      <c r="B55" s="235" t="s">
        <v>325</v>
      </c>
      <c r="C55" s="301">
        <v>0</v>
      </c>
      <c r="D55" s="301">
        <v>0</v>
      </c>
      <c r="E55" s="284"/>
      <c r="F55" s="215"/>
      <c r="G55" s="215"/>
      <c r="H55" s="215"/>
      <c r="I55" s="215"/>
      <c r="J55" s="215"/>
      <c r="K55" s="215"/>
      <c r="L55" s="215"/>
      <c r="M55" s="215"/>
    </row>
    <row r="56" spans="1:13" ht="18" x14ac:dyDescent="0.25">
      <c r="A56" s="234">
        <v>54119</v>
      </c>
      <c r="B56" s="235" t="s">
        <v>326</v>
      </c>
      <c r="C56" s="301">
        <v>0</v>
      </c>
      <c r="D56" s="301">
        <v>0</v>
      </c>
      <c r="E56" s="284"/>
      <c r="F56" s="215"/>
      <c r="G56" s="215"/>
      <c r="H56" s="215"/>
      <c r="I56" s="215"/>
      <c r="J56" s="215"/>
      <c r="K56" s="215"/>
      <c r="L56" s="215"/>
      <c r="M56" s="215"/>
    </row>
    <row r="57" spans="1:13" ht="18" x14ac:dyDescent="0.25">
      <c r="A57" s="234">
        <v>54121</v>
      </c>
      <c r="B57" s="235" t="s">
        <v>327</v>
      </c>
      <c r="C57" s="301">
        <v>0</v>
      </c>
      <c r="D57" s="301">
        <v>0</v>
      </c>
      <c r="E57" s="284"/>
      <c r="F57" s="215"/>
      <c r="G57" s="215"/>
      <c r="H57" s="215"/>
      <c r="I57" s="215"/>
      <c r="J57" s="215"/>
      <c r="K57" s="215"/>
      <c r="L57" s="215"/>
      <c r="M57" s="215"/>
    </row>
    <row r="58" spans="1:13" ht="18" x14ac:dyDescent="0.25">
      <c r="A58" s="234">
        <v>54199</v>
      </c>
      <c r="B58" s="235" t="s">
        <v>328</v>
      </c>
      <c r="C58" s="301">
        <v>0</v>
      </c>
      <c r="D58" s="301">
        <v>0</v>
      </c>
      <c r="E58" s="284"/>
      <c r="F58" s="215"/>
      <c r="G58" s="215"/>
      <c r="H58" s="215"/>
      <c r="I58" s="215"/>
      <c r="J58" s="215"/>
      <c r="K58" s="215"/>
      <c r="L58" s="215"/>
      <c r="M58" s="215"/>
    </row>
    <row r="59" spans="1:13" ht="18" x14ac:dyDescent="0.25">
      <c r="A59" s="222">
        <v>542</v>
      </c>
      <c r="B59" s="238" t="s">
        <v>329</v>
      </c>
      <c r="C59" s="288">
        <f>SUM(C60:C64)</f>
        <v>0</v>
      </c>
      <c r="D59" s="288">
        <f>SUM(D60:D64)</f>
        <v>0</v>
      </c>
      <c r="E59" s="284"/>
      <c r="F59" s="215"/>
      <c r="G59" s="215"/>
      <c r="H59" s="215"/>
      <c r="I59" s="215"/>
      <c r="J59" s="215"/>
      <c r="K59" s="215"/>
      <c r="L59" s="215"/>
      <c r="M59" s="215"/>
    </row>
    <row r="60" spans="1:13" ht="18" x14ac:dyDescent="0.25">
      <c r="A60" s="234">
        <v>54205</v>
      </c>
      <c r="B60" s="235" t="s">
        <v>21</v>
      </c>
      <c r="C60" s="301">
        <v>0</v>
      </c>
      <c r="D60" s="301">
        <v>0</v>
      </c>
      <c r="E60" s="284"/>
      <c r="F60" s="215"/>
      <c r="G60" s="215"/>
      <c r="H60" s="215"/>
      <c r="I60" s="215"/>
      <c r="J60" s="215"/>
      <c r="K60" s="215"/>
      <c r="L60" s="215"/>
      <c r="M60" s="215"/>
    </row>
    <row r="61" spans="1:13" ht="18" x14ac:dyDescent="0.25">
      <c r="A61" s="234">
        <v>54201</v>
      </c>
      <c r="B61" s="235" t="s">
        <v>330</v>
      </c>
      <c r="C61" s="301">
        <v>0</v>
      </c>
      <c r="D61" s="301">
        <v>0</v>
      </c>
      <c r="E61" s="284"/>
      <c r="F61" s="215"/>
      <c r="G61" s="215"/>
      <c r="H61" s="215"/>
      <c r="I61" s="215"/>
      <c r="J61" s="215"/>
      <c r="K61" s="215"/>
      <c r="L61" s="215"/>
      <c r="M61" s="215"/>
    </row>
    <row r="62" spans="1:13" ht="18" x14ac:dyDescent="0.25">
      <c r="A62" s="234">
        <v>54202</v>
      </c>
      <c r="B62" s="235" t="s">
        <v>331</v>
      </c>
      <c r="C62" s="301">
        <v>0</v>
      </c>
      <c r="D62" s="301">
        <v>0</v>
      </c>
      <c r="E62" s="284"/>
      <c r="F62" s="215"/>
      <c r="G62" s="215"/>
      <c r="H62" s="215"/>
      <c r="I62" s="215"/>
      <c r="J62" s="215"/>
      <c r="K62" s="215"/>
      <c r="L62" s="215"/>
      <c r="M62" s="215"/>
    </row>
    <row r="63" spans="1:13" ht="18" x14ac:dyDescent="0.25">
      <c r="A63" s="234">
        <v>54203</v>
      </c>
      <c r="B63" s="235" t="s">
        <v>332</v>
      </c>
      <c r="C63" s="301">
        <v>0</v>
      </c>
      <c r="D63" s="301">
        <v>0</v>
      </c>
      <c r="E63" s="284"/>
      <c r="F63" s="215"/>
      <c r="G63" s="215"/>
      <c r="H63" s="215"/>
      <c r="I63" s="215"/>
      <c r="J63" s="215"/>
      <c r="K63" s="215"/>
      <c r="L63" s="215"/>
      <c r="M63" s="215"/>
    </row>
    <row r="64" spans="1:13" ht="18" x14ac:dyDescent="0.25">
      <c r="A64" s="234">
        <v>54204</v>
      </c>
      <c r="B64" s="215" t="s">
        <v>333</v>
      </c>
      <c r="C64" s="303">
        <v>0</v>
      </c>
      <c r="D64" s="303">
        <v>0</v>
      </c>
      <c r="E64" s="284"/>
      <c r="F64" s="215"/>
      <c r="G64" s="215"/>
      <c r="H64" s="215"/>
      <c r="I64" s="215"/>
      <c r="J64" s="215"/>
      <c r="K64" s="215"/>
      <c r="L64" s="215"/>
      <c r="M64" s="215"/>
    </row>
    <row r="65" spans="1:13" ht="18" x14ac:dyDescent="0.25">
      <c r="A65" s="222">
        <v>543</v>
      </c>
      <c r="B65" s="238" t="s">
        <v>334</v>
      </c>
      <c r="C65" s="288">
        <f>SUM(C66:C81)</f>
        <v>0</v>
      </c>
      <c r="D65" s="288">
        <f>SUM(D66:D81)</f>
        <v>877</v>
      </c>
      <c r="E65" s="284"/>
      <c r="F65" s="215"/>
      <c r="G65" s="215"/>
      <c r="H65" s="215"/>
      <c r="I65" s="215"/>
      <c r="J65" s="215"/>
      <c r="K65" s="215"/>
      <c r="L65" s="215"/>
      <c r="M65" s="215"/>
    </row>
    <row r="66" spans="1:13" ht="18" x14ac:dyDescent="0.25">
      <c r="A66" s="234">
        <v>54301</v>
      </c>
      <c r="B66" s="235" t="s">
        <v>335</v>
      </c>
      <c r="C66" s="301">
        <v>0</v>
      </c>
      <c r="D66" s="301">
        <v>600</v>
      </c>
      <c r="E66" s="284"/>
      <c r="F66" s="215"/>
      <c r="G66" s="215"/>
      <c r="H66" s="215"/>
      <c r="I66" s="215"/>
      <c r="J66" s="215"/>
      <c r="K66" s="215"/>
      <c r="L66" s="215"/>
      <c r="M66" s="215"/>
    </row>
    <row r="67" spans="1:13" ht="18" x14ac:dyDescent="0.25">
      <c r="A67" s="234">
        <v>54302</v>
      </c>
      <c r="B67" s="235" t="s">
        <v>336</v>
      </c>
      <c r="C67" s="301">
        <v>0</v>
      </c>
      <c r="D67" s="301">
        <v>0</v>
      </c>
      <c r="E67" s="284"/>
      <c r="F67" s="215"/>
      <c r="G67" s="215"/>
      <c r="H67" s="215"/>
      <c r="I67" s="215"/>
      <c r="J67" s="215"/>
      <c r="K67" s="215"/>
      <c r="L67" s="215"/>
      <c r="M67" s="215"/>
    </row>
    <row r="68" spans="1:13" ht="18" x14ac:dyDescent="0.25">
      <c r="A68" s="234">
        <v>54303</v>
      </c>
      <c r="B68" s="235" t="s">
        <v>337</v>
      </c>
      <c r="C68" s="301">
        <v>0</v>
      </c>
      <c r="D68" s="301">
        <v>0</v>
      </c>
      <c r="E68" s="284"/>
      <c r="F68" s="215"/>
      <c r="G68" s="215"/>
      <c r="H68" s="215"/>
      <c r="I68" s="215"/>
      <c r="J68" s="215"/>
      <c r="K68" s="215"/>
      <c r="L68" s="215"/>
      <c r="M68" s="215"/>
    </row>
    <row r="69" spans="1:13" ht="18" x14ac:dyDescent="0.25">
      <c r="A69" s="234">
        <v>54304</v>
      </c>
      <c r="B69" s="235" t="s">
        <v>338</v>
      </c>
      <c r="C69" s="301">
        <v>0</v>
      </c>
      <c r="D69" s="301">
        <v>0</v>
      </c>
      <c r="E69" s="284"/>
      <c r="F69" s="215"/>
      <c r="G69" s="215"/>
      <c r="H69" s="215"/>
      <c r="I69" s="215"/>
      <c r="J69" s="215"/>
      <c r="K69" s="215"/>
      <c r="L69" s="215"/>
      <c r="M69" s="215"/>
    </row>
    <row r="70" spans="1:13" ht="18" x14ac:dyDescent="0.25">
      <c r="A70" s="234">
        <v>54305</v>
      </c>
      <c r="B70" s="235" t="s">
        <v>339</v>
      </c>
      <c r="C70" s="301">
        <v>0</v>
      </c>
      <c r="D70" s="301">
        <v>0</v>
      </c>
      <c r="E70" s="284"/>
      <c r="F70" s="215"/>
      <c r="G70" s="215"/>
      <c r="H70" s="215"/>
      <c r="I70" s="215"/>
      <c r="J70" s="215"/>
      <c r="K70" s="215"/>
      <c r="L70" s="215"/>
      <c r="M70" s="215"/>
    </row>
    <row r="71" spans="1:13" ht="18" x14ac:dyDescent="0.25">
      <c r="A71" s="234">
        <v>54306</v>
      </c>
      <c r="B71" s="235" t="s">
        <v>340</v>
      </c>
      <c r="C71" s="301">
        <v>0</v>
      </c>
      <c r="D71" s="301">
        <v>0</v>
      </c>
      <c r="E71" s="284"/>
      <c r="F71" s="215"/>
      <c r="G71" s="215"/>
      <c r="H71" s="215"/>
      <c r="I71" s="215"/>
      <c r="J71" s="215"/>
      <c r="K71" s="215"/>
      <c r="L71" s="215"/>
      <c r="M71" s="215"/>
    </row>
    <row r="72" spans="1:13" ht="18" x14ac:dyDescent="0.25">
      <c r="A72" s="234">
        <v>54307</v>
      </c>
      <c r="B72" s="235" t="s">
        <v>341</v>
      </c>
      <c r="C72" s="301">
        <v>0</v>
      </c>
      <c r="D72" s="301">
        <v>0</v>
      </c>
      <c r="E72" s="284"/>
      <c r="F72" s="215"/>
      <c r="G72" s="215"/>
      <c r="H72" s="215"/>
      <c r="I72" s="215"/>
      <c r="J72" s="215"/>
      <c r="K72" s="215"/>
      <c r="L72" s="215"/>
      <c r="M72" s="215"/>
    </row>
    <row r="73" spans="1:13" ht="18" x14ac:dyDescent="0.25">
      <c r="A73" s="234">
        <v>54309</v>
      </c>
      <c r="B73" s="235" t="s">
        <v>342</v>
      </c>
      <c r="C73" s="301">
        <v>0</v>
      </c>
      <c r="D73" s="301">
        <v>0</v>
      </c>
      <c r="E73" s="284"/>
      <c r="F73" s="215"/>
      <c r="G73" s="215"/>
      <c r="H73" s="215"/>
      <c r="I73" s="215"/>
      <c r="J73" s="215"/>
      <c r="K73" s="215"/>
      <c r="L73" s="215"/>
      <c r="M73" s="215"/>
    </row>
    <row r="74" spans="1:13" ht="18" x14ac:dyDescent="0.25">
      <c r="A74" s="234">
        <v>54310</v>
      </c>
      <c r="B74" s="235" t="s">
        <v>343</v>
      </c>
      <c r="C74" s="301">
        <v>0</v>
      </c>
      <c r="D74" s="301">
        <v>0</v>
      </c>
      <c r="E74" s="284"/>
      <c r="F74" s="215"/>
      <c r="G74" s="215"/>
      <c r="H74" s="215"/>
      <c r="I74" s="215"/>
      <c r="J74" s="215"/>
      <c r="K74" s="215"/>
      <c r="L74" s="215"/>
      <c r="M74" s="215"/>
    </row>
    <row r="75" spans="1:13" ht="18" x14ac:dyDescent="0.25">
      <c r="A75" s="234">
        <v>54311</v>
      </c>
      <c r="B75" s="235" t="s">
        <v>344</v>
      </c>
      <c r="C75" s="301">
        <v>0</v>
      </c>
      <c r="D75" s="301">
        <v>0</v>
      </c>
      <c r="E75" s="284"/>
      <c r="F75" s="215"/>
      <c r="G75" s="215"/>
      <c r="H75" s="215"/>
      <c r="I75" s="215"/>
      <c r="J75" s="215"/>
      <c r="K75" s="215"/>
      <c r="L75" s="215"/>
      <c r="M75" s="215"/>
    </row>
    <row r="76" spans="1:13" ht="18" x14ac:dyDescent="0.25">
      <c r="A76" s="241">
        <v>54313</v>
      </c>
      <c r="B76" s="235" t="s">
        <v>345</v>
      </c>
      <c r="C76" s="301">
        <v>0</v>
      </c>
      <c r="D76" s="301">
        <v>277</v>
      </c>
      <c r="E76" s="284"/>
      <c r="F76" s="215"/>
      <c r="G76" s="215"/>
      <c r="H76" s="215"/>
      <c r="I76" s="215"/>
      <c r="J76" s="215"/>
      <c r="K76" s="215"/>
      <c r="L76" s="215"/>
      <c r="M76" s="215"/>
    </row>
    <row r="77" spans="1:13" ht="18" x14ac:dyDescent="0.25">
      <c r="A77" s="242">
        <v>54316</v>
      </c>
      <c r="B77" s="235" t="s">
        <v>346</v>
      </c>
      <c r="C77" s="301">
        <v>0</v>
      </c>
      <c r="D77" s="301">
        <v>0</v>
      </c>
      <c r="E77" s="284"/>
      <c r="F77" s="215"/>
      <c r="G77" s="215"/>
      <c r="H77" s="215"/>
      <c r="I77" s="215"/>
      <c r="J77" s="215"/>
      <c r="K77" s="215"/>
      <c r="L77" s="215"/>
      <c r="M77" s="215"/>
    </row>
    <row r="78" spans="1:13" ht="18" x14ac:dyDescent="0.25">
      <c r="A78" s="243">
        <v>54317</v>
      </c>
      <c r="B78" s="235" t="s">
        <v>347</v>
      </c>
      <c r="C78" s="301">
        <v>0</v>
      </c>
      <c r="D78" s="301">
        <v>0</v>
      </c>
      <c r="E78" s="284"/>
      <c r="F78" s="215"/>
      <c r="G78" s="215"/>
      <c r="H78" s="215"/>
      <c r="I78" s="215"/>
      <c r="J78" s="215"/>
      <c r="K78" s="215"/>
      <c r="L78" s="215"/>
      <c r="M78" s="215"/>
    </row>
    <row r="79" spans="1:13" ht="18" x14ac:dyDescent="0.25">
      <c r="A79" s="244">
        <v>54314</v>
      </c>
      <c r="B79" s="235" t="s">
        <v>348</v>
      </c>
      <c r="C79" s="301">
        <v>0</v>
      </c>
      <c r="D79" s="301">
        <v>0</v>
      </c>
      <c r="E79" s="284"/>
      <c r="F79" s="215"/>
      <c r="G79" s="215"/>
      <c r="H79" s="215"/>
      <c r="I79" s="215"/>
      <c r="J79" s="215"/>
      <c r="K79" s="215"/>
      <c r="L79" s="215"/>
      <c r="M79" s="215"/>
    </row>
    <row r="80" spans="1:13" ht="18" x14ac:dyDescent="0.25">
      <c r="A80" s="244">
        <v>54318</v>
      </c>
      <c r="B80" s="245" t="s">
        <v>349</v>
      </c>
      <c r="C80" s="301">
        <v>0</v>
      </c>
      <c r="D80" s="301">
        <v>0</v>
      </c>
      <c r="E80" s="284"/>
      <c r="F80" s="215"/>
      <c r="G80" s="215"/>
      <c r="H80" s="215"/>
      <c r="I80" s="215"/>
      <c r="J80" s="215"/>
      <c r="K80" s="215"/>
      <c r="L80" s="215"/>
      <c r="M80" s="215"/>
    </row>
    <row r="81" spans="1:13" ht="18" x14ac:dyDescent="0.25">
      <c r="A81" s="234">
        <v>54399</v>
      </c>
      <c r="B81" s="245" t="s">
        <v>350</v>
      </c>
      <c r="C81" s="301">
        <v>0</v>
      </c>
      <c r="D81" s="301">
        <v>0</v>
      </c>
      <c r="E81" s="284"/>
      <c r="F81" s="215"/>
      <c r="G81" s="215"/>
      <c r="H81" s="215"/>
      <c r="I81" s="215"/>
      <c r="J81" s="215"/>
      <c r="K81" s="215"/>
      <c r="L81" s="215"/>
      <c r="M81" s="215"/>
    </row>
    <row r="82" spans="1:13" ht="18" x14ac:dyDescent="0.25">
      <c r="A82" s="222">
        <v>544</v>
      </c>
      <c r="B82" s="246" t="s">
        <v>351</v>
      </c>
      <c r="C82" s="288">
        <f>SUM(C83:C93)</f>
        <v>0</v>
      </c>
      <c r="D82" s="288">
        <f>SUM(D83:D93)</f>
        <v>0</v>
      </c>
      <c r="E82" s="284"/>
      <c r="F82" s="215"/>
      <c r="G82" s="215"/>
      <c r="H82" s="215"/>
      <c r="I82" s="215"/>
      <c r="J82" s="215"/>
      <c r="K82" s="215"/>
      <c r="L82" s="215"/>
      <c r="M82" s="215"/>
    </row>
    <row r="83" spans="1:13" ht="18" x14ac:dyDescent="0.25">
      <c r="A83" s="234">
        <v>54401</v>
      </c>
      <c r="B83" s="235" t="s">
        <v>352</v>
      </c>
      <c r="C83" s="301">
        <v>0</v>
      </c>
      <c r="D83" s="301">
        <v>0</v>
      </c>
      <c r="E83" s="284"/>
      <c r="F83" s="215"/>
      <c r="G83" s="215"/>
      <c r="H83" s="215"/>
      <c r="I83" s="215"/>
      <c r="J83" s="215"/>
      <c r="K83" s="215"/>
      <c r="L83" s="215"/>
      <c r="M83" s="215"/>
    </row>
    <row r="84" spans="1:13" ht="18" x14ac:dyDescent="0.25">
      <c r="A84" s="234">
        <v>54402</v>
      </c>
      <c r="B84" s="235" t="s">
        <v>407</v>
      </c>
      <c r="C84" s="301">
        <v>0</v>
      </c>
      <c r="D84" s="301">
        <v>0</v>
      </c>
      <c r="E84" s="284"/>
      <c r="F84" s="215"/>
      <c r="G84" s="215"/>
      <c r="H84" s="215"/>
      <c r="I84" s="215"/>
      <c r="J84" s="215"/>
      <c r="K84" s="215"/>
      <c r="L84" s="215"/>
      <c r="M84" s="215"/>
    </row>
    <row r="85" spans="1:13" ht="18" x14ac:dyDescent="0.25">
      <c r="A85" s="234">
        <v>54404</v>
      </c>
      <c r="B85" s="235" t="s">
        <v>353</v>
      </c>
      <c r="C85" s="301">
        <v>0</v>
      </c>
      <c r="D85" s="301">
        <v>0</v>
      </c>
      <c r="E85" s="284"/>
      <c r="F85" s="215"/>
      <c r="G85" s="215"/>
      <c r="H85" s="215"/>
      <c r="I85" s="215"/>
      <c r="J85" s="215"/>
      <c r="K85" s="215"/>
      <c r="L85" s="215"/>
      <c r="M85" s="215"/>
    </row>
    <row r="86" spans="1:13" ht="18" x14ac:dyDescent="0.25">
      <c r="A86" s="234">
        <v>54403</v>
      </c>
      <c r="B86" s="235" t="s">
        <v>354</v>
      </c>
      <c r="C86" s="301">
        <v>0</v>
      </c>
      <c r="D86" s="301">
        <v>0</v>
      </c>
      <c r="E86" s="284"/>
      <c r="F86" s="215"/>
      <c r="G86" s="215"/>
      <c r="H86" s="215"/>
      <c r="I86" s="215"/>
      <c r="J86" s="215"/>
      <c r="K86" s="215"/>
      <c r="L86" s="215"/>
      <c r="M86" s="215"/>
    </row>
    <row r="87" spans="1:13" ht="18" x14ac:dyDescent="0.25">
      <c r="A87" s="234">
        <v>54501</v>
      </c>
      <c r="B87" s="235" t="s">
        <v>355</v>
      </c>
      <c r="C87" s="301">
        <v>0</v>
      </c>
      <c r="D87" s="301">
        <v>0</v>
      </c>
      <c r="E87" s="284"/>
      <c r="F87" s="215"/>
      <c r="G87" s="215"/>
      <c r="H87" s="215"/>
      <c r="I87" s="215"/>
      <c r="J87" s="215"/>
      <c r="K87" s="215"/>
      <c r="L87" s="215"/>
      <c r="M87" s="215"/>
    </row>
    <row r="88" spans="1:13" ht="18" x14ac:dyDescent="0.25">
      <c r="A88" s="234">
        <v>54503</v>
      </c>
      <c r="B88" s="235" t="s">
        <v>356</v>
      </c>
      <c r="C88" s="301">
        <v>0</v>
      </c>
      <c r="D88" s="301">
        <v>0</v>
      </c>
      <c r="E88" s="284"/>
      <c r="F88" s="215"/>
      <c r="G88" s="215"/>
      <c r="H88" s="215"/>
      <c r="I88" s="215"/>
      <c r="J88" s="215"/>
      <c r="K88" s="215"/>
      <c r="L88" s="215"/>
      <c r="M88" s="215"/>
    </row>
    <row r="89" spans="1:13" ht="18" x14ac:dyDescent="0.25">
      <c r="A89" s="234">
        <v>54505</v>
      </c>
      <c r="B89" s="235" t="s">
        <v>357</v>
      </c>
      <c r="C89" s="301">
        <v>0</v>
      </c>
      <c r="D89" s="301">
        <v>0</v>
      </c>
      <c r="E89" s="284"/>
      <c r="F89" s="215"/>
      <c r="G89" s="215"/>
      <c r="H89" s="215"/>
      <c r="I89" s="215"/>
      <c r="J89" s="215"/>
      <c r="K89" s="215"/>
      <c r="L89" s="215"/>
      <c r="M89" s="215"/>
    </row>
    <row r="90" spans="1:13" ht="18" x14ac:dyDescent="0.25">
      <c r="A90" s="234">
        <v>54507</v>
      </c>
      <c r="B90" s="235" t="s">
        <v>358</v>
      </c>
      <c r="C90" s="301">
        <v>0</v>
      </c>
      <c r="D90" s="301">
        <v>0</v>
      </c>
      <c r="E90" s="284"/>
      <c r="F90" s="215"/>
      <c r="G90" s="215"/>
      <c r="H90" s="215"/>
      <c r="I90" s="215"/>
      <c r="J90" s="215"/>
      <c r="K90" s="215"/>
      <c r="L90" s="215"/>
      <c r="M90" s="215"/>
    </row>
    <row r="91" spans="1:13" ht="18" x14ac:dyDescent="0.25">
      <c r="A91" s="234">
        <v>54599</v>
      </c>
      <c r="B91" s="235" t="s">
        <v>359</v>
      </c>
      <c r="C91" s="301">
        <v>0</v>
      </c>
      <c r="D91" s="301">
        <v>0</v>
      </c>
      <c r="E91" s="284"/>
      <c r="F91" s="215"/>
      <c r="G91" s="215"/>
      <c r="H91" s="215"/>
      <c r="I91" s="215"/>
      <c r="J91" s="215"/>
      <c r="K91" s="215"/>
      <c r="L91" s="215"/>
      <c r="M91" s="215"/>
    </row>
    <row r="92" spans="1:13" ht="18" x14ac:dyDescent="0.25">
      <c r="A92" s="234">
        <v>54508</v>
      </c>
      <c r="B92" s="235" t="s">
        <v>360</v>
      </c>
      <c r="C92" s="301">
        <v>0</v>
      </c>
      <c r="D92" s="301">
        <v>0</v>
      </c>
      <c r="E92" s="284"/>
      <c r="F92" s="215"/>
      <c r="G92" s="215"/>
      <c r="H92" s="215"/>
      <c r="I92" s="215"/>
      <c r="J92" s="215"/>
      <c r="K92" s="215"/>
      <c r="L92" s="215"/>
      <c r="M92" s="215"/>
    </row>
    <row r="93" spans="1:13" ht="18" x14ac:dyDescent="0.25">
      <c r="A93" s="234">
        <v>54699</v>
      </c>
      <c r="B93" s="235" t="s">
        <v>44</v>
      </c>
      <c r="C93" s="301">
        <v>0</v>
      </c>
      <c r="D93" s="301">
        <v>0</v>
      </c>
      <c r="E93" s="284"/>
      <c r="F93" s="215"/>
      <c r="G93" s="215"/>
      <c r="H93" s="215"/>
      <c r="I93" s="215"/>
      <c r="J93" s="215"/>
      <c r="K93" s="215"/>
      <c r="L93" s="215"/>
      <c r="M93" s="215"/>
    </row>
    <row r="94" spans="1:13" ht="18" x14ac:dyDescent="0.25">
      <c r="A94" s="222">
        <v>55</v>
      </c>
      <c r="B94" s="238" t="s">
        <v>194</v>
      </c>
      <c r="C94" s="288">
        <f>SUM(C97,C99,C103,)+C95</f>
        <v>0</v>
      </c>
      <c r="D94" s="288">
        <f>SUM(D97,D99,D103,)+D95</f>
        <v>0</v>
      </c>
      <c r="E94" s="284"/>
      <c r="F94" s="215"/>
      <c r="G94" s="215"/>
      <c r="H94" s="215"/>
      <c r="I94" s="215"/>
      <c r="J94" s="215"/>
      <c r="K94" s="215"/>
      <c r="L94" s="215"/>
      <c r="M94" s="215"/>
    </row>
    <row r="95" spans="1:13" ht="18" x14ac:dyDescent="0.25">
      <c r="A95" s="222">
        <v>553</v>
      </c>
      <c r="B95" s="238" t="s">
        <v>361</v>
      </c>
      <c r="C95" s="288">
        <f>+C96</f>
        <v>0</v>
      </c>
      <c r="D95" s="288">
        <f>+D96</f>
        <v>0</v>
      </c>
      <c r="E95" s="284"/>
      <c r="F95" s="215"/>
      <c r="G95" s="215"/>
      <c r="H95" s="215"/>
      <c r="I95" s="215"/>
      <c r="J95" s="215"/>
      <c r="K95" s="215"/>
      <c r="L95" s="215"/>
      <c r="M95" s="215"/>
    </row>
    <row r="96" spans="1:13" ht="18" x14ac:dyDescent="0.25">
      <c r="A96" s="234">
        <v>55308</v>
      </c>
      <c r="B96" s="235" t="s">
        <v>362</v>
      </c>
      <c r="C96" s="288">
        <v>0</v>
      </c>
      <c r="D96" s="288">
        <v>0</v>
      </c>
      <c r="E96" s="284"/>
      <c r="F96" s="215"/>
      <c r="G96" s="215"/>
      <c r="H96" s="215"/>
      <c r="I96" s="215"/>
      <c r="J96" s="215"/>
      <c r="K96" s="215"/>
      <c r="L96" s="215"/>
      <c r="M96" s="215"/>
    </row>
    <row r="97" spans="1:13" ht="18" x14ac:dyDescent="0.25">
      <c r="A97" s="222">
        <v>555</v>
      </c>
      <c r="B97" s="238" t="s">
        <v>363</v>
      </c>
      <c r="C97" s="288">
        <f>SUM(C98)</f>
        <v>0</v>
      </c>
      <c r="D97" s="288">
        <f>SUM(D98)</f>
        <v>0</v>
      </c>
      <c r="E97" s="284"/>
      <c r="F97" s="215"/>
      <c r="G97" s="215"/>
      <c r="H97" s="215"/>
      <c r="I97" s="215"/>
      <c r="J97" s="215"/>
      <c r="K97" s="215"/>
      <c r="L97" s="215"/>
      <c r="M97" s="215"/>
    </row>
    <row r="98" spans="1:13" ht="18" x14ac:dyDescent="0.25">
      <c r="A98" s="234">
        <v>55599</v>
      </c>
      <c r="B98" s="235" t="s">
        <v>364</v>
      </c>
      <c r="C98" s="301"/>
      <c r="D98" s="301">
        <v>0</v>
      </c>
      <c r="E98" s="284"/>
      <c r="F98" s="215"/>
      <c r="G98" s="215"/>
      <c r="H98" s="215"/>
      <c r="I98" s="215"/>
      <c r="J98" s="215"/>
      <c r="K98" s="215"/>
      <c r="L98" s="215"/>
      <c r="M98" s="215"/>
    </row>
    <row r="99" spans="1:13" ht="18" x14ac:dyDescent="0.25">
      <c r="A99" s="222">
        <v>556</v>
      </c>
      <c r="B99" s="238" t="s">
        <v>365</v>
      </c>
      <c r="C99" s="288">
        <f>SUM(C100:C102)</f>
        <v>0</v>
      </c>
      <c r="D99" s="288">
        <f>SUM(D100:D102)</f>
        <v>0</v>
      </c>
      <c r="E99" s="288">
        <f>SUM(E100:E102)</f>
        <v>0</v>
      </c>
      <c r="F99" s="215"/>
      <c r="G99" s="215"/>
      <c r="H99" s="215"/>
      <c r="I99" s="215"/>
      <c r="J99" s="215"/>
      <c r="K99" s="215"/>
      <c r="L99" s="215"/>
      <c r="M99" s="215"/>
    </row>
    <row r="100" spans="1:13" ht="18" x14ac:dyDescent="0.25">
      <c r="A100" s="234">
        <v>55601</v>
      </c>
      <c r="B100" s="235" t="s">
        <v>366</v>
      </c>
      <c r="C100" s="301">
        <v>0</v>
      </c>
      <c r="D100" s="301">
        <v>0</v>
      </c>
      <c r="E100" s="289">
        <v>0</v>
      </c>
      <c r="F100" s="215"/>
      <c r="G100" s="215"/>
      <c r="H100" s="215"/>
      <c r="I100" s="215"/>
      <c r="J100" s="215"/>
      <c r="K100" s="215"/>
      <c r="L100" s="215"/>
      <c r="M100" s="215"/>
    </row>
    <row r="101" spans="1:13" ht="18" x14ac:dyDescent="0.25">
      <c r="A101" s="234">
        <v>55602</v>
      </c>
      <c r="B101" s="235" t="s">
        <v>367</v>
      </c>
      <c r="C101" s="301">
        <v>0</v>
      </c>
      <c r="D101" s="301">
        <v>0</v>
      </c>
      <c r="E101" s="284"/>
      <c r="F101" s="215"/>
      <c r="G101" s="215"/>
      <c r="H101" s="215"/>
      <c r="I101" s="215"/>
      <c r="J101" s="215"/>
      <c r="K101" s="215"/>
      <c r="L101" s="215"/>
      <c r="M101" s="215"/>
    </row>
    <row r="102" spans="1:13" ht="18" x14ac:dyDescent="0.25">
      <c r="A102" s="234">
        <v>55603</v>
      </c>
      <c r="B102" s="235" t="s">
        <v>368</v>
      </c>
      <c r="C102" s="301">
        <v>0</v>
      </c>
      <c r="D102" s="301">
        <v>0</v>
      </c>
      <c r="E102" s="284"/>
      <c r="F102" s="215"/>
      <c r="G102" s="215"/>
      <c r="H102" s="215"/>
      <c r="I102" s="215"/>
      <c r="J102" s="215"/>
      <c r="K102" s="215"/>
      <c r="L102" s="215"/>
      <c r="M102" s="215"/>
    </row>
    <row r="103" spans="1:13" ht="18" x14ac:dyDescent="0.25">
      <c r="A103" s="222">
        <v>557</v>
      </c>
      <c r="B103" s="238" t="s">
        <v>369</v>
      </c>
      <c r="C103" s="288">
        <f>SUM(C104:C104)</f>
        <v>0</v>
      </c>
      <c r="D103" s="288">
        <f>SUM(D104:D104)</f>
        <v>0</v>
      </c>
      <c r="E103" s="284"/>
      <c r="F103" s="215"/>
      <c r="G103" s="215"/>
      <c r="H103" s="215"/>
      <c r="I103" s="215"/>
      <c r="J103" s="215"/>
      <c r="K103" s="215"/>
      <c r="L103" s="215"/>
      <c r="M103" s="215"/>
    </row>
    <row r="104" spans="1:13" ht="18" x14ac:dyDescent="0.25">
      <c r="A104" s="234">
        <v>55799</v>
      </c>
      <c r="B104" s="235" t="s">
        <v>370</v>
      </c>
      <c r="C104" s="301">
        <v>0</v>
      </c>
      <c r="D104" s="301">
        <v>0</v>
      </c>
      <c r="E104" s="284"/>
      <c r="F104" s="215"/>
      <c r="G104" s="215"/>
      <c r="H104" s="215"/>
      <c r="I104" s="215"/>
      <c r="J104" s="215"/>
      <c r="K104" s="215"/>
      <c r="L104" s="215"/>
      <c r="M104" s="215"/>
    </row>
    <row r="105" spans="1:13" ht="18" x14ac:dyDescent="0.25">
      <c r="A105" s="222">
        <v>56</v>
      </c>
      <c r="B105" s="238" t="s">
        <v>195</v>
      </c>
      <c r="C105" s="288">
        <f>SUM(C106,)</f>
        <v>0</v>
      </c>
      <c r="D105" s="288">
        <f>SUM(D106,)</f>
        <v>0</v>
      </c>
      <c r="E105" s="284"/>
      <c r="F105" s="215"/>
      <c r="G105" s="215"/>
      <c r="H105" s="215"/>
      <c r="I105" s="215"/>
      <c r="J105" s="215"/>
      <c r="K105" s="215"/>
      <c r="L105" s="215"/>
      <c r="M105" s="215"/>
    </row>
    <row r="106" spans="1:13" ht="18" x14ac:dyDescent="0.25">
      <c r="A106" s="222">
        <v>562</v>
      </c>
      <c r="B106" s="238" t="s">
        <v>371</v>
      </c>
      <c r="C106" s="288">
        <f>SUM(C107:C110)</f>
        <v>0</v>
      </c>
      <c r="D106" s="288">
        <f>SUM(D107:D110)</f>
        <v>0</v>
      </c>
      <c r="E106" s="284"/>
      <c r="F106" s="215"/>
      <c r="G106" s="215"/>
      <c r="H106" s="215"/>
      <c r="I106" s="215"/>
      <c r="J106" s="215"/>
      <c r="K106" s="215"/>
      <c r="L106" s="215"/>
      <c r="M106" s="215"/>
    </row>
    <row r="107" spans="1:13" ht="18" x14ac:dyDescent="0.25">
      <c r="A107" s="234">
        <v>56201</v>
      </c>
      <c r="B107" s="235" t="s">
        <v>195</v>
      </c>
      <c r="C107" s="301">
        <v>0</v>
      </c>
      <c r="D107" s="301">
        <v>0</v>
      </c>
      <c r="E107" s="284"/>
      <c r="F107" s="215"/>
      <c r="G107" s="215"/>
      <c r="H107" s="215"/>
      <c r="I107" s="215"/>
      <c r="J107" s="215"/>
      <c r="K107" s="215"/>
      <c r="L107" s="215"/>
      <c r="M107" s="215"/>
    </row>
    <row r="108" spans="1:13" ht="18" x14ac:dyDescent="0.25">
      <c r="A108" s="234">
        <v>56303</v>
      </c>
      <c r="B108" s="235" t="s">
        <v>372</v>
      </c>
      <c r="C108" s="301"/>
      <c r="D108" s="301">
        <v>0</v>
      </c>
      <c r="E108" s="284"/>
      <c r="F108" s="215"/>
      <c r="G108" s="215"/>
      <c r="H108" s="215"/>
      <c r="I108" s="215"/>
      <c r="J108" s="215"/>
      <c r="K108" s="215"/>
      <c r="L108" s="215"/>
      <c r="M108" s="215"/>
    </row>
    <row r="109" spans="1:13" ht="18" x14ac:dyDescent="0.25">
      <c r="A109" s="234">
        <v>56304</v>
      </c>
      <c r="B109" s="235" t="s">
        <v>373</v>
      </c>
      <c r="C109" s="301">
        <v>0</v>
      </c>
      <c r="D109" s="301">
        <v>0</v>
      </c>
      <c r="E109" s="284"/>
      <c r="F109" s="215"/>
      <c r="G109" s="215"/>
      <c r="H109" s="215"/>
      <c r="I109" s="215"/>
      <c r="J109" s="215"/>
      <c r="K109" s="215"/>
      <c r="L109" s="215"/>
      <c r="M109" s="215"/>
    </row>
    <row r="110" spans="1:13" ht="18" x14ac:dyDescent="0.25">
      <c r="A110" s="234">
        <v>56305</v>
      </c>
      <c r="B110" s="235" t="s">
        <v>374</v>
      </c>
      <c r="C110" s="301"/>
      <c r="D110" s="301">
        <v>0</v>
      </c>
      <c r="E110" s="284"/>
      <c r="F110" s="215"/>
      <c r="G110" s="215"/>
      <c r="H110" s="215"/>
      <c r="I110" s="215"/>
      <c r="J110" s="215"/>
      <c r="K110" s="215"/>
      <c r="L110" s="215"/>
      <c r="M110" s="215"/>
    </row>
    <row r="111" spans="1:13" ht="18" x14ac:dyDescent="0.25">
      <c r="A111" s="222">
        <v>61</v>
      </c>
      <c r="B111" s="238" t="s">
        <v>197</v>
      </c>
      <c r="C111" s="288">
        <f>SUM(C112,C120,C125,)+C118</f>
        <v>0</v>
      </c>
      <c r="D111" s="288">
        <f>SUM(D112,D120,D125,)</f>
        <v>600</v>
      </c>
      <c r="E111" s="284"/>
      <c r="F111" s="215"/>
      <c r="G111" s="215"/>
      <c r="H111" s="215"/>
      <c r="I111" s="215"/>
      <c r="J111" s="215"/>
      <c r="K111" s="215"/>
      <c r="L111" s="215"/>
      <c r="M111" s="215"/>
    </row>
    <row r="112" spans="1:13" ht="18" x14ac:dyDescent="0.25">
      <c r="A112" s="222">
        <v>611</v>
      </c>
      <c r="B112" s="238" t="s">
        <v>375</v>
      </c>
      <c r="C112" s="288">
        <f>SUM(C113:C117)</f>
        <v>0</v>
      </c>
      <c r="D112" s="288">
        <f>SUM(D113:D117)</f>
        <v>600</v>
      </c>
      <c r="E112" s="284"/>
      <c r="F112" s="215"/>
      <c r="G112" s="215"/>
      <c r="H112" s="215"/>
      <c r="I112" s="215"/>
      <c r="J112" s="215"/>
      <c r="K112" s="215"/>
      <c r="L112" s="215"/>
      <c r="M112" s="215"/>
    </row>
    <row r="113" spans="1:13" ht="18" x14ac:dyDescent="0.25">
      <c r="A113" s="234">
        <v>61101</v>
      </c>
      <c r="B113" s="235" t="s">
        <v>376</v>
      </c>
      <c r="C113" s="301">
        <v>0</v>
      </c>
      <c r="D113" s="301">
        <v>280</v>
      </c>
      <c r="E113" s="284"/>
      <c r="F113" s="215"/>
      <c r="G113" s="215"/>
      <c r="H113" s="215"/>
      <c r="I113" s="215"/>
      <c r="J113" s="215"/>
      <c r="K113" s="215"/>
      <c r="L113" s="215"/>
      <c r="M113" s="215"/>
    </row>
    <row r="114" spans="1:13" ht="18" x14ac:dyDescent="0.25">
      <c r="A114" s="234">
        <v>61102</v>
      </c>
      <c r="B114" s="235" t="s">
        <v>377</v>
      </c>
      <c r="C114" s="301">
        <v>0</v>
      </c>
      <c r="D114" s="301">
        <v>0</v>
      </c>
      <c r="E114" s="284"/>
      <c r="F114" s="215"/>
      <c r="G114" s="215"/>
      <c r="H114" s="215"/>
      <c r="I114" s="215"/>
      <c r="J114" s="215"/>
      <c r="K114" s="215"/>
      <c r="L114" s="215"/>
      <c r="M114" s="215"/>
    </row>
    <row r="115" spans="1:13" ht="18" x14ac:dyDescent="0.25">
      <c r="A115" s="234">
        <v>61105</v>
      </c>
      <c r="B115" s="235" t="s">
        <v>378</v>
      </c>
      <c r="C115" s="301">
        <v>0</v>
      </c>
      <c r="D115" s="301">
        <v>0</v>
      </c>
      <c r="E115" s="284"/>
      <c r="F115" s="215"/>
      <c r="G115" s="215"/>
      <c r="H115" s="215"/>
      <c r="I115" s="215"/>
      <c r="J115" s="215"/>
      <c r="K115" s="215"/>
      <c r="L115" s="215"/>
      <c r="M115" s="215"/>
    </row>
    <row r="116" spans="1:13" ht="18" x14ac:dyDescent="0.25">
      <c r="A116" s="234">
        <v>61104</v>
      </c>
      <c r="B116" s="235" t="s">
        <v>379</v>
      </c>
      <c r="C116" s="301">
        <v>0</v>
      </c>
      <c r="D116" s="301">
        <v>320</v>
      </c>
      <c r="E116" s="284"/>
      <c r="F116" s="215"/>
      <c r="G116" s="215"/>
      <c r="H116" s="215"/>
      <c r="I116" s="215"/>
      <c r="J116" s="215"/>
      <c r="K116" s="215"/>
      <c r="L116" s="215"/>
      <c r="M116" s="215"/>
    </row>
    <row r="117" spans="1:13" ht="18" x14ac:dyDescent="0.25">
      <c r="A117" s="234">
        <v>61199</v>
      </c>
      <c r="B117" s="235" t="s">
        <v>380</v>
      </c>
      <c r="C117" s="301">
        <v>0</v>
      </c>
      <c r="D117" s="301">
        <v>0</v>
      </c>
      <c r="E117" s="284"/>
      <c r="F117" s="215"/>
      <c r="G117" s="215"/>
      <c r="H117" s="215"/>
      <c r="I117" s="215"/>
      <c r="J117" s="215"/>
      <c r="K117" s="215"/>
      <c r="L117" s="215"/>
      <c r="M117" s="215"/>
    </row>
    <row r="118" spans="1:13" ht="18" x14ac:dyDescent="0.25">
      <c r="A118" s="222">
        <v>612</v>
      </c>
      <c r="B118" s="238" t="s">
        <v>381</v>
      </c>
      <c r="C118" s="288">
        <f>+C119</f>
        <v>0</v>
      </c>
      <c r="D118" s="288">
        <f>+D119</f>
        <v>0</v>
      </c>
      <c r="E118" s="284"/>
      <c r="F118" s="215"/>
      <c r="G118" s="215"/>
      <c r="H118" s="215"/>
      <c r="I118" s="215"/>
      <c r="J118" s="215"/>
      <c r="K118" s="215"/>
      <c r="L118" s="215"/>
      <c r="M118" s="215"/>
    </row>
    <row r="119" spans="1:13" ht="18" x14ac:dyDescent="0.25">
      <c r="A119" s="234">
        <v>61201</v>
      </c>
      <c r="B119" s="235" t="s">
        <v>382</v>
      </c>
      <c r="C119" s="301">
        <v>0</v>
      </c>
      <c r="D119" s="301"/>
      <c r="E119" s="284"/>
      <c r="F119" s="215"/>
      <c r="G119" s="215"/>
      <c r="H119" s="215"/>
      <c r="I119" s="215"/>
      <c r="J119" s="215"/>
      <c r="K119" s="215"/>
      <c r="L119" s="215"/>
      <c r="M119" s="215"/>
    </row>
    <row r="120" spans="1:13" ht="18" x14ac:dyDescent="0.25">
      <c r="A120" s="222">
        <v>615</v>
      </c>
      <c r="B120" s="238" t="s">
        <v>383</v>
      </c>
      <c r="C120" s="288">
        <f>SUM(C121:C124)</f>
        <v>0</v>
      </c>
      <c r="D120" s="288">
        <f>SUM(D121:D124)</f>
        <v>0</v>
      </c>
      <c r="E120" s="284"/>
      <c r="F120" s="215"/>
      <c r="G120" s="215"/>
      <c r="H120" s="215"/>
      <c r="I120" s="215"/>
      <c r="J120" s="215"/>
      <c r="K120" s="215"/>
      <c r="L120" s="215"/>
      <c r="M120" s="215"/>
    </row>
    <row r="121" spans="1:13" ht="18" x14ac:dyDescent="0.25">
      <c r="A121" s="234">
        <v>61501</v>
      </c>
      <c r="B121" s="245" t="s">
        <v>384</v>
      </c>
      <c r="C121" s="288">
        <v>0</v>
      </c>
      <c r="D121" s="288">
        <v>0</v>
      </c>
      <c r="E121" s="284"/>
      <c r="F121" s="215"/>
      <c r="G121" s="215"/>
      <c r="H121" s="215"/>
      <c r="I121" s="215"/>
      <c r="J121" s="215"/>
      <c r="K121" s="215"/>
      <c r="L121" s="215"/>
      <c r="M121" s="215"/>
    </row>
    <row r="122" spans="1:13" ht="18" x14ac:dyDescent="0.25">
      <c r="A122" s="234">
        <v>61502</v>
      </c>
      <c r="B122" s="245" t="s">
        <v>385</v>
      </c>
      <c r="C122" s="288">
        <v>0</v>
      </c>
      <c r="D122" s="288">
        <v>0</v>
      </c>
      <c r="E122" s="284"/>
      <c r="F122" s="215"/>
      <c r="G122" s="215"/>
      <c r="H122" s="215"/>
      <c r="I122" s="215"/>
      <c r="J122" s="215"/>
      <c r="K122" s="215"/>
      <c r="L122" s="215"/>
      <c r="M122" s="215"/>
    </row>
    <row r="123" spans="1:13" ht="18" x14ac:dyDescent="0.25">
      <c r="A123" s="234">
        <v>61503</v>
      </c>
      <c r="B123" s="245" t="s">
        <v>386</v>
      </c>
      <c r="C123" s="288">
        <v>0</v>
      </c>
      <c r="D123" s="288">
        <v>0</v>
      </c>
      <c r="E123" s="284"/>
      <c r="F123" s="215"/>
      <c r="G123" s="215"/>
      <c r="H123" s="215"/>
      <c r="I123" s="215"/>
      <c r="J123" s="215"/>
      <c r="K123" s="215"/>
      <c r="L123" s="215"/>
      <c r="M123" s="215"/>
    </row>
    <row r="124" spans="1:13" ht="18" x14ac:dyDescent="0.25">
      <c r="A124" s="234">
        <v>61599</v>
      </c>
      <c r="B124" s="245" t="s">
        <v>387</v>
      </c>
      <c r="C124" s="301">
        <v>0</v>
      </c>
      <c r="D124" s="301">
        <v>0</v>
      </c>
      <c r="E124" s="284"/>
      <c r="F124" s="215"/>
      <c r="G124" s="215"/>
      <c r="H124" s="215"/>
      <c r="I124" s="215"/>
      <c r="J124" s="215"/>
      <c r="K124" s="215"/>
      <c r="L124" s="215"/>
      <c r="M124" s="215"/>
    </row>
    <row r="125" spans="1:13" ht="18" x14ac:dyDescent="0.25">
      <c r="A125" s="222">
        <v>616</v>
      </c>
      <c r="B125" s="238" t="s">
        <v>388</v>
      </c>
      <c r="C125" s="288">
        <f>SUM(C126:C133)</f>
        <v>0</v>
      </c>
      <c r="D125" s="288">
        <f>SUM(D126:D133)</f>
        <v>0</v>
      </c>
      <c r="E125" s="284"/>
      <c r="F125" s="215"/>
      <c r="G125" s="215"/>
      <c r="H125" s="215"/>
      <c r="I125" s="215"/>
      <c r="J125" s="215"/>
      <c r="K125" s="215"/>
      <c r="L125" s="215"/>
      <c r="M125" s="215"/>
    </row>
    <row r="126" spans="1:13" ht="18" x14ac:dyDescent="0.25">
      <c r="A126" s="234">
        <v>61601</v>
      </c>
      <c r="B126" s="235" t="s">
        <v>389</v>
      </c>
      <c r="C126" s="288">
        <v>0</v>
      </c>
      <c r="D126" s="288">
        <v>0</v>
      </c>
      <c r="E126" s="284"/>
      <c r="F126" s="215"/>
      <c r="G126" s="215"/>
      <c r="H126" s="215"/>
      <c r="I126" s="215"/>
      <c r="J126" s="215"/>
      <c r="K126" s="215"/>
      <c r="L126" s="215"/>
      <c r="M126" s="215"/>
    </row>
    <row r="127" spans="1:13" ht="18" x14ac:dyDescent="0.25">
      <c r="A127" s="234">
        <v>61602</v>
      </c>
      <c r="B127" s="235" t="s">
        <v>390</v>
      </c>
      <c r="C127" s="288">
        <v>0</v>
      </c>
      <c r="D127" s="288">
        <v>0</v>
      </c>
      <c r="E127" s="284"/>
      <c r="F127" s="215"/>
      <c r="G127" s="215"/>
      <c r="H127" s="215"/>
      <c r="I127" s="215"/>
      <c r="J127" s="215"/>
      <c r="K127" s="215"/>
      <c r="L127" s="215"/>
      <c r="M127" s="215"/>
    </row>
    <row r="128" spans="1:13" ht="18" x14ac:dyDescent="0.25">
      <c r="A128" s="234">
        <v>61603</v>
      </c>
      <c r="B128" s="235" t="s">
        <v>391</v>
      </c>
      <c r="C128" s="288">
        <v>0</v>
      </c>
      <c r="D128" s="288">
        <v>0</v>
      </c>
      <c r="E128" s="284"/>
      <c r="F128" s="215"/>
      <c r="G128" s="215"/>
      <c r="H128" s="215"/>
      <c r="I128" s="215"/>
      <c r="J128" s="215"/>
      <c r="K128" s="215"/>
      <c r="L128" s="215"/>
      <c r="M128" s="215"/>
    </row>
    <row r="129" spans="1:13" ht="18" x14ac:dyDescent="0.25">
      <c r="A129" s="234">
        <v>61604</v>
      </c>
      <c r="B129" s="235" t="s">
        <v>392</v>
      </c>
      <c r="C129" s="288">
        <v>0</v>
      </c>
      <c r="D129" s="288">
        <v>0</v>
      </c>
      <c r="E129" s="284"/>
      <c r="F129" s="215"/>
      <c r="G129" s="215"/>
      <c r="H129" s="215"/>
      <c r="I129" s="215"/>
      <c r="J129" s="215"/>
      <c r="K129" s="215"/>
      <c r="L129" s="215"/>
      <c r="M129" s="215"/>
    </row>
    <row r="130" spans="1:13" ht="18" x14ac:dyDescent="0.25">
      <c r="A130" s="234">
        <v>61606</v>
      </c>
      <c r="B130" s="235" t="s">
        <v>393</v>
      </c>
      <c r="C130" s="288">
        <v>0</v>
      </c>
      <c r="D130" s="288">
        <v>0</v>
      </c>
      <c r="E130" s="284"/>
      <c r="F130" s="215"/>
      <c r="G130" s="215"/>
      <c r="H130" s="215"/>
      <c r="I130" s="215"/>
      <c r="J130" s="215"/>
      <c r="K130" s="215"/>
      <c r="L130" s="215"/>
      <c r="M130" s="215"/>
    </row>
    <row r="131" spans="1:13" ht="18" x14ac:dyDescent="0.25">
      <c r="A131" s="234">
        <v>61607</v>
      </c>
      <c r="B131" s="235" t="s">
        <v>394</v>
      </c>
      <c r="C131" s="288">
        <v>0</v>
      </c>
      <c r="D131" s="288"/>
      <c r="E131" s="284"/>
      <c r="F131" s="215"/>
      <c r="G131" s="215"/>
      <c r="H131" s="215"/>
      <c r="I131" s="215"/>
      <c r="J131" s="215"/>
      <c r="K131" s="215"/>
      <c r="L131" s="215"/>
      <c r="M131" s="215"/>
    </row>
    <row r="132" spans="1:13" ht="18" x14ac:dyDescent="0.25">
      <c r="A132" s="234">
        <v>61608</v>
      </c>
      <c r="B132" s="235" t="s">
        <v>395</v>
      </c>
      <c r="C132" s="288">
        <v>0</v>
      </c>
      <c r="D132" s="288">
        <v>0</v>
      </c>
      <c r="E132" s="284"/>
      <c r="F132" s="215"/>
      <c r="G132" s="215"/>
      <c r="H132" s="215"/>
      <c r="I132" s="215"/>
      <c r="J132" s="215"/>
      <c r="K132" s="215"/>
      <c r="L132" s="215"/>
      <c r="M132" s="215"/>
    </row>
    <row r="133" spans="1:13" ht="18" x14ac:dyDescent="0.25">
      <c r="A133" s="234">
        <v>61699</v>
      </c>
      <c r="B133" s="235" t="s">
        <v>396</v>
      </c>
      <c r="C133" s="301">
        <v>0</v>
      </c>
      <c r="D133" s="301">
        <v>0</v>
      </c>
      <c r="E133" s="284"/>
      <c r="F133" s="215"/>
      <c r="G133" s="215"/>
      <c r="H133" s="215"/>
      <c r="I133" s="215"/>
      <c r="J133" s="215"/>
      <c r="K133" s="215"/>
      <c r="L133" s="215"/>
      <c r="M133" s="215"/>
    </row>
    <row r="134" spans="1:13" ht="18" x14ac:dyDescent="0.25">
      <c r="A134" s="222">
        <v>62</v>
      </c>
      <c r="B134" s="238" t="s">
        <v>259</v>
      </c>
      <c r="C134" s="288">
        <f>SUM(C135,C137,)</f>
        <v>0</v>
      </c>
      <c r="D134" s="288">
        <f>SUM(D135,D137,)</f>
        <v>0</v>
      </c>
      <c r="E134" s="284"/>
      <c r="F134" s="215"/>
      <c r="G134" s="215"/>
      <c r="H134" s="215"/>
      <c r="I134" s="215"/>
      <c r="J134" s="215"/>
      <c r="K134" s="215"/>
      <c r="L134" s="215"/>
      <c r="M134" s="215"/>
    </row>
    <row r="135" spans="1:13" ht="18" x14ac:dyDescent="0.25">
      <c r="A135" s="222">
        <v>622</v>
      </c>
      <c r="B135" s="238" t="s">
        <v>397</v>
      </c>
      <c r="C135" s="288">
        <f>SUM(C136)</f>
        <v>0</v>
      </c>
      <c r="D135" s="288">
        <f>SUM(D136)</f>
        <v>0</v>
      </c>
      <c r="E135" s="284"/>
      <c r="F135" s="215"/>
      <c r="G135" s="215"/>
      <c r="H135" s="215"/>
      <c r="I135" s="215"/>
      <c r="J135" s="215"/>
      <c r="K135" s="215"/>
      <c r="L135" s="215"/>
      <c r="M135" s="215"/>
    </row>
    <row r="136" spans="1:13" ht="36" x14ac:dyDescent="0.25">
      <c r="A136" s="234">
        <v>62201</v>
      </c>
      <c r="B136" s="249" t="s">
        <v>398</v>
      </c>
      <c r="C136" s="301"/>
      <c r="D136" s="301">
        <v>0</v>
      </c>
      <c r="E136" s="284"/>
      <c r="F136" s="215"/>
      <c r="G136" s="215"/>
      <c r="H136" s="215"/>
      <c r="I136" s="215"/>
      <c r="J136" s="215"/>
      <c r="K136" s="215"/>
      <c r="L136" s="215"/>
      <c r="M136" s="215"/>
    </row>
    <row r="137" spans="1:13" ht="18" x14ac:dyDescent="0.25">
      <c r="A137" s="222">
        <v>623</v>
      </c>
      <c r="B137" s="238" t="s">
        <v>399</v>
      </c>
      <c r="C137" s="288">
        <f>SUM(C138)</f>
        <v>0</v>
      </c>
      <c r="D137" s="288">
        <f>SUM(D138)</f>
        <v>0</v>
      </c>
      <c r="E137" s="284"/>
      <c r="F137" s="215"/>
      <c r="G137" s="215"/>
      <c r="H137" s="215"/>
      <c r="I137" s="215"/>
      <c r="J137" s="215"/>
      <c r="K137" s="215"/>
      <c r="L137" s="215"/>
      <c r="M137" s="215"/>
    </row>
    <row r="138" spans="1:13" ht="18" x14ac:dyDescent="0.25">
      <c r="A138" s="234">
        <v>62303</v>
      </c>
      <c r="B138" s="235" t="s">
        <v>372</v>
      </c>
      <c r="C138" s="301"/>
      <c r="D138" s="301">
        <v>0</v>
      </c>
      <c r="E138" s="284"/>
      <c r="F138" s="215"/>
      <c r="G138" s="215"/>
      <c r="H138" s="215"/>
      <c r="I138" s="215"/>
      <c r="J138" s="215"/>
      <c r="K138" s="215"/>
      <c r="L138" s="215"/>
      <c r="M138" s="215"/>
    </row>
    <row r="139" spans="1:13" ht="18" x14ac:dyDescent="0.25">
      <c r="A139" s="222">
        <v>72</v>
      </c>
      <c r="B139" s="238" t="s">
        <v>189</v>
      </c>
      <c r="C139" s="288">
        <f>SUM(C140)</f>
        <v>0</v>
      </c>
      <c r="D139" s="288">
        <f>SUM(D140)</f>
        <v>0</v>
      </c>
      <c r="E139" s="284"/>
      <c r="F139" s="215"/>
      <c r="G139" s="215"/>
      <c r="H139" s="215"/>
      <c r="I139" s="215"/>
      <c r="J139" s="215"/>
      <c r="K139" s="215"/>
      <c r="L139" s="215"/>
      <c r="M139" s="215"/>
    </row>
    <row r="140" spans="1:13" ht="18" x14ac:dyDescent="0.25">
      <c r="A140" s="222">
        <v>721</v>
      </c>
      <c r="B140" s="238" t="s">
        <v>400</v>
      </c>
      <c r="C140" s="288">
        <f>SUM(C141)</f>
        <v>0</v>
      </c>
      <c r="D140" s="288">
        <f>SUM(D141)</f>
        <v>0</v>
      </c>
      <c r="E140" s="284"/>
      <c r="F140" s="215"/>
      <c r="G140" s="215"/>
      <c r="H140" s="215"/>
      <c r="I140" s="215"/>
      <c r="J140" s="215"/>
      <c r="K140" s="215"/>
      <c r="L140" s="215"/>
      <c r="M140" s="215"/>
    </row>
    <row r="141" spans="1:13" ht="18.75" thickBot="1" x14ac:dyDescent="0.3">
      <c r="A141" s="250">
        <v>72101</v>
      </c>
      <c r="B141" s="251" t="s">
        <v>400</v>
      </c>
      <c r="C141" s="252">
        <v>0</v>
      </c>
      <c r="D141" s="308">
        <v>0</v>
      </c>
      <c r="E141" s="324"/>
      <c r="F141" s="215"/>
      <c r="G141" s="215"/>
      <c r="H141" s="215"/>
      <c r="I141" s="215"/>
      <c r="J141" s="215"/>
      <c r="K141" s="215"/>
      <c r="L141" s="215"/>
      <c r="M141" s="215"/>
    </row>
    <row r="142" spans="1:13" ht="18" x14ac:dyDescent="0.25">
      <c r="A142" s="254"/>
      <c r="B142" s="255" t="s">
        <v>93</v>
      </c>
      <c r="C142" s="310">
        <f>SUM(C38+C94+C105+C111+C134+C139)+C12</f>
        <v>0</v>
      </c>
      <c r="D142" s="310">
        <f>SUM(D38+D94+D105+D111+D134+D139)+D12+D32</f>
        <v>26755.75</v>
      </c>
      <c r="E142" s="310">
        <f>SUM(C142:D142)</f>
        <v>26755.75</v>
      </c>
      <c r="F142" s="215"/>
      <c r="G142" s="215"/>
      <c r="H142" s="215"/>
      <c r="I142" s="215"/>
      <c r="J142" s="215"/>
      <c r="K142" s="215"/>
      <c r="L142" s="215"/>
      <c r="M142" s="215"/>
    </row>
    <row r="143" spans="1:13" ht="18" x14ac:dyDescent="0.25">
      <c r="A143" s="215"/>
      <c r="B143" s="215"/>
      <c r="C143" s="215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</row>
    <row r="144" spans="1:13" ht="18" x14ac:dyDescent="0.25">
      <c r="A144" s="215"/>
      <c r="B144" s="215"/>
      <c r="C144" s="215"/>
      <c r="D144" s="215"/>
      <c r="E144" s="215"/>
      <c r="F144" s="215"/>
      <c r="G144" s="215"/>
      <c r="H144" s="215"/>
      <c r="I144" s="215"/>
      <c r="J144" s="215"/>
      <c r="K144" s="215"/>
      <c r="L144" s="215"/>
      <c r="M144" s="215"/>
    </row>
    <row r="145" spans="1:13" ht="18" x14ac:dyDescent="0.25">
      <c r="A145" s="665" t="s">
        <v>408</v>
      </c>
      <c r="B145" s="665" t="s">
        <v>409</v>
      </c>
      <c r="C145" s="674" t="s">
        <v>410</v>
      </c>
      <c r="D145" s="665" t="s">
        <v>411</v>
      </c>
      <c r="E145" s="674" t="s">
        <v>412</v>
      </c>
      <c r="F145" s="674" t="s">
        <v>413</v>
      </c>
      <c r="G145" s="674"/>
      <c r="H145" s="674" t="s">
        <v>414</v>
      </c>
      <c r="I145" s="664" t="s">
        <v>415</v>
      </c>
      <c r="J145" s="664"/>
      <c r="K145" s="664"/>
      <c r="L145" s="664"/>
      <c r="M145" s="665" t="s">
        <v>93</v>
      </c>
    </row>
    <row r="146" spans="1:13" ht="18" x14ac:dyDescent="0.25">
      <c r="A146" s="665"/>
      <c r="B146" s="665"/>
      <c r="C146" s="674"/>
      <c r="D146" s="665"/>
      <c r="E146" s="674"/>
      <c r="F146" s="674"/>
      <c r="G146" s="674"/>
      <c r="H146" s="674"/>
      <c r="I146" s="258" t="s">
        <v>416</v>
      </c>
      <c r="J146" s="675" t="s">
        <v>417</v>
      </c>
      <c r="K146" s="675"/>
      <c r="L146" s="675"/>
      <c r="M146" s="665"/>
    </row>
    <row r="147" spans="1:13" ht="36" x14ac:dyDescent="0.25">
      <c r="A147" s="665"/>
      <c r="B147" s="665"/>
      <c r="C147" s="674"/>
      <c r="D147" s="665"/>
      <c r="E147" s="674"/>
      <c r="F147" s="259" t="s">
        <v>418</v>
      </c>
      <c r="G147" s="259" t="s">
        <v>419</v>
      </c>
      <c r="H147" s="259" t="s">
        <v>420</v>
      </c>
      <c r="I147" s="259" t="s">
        <v>421</v>
      </c>
      <c r="J147" s="260" t="s">
        <v>422</v>
      </c>
      <c r="K147" s="260" t="s">
        <v>423</v>
      </c>
      <c r="L147" s="259" t="s">
        <v>265</v>
      </c>
      <c r="M147" s="665"/>
    </row>
    <row r="148" spans="1:13" ht="18" x14ac:dyDescent="0.25">
      <c r="A148" s="261">
        <v>24</v>
      </c>
      <c r="B148" s="269" t="s">
        <v>489</v>
      </c>
      <c r="C148" s="269" t="s">
        <v>490</v>
      </c>
      <c r="D148" s="270" t="s">
        <v>491</v>
      </c>
      <c r="E148" s="272" t="s">
        <v>124</v>
      </c>
      <c r="F148" s="265">
        <v>770</v>
      </c>
      <c r="G148" s="265">
        <f>+F148*12</f>
        <v>9240</v>
      </c>
      <c r="H148" s="268">
        <v>770</v>
      </c>
      <c r="I148" s="266">
        <f>+H148*6.75%*12</f>
        <v>623.70000000000005</v>
      </c>
      <c r="J148" s="268">
        <v>0</v>
      </c>
      <c r="K148" s="266">
        <f>+H148*7.5%*12</f>
        <v>693</v>
      </c>
      <c r="L148" s="266">
        <f>SUM(I148:K148)</f>
        <v>1316.7</v>
      </c>
      <c r="M148" s="268">
        <f>ROUND((+G148+H148+L148),2)</f>
        <v>11326.7</v>
      </c>
    </row>
    <row r="149" spans="1:13" ht="18" x14ac:dyDescent="0.25">
      <c r="A149" s="261">
        <v>25</v>
      </c>
      <c r="B149" s="269" t="s">
        <v>492</v>
      </c>
      <c r="C149" s="269" t="s">
        <v>493</v>
      </c>
      <c r="D149" s="270" t="s">
        <v>494</v>
      </c>
      <c r="E149" s="272" t="s">
        <v>124</v>
      </c>
      <c r="F149" s="265">
        <v>396</v>
      </c>
      <c r="G149" s="265">
        <f>+F149*12</f>
        <v>4752</v>
      </c>
      <c r="H149" s="268">
        <v>396</v>
      </c>
      <c r="I149" s="266">
        <f>+H149*6.75%*12</f>
        <v>320.76</v>
      </c>
      <c r="J149" s="268">
        <v>0</v>
      </c>
      <c r="K149" s="266">
        <f>+H149*7.5%*12</f>
        <v>356.4</v>
      </c>
      <c r="L149" s="266">
        <f>SUM(I149:K149)</f>
        <v>677.16</v>
      </c>
      <c r="M149" s="268">
        <f>ROUND((+G149+H149+L149),2)</f>
        <v>5825.16</v>
      </c>
    </row>
    <row r="150" spans="1:13" ht="18" x14ac:dyDescent="0.25">
      <c r="A150" s="261">
        <v>26</v>
      </c>
      <c r="B150" s="269" t="s">
        <v>495</v>
      </c>
      <c r="C150" s="269" t="s">
        <v>496</v>
      </c>
      <c r="D150" s="270" t="s">
        <v>494</v>
      </c>
      <c r="E150" s="272" t="s">
        <v>124</v>
      </c>
      <c r="F150" s="265">
        <v>396</v>
      </c>
      <c r="G150" s="265">
        <f>+F150*12</f>
        <v>4752</v>
      </c>
      <c r="H150" s="268">
        <v>396</v>
      </c>
      <c r="I150" s="266">
        <f>+H150*6.75%*12</f>
        <v>320.76</v>
      </c>
      <c r="J150" s="268">
        <v>0</v>
      </c>
      <c r="K150" s="266">
        <f>+H150*7.5%*12</f>
        <v>356.4</v>
      </c>
      <c r="L150" s="266">
        <f>SUM(I150:K150)</f>
        <v>677.16</v>
      </c>
      <c r="M150" s="268">
        <f>ROUND((+G150+H150+L150),2)</f>
        <v>5825.16</v>
      </c>
    </row>
    <row r="151" spans="1:13" ht="18" x14ac:dyDescent="0.25">
      <c r="A151" s="261"/>
      <c r="B151" s="313" t="s">
        <v>448</v>
      </c>
      <c r="C151" s="269"/>
      <c r="D151" s="325"/>
      <c r="E151" s="272"/>
      <c r="F151" s="316">
        <f t="shared" ref="F151:M151" si="0">SUM(F148:F150)</f>
        <v>1562</v>
      </c>
      <c r="G151" s="316">
        <f t="shared" si="0"/>
        <v>18744</v>
      </c>
      <c r="H151" s="316">
        <f t="shared" si="0"/>
        <v>1562</v>
      </c>
      <c r="I151" s="316">
        <f t="shared" si="0"/>
        <v>1265.22</v>
      </c>
      <c r="J151" s="316">
        <f t="shared" si="0"/>
        <v>0</v>
      </c>
      <c r="K151" s="316">
        <f t="shared" si="0"/>
        <v>1405.8000000000002</v>
      </c>
      <c r="L151" s="316">
        <f t="shared" si="0"/>
        <v>2671.02</v>
      </c>
      <c r="M151" s="316">
        <f t="shared" si="0"/>
        <v>22977.02</v>
      </c>
    </row>
  </sheetData>
  <mergeCells count="20">
    <mergeCell ref="A8:E8"/>
    <mergeCell ref="A3:E3"/>
    <mergeCell ref="A4:E4"/>
    <mergeCell ref="A5:E5"/>
    <mergeCell ref="A6:E6"/>
    <mergeCell ref="A7:E7"/>
    <mergeCell ref="A9:E9"/>
    <mergeCell ref="A10:B10"/>
    <mergeCell ref="C10:D10"/>
    <mergeCell ref="E10:E11"/>
    <mergeCell ref="A145:A147"/>
    <mergeCell ref="B145:B147"/>
    <mergeCell ref="C145:C147"/>
    <mergeCell ref="D145:D147"/>
    <mergeCell ref="E145:E147"/>
    <mergeCell ref="F145:G146"/>
    <mergeCell ref="H145:H146"/>
    <mergeCell ref="I145:L145"/>
    <mergeCell ref="M145:M147"/>
    <mergeCell ref="J146:L146"/>
  </mergeCells>
  <pageMargins left="0.51181102362204722" right="0.31496062992125984" top="0.74803149606299213" bottom="0.55118110236220474" header="0.31496062992125984" footer="0.31496062992125984"/>
  <pageSetup scale="90" orientation="portrait" horizontalDpi="120" verticalDpi="72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149"/>
  <sheetViews>
    <sheetView topLeftCell="A115" workbookViewId="0">
      <selection activeCell="I136" sqref="I136"/>
    </sheetView>
  </sheetViews>
  <sheetFormatPr baseColWidth="10" defaultRowHeight="15" x14ac:dyDescent="0.25"/>
  <cols>
    <col min="2" max="2" width="46.42578125" customWidth="1"/>
    <col min="3" max="3" width="17" customWidth="1"/>
    <col min="4" max="4" width="19.140625" customWidth="1"/>
    <col min="5" max="5" width="19.85546875" customWidth="1"/>
    <col min="6" max="6" width="15.28515625" customWidth="1"/>
    <col min="7" max="7" width="17.5703125" customWidth="1"/>
    <col min="8" max="8" width="16.42578125" customWidth="1"/>
    <col min="9" max="9" width="14" customWidth="1"/>
    <col min="11" max="11" width="14.5703125" customWidth="1"/>
    <col min="12" max="12" width="15.5703125" customWidth="1"/>
    <col min="13" max="13" width="16.85546875" customWidth="1"/>
  </cols>
  <sheetData>
    <row r="3" spans="1:13" ht="18" x14ac:dyDescent="0.25">
      <c r="A3" s="672" t="s">
        <v>401</v>
      </c>
      <c r="B3" s="672"/>
      <c r="C3" s="672"/>
      <c r="D3" s="672"/>
      <c r="E3" s="672"/>
      <c r="F3" s="215"/>
      <c r="G3" s="215"/>
      <c r="H3" s="215"/>
      <c r="I3" s="215"/>
      <c r="J3" s="215"/>
      <c r="K3" s="215"/>
      <c r="L3" s="215"/>
      <c r="M3" s="215"/>
    </row>
    <row r="4" spans="1:13" ht="18" x14ac:dyDescent="0.25">
      <c r="A4" s="672" t="s">
        <v>402</v>
      </c>
      <c r="B4" s="672"/>
      <c r="C4" s="672"/>
      <c r="D4" s="672"/>
      <c r="E4" s="672"/>
      <c r="F4" s="215"/>
      <c r="G4" s="215"/>
      <c r="H4" s="215"/>
      <c r="I4" s="215"/>
      <c r="J4" s="215"/>
      <c r="K4" s="215"/>
      <c r="L4" s="215"/>
      <c r="M4" s="215"/>
    </row>
    <row r="5" spans="1:13" ht="18" x14ac:dyDescent="0.25">
      <c r="A5" s="672" t="s">
        <v>163</v>
      </c>
      <c r="B5" s="672"/>
      <c r="C5" s="672"/>
      <c r="D5" s="672"/>
      <c r="E5" s="672"/>
      <c r="F5" s="215"/>
      <c r="G5" s="215"/>
      <c r="H5" s="215"/>
      <c r="I5" s="215"/>
      <c r="J5" s="215"/>
      <c r="K5" s="215"/>
      <c r="L5" s="215"/>
      <c r="M5" s="215"/>
    </row>
    <row r="6" spans="1:13" ht="18" x14ac:dyDescent="0.25">
      <c r="A6" s="672" t="s">
        <v>438</v>
      </c>
      <c r="B6" s="672"/>
      <c r="C6" s="672"/>
      <c r="D6" s="672"/>
      <c r="E6" s="672"/>
      <c r="F6" s="215"/>
      <c r="G6" s="215"/>
      <c r="H6" s="215"/>
      <c r="I6" s="215"/>
      <c r="J6" s="215"/>
      <c r="K6" s="215"/>
      <c r="L6" s="215"/>
      <c r="M6" s="215"/>
    </row>
    <row r="7" spans="1:13" ht="18" x14ac:dyDescent="0.25">
      <c r="A7" s="672" t="s">
        <v>403</v>
      </c>
      <c r="B7" s="672"/>
      <c r="C7" s="672"/>
      <c r="D7" s="672"/>
      <c r="E7" s="672"/>
      <c r="F7" s="215"/>
      <c r="G7" s="215"/>
      <c r="H7" s="215"/>
      <c r="I7" s="215"/>
      <c r="J7" s="215"/>
      <c r="K7" s="215"/>
      <c r="L7" s="215"/>
      <c r="M7" s="215"/>
    </row>
    <row r="8" spans="1:13" ht="18" x14ac:dyDescent="0.25">
      <c r="A8" s="672" t="s">
        <v>404</v>
      </c>
      <c r="B8" s="672"/>
      <c r="C8" s="672"/>
      <c r="D8" s="672"/>
      <c r="E8" s="672"/>
      <c r="F8" s="215"/>
      <c r="G8" s="215"/>
      <c r="H8" s="215"/>
      <c r="I8" s="215"/>
      <c r="J8" s="215"/>
      <c r="K8" s="215"/>
      <c r="L8" s="215"/>
      <c r="M8" s="215"/>
    </row>
    <row r="9" spans="1:13" ht="18" x14ac:dyDescent="0.25">
      <c r="A9" s="673" t="s">
        <v>509</v>
      </c>
      <c r="B9" s="673"/>
      <c r="C9" s="673"/>
      <c r="D9" s="673"/>
      <c r="E9" s="673"/>
      <c r="F9" s="215"/>
      <c r="G9" s="215"/>
      <c r="H9" s="215"/>
      <c r="I9" s="215"/>
      <c r="J9" s="215"/>
      <c r="K9" s="215"/>
      <c r="L9" s="215"/>
      <c r="M9" s="215"/>
    </row>
    <row r="10" spans="1:13" ht="18" x14ac:dyDescent="0.25">
      <c r="A10" s="664" t="s">
        <v>269</v>
      </c>
      <c r="B10" s="664"/>
      <c r="C10" s="664" t="s">
        <v>270</v>
      </c>
      <c r="D10" s="664"/>
      <c r="E10" s="665" t="s">
        <v>93</v>
      </c>
      <c r="F10" s="215"/>
      <c r="G10" s="215"/>
      <c r="H10" s="215"/>
      <c r="I10" s="215"/>
      <c r="J10" s="215"/>
      <c r="K10" s="215"/>
      <c r="L10" s="215"/>
      <c r="M10" s="215"/>
    </row>
    <row r="11" spans="1:13" ht="72" x14ac:dyDescent="0.25">
      <c r="A11" s="217" t="s">
        <v>271</v>
      </c>
      <c r="B11" s="217" t="s">
        <v>272</v>
      </c>
      <c r="C11" s="218" t="s">
        <v>405</v>
      </c>
      <c r="D11" s="218" t="s">
        <v>275</v>
      </c>
      <c r="E11" s="665"/>
      <c r="F11" s="215"/>
      <c r="G11" s="215"/>
      <c r="H11" s="215"/>
      <c r="I11" s="215"/>
      <c r="J11" s="215"/>
      <c r="K11" s="215"/>
      <c r="L11" s="215"/>
      <c r="M11" s="215"/>
    </row>
    <row r="12" spans="1:13" ht="18" x14ac:dyDescent="0.25">
      <c r="A12" s="327">
        <v>51</v>
      </c>
      <c r="B12" s="220" t="s">
        <v>192</v>
      </c>
      <c r="C12" s="282">
        <f>SUM(C13,C18,C22,C25,C27,C29,C35)</f>
        <v>0</v>
      </c>
      <c r="D12" s="282">
        <f>SUM(D13,D18,D22,D25,D27,D29,D35)</f>
        <v>15061</v>
      </c>
      <c r="E12" s="282"/>
      <c r="F12" s="215"/>
      <c r="G12" s="215"/>
      <c r="H12" s="215"/>
      <c r="I12" s="215"/>
      <c r="J12" s="215"/>
      <c r="K12" s="215"/>
      <c r="L12" s="215"/>
      <c r="M12" s="215"/>
    </row>
    <row r="13" spans="1:13" ht="18" x14ac:dyDescent="0.25">
      <c r="A13" s="328">
        <v>511</v>
      </c>
      <c r="B13" s="223" t="s">
        <v>276</v>
      </c>
      <c r="C13" s="283">
        <f>SUM(C14:C17)</f>
        <v>0</v>
      </c>
      <c r="D13" s="283">
        <f>SUM(D14:D17)</f>
        <v>12951</v>
      </c>
      <c r="E13" s="284"/>
      <c r="F13" s="215"/>
      <c r="G13" s="215"/>
      <c r="H13" s="215"/>
      <c r="I13" s="215"/>
      <c r="J13" s="215"/>
      <c r="K13" s="215"/>
      <c r="L13" s="215"/>
      <c r="M13" s="215"/>
    </row>
    <row r="14" spans="1:13" ht="18" x14ac:dyDescent="0.25">
      <c r="A14" s="329" t="s">
        <v>277</v>
      </c>
      <c r="B14" s="330" t="s">
        <v>278</v>
      </c>
      <c r="C14" s="228">
        <v>0</v>
      </c>
      <c r="D14" s="298">
        <v>11955</v>
      </c>
      <c r="E14" s="284"/>
      <c r="F14" s="215"/>
      <c r="G14" s="215"/>
      <c r="H14" s="215"/>
      <c r="I14" s="215"/>
      <c r="J14" s="215"/>
      <c r="K14" s="215"/>
      <c r="L14" s="215"/>
      <c r="M14" s="215"/>
    </row>
    <row r="15" spans="1:13" ht="18" x14ac:dyDescent="0.25">
      <c r="A15" s="329" t="s">
        <v>279</v>
      </c>
      <c r="B15" s="330" t="s">
        <v>280</v>
      </c>
      <c r="C15" s="228">
        <v>0</v>
      </c>
      <c r="D15" s="298">
        <v>996</v>
      </c>
      <c r="E15" s="284"/>
      <c r="F15" s="215"/>
      <c r="G15" s="215"/>
      <c r="H15" s="215"/>
      <c r="I15" s="215"/>
      <c r="J15" s="215"/>
      <c r="K15" s="215"/>
      <c r="L15" s="215"/>
      <c r="M15" s="215"/>
    </row>
    <row r="16" spans="1:13" ht="18" x14ac:dyDescent="0.25">
      <c r="A16" s="329" t="s">
        <v>281</v>
      </c>
      <c r="B16" s="330" t="s">
        <v>282</v>
      </c>
      <c r="C16" s="228">
        <v>0</v>
      </c>
      <c r="D16" s="298">
        <v>0</v>
      </c>
      <c r="E16" s="284"/>
      <c r="F16" s="215"/>
      <c r="G16" s="215"/>
      <c r="H16" s="215"/>
      <c r="I16" s="215"/>
      <c r="J16" s="215"/>
      <c r="K16" s="215"/>
      <c r="L16" s="215"/>
      <c r="M16" s="215"/>
    </row>
    <row r="17" spans="1:13" ht="18" x14ac:dyDescent="0.25">
      <c r="A17" s="329" t="s">
        <v>283</v>
      </c>
      <c r="B17" s="330" t="s">
        <v>284</v>
      </c>
      <c r="C17" s="229">
        <v>0</v>
      </c>
      <c r="D17" s="299">
        <v>0</v>
      </c>
      <c r="E17" s="285"/>
      <c r="F17" s="215"/>
      <c r="G17" s="215"/>
      <c r="H17" s="215"/>
      <c r="I17" s="215"/>
      <c r="J17" s="215"/>
      <c r="K17" s="215"/>
      <c r="L17" s="215"/>
      <c r="M17" s="215"/>
    </row>
    <row r="18" spans="1:13" ht="18" x14ac:dyDescent="0.25">
      <c r="A18" s="331" t="s">
        <v>285</v>
      </c>
      <c r="B18" s="332" t="s">
        <v>286</v>
      </c>
      <c r="C18" s="286">
        <f>SUM(C19:C21)</f>
        <v>0</v>
      </c>
      <c r="D18" s="286">
        <f>SUM(D19:D21)</f>
        <v>0</v>
      </c>
      <c r="E18" s="284"/>
      <c r="F18" s="215"/>
      <c r="G18" s="215"/>
      <c r="H18" s="215"/>
      <c r="I18" s="215"/>
      <c r="J18" s="215"/>
      <c r="K18" s="215"/>
      <c r="L18" s="215"/>
      <c r="M18" s="215"/>
    </row>
    <row r="19" spans="1:13" ht="18" x14ac:dyDescent="0.25">
      <c r="A19" s="329" t="s">
        <v>287</v>
      </c>
      <c r="B19" s="330" t="s">
        <v>278</v>
      </c>
      <c r="C19" s="298">
        <v>0</v>
      </c>
      <c r="D19" s="298">
        <v>0</v>
      </c>
      <c r="E19" s="284"/>
      <c r="F19" s="215"/>
      <c r="G19" s="215"/>
      <c r="H19" s="215"/>
      <c r="I19" s="215"/>
      <c r="J19" s="215"/>
      <c r="K19" s="215"/>
      <c r="L19" s="215"/>
      <c r="M19" s="215"/>
    </row>
    <row r="20" spans="1:13" ht="18" x14ac:dyDescent="0.25">
      <c r="A20" s="333">
        <v>51202</v>
      </c>
      <c r="B20" s="334" t="s">
        <v>288</v>
      </c>
      <c r="C20" s="298">
        <v>0</v>
      </c>
      <c r="D20" s="298">
        <v>0</v>
      </c>
      <c r="E20" s="284"/>
      <c r="F20" s="215"/>
      <c r="G20" s="215"/>
      <c r="H20" s="215"/>
      <c r="I20" s="215"/>
      <c r="J20" s="215"/>
      <c r="K20" s="215"/>
      <c r="L20" s="215"/>
      <c r="M20" s="215"/>
    </row>
    <row r="21" spans="1:13" ht="18" x14ac:dyDescent="0.25">
      <c r="A21" s="329" t="s">
        <v>289</v>
      </c>
      <c r="B21" s="330" t="s">
        <v>280</v>
      </c>
      <c r="C21" s="298">
        <v>0</v>
      </c>
      <c r="D21" s="298">
        <v>0</v>
      </c>
      <c r="E21" s="284"/>
      <c r="F21" s="215"/>
      <c r="G21" s="215"/>
      <c r="H21" s="215"/>
      <c r="I21" s="215"/>
      <c r="J21" s="215"/>
      <c r="K21" s="215"/>
      <c r="L21" s="215"/>
      <c r="M21" s="215"/>
    </row>
    <row r="22" spans="1:13" ht="18" x14ac:dyDescent="0.25">
      <c r="A22" s="331" t="s">
        <v>290</v>
      </c>
      <c r="B22" s="332" t="s">
        <v>291</v>
      </c>
      <c r="C22" s="286">
        <f>SUM(C23:C24)</f>
        <v>0</v>
      </c>
      <c r="D22" s="286">
        <f>SUM(D23:D24)</f>
        <v>400</v>
      </c>
      <c r="E22" s="284"/>
      <c r="F22" s="215"/>
      <c r="G22" s="215"/>
      <c r="H22" s="215"/>
      <c r="I22" s="215"/>
      <c r="J22" s="215"/>
      <c r="K22" s="215"/>
      <c r="L22" s="215"/>
      <c r="M22" s="215"/>
    </row>
    <row r="23" spans="1:13" ht="18" x14ac:dyDescent="0.25">
      <c r="A23" s="333">
        <v>51301</v>
      </c>
      <c r="B23" s="334" t="s">
        <v>292</v>
      </c>
      <c r="C23" s="301">
        <v>0</v>
      </c>
      <c r="D23" s="301">
        <v>400</v>
      </c>
      <c r="E23" s="284"/>
      <c r="F23" s="215"/>
      <c r="G23" s="215"/>
      <c r="H23" s="215"/>
      <c r="I23" s="215"/>
      <c r="J23" s="215"/>
      <c r="K23" s="215"/>
      <c r="L23" s="215"/>
      <c r="M23" s="215"/>
    </row>
    <row r="24" spans="1:13" ht="18" x14ac:dyDescent="0.25">
      <c r="A24" s="333">
        <v>51302</v>
      </c>
      <c r="B24" s="334" t="s">
        <v>293</v>
      </c>
      <c r="C24" s="302">
        <v>0</v>
      </c>
      <c r="D24" s="301">
        <v>0</v>
      </c>
      <c r="E24" s="284"/>
      <c r="F24" s="215"/>
      <c r="G24" s="215"/>
      <c r="H24" s="215"/>
      <c r="I24" s="215"/>
      <c r="J24" s="215"/>
      <c r="K24" s="215"/>
      <c r="L24" s="215"/>
      <c r="M24" s="215"/>
    </row>
    <row r="25" spans="1:13" ht="18" x14ac:dyDescent="0.25">
      <c r="A25" s="328">
        <v>514</v>
      </c>
      <c r="B25" s="223" t="s">
        <v>294</v>
      </c>
      <c r="C25" s="288">
        <f>SUM(C26)</f>
        <v>0</v>
      </c>
      <c r="D25" s="288">
        <f>SUM(D26)</f>
        <v>900</v>
      </c>
      <c r="E25" s="284"/>
      <c r="F25" s="215"/>
      <c r="G25" s="215"/>
      <c r="H25" s="215"/>
      <c r="I25" s="215"/>
      <c r="J25" s="215"/>
      <c r="K25" s="215"/>
      <c r="L25" s="215"/>
      <c r="M25" s="215"/>
    </row>
    <row r="26" spans="1:13" ht="18" x14ac:dyDescent="0.25">
      <c r="A26" s="329" t="s">
        <v>295</v>
      </c>
      <c r="B26" s="330" t="s">
        <v>296</v>
      </c>
      <c r="C26" s="298">
        <v>0</v>
      </c>
      <c r="D26" s="298">
        <v>900</v>
      </c>
      <c r="E26" s="284"/>
      <c r="F26" s="215"/>
      <c r="G26" s="215"/>
      <c r="H26" s="215"/>
      <c r="I26" s="215"/>
      <c r="J26" s="215"/>
      <c r="K26" s="215"/>
      <c r="L26" s="215"/>
      <c r="M26" s="215"/>
    </row>
    <row r="27" spans="1:13" ht="18" x14ac:dyDescent="0.25">
      <c r="A27" s="328">
        <v>515</v>
      </c>
      <c r="B27" s="223" t="s">
        <v>297</v>
      </c>
      <c r="C27" s="286">
        <f>SUM(C28)</f>
        <v>0</v>
      </c>
      <c r="D27" s="286">
        <f>SUM(D28)</f>
        <v>810</v>
      </c>
      <c r="E27" s="284"/>
      <c r="F27" s="215"/>
      <c r="G27" s="215"/>
      <c r="H27" s="215"/>
      <c r="I27" s="215"/>
      <c r="J27" s="215"/>
      <c r="K27" s="215"/>
      <c r="L27" s="215"/>
      <c r="M27" s="215"/>
    </row>
    <row r="28" spans="1:13" ht="18" x14ac:dyDescent="0.25">
      <c r="A28" s="329" t="s">
        <v>298</v>
      </c>
      <c r="B28" s="330" t="s">
        <v>299</v>
      </c>
      <c r="C28" s="298">
        <v>0</v>
      </c>
      <c r="D28" s="298">
        <v>810</v>
      </c>
      <c r="E28" s="284"/>
      <c r="F28" s="215"/>
      <c r="G28" s="215"/>
      <c r="H28" s="215"/>
      <c r="I28" s="215"/>
      <c r="J28" s="215"/>
      <c r="K28" s="215"/>
      <c r="L28" s="215"/>
      <c r="M28" s="215"/>
    </row>
    <row r="29" spans="1:13" ht="18" x14ac:dyDescent="0.25">
      <c r="A29" s="331" t="s">
        <v>300</v>
      </c>
      <c r="B29" s="332" t="s">
        <v>301</v>
      </c>
      <c r="C29" s="286" t="s">
        <v>302</v>
      </c>
      <c r="D29" s="286">
        <f>SUM(D30:D31)</f>
        <v>0</v>
      </c>
      <c r="E29" s="284"/>
      <c r="F29" s="215"/>
      <c r="G29" s="215"/>
      <c r="H29" s="215"/>
      <c r="I29" s="215"/>
      <c r="J29" s="215"/>
      <c r="K29" s="215"/>
      <c r="L29" s="215"/>
      <c r="M29" s="215"/>
    </row>
    <row r="30" spans="1:13" ht="18" x14ac:dyDescent="0.25">
      <c r="A30" s="333">
        <v>51601</v>
      </c>
      <c r="B30" s="334" t="s">
        <v>301</v>
      </c>
      <c r="C30" s="301">
        <v>0</v>
      </c>
      <c r="D30" s="301">
        <v>0</v>
      </c>
      <c r="E30" s="284"/>
      <c r="F30" s="215"/>
      <c r="G30" s="215"/>
      <c r="H30" s="215"/>
      <c r="I30" s="215"/>
      <c r="J30" s="215"/>
      <c r="K30" s="215"/>
      <c r="L30" s="215"/>
      <c r="M30" s="215"/>
    </row>
    <row r="31" spans="1:13" ht="18" x14ac:dyDescent="0.25">
      <c r="A31" s="333">
        <v>51602</v>
      </c>
      <c r="B31" s="334" t="s">
        <v>303</v>
      </c>
      <c r="C31" s="301">
        <v>0</v>
      </c>
      <c r="D31" s="301">
        <v>0</v>
      </c>
      <c r="E31" s="284"/>
      <c r="F31" s="215"/>
      <c r="G31" s="215"/>
      <c r="H31" s="215"/>
      <c r="I31" s="215"/>
      <c r="J31" s="215"/>
      <c r="K31" s="215"/>
      <c r="L31" s="215"/>
      <c r="M31" s="215"/>
    </row>
    <row r="32" spans="1:13" ht="18" x14ac:dyDescent="0.25">
      <c r="A32" s="328">
        <v>517</v>
      </c>
      <c r="B32" s="223" t="s">
        <v>304</v>
      </c>
      <c r="C32" s="301"/>
      <c r="D32" s="301">
        <f>SUM(D33:D34)</f>
        <v>0</v>
      </c>
      <c r="E32" s="284"/>
      <c r="F32" s="215"/>
      <c r="G32" s="215"/>
      <c r="H32" s="215"/>
      <c r="I32" s="215"/>
      <c r="J32" s="215"/>
      <c r="K32" s="215"/>
      <c r="L32" s="215"/>
      <c r="M32" s="215"/>
    </row>
    <row r="33" spans="1:13" ht="18" x14ac:dyDescent="0.25">
      <c r="A33" s="333">
        <v>51701</v>
      </c>
      <c r="B33" s="334" t="s">
        <v>305</v>
      </c>
      <c r="C33" s="301"/>
      <c r="D33" s="301">
        <v>0</v>
      </c>
      <c r="E33" s="284"/>
      <c r="F33" s="215"/>
      <c r="G33" s="215"/>
      <c r="H33" s="215"/>
      <c r="I33" s="215"/>
      <c r="J33" s="215"/>
      <c r="K33" s="215"/>
      <c r="L33" s="215"/>
      <c r="M33" s="215"/>
    </row>
    <row r="34" spans="1:13" ht="18" x14ac:dyDescent="0.25">
      <c r="A34" s="333">
        <v>51702</v>
      </c>
      <c r="B34" s="334" t="s">
        <v>306</v>
      </c>
      <c r="C34" s="301"/>
      <c r="D34" s="301">
        <v>0</v>
      </c>
      <c r="E34" s="284"/>
      <c r="F34" s="215"/>
      <c r="G34" s="215"/>
      <c r="H34" s="215"/>
      <c r="I34" s="215"/>
      <c r="J34" s="215"/>
      <c r="K34" s="215"/>
      <c r="L34" s="215"/>
      <c r="M34" s="215"/>
    </row>
    <row r="35" spans="1:13" ht="18" x14ac:dyDescent="0.25">
      <c r="A35" s="328">
        <v>519</v>
      </c>
      <c r="B35" s="223" t="s">
        <v>307</v>
      </c>
      <c r="C35" s="288">
        <f>SUM(C36:C37)</f>
        <v>0</v>
      </c>
      <c r="D35" s="288">
        <f>SUM(D36:D37)</f>
        <v>0</v>
      </c>
      <c r="E35" s="284"/>
      <c r="F35" s="215"/>
      <c r="G35" s="215"/>
      <c r="H35" s="215"/>
      <c r="I35" s="215"/>
      <c r="J35" s="215"/>
      <c r="K35" s="215"/>
      <c r="L35" s="215"/>
      <c r="M35" s="215"/>
    </row>
    <row r="36" spans="1:13" ht="18" x14ac:dyDescent="0.25">
      <c r="A36" s="333">
        <v>51901</v>
      </c>
      <c r="B36" s="334" t="s">
        <v>308</v>
      </c>
      <c r="C36" s="301">
        <v>0</v>
      </c>
      <c r="D36" s="301">
        <v>0</v>
      </c>
      <c r="E36" s="284"/>
      <c r="F36" s="215"/>
      <c r="G36" s="215"/>
      <c r="H36" s="215"/>
      <c r="I36" s="215"/>
      <c r="J36" s="215"/>
      <c r="K36" s="215"/>
      <c r="L36" s="215"/>
      <c r="M36" s="215"/>
    </row>
    <row r="37" spans="1:13" ht="18" x14ac:dyDescent="0.25">
      <c r="A37" s="333">
        <v>51999</v>
      </c>
      <c r="B37" s="334" t="s">
        <v>307</v>
      </c>
      <c r="C37" s="301">
        <v>0</v>
      </c>
      <c r="D37" s="301">
        <v>0</v>
      </c>
      <c r="E37" s="284"/>
      <c r="F37" s="215"/>
      <c r="G37" s="215"/>
      <c r="H37" s="215"/>
      <c r="I37" s="215"/>
      <c r="J37" s="215"/>
      <c r="K37" s="215"/>
      <c r="L37" s="215"/>
      <c r="M37" s="215"/>
    </row>
    <row r="38" spans="1:13" ht="18" x14ac:dyDescent="0.25">
      <c r="A38" s="328">
        <v>54</v>
      </c>
      <c r="B38" s="223" t="s">
        <v>193</v>
      </c>
      <c r="C38" s="286">
        <f>SUM(C39,C59,C65,C82,)</f>
        <v>0</v>
      </c>
      <c r="D38" s="286">
        <f>SUM(D39,D59,D65,D82,)</f>
        <v>2420.48</v>
      </c>
      <c r="E38" s="284"/>
      <c r="F38" s="215"/>
      <c r="G38" s="215"/>
      <c r="H38" s="215"/>
      <c r="I38" s="215"/>
      <c r="J38" s="215"/>
      <c r="K38" s="215"/>
      <c r="L38" s="215"/>
      <c r="M38" s="215"/>
    </row>
    <row r="39" spans="1:13" ht="18" x14ac:dyDescent="0.25">
      <c r="A39" s="328">
        <v>541</v>
      </c>
      <c r="B39" s="223" t="s">
        <v>309</v>
      </c>
      <c r="C39" s="288">
        <f>SUM(C40:C58)</f>
        <v>0</v>
      </c>
      <c r="D39" s="288">
        <f>SUM(D40:D58)</f>
        <v>2120.48</v>
      </c>
      <c r="E39" s="284"/>
      <c r="F39" s="215"/>
      <c r="G39" s="215"/>
      <c r="H39" s="215"/>
      <c r="I39" s="215"/>
      <c r="J39" s="215"/>
      <c r="K39" s="215"/>
      <c r="L39" s="215"/>
      <c r="M39" s="215"/>
    </row>
    <row r="40" spans="1:13" ht="18" x14ac:dyDescent="0.25">
      <c r="A40" s="333">
        <v>54101</v>
      </c>
      <c r="B40" s="334" t="s">
        <v>310</v>
      </c>
      <c r="C40" s="301">
        <v>0</v>
      </c>
      <c r="D40" s="301">
        <v>0</v>
      </c>
      <c r="E40" s="284"/>
      <c r="F40" s="215"/>
      <c r="G40" s="215"/>
      <c r="H40" s="215"/>
      <c r="I40" s="215"/>
      <c r="J40" s="215"/>
      <c r="K40" s="215"/>
      <c r="L40" s="215"/>
      <c r="M40" s="215"/>
    </row>
    <row r="41" spans="1:13" ht="18" x14ac:dyDescent="0.25">
      <c r="A41" s="333">
        <v>54103</v>
      </c>
      <c r="B41" s="334" t="s">
        <v>311</v>
      </c>
      <c r="C41" s="301">
        <v>0</v>
      </c>
      <c r="D41" s="301">
        <v>0</v>
      </c>
      <c r="E41" s="284"/>
      <c r="F41" s="215"/>
      <c r="G41" s="215"/>
      <c r="H41" s="215"/>
      <c r="I41" s="215"/>
      <c r="J41" s="215"/>
      <c r="K41" s="215"/>
      <c r="L41" s="215"/>
      <c r="M41" s="215"/>
    </row>
    <row r="42" spans="1:13" ht="18" x14ac:dyDescent="0.25">
      <c r="A42" s="333">
        <v>54104</v>
      </c>
      <c r="B42" s="334" t="s">
        <v>312</v>
      </c>
      <c r="C42" s="301">
        <v>0</v>
      </c>
      <c r="D42" s="301">
        <v>0</v>
      </c>
      <c r="E42" s="284"/>
      <c r="F42" s="215"/>
      <c r="G42" s="215"/>
      <c r="H42" s="215"/>
      <c r="I42" s="215"/>
      <c r="J42" s="215"/>
      <c r="K42" s="215"/>
      <c r="L42" s="215"/>
      <c r="M42" s="215"/>
    </row>
    <row r="43" spans="1:13" ht="18" x14ac:dyDescent="0.25">
      <c r="A43" s="333">
        <v>54105</v>
      </c>
      <c r="B43" s="334" t="s">
        <v>313</v>
      </c>
      <c r="C43" s="301">
        <v>0</v>
      </c>
      <c r="D43" s="301">
        <v>500</v>
      </c>
      <c r="E43" s="284"/>
      <c r="F43" s="215"/>
      <c r="G43" s="215"/>
      <c r="H43" s="215"/>
      <c r="I43" s="215"/>
      <c r="J43" s="215"/>
      <c r="K43" s="215"/>
      <c r="L43" s="215"/>
      <c r="M43" s="215"/>
    </row>
    <row r="44" spans="1:13" ht="18" x14ac:dyDescent="0.25">
      <c r="A44" s="333">
        <v>54106</v>
      </c>
      <c r="B44" s="334" t="s">
        <v>314</v>
      </c>
      <c r="C44" s="301">
        <v>0</v>
      </c>
      <c r="D44" s="301">
        <v>0</v>
      </c>
      <c r="E44" s="284"/>
      <c r="F44" s="215"/>
      <c r="G44" s="215"/>
      <c r="H44" s="215"/>
      <c r="I44" s="215"/>
      <c r="J44" s="215"/>
      <c r="K44" s="215"/>
      <c r="L44" s="215"/>
      <c r="M44" s="215"/>
    </row>
    <row r="45" spans="1:13" ht="18" x14ac:dyDescent="0.25">
      <c r="A45" s="333">
        <v>54107</v>
      </c>
      <c r="B45" s="334" t="s">
        <v>315</v>
      </c>
      <c r="C45" s="301">
        <v>0</v>
      </c>
      <c r="D45" s="301">
        <v>0</v>
      </c>
      <c r="E45" s="284"/>
      <c r="F45" s="215"/>
      <c r="G45" s="215"/>
      <c r="H45" s="215"/>
      <c r="I45" s="215"/>
      <c r="J45" s="215"/>
      <c r="K45" s="215"/>
      <c r="L45" s="215"/>
      <c r="M45" s="215"/>
    </row>
    <row r="46" spans="1:13" ht="18" x14ac:dyDescent="0.25">
      <c r="A46" s="333">
        <v>54108</v>
      </c>
      <c r="B46" s="334" t="s">
        <v>316</v>
      </c>
      <c r="C46" s="301">
        <v>0</v>
      </c>
      <c r="D46" s="301">
        <v>0</v>
      </c>
      <c r="E46" s="284"/>
      <c r="F46" s="215"/>
      <c r="G46" s="215"/>
      <c r="H46" s="215"/>
      <c r="I46" s="215"/>
      <c r="J46" s="215"/>
      <c r="K46" s="215"/>
      <c r="L46" s="215"/>
      <c r="M46" s="215"/>
    </row>
    <row r="47" spans="1:13" ht="18" x14ac:dyDescent="0.25">
      <c r="A47" s="333">
        <v>54109</v>
      </c>
      <c r="B47" s="334" t="s">
        <v>317</v>
      </c>
      <c r="C47" s="301">
        <v>0</v>
      </c>
      <c r="D47" s="301">
        <v>0</v>
      </c>
      <c r="E47" s="284"/>
      <c r="F47" s="215"/>
      <c r="G47" s="215"/>
      <c r="H47" s="215"/>
      <c r="I47" s="215"/>
      <c r="J47" s="215"/>
      <c r="K47" s="215"/>
      <c r="L47" s="215"/>
      <c r="M47" s="215"/>
    </row>
    <row r="48" spans="1:13" ht="18" x14ac:dyDescent="0.25">
      <c r="A48" s="333">
        <v>54110</v>
      </c>
      <c r="B48" s="334" t="s">
        <v>318</v>
      </c>
      <c r="C48" s="301">
        <v>0</v>
      </c>
      <c r="D48" s="301">
        <v>0</v>
      </c>
      <c r="E48" s="284"/>
      <c r="F48" s="215"/>
      <c r="G48" s="215"/>
      <c r="H48" s="215"/>
      <c r="I48" s="215"/>
      <c r="J48" s="215"/>
      <c r="K48" s="215"/>
      <c r="L48" s="215"/>
      <c r="M48" s="215"/>
    </row>
    <row r="49" spans="1:13" ht="18" x14ac:dyDescent="0.25">
      <c r="A49" s="333">
        <v>54111</v>
      </c>
      <c r="B49" s="334" t="s">
        <v>319</v>
      </c>
      <c r="C49" s="301">
        <v>0</v>
      </c>
      <c r="D49" s="301">
        <v>0</v>
      </c>
      <c r="E49" s="284"/>
      <c r="F49" s="215"/>
      <c r="G49" s="215"/>
      <c r="H49" s="215"/>
      <c r="I49" s="215"/>
      <c r="J49" s="215"/>
      <c r="K49" s="215"/>
      <c r="L49" s="215"/>
      <c r="M49" s="215"/>
    </row>
    <row r="50" spans="1:13" ht="18" x14ac:dyDescent="0.25">
      <c r="A50" s="333">
        <v>54112</v>
      </c>
      <c r="B50" s="334" t="s">
        <v>320</v>
      </c>
      <c r="C50" s="301">
        <v>0</v>
      </c>
      <c r="D50" s="301">
        <v>0</v>
      </c>
      <c r="E50" s="284"/>
      <c r="F50" s="215"/>
      <c r="G50" s="215"/>
      <c r="H50" s="215"/>
      <c r="I50" s="215"/>
      <c r="J50" s="215"/>
      <c r="K50" s="215"/>
      <c r="L50" s="215"/>
      <c r="M50" s="215"/>
    </row>
    <row r="51" spans="1:13" ht="18" x14ac:dyDescent="0.25">
      <c r="A51" s="333">
        <v>54114</v>
      </c>
      <c r="B51" s="334" t="s">
        <v>321</v>
      </c>
      <c r="C51" s="301">
        <v>0</v>
      </c>
      <c r="D51" s="301">
        <v>620.48</v>
      </c>
      <c r="E51" s="284"/>
      <c r="F51" s="215"/>
      <c r="G51" s="215"/>
      <c r="H51" s="215"/>
      <c r="I51" s="215"/>
      <c r="J51" s="215"/>
      <c r="K51" s="215"/>
      <c r="L51" s="215"/>
      <c r="M51" s="215"/>
    </row>
    <row r="52" spans="1:13" ht="18" x14ac:dyDescent="0.25">
      <c r="A52" s="333">
        <v>54115</v>
      </c>
      <c r="B52" s="334" t="s">
        <v>322</v>
      </c>
      <c r="C52" s="301">
        <v>0</v>
      </c>
      <c r="D52" s="301">
        <v>1000</v>
      </c>
      <c r="E52" s="284"/>
      <c r="F52" s="215"/>
      <c r="G52" s="215"/>
      <c r="H52" s="215"/>
      <c r="I52" s="215"/>
      <c r="J52" s="215"/>
      <c r="K52" s="215"/>
      <c r="L52" s="215"/>
      <c r="M52" s="215"/>
    </row>
    <row r="53" spans="1:13" ht="18" x14ac:dyDescent="0.25">
      <c r="A53" s="333">
        <v>54116</v>
      </c>
      <c r="B53" s="334" t="s">
        <v>323</v>
      </c>
      <c r="C53" s="301">
        <v>0</v>
      </c>
      <c r="D53" s="301">
        <v>0</v>
      </c>
      <c r="E53" s="284"/>
      <c r="F53" s="215"/>
      <c r="G53" s="215"/>
      <c r="H53" s="215"/>
      <c r="I53" s="215"/>
      <c r="J53" s="215"/>
      <c r="K53" s="215"/>
      <c r="L53" s="215"/>
      <c r="M53" s="215"/>
    </row>
    <row r="54" spans="1:13" ht="18" x14ac:dyDescent="0.25">
      <c r="A54" s="333">
        <v>54117</v>
      </c>
      <c r="B54" s="334" t="s">
        <v>324</v>
      </c>
      <c r="C54" s="301">
        <v>0</v>
      </c>
      <c r="D54" s="301">
        <v>0</v>
      </c>
      <c r="E54" s="284"/>
      <c r="F54" s="215"/>
      <c r="G54" s="215"/>
      <c r="H54" s="215"/>
      <c r="I54" s="215"/>
      <c r="J54" s="215"/>
      <c r="K54" s="215"/>
      <c r="L54" s="215"/>
      <c r="M54" s="215"/>
    </row>
    <row r="55" spans="1:13" ht="18" x14ac:dyDescent="0.25">
      <c r="A55" s="333">
        <v>54118</v>
      </c>
      <c r="B55" s="334" t="s">
        <v>325</v>
      </c>
      <c r="C55" s="301">
        <v>0</v>
      </c>
      <c r="D55" s="301">
        <v>0</v>
      </c>
      <c r="E55" s="284"/>
      <c r="F55" s="215"/>
      <c r="G55" s="215"/>
      <c r="H55" s="215"/>
      <c r="I55" s="215"/>
      <c r="J55" s="215"/>
      <c r="K55" s="215"/>
      <c r="L55" s="215"/>
      <c r="M55" s="215"/>
    </row>
    <row r="56" spans="1:13" ht="18" x14ac:dyDescent="0.25">
      <c r="A56" s="333">
        <v>54119</v>
      </c>
      <c r="B56" s="334" t="s">
        <v>326</v>
      </c>
      <c r="C56" s="301">
        <v>0</v>
      </c>
      <c r="D56" s="301">
        <v>0</v>
      </c>
      <c r="E56" s="284"/>
      <c r="F56" s="215"/>
      <c r="G56" s="215"/>
      <c r="H56" s="215"/>
      <c r="I56" s="215"/>
      <c r="J56" s="215"/>
      <c r="K56" s="215"/>
      <c r="L56" s="215"/>
      <c r="M56" s="215"/>
    </row>
    <row r="57" spans="1:13" ht="18" x14ac:dyDescent="0.25">
      <c r="A57" s="333">
        <v>54121</v>
      </c>
      <c r="B57" s="334" t="s">
        <v>327</v>
      </c>
      <c r="C57" s="301">
        <v>0</v>
      </c>
      <c r="D57" s="301">
        <v>0</v>
      </c>
      <c r="E57" s="284"/>
      <c r="F57" s="215"/>
      <c r="G57" s="215"/>
      <c r="H57" s="215"/>
      <c r="I57" s="215"/>
      <c r="J57" s="215"/>
      <c r="K57" s="215"/>
      <c r="L57" s="215"/>
      <c r="M57" s="215"/>
    </row>
    <row r="58" spans="1:13" ht="18" x14ac:dyDescent="0.25">
      <c r="A58" s="333">
        <v>54199</v>
      </c>
      <c r="B58" s="334" t="s">
        <v>328</v>
      </c>
      <c r="C58" s="301">
        <v>0</v>
      </c>
      <c r="D58" s="301">
        <v>0</v>
      </c>
      <c r="E58" s="284"/>
      <c r="F58" s="215"/>
      <c r="G58" s="215"/>
      <c r="H58" s="215"/>
      <c r="I58" s="215"/>
      <c r="J58" s="215"/>
      <c r="K58" s="215"/>
      <c r="L58" s="215"/>
      <c r="M58" s="215"/>
    </row>
    <row r="59" spans="1:13" ht="18" x14ac:dyDescent="0.25">
      <c r="A59" s="328">
        <v>542</v>
      </c>
      <c r="B59" s="223" t="s">
        <v>329</v>
      </c>
      <c r="C59" s="288">
        <f>SUM(C60:C64)</f>
        <v>0</v>
      </c>
      <c r="D59" s="288">
        <f>SUM(D60:D64)</f>
        <v>0</v>
      </c>
      <c r="E59" s="284"/>
      <c r="F59" s="215"/>
      <c r="G59" s="215"/>
      <c r="H59" s="215"/>
      <c r="I59" s="215"/>
      <c r="J59" s="215"/>
      <c r="K59" s="215"/>
      <c r="L59" s="215"/>
      <c r="M59" s="215"/>
    </row>
    <row r="60" spans="1:13" ht="18" x14ac:dyDescent="0.25">
      <c r="A60" s="333">
        <v>54205</v>
      </c>
      <c r="B60" s="334" t="s">
        <v>21</v>
      </c>
      <c r="C60" s="301">
        <v>0</v>
      </c>
      <c r="D60" s="301">
        <v>0</v>
      </c>
      <c r="E60" s="284"/>
      <c r="F60" s="215"/>
      <c r="G60" s="215"/>
      <c r="H60" s="215"/>
      <c r="I60" s="215"/>
      <c r="J60" s="215"/>
      <c r="K60" s="215"/>
      <c r="L60" s="215"/>
      <c r="M60" s="215"/>
    </row>
    <row r="61" spans="1:13" ht="18" x14ac:dyDescent="0.25">
      <c r="A61" s="333">
        <v>54201</v>
      </c>
      <c r="B61" s="334" t="s">
        <v>330</v>
      </c>
      <c r="C61" s="301">
        <v>0</v>
      </c>
      <c r="D61" s="301">
        <v>0</v>
      </c>
      <c r="E61" s="284"/>
      <c r="F61" s="215"/>
      <c r="G61" s="215"/>
      <c r="H61" s="215"/>
      <c r="I61" s="215"/>
      <c r="J61" s="215"/>
      <c r="K61" s="215"/>
      <c r="L61" s="215"/>
      <c r="M61" s="215"/>
    </row>
    <row r="62" spans="1:13" ht="18" x14ac:dyDescent="0.25">
      <c r="A62" s="333">
        <v>54202</v>
      </c>
      <c r="B62" s="334" t="s">
        <v>331</v>
      </c>
      <c r="C62" s="301">
        <v>0</v>
      </c>
      <c r="D62" s="301">
        <v>0</v>
      </c>
      <c r="E62" s="284"/>
      <c r="F62" s="215"/>
      <c r="G62" s="215"/>
      <c r="H62" s="215"/>
      <c r="I62" s="215"/>
      <c r="J62" s="215"/>
      <c r="K62" s="215"/>
      <c r="L62" s="215"/>
      <c r="M62" s="215"/>
    </row>
    <row r="63" spans="1:13" ht="18" x14ac:dyDescent="0.25">
      <c r="A63" s="333">
        <v>54203</v>
      </c>
      <c r="B63" s="334" t="s">
        <v>332</v>
      </c>
      <c r="C63" s="301">
        <v>0</v>
      </c>
      <c r="D63" s="301">
        <v>0</v>
      </c>
      <c r="E63" s="284"/>
      <c r="F63" s="215"/>
      <c r="G63" s="215"/>
      <c r="H63" s="215"/>
      <c r="I63" s="215"/>
      <c r="J63" s="215"/>
      <c r="K63" s="215"/>
      <c r="L63" s="215"/>
      <c r="M63" s="215"/>
    </row>
    <row r="64" spans="1:13" ht="18" x14ac:dyDescent="0.25">
      <c r="A64" s="333">
        <v>54204</v>
      </c>
      <c r="B64" s="335" t="s">
        <v>333</v>
      </c>
      <c r="C64" s="303">
        <v>0</v>
      </c>
      <c r="D64" s="303">
        <v>0</v>
      </c>
      <c r="E64" s="284"/>
      <c r="F64" s="215"/>
      <c r="G64" s="215"/>
      <c r="H64" s="215"/>
      <c r="I64" s="215"/>
      <c r="J64" s="215"/>
      <c r="K64" s="215"/>
      <c r="L64" s="215"/>
      <c r="M64" s="215"/>
    </row>
    <row r="65" spans="1:13" ht="18" x14ac:dyDescent="0.25">
      <c r="A65" s="328">
        <v>543</v>
      </c>
      <c r="B65" s="223" t="s">
        <v>334</v>
      </c>
      <c r="C65" s="288">
        <f>SUM(C66:C81)</f>
        <v>0</v>
      </c>
      <c r="D65" s="288">
        <f>SUM(D66:D81)</f>
        <v>240</v>
      </c>
      <c r="E65" s="284"/>
      <c r="F65" s="215"/>
      <c r="G65" s="215"/>
      <c r="H65" s="215"/>
      <c r="I65" s="215"/>
      <c r="J65" s="215"/>
      <c r="K65" s="215"/>
      <c r="L65" s="215"/>
      <c r="M65" s="215"/>
    </row>
    <row r="66" spans="1:13" ht="18" x14ac:dyDescent="0.25">
      <c r="A66" s="333">
        <v>54301</v>
      </c>
      <c r="B66" s="334" t="s">
        <v>335</v>
      </c>
      <c r="C66" s="301">
        <v>0</v>
      </c>
      <c r="D66" s="301">
        <v>240</v>
      </c>
      <c r="E66" s="284"/>
      <c r="F66" s="215"/>
      <c r="G66" s="215"/>
      <c r="H66" s="215"/>
      <c r="I66" s="215"/>
      <c r="J66" s="215"/>
      <c r="K66" s="215"/>
      <c r="L66" s="215"/>
      <c r="M66" s="215"/>
    </row>
    <row r="67" spans="1:13" ht="18" x14ac:dyDescent="0.25">
      <c r="A67" s="333">
        <v>54302</v>
      </c>
      <c r="B67" s="334" t="s">
        <v>336</v>
      </c>
      <c r="C67" s="301">
        <v>0</v>
      </c>
      <c r="D67" s="301">
        <v>0</v>
      </c>
      <c r="E67" s="284"/>
      <c r="F67" s="215"/>
      <c r="G67" s="215"/>
      <c r="H67" s="215"/>
      <c r="I67" s="215"/>
      <c r="J67" s="215"/>
      <c r="K67" s="215"/>
      <c r="L67" s="215"/>
      <c r="M67" s="215"/>
    </row>
    <row r="68" spans="1:13" ht="18" x14ac:dyDescent="0.25">
      <c r="A68" s="333">
        <v>54303</v>
      </c>
      <c r="B68" s="334" t="s">
        <v>337</v>
      </c>
      <c r="C68" s="301">
        <v>0</v>
      </c>
      <c r="D68" s="301">
        <v>0</v>
      </c>
      <c r="E68" s="284"/>
      <c r="F68" s="215"/>
      <c r="G68" s="215"/>
      <c r="H68" s="215"/>
      <c r="I68" s="215"/>
      <c r="J68" s="215"/>
      <c r="K68" s="215"/>
      <c r="L68" s="215"/>
      <c r="M68" s="215"/>
    </row>
    <row r="69" spans="1:13" ht="18" x14ac:dyDescent="0.25">
      <c r="A69" s="333">
        <v>54304</v>
      </c>
      <c r="B69" s="334" t="s">
        <v>338</v>
      </c>
      <c r="C69" s="301">
        <v>0</v>
      </c>
      <c r="D69" s="301">
        <v>0</v>
      </c>
      <c r="E69" s="284"/>
      <c r="F69" s="215"/>
      <c r="G69" s="215"/>
      <c r="H69" s="215"/>
      <c r="I69" s="215"/>
      <c r="J69" s="215"/>
      <c r="K69" s="215"/>
      <c r="L69" s="215"/>
      <c r="M69" s="215"/>
    </row>
    <row r="70" spans="1:13" ht="18" x14ac:dyDescent="0.25">
      <c r="A70" s="333">
        <v>54305</v>
      </c>
      <c r="B70" s="334" t="s">
        <v>339</v>
      </c>
      <c r="C70" s="301">
        <v>0</v>
      </c>
      <c r="D70" s="301">
        <v>0</v>
      </c>
      <c r="E70" s="284"/>
      <c r="F70" s="215"/>
      <c r="G70" s="215"/>
      <c r="H70" s="215"/>
      <c r="I70" s="215"/>
      <c r="J70" s="215"/>
      <c r="K70" s="215"/>
      <c r="L70" s="215"/>
      <c r="M70" s="215"/>
    </row>
    <row r="71" spans="1:13" ht="18" x14ac:dyDescent="0.25">
      <c r="A71" s="333">
        <v>54306</v>
      </c>
      <c r="B71" s="334" t="s">
        <v>340</v>
      </c>
      <c r="C71" s="301">
        <v>0</v>
      </c>
      <c r="D71" s="301">
        <v>0</v>
      </c>
      <c r="E71" s="284"/>
      <c r="F71" s="215"/>
      <c r="G71" s="215"/>
      <c r="H71" s="215"/>
      <c r="I71" s="215"/>
      <c r="J71" s="215"/>
      <c r="K71" s="215"/>
      <c r="L71" s="215"/>
      <c r="M71" s="215"/>
    </row>
    <row r="72" spans="1:13" ht="18" x14ac:dyDescent="0.25">
      <c r="A72" s="333">
        <v>54307</v>
      </c>
      <c r="B72" s="334" t="s">
        <v>341</v>
      </c>
      <c r="C72" s="301">
        <v>0</v>
      </c>
      <c r="D72" s="301">
        <v>0</v>
      </c>
      <c r="E72" s="284"/>
      <c r="F72" s="215"/>
      <c r="G72" s="215"/>
      <c r="H72" s="215"/>
      <c r="I72" s="215"/>
      <c r="J72" s="215"/>
      <c r="K72" s="215"/>
      <c r="L72" s="215"/>
      <c r="M72" s="215"/>
    </row>
    <row r="73" spans="1:13" ht="18" x14ac:dyDescent="0.25">
      <c r="A73" s="333">
        <v>54309</v>
      </c>
      <c r="B73" s="334" t="s">
        <v>342</v>
      </c>
      <c r="C73" s="301">
        <v>0</v>
      </c>
      <c r="D73" s="301">
        <v>0</v>
      </c>
      <c r="E73" s="284"/>
      <c r="F73" s="215"/>
      <c r="G73" s="215"/>
      <c r="H73" s="215"/>
      <c r="I73" s="215"/>
      <c r="J73" s="215"/>
      <c r="K73" s="215"/>
      <c r="L73" s="215"/>
      <c r="M73" s="215"/>
    </row>
    <row r="74" spans="1:13" ht="18" x14ac:dyDescent="0.25">
      <c r="A74" s="333">
        <v>54310</v>
      </c>
      <c r="B74" s="334" t="s">
        <v>343</v>
      </c>
      <c r="C74" s="301">
        <v>0</v>
      </c>
      <c r="D74" s="301">
        <v>0</v>
      </c>
      <c r="E74" s="284"/>
      <c r="F74" s="215"/>
      <c r="G74" s="215"/>
      <c r="H74" s="215"/>
      <c r="I74" s="215"/>
      <c r="J74" s="215"/>
      <c r="K74" s="215"/>
      <c r="L74" s="215"/>
      <c r="M74" s="215"/>
    </row>
    <row r="75" spans="1:13" ht="18" x14ac:dyDescent="0.25">
      <c r="A75" s="333">
        <v>54311</v>
      </c>
      <c r="B75" s="334" t="s">
        <v>344</v>
      </c>
      <c r="C75" s="301">
        <v>0</v>
      </c>
      <c r="D75" s="301">
        <v>0</v>
      </c>
      <c r="E75" s="284"/>
      <c r="F75" s="215"/>
      <c r="G75" s="215"/>
      <c r="H75" s="215"/>
      <c r="I75" s="215"/>
      <c r="J75" s="215"/>
      <c r="K75" s="215"/>
      <c r="L75" s="215"/>
      <c r="M75" s="215"/>
    </row>
    <row r="76" spans="1:13" ht="18" x14ac:dyDescent="0.25">
      <c r="A76" s="336">
        <v>54313</v>
      </c>
      <c r="B76" s="334" t="s">
        <v>345</v>
      </c>
      <c r="C76" s="301">
        <v>0</v>
      </c>
      <c r="D76" s="301">
        <v>0</v>
      </c>
      <c r="E76" s="284"/>
      <c r="F76" s="215"/>
      <c r="G76" s="215"/>
      <c r="H76" s="215"/>
      <c r="I76" s="215"/>
      <c r="J76" s="215"/>
      <c r="K76" s="215"/>
      <c r="L76" s="215"/>
      <c r="M76" s="215"/>
    </row>
    <row r="77" spans="1:13" ht="18" x14ac:dyDescent="0.25">
      <c r="A77" s="337">
        <v>54316</v>
      </c>
      <c r="B77" s="334" t="s">
        <v>346</v>
      </c>
      <c r="C77" s="301">
        <v>0</v>
      </c>
      <c r="D77" s="301">
        <v>0</v>
      </c>
      <c r="E77" s="284"/>
      <c r="F77" s="215"/>
      <c r="G77" s="215"/>
      <c r="H77" s="215"/>
      <c r="I77" s="215"/>
      <c r="J77" s="215"/>
      <c r="K77" s="215"/>
      <c r="L77" s="215"/>
      <c r="M77" s="215"/>
    </row>
    <row r="78" spans="1:13" ht="18" x14ac:dyDescent="0.25">
      <c r="A78" s="338">
        <v>54317</v>
      </c>
      <c r="B78" s="334" t="s">
        <v>347</v>
      </c>
      <c r="C78" s="301">
        <v>0</v>
      </c>
      <c r="D78" s="301">
        <v>0</v>
      </c>
      <c r="E78" s="284"/>
      <c r="F78" s="215"/>
      <c r="G78" s="215"/>
      <c r="H78" s="215"/>
      <c r="I78" s="215"/>
      <c r="J78" s="215"/>
      <c r="K78" s="215"/>
      <c r="L78" s="215"/>
      <c r="M78" s="215"/>
    </row>
    <row r="79" spans="1:13" ht="18" x14ac:dyDescent="0.25">
      <c r="A79" s="339">
        <v>54314</v>
      </c>
      <c r="B79" s="334" t="s">
        <v>348</v>
      </c>
      <c r="C79" s="301">
        <v>0</v>
      </c>
      <c r="D79" s="301">
        <v>0</v>
      </c>
      <c r="E79" s="284"/>
      <c r="F79" s="215"/>
      <c r="G79" s="215"/>
      <c r="H79" s="215"/>
      <c r="I79" s="215"/>
      <c r="J79" s="215"/>
      <c r="K79" s="215"/>
      <c r="L79" s="215"/>
      <c r="M79" s="215"/>
    </row>
    <row r="80" spans="1:13" ht="18" x14ac:dyDescent="0.25">
      <c r="A80" s="339">
        <v>54318</v>
      </c>
      <c r="B80" s="340" t="s">
        <v>349</v>
      </c>
      <c r="C80" s="301">
        <v>0</v>
      </c>
      <c r="D80" s="301">
        <v>0</v>
      </c>
      <c r="E80" s="284"/>
      <c r="F80" s="215"/>
      <c r="G80" s="215"/>
      <c r="H80" s="215"/>
      <c r="I80" s="215"/>
      <c r="J80" s="215"/>
      <c r="K80" s="215"/>
      <c r="L80" s="215"/>
      <c r="M80" s="215"/>
    </row>
    <row r="81" spans="1:13" ht="18" x14ac:dyDescent="0.25">
      <c r="A81" s="333">
        <v>54399</v>
      </c>
      <c r="B81" s="340" t="s">
        <v>350</v>
      </c>
      <c r="C81" s="301">
        <v>0</v>
      </c>
      <c r="D81" s="301">
        <v>0</v>
      </c>
      <c r="E81" s="284"/>
      <c r="F81" s="215"/>
      <c r="G81" s="215"/>
      <c r="H81" s="215"/>
      <c r="I81" s="215"/>
      <c r="J81" s="215"/>
      <c r="K81" s="215"/>
      <c r="L81" s="215"/>
      <c r="M81" s="215"/>
    </row>
    <row r="82" spans="1:13" ht="18" x14ac:dyDescent="0.25">
      <c r="A82" s="328">
        <v>544</v>
      </c>
      <c r="B82" s="341" t="s">
        <v>351</v>
      </c>
      <c r="C82" s="288">
        <f>SUM(C83:C93)</f>
        <v>0</v>
      </c>
      <c r="D82" s="288">
        <f>SUM(D83:D93)</f>
        <v>60</v>
      </c>
      <c r="E82" s="284"/>
      <c r="F82" s="215"/>
      <c r="G82" s="215"/>
      <c r="H82" s="215"/>
      <c r="I82" s="215"/>
      <c r="J82" s="215"/>
      <c r="K82" s="215"/>
      <c r="L82" s="215"/>
      <c r="M82" s="215"/>
    </row>
    <row r="83" spans="1:13" ht="18" x14ac:dyDescent="0.25">
      <c r="A83" s="333">
        <v>54401</v>
      </c>
      <c r="B83" s="334" t="s">
        <v>352</v>
      </c>
      <c r="C83" s="301">
        <v>0</v>
      </c>
      <c r="D83" s="301">
        <v>0</v>
      </c>
      <c r="E83" s="284"/>
      <c r="F83" s="215"/>
      <c r="G83" s="215"/>
      <c r="H83" s="215"/>
      <c r="I83" s="215"/>
      <c r="J83" s="215"/>
      <c r="K83" s="215"/>
      <c r="L83" s="215"/>
      <c r="M83" s="215"/>
    </row>
    <row r="84" spans="1:13" ht="18" x14ac:dyDescent="0.25">
      <c r="A84" s="333">
        <v>54402</v>
      </c>
      <c r="B84" s="334" t="s">
        <v>407</v>
      </c>
      <c r="C84" s="301">
        <v>0</v>
      </c>
      <c r="D84" s="301">
        <v>0</v>
      </c>
      <c r="E84" s="284"/>
      <c r="F84" s="215"/>
      <c r="G84" s="215"/>
      <c r="H84" s="215"/>
      <c r="I84" s="215"/>
      <c r="J84" s="215"/>
      <c r="K84" s="215"/>
      <c r="L84" s="215"/>
      <c r="M84" s="215"/>
    </row>
    <row r="85" spans="1:13" ht="18" x14ac:dyDescent="0.25">
      <c r="A85" s="333">
        <v>54404</v>
      </c>
      <c r="B85" s="334" t="s">
        <v>353</v>
      </c>
      <c r="C85" s="301">
        <v>0</v>
      </c>
      <c r="D85" s="301">
        <v>0</v>
      </c>
      <c r="E85" s="284"/>
      <c r="F85" s="215"/>
      <c r="G85" s="215"/>
      <c r="H85" s="215"/>
      <c r="I85" s="215"/>
      <c r="J85" s="215"/>
      <c r="K85" s="215"/>
      <c r="L85" s="215"/>
      <c r="M85" s="215"/>
    </row>
    <row r="86" spans="1:13" ht="18" x14ac:dyDescent="0.25">
      <c r="A86" s="333">
        <v>54403</v>
      </c>
      <c r="B86" s="334" t="s">
        <v>354</v>
      </c>
      <c r="C86" s="301">
        <v>0</v>
      </c>
      <c r="D86" s="301">
        <v>60</v>
      </c>
      <c r="E86" s="284"/>
      <c r="F86" s="215"/>
      <c r="G86" s="215"/>
      <c r="H86" s="215"/>
      <c r="I86" s="215"/>
      <c r="J86" s="215"/>
      <c r="K86" s="215"/>
      <c r="L86" s="215"/>
      <c r="M86" s="215"/>
    </row>
    <row r="87" spans="1:13" ht="18" x14ac:dyDescent="0.25">
      <c r="A87" s="333">
        <v>54501</v>
      </c>
      <c r="B87" s="334" t="s">
        <v>355</v>
      </c>
      <c r="C87" s="301">
        <v>0</v>
      </c>
      <c r="D87" s="301">
        <v>0</v>
      </c>
      <c r="E87" s="284"/>
      <c r="F87" s="215"/>
      <c r="G87" s="215"/>
      <c r="H87" s="215"/>
      <c r="I87" s="215"/>
      <c r="J87" s="215"/>
      <c r="K87" s="215"/>
      <c r="L87" s="215"/>
      <c r="M87" s="215"/>
    </row>
    <row r="88" spans="1:13" ht="18" x14ac:dyDescent="0.25">
      <c r="A88" s="333">
        <v>54503</v>
      </c>
      <c r="B88" s="334" t="s">
        <v>356</v>
      </c>
      <c r="C88" s="301">
        <v>0</v>
      </c>
      <c r="D88" s="301">
        <v>0</v>
      </c>
      <c r="E88" s="284"/>
      <c r="F88" s="215"/>
      <c r="G88" s="215"/>
      <c r="H88" s="215"/>
      <c r="I88" s="215"/>
      <c r="J88" s="215"/>
      <c r="K88" s="215"/>
      <c r="L88" s="215"/>
      <c r="M88" s="215"/>
    </row>
    <row r="89" spans="1:13" ht="18" x14ac:dyDescent="0.25">
      <c r="A89" s="333">
        <v>54505</v>
      </c>
      <c r="B89" s="334" t="s">
        <v>357</v>
      </c>
      <c r="C89" s="301">
        <v>0</v>
      </c>
      <c r="D89" s="301">
        <v>0</v>
      </c>
      <c r="E89" s="284"/>
      <c r="F89" s="215"/>
      <c r="G89" s="215"/>
      <c r="H89" s="215"/>
      <c r="I89" s="215"/>
      <c r="J89" s="215"/>
      <c r="K89" s="215"/>
      <c r="L89" s="215"/>
      <c r="M89" s="215"/>
    </row>
    <row r="90" spans="1:13" ht="18" x14ac:dyDescent="0.25">
      <c r="A90" s="333">
        <v>54507</v>
      </c>
      <c r="B90" s="334" t="s">
        <v>358</v>
      </c>
      <c r="C90" s="301">
        <v>0</v>
      </c>
      <c r="D90" s="301">
        <v>0</v>
      </c>
      <c r="E90" s="284"/>
      <c r="F90" s="215"/>
      <c r="G90" s="215"/>
      <c r="H90" s="215"/>
      <c r="I90" s="215"/>
      <c r="J90" s="215"/>
      <c r="K90" s="215"/>
      <c r="L90" s="215"/>
      <c r="M90" s="215"/>
    </row>
    <row r="91" spans="1:13" ht="18" x14ac:dyDescent="0.25">
      <c r="A91" s="333">
        <v>54599</v>
      </c>
      <c r="B91" s="334" t="s">
        <v>359</v>
      </c>
      <c r="C91" s="301">
        <v>0</v>
      </c>
      <c r="D91" s="301">
        <v>0</v>
      </c>
      <c r="E91" s="284"/>
      <c r="F91" s="215"/>
      <c r="G91" s="215"/>
      <c r="H91" s="215"/>
      <c r="I91" s="215"/>
      <c r="J91" s="215"/>
      <c r="K91" s="215"/>
      <c r="L91" s="215"/>
      <c r="M91" s="215"/>
    </row>
    <row r="92" spans="1:13" ht="18" x14ac:dyDescent="0.25">
      <c r="A92" s="333">
        <v>54508</v>
      </c>
      <c r="B92" s="334" t="s">
        <v>360</v>
      </c>
      <c r="C92" s="301">
        <v>0</v>
      </c>
      <c r="D92" s="301">
        <v>0</v>
      </c>
      <c r="E92" s="284"/>
      <c r="F92" s="215"/>
      <c r="G92" s="215"/>
      <c r="H92" s="215"/>
      <c r="I92" s="215"/>
      <c r="J92" s="215"/>
      <c r="K92" s="215"/>
      <c r="L92" s="215"/>
      <c r="M92" s="215"/>
    </row>
    <row r="93" spans="1:13" ht="18" x14ac:dyDescent="0.25">
      <c r="A93" s="333">
        <v>54699</v>
      </c>
      <c r="B93" s="334" t="s">
        <v>44</v>
      </c>
      <c r="C93" s="301">
        <v>0</v>
      </c>
      <c r="D93" s="301">
        <v>0</v>
      </c>
      <c r="E93" s="284"/>
      <c r="F93" s="215"/>
      <c r="G93" s="215"/>
      <c r="H93" s="215"/>
      <c r="I93" s="215"/>
      <c r="J93" s="215"/>
      <c r="K93" s="215"/>
      <c r="L93" s="215"/>
      <c r="M93" s="215"/>
    </row>
    <row r="94" spans="1:13" ht="18" x14ac:dyDescent="0.25">
      <c r="A94" s="328">
        <v>55</v>
      </c>
      <c r="B94" s="223" t="s">
        <v>194</v>
      </c>
      <c r="C94" s="288">
        <f>SUM(C97,C99,C103,)+C95</f>
        <v>0</v>
      </c>
      <c r="D94" s="288">
        <f>SUM(D97,D99,D103,)+D95</f>
        <v>0</v>
      </c>
      <c r="E94" s="284"/>
      <c r="F94" s="215"/>
      <c r="G94" s="215"/>
      <c r="H94" s="215"/>
      <c r="I94" s="215"/>
      <c r="J94" s="215"/>
      <c r="K94" s="215"/>
      <c r="L94" s="215"/>
      <c r="M94" s="215"/>
    </row>
    <row r="95" spans="1:13" ht="18" x14ac:dyDescent="0.25">
      <c r="A95" s="328">
        <v>553</v>
      </c>
      <c r="B95" s="223" t="s">
        <v>361</v>
      </c>
      <c r="C95" s="288">
        <f>+C96</f>
        <v>0</v>
      </c>
      <c r="D95" s="288">
        <f>+D96</f>
        <v>0</v>
      </c>
      <c r="E95" s="284"/>
      <c r="F95" s="215"/>
      <c r="G95" s="215"/>
      <c r="H95" s="215"/>
      <c r="I95" s="215"/>
      <c r="J95" s="215"/>
      <c r="K95" s="215"/>
      <c r="L95" s="215"/>
      <c r="M95" s="215"/>
    </row>
    <row r="96" spans="1:13" ht="18" x14ac:dyDescent="0.25">
      <c r="A96" s="333">
        <v>55308</v>
      </c>
      <c r="B96" s="334" t="s">
        <v>362</v>
      </c>
      <c r="C96" s="288">
        <v>0</v>
      </c>
      <c r="D96" s="288">
        <v>0</v>
      </c>
      <c r="E96" s="284"/>
      <c r="F96" s="215"/>
      <c r="G96" s="215"/>
      <c r="H96" s="215"/>
      <c r="I96" s="215"/>
      <c r="J96" s="215"/>
      <c r="K96" s="215"/>
      <c r="L96" s="215"/>
      <c r="M96" s="215"/>
    </row>
    <row r="97" spans="1:13" ht="18" x14ac:dyDescent="0.25">
      <c r="A97" s="328">
        <v>555</v>
      </c>
      <c r="B97" s="223" t="s">
        <v>363</v>
      </c>
      <c r="C97" s="288">
        <f>SUM(C98)</f>
        <v>0</v>
      </c>
      <c r="D97" s="288">
        <f>SUM(D98)</f>
        <v>0</v>
      </c>
      <c r="E97" s="284"/>
      <c r="F97" s="215"/>
      <c r="G97" s="215"/>
      <c r="H97" s="215"/>
      <c r="I97" s="215"/>
      <c r="J97" s="215"/>
      <c r="K97" s="215"/>
      <c r="L97" s="215"/>
      <c r="M97" s="215"/>
    </row>
    <row r="98" spans="1:13" ht="18" x14ac:dyDescent="0.25">
      <c r="A98" s="333">
        <v>55599</v>
      </c>
      <c r="B98" s="334" t="s">
        <v>364</v>
      </c>
      <c r="C98" s="301"/>
      <c r="D98" s="301">
        <v>0</v>
      </c>
      <c r="E98" s="284"/>
      <c r="F98" s="215"/>
      <c r="G98" s="215"/>
      <c r="H98" s="215"/>
      <c r="I98" s="215"/>
      <c r="J98" s="215"/>
      <c r="K98" s="215"/>
      <c r="L98" s="215"/>
      <c r="M98" s="215"/>
    </row>
    <row r="99" spans="1:13" ht="18" x14ac:dyDescent="0.25">
      <c r="A99" s="328">
        <v>556</v>
      </c>
      <c r="B99" s="223" t="s">
        <v>365</v>
      </c>
      <c r="C99" s="288">
        <f>SUM(C100:C102)</f>
        <v>0</v>
      </c>
      <c r="D99" s="288">
        <f>SUM(D100:D102)</f>
        <v>0</v>
      </c>
      <c r="E99" s="288">
        <f>SUM(E100:E102)</f>
        <v>0</v>
      </c>
      <c r="F99" s="215"/>
      <c r="G99" s="215"/>
      <c r="H99" s="215"/>
      <c r="I99" s="215"/>
      <c r="J99" s="215"/>
      <c r="K99" s="215"/>
      <c r="L99" s="215"/>
      <c r="M99" s="215"/>
    </row>
    <row r="100" spans="1:13" ht="18" x14ac:dyDescent="0.25">
      <c r="A100" s="333">
        <v>55601</v>
      </c>
      <c r="B100" s="334" t="s">
        <v>366</v>
      </c>
      <c r="C100" s="301">
        <v>0</v>
      </c>
      <c r="D100" s="301">
        <v>0</v>
      </c>
      <c r="E100" s="289">
        <v>0</v>
      </c>
      <c r="F100" s="215"/>
      <c r="G100" s="215"/>
      <c r="H100" s="215"/>
      <c r="I100" s="215"/>
      <c r="J100" s="215"/>
      <c r="K100" s="215"/>
      <c r="L100" s="215"/>
      <c r="M100" s="215"/>
    </row>
    <row r="101" spans="1:13" ht="18" x14ac:dyDescent="0.25">
      <c r="A101" s="333">
        <v>55602</v>
      </c>
      <c r="B101" s="334" t="s">
        <v>367</v>
      </c>
      <c r="C101" s="301">
        <v>0</v>
      </c>
      <c r="D101" s="301">
        <v>0</v>
      </c>
      <c r="E101" s="284"/>
      <c r="F101" s="215"/>
      <c r="G101" s="215"/>
      <c r="H101" s="215"/>
      <c r="I101" s="215"/>
      <c r="J101" s="215"/>
      <c r="K101" s="215"/>
      <c r="L101" s="215"/>
      <c r="M101" s="215"/>
    </row>
    <row r="102" spans="1:13" ht="18" x14ac:dyDescent="0.25">
      <c r="A102" s="333">
        <v>55603</v>
      </c>
      <c r="B102" s="334" t="s">
        <v>368</v>
      </c>
      <c r="C102" s="301">
        <v>0</v>
      </c>
      <c r="D102" s="301">
        <v>0</v>
      </c>
      <c r="E102" s="284"/>
      <c r="F102" s="215"/>
      <c r="G102" s="215"/>
      <c r="H102" s="215"/>
      <c r="I102" s="215"/>
      <c r="J102" s="215"/>
      <c r="K102" s="215"/>
      <c r="L102" s="215"/>
      <c r="M102" s="215"/>
    </row>
    <row r="103" spans="1:13" ht="18" x14ac:dyDescent="0.25">
      <c r="A103" s="328">
        <v>557</v>
      </c>
      <c r="B103" s="223" t="s">
        <v>369</v>
      </c>
      <c r="C103" s="288">
        <f>SUM(C104:C104)</f>
        <v>0</v>
      </c>
      <c r="D103" s="288">
        <f>SUM(D104:D104)</f>
        <v>0</v>
      </c>
      <c r="E103" s="284"/>
      <c r="F103" s="215"/>
      <c r="G103" s="215"/>
      <c r="H103" s="215"/>
      <c r="I103" s="215"/>
      <c r="J103" s="215"/>
      <c r="K103" s="215"/>
      <c r="L103" s="215"/>
      <c r="M103" s="215"/>
    </row>
    <row r="104" spans="1:13" ht="18" x14ac:dyDescent="0.25">
      <c r="A104" s="333">
        <v>55799</v>
      </c>
      <c r="B104" s="334" t="s">
        <v>370</v>
      </c>
      <c r="C104" s="301">
        <v>0</v>
      </c>
      <c r="D104" s="301">
        <v>0</v>
      </c>
      <c r="E104" s="284"/>
      <c r="F104" s="215"/>
      <c r="G104" s="215"/>
      <c r="H104" s="215"/>
      <c r="I104" s="215"/>
      <c r="J104" s="215"/>
      <c r="K104" s="215"/>
      <c r="L104" s="215"/>
      <c r="M104" s="215"/>
    </row>
    <row r="105" spans="1:13" ht="18" x14ac:dyDescent="0.25">
      <c r="A105" s="328">
        <v>56</v>
      </c>
      <c r="B105" s="223" t="s">
        <v>195</v>
      </c>
      <c r="C105" s="288">
        <f>SUM(C106,)</f>
        <v>0</v>
      </c>
      <c r="D105" s="288">
        <f>SUM(D106,)</f>
        <v>0</v>
      </c>
      <c r="E105" s="284"/>
      <c r="F105" s="215"/>
      <c r="G105" s="215"/>
      <c r="H105" s="215"/>
      <c r="I105" s="215"/>
      <c r="J105" s="215"/>
      <c r="K105" s="215"/>
      <c r="L105" s="215"/>
      <c r="M105" s="215"/>
    </row>
    <row r="106" spans="1:13" ht="18" x14ac:dyDescent="0.25">
      <c r="A106" s="328">
        <v>562</v>
      </c>
      <c r="B106" s="223" t="s">
        <v>371</v>
      </c>
      <c r="C106" s="288">
        <f>SUM(C107:C110)</f>
        <v>0</v>
      </c>
      <c r="D106" s="288">
        <f>SUM(D107:D110)</f>
        <v>0</v>
      </c>
      <c r="E106" s="284"/>
      <c r="F106" s="215"/>
      <c r="G106" s="215"/>
      <c r="H106" s="215"/>
      <c r="I106" s="215"/>
      <c r="J106" s="215"/>
      <c r="K106" s="215"/>
      <c r="L106" s="215"/>
      <c r="M106" s="215"/>
    </row>
    <row r="107" spans="1:13" ht="18" x14ac:dyDescent="0.25">
      <c r="A107" s="333">
        <v>56201</v>
      </c>
      <c r="B107" s="334" t="s">
        <v>195</v>
      </c>
      <c r="C107" s="301">
        <v>0</v>
      </c>
      <c r="D107" s="301">
        <v>0</v>
      </c>
      <c r="E107" s="284"/>
      <c r="F107" s="215"/>
      <c r="G107" s="215"/>
      <c r="H107" s="215"/>
      <c r="I107" s="215"/>
      <c r="J107" s="215"/>
      <c r="K107" s="215"/>
      <c r="L107" s="215"/>
      <c r="M107" s="215"/>
    </row>
    <row r="108" spans="1:13" ht="18" x14ac:dyDescent="0.25">
      <c r="A108" s="333">
        <v>56303</v>
      </c>
      <c r="B108" s="334" t="s">
        <v>372</v>
      </c>
      <c r="C108" s="301"/>
      <c r="D108" s="301">
        <v>0</v>
      </c>
      <c r="E108" s="284"/>
      <c r="F108" s="215"/>
      <c r="G108" s="215"/>
      <c r="H108" s="215"/>
      <c r="I108" s="215"/>
      <c r="J108" s="215"/>
      <c r="K108" s="215"/>
      <c r="L108" s="215"/>
      <c r="M108" s="215"/>
    </row>
    <row r="109" spans="1:13" ht="18" x14ac:dyDescent="0.25">
      <c r="A109" s="333">
        <v>56304</v>
      </c>
      <c r="B109" s="334" t="s">
        <v>373</v>
      </c>
      <c r="C109" s="301">
        <v>0</v>
      </c>
      <c r="D109" s="301">
        <v>0</v>
      </c>
      <c r="E109" s="284"/>
      <c r="F109" s="215"/>
      <c r="G109" s="215"/>
      <c r="H109" s="215"/>
      <c r="I109" s="215"/>
      <c r="J109" s="215"/>
      <c r="K109" s="215"/>
      <c r="L109" s="215"/>
      <c r="M109" s="215"/>
    </row>
    <row r="110" spans="1:13" ht="18" x14ac:dyDescent="0.25">
      <c r="A110" s="333">
        <v>56305</v>
      </c>
      <c r="B110" s="334" t="s">
        <v>374</v>
      </c>
      <c r="C110" s="301"/>
      <c r="D110" s="301">
        <v>0</v>
      </c>
      <c r="E110" s="284"/>
      <c r="F110" s="215"/>
      <c r="G110" s="215"/>
      <c r="H110" s="215"/>
      <c r="I110" s="215"/>
      <c r="J110" s="215"/>
      <c r="K110" s="215"/>
      <c r="L110" s="215"/>
      <c r="M110" s="215"/>
    </row>
    <row r="111" spans="1:13" ht="18" x14ac:dyDescent="0.25">
      <c r="A111" s="328">
        <v>61</v>
      </c>
      <c r="B111" s="223" t="s">
        <v>197</v>
      </c>
      <c r="C111" s="288">
        <f>SUM(C112,C120,C125,)+C118</f>
        <v>0</v>
      </c>
      <c r="D111" s="288">
        <f>SUM(D112,D120,D125,)</f>
        <v>3500</v>
      </c>
      <c r="E111" s="284"/>
      <c r="F111" s="215"/>
      <c r="G111" s="215"/>
      <c r="H111" s="215"/>
      <c r="I111" s="215"/>
      <c r="J111" s="215"/>
      <c r="K111" s="215"/>
      <c r="L111" s="215"/>
      <c r="M111" s="215"/>
    </row>
    <row r="112" spans="1:13" ht="18" x14ac:dyDescent="0.25">
      <c r="A112" s="328">
        <v>611</v>
      </c>
      <c r="B112" s="223" t="s">
        <v>375</v>
      </c>
      <c r="C112" s="288">
        <f>SUM(C113:C117)</f>
        <v>0</v>
      </c>
      <c r="D112" s="288">
        <f>SUM(D113:D117)</f>
        <v>3500</v>
      </c>
      <c r="E112" s="284"/>
      <c r="F112" s="215"/>
      <c r="G112" s="215"/>
      <c r="H112" s="215"/>
      <c r="I112" s="215"/>
      <c r="J112" s="215"/>
      <c r="K112" s="215"/>
      <c r="L112" s="215"/>
      <c r="M112" s="215"/>
    </row>
    <row r="113" spans="1:13" ht="18" x14ac:dyDescent="0.25">
      <c r="A113" s="333">
        <v>61101</v>
      </c>
      <c r="B113" s="334" t="s">
        <v>376</v>
      </c>
      <c r="C113" s="301">
        <v>0</v>
      </c>
      <c r="D113" s="301">
        <v>2500</v>
      </c>
      <c r="E113" s="284"/>
      <c r="F113" s="215"/>
      <c r="G113" s="215"/>
      <c r="H113" s="215"/>
      <c r="I113" s="215"/>
      <c r="J113" s="215"/>
      <c r="K113" s="215"/>
      <c r="L113" s="215"/>
      <c r="M113" s="215"/>
    </row>
    <row r="114" spans="1:13" ht="18" x14ac:dyDescent="0.25">
      <c r="A114" s="333">
        <v>61102</v>
      </c>
      <c r="B114" s="334" t="s">
        <v>377</v>
      </c>
      <c r="C114" s="301">
        <v>0</v>
      </c>
      <c r="D114" s="301">
        <v>0</v>
      </c>
      <c r="E114" s="284"/>
      <c r="F114" s="215"/>
      <c r="G114" s="215"/>
      <c r="H114" s="215"/>
      <c r="I114" s="215"/>
      <c r="J114" s="215"/>
      <c r="K114" s="215"/>
      <c r="L114" s="215"/>
      <c r="M114" s="215"/>
    </row>
    <row r="115" spans="1:13" ht="18" x14ac:dyDescent="0.25">
      <c r="A115" s="333">
        <v>61105</v>
      </c>
      <c r="B115" s="334" t="s">
        <v>378</v>
      </c>
      <c r="C115" s="301">
        <v>0</v>
      </c>
      <c r="D115" s="301">
        <v>0</v>
      </c>
      <c r="E115" s="284"/>
      <c r="F115" s="215"/>
      <c r="G115" s="215"/>
      <c r="H115" s="215"/>
      <c r="I115" s="215"/>
      <c r="J115" s="215"/>
      <c r="K115" s="215"/>
      <c r="L115" s="215"/>
      <c r="M115" s="215"/>
    </row>
    <row r="116" spans="1:13" ht="18" x14ac:dyDescent="0.25">
      <c r="A116" s="333">
        <v>61104</v>
      </c>
      <c r="B116" s="334" t="s">
        <v>379</v>
      </c>
      <c r="C116" s="301">
        <v>0</v>
      </c>
      <c r="D116" s="301">
        <v>1000</v>
      </c>
      <c r="E116" s="284"/>
      <c r="F116" s="215"/>
      <c r="G116" s="215"/>
      <c r="H116" s="215"/>
      <c r="I116" s="215"/>
      <c r="J116" s="215"/>
      <c r="K116" s="215"/>
      <c r="L116" s="215"/>
      <c r="M116" s="215"/>
    </row>
    <row r="117" spans="1:13" ht="18" x14ac:dyDescent="0.25">
      <c r="A117" s="333">
        <v>61199</v>
      </c>
      <c r="B117" s="334" t="s">
        <v>380</v>
      </c>
      <c r="C117" s="301">
        <v>0</v>
      </c>
      <c r="D117" s="301">
        <v>0</v>
      </c>
      <c r="E117" s="284"/>
      <c r="F117" s="215"/>
      <c r="G117" s="215"/>
      <c r="H117" s="215"/>
      <c r="I117" s="215"/>
      <c r="J117" s="215"/>
      <c r="K117" s="215"/>
      <c r="L117" s="215"/>
      <c r="M117" s="215"/>
    </row>
    <row r="118" spans="1:13" ht="18" x14ac:dyDescent="0.25">
      <c r="A118" s="328">
        <v>612</v>
      </c>
      <c r="B118" s="223" t="s">
        <v>381</v>
      </c>
      <c r="C118" s="288">
        <f>+C119</f>
        <v>0</v>
      </c>
      <c r="D118" s="288">
        <f>+D119</f>
        <v>0</v>
      </c>
      <c r="E118" s="284"/>
      <c r="F118" s="215"/>
      <c r="G118" s="215"/>
      <c r="H118" s="215"/>
      <c r="I118" s="215"/>
      <c r="J118" s="215"/>
      <c r="K118" s="215"/>
      <c r="L118" s="215"/>
      <c r="M118" s="215"/>
    </row>
    <row r="119" spans="1:13" ht="18" x14ac:dyDescent="0.25">
      <c r="A119" s="333">
        <v>61201</v>
      </c>
      <c r="B119" s="334" t="s">
        <v>382</v>
      </c>
      <c r="C119" s="301">
        <v>0</v>
      </c>
      <c r="D119" s="301"/>
      <c r="E119" s="284"/>
      <c r="F119" s="215"/>
      <c r="G119" s="215"/>
      <c r="H119" s="215"/>
      <c r="I119" s="215"/>
      <c r="J119" s="215"/>
      <c r="K119" s="215"/>
      <c r="L119" s="215"/>
      <c r="M119" s="215"/>
    </row>
    <row r="120" spans="1:13" ht="18" x14ac:dyDescent="0.25">
      <c r="A120" s="328">
        <v>615</v>
      </c>
      <c r="B120" s="223" t="s">
        <v>383</v>
      </c>
      <c r="C120" s="288">
        <f>SUM(C121:C124)</f>
        <v>0</v>
      </c>
      <c r="D120" s="288">
        <f>SUM(D121:D124)</f>
        <v>0</v>
      </c>
      <c r="E120" s="284"/>
      <c r="F120" s="215"/>
      <c r="G120" s="215"/>
      <c r="H120" s="215"/>
      <c r="I120" s="215"/>
      <c r="J120" s="215"/>
      <c r="K120" s="215"/>
      <c r="L120" s="215"/>
      <c r="M120" s="215"/>
    </row>
    <row r="121" spans="1:13" ht="18" x14ac:dyDescent="0.25">
      <c r="A121" s="333">
        <v>61501</v>
      </c>
      <c r="B121" s="340" t="s">
        <v>384</v>
      </c>
      <c r="C121" s="288">
        <v>0</v>
      </c>
      <c r="D121" s="288">
        <v>0</v>
      </c>
      <c r="E121" s="284"/>
      <c r="F121" s="215"/>
      <c r="G121" s="215"/>
      <c r="H121" s="215"/>
      <c r="I121" s="215"/>
      <c r="J121" s="215"/>
      <c r="K121" s="215"/>
      <c r="L121" s="215"/>
      <c r="M121" s="215"/>
    </row>
    <row r="122" spans="1:13" ht="18" x14ac:dyDescent="0.25">
      <c r="A122" s="333">
        <v>61502</v>
      </c>
      <c r="B122" s="340" t="s">
        <v>385</v>
      </c>
      <c r="C122" s="288">
        <v>0</v>
      </c>
      <c r="D122" s="288">
        <v>0</v>
      </c>
      <c r="E122" s="284"/>
      <c r="F122" s="215"/>
      <c r="G122" s="215"/>
      <c r="H122" s="215"/>
      <c r="I122" s="215"/>
      <c r="J122" s="215"/>
      <c r="K122" s="215"/>
      <c r="L122" s="215"/>
      <c r="M122" s="215"/>
    </row>
    <row r="123" spans="1:13" ht="18" x14ac:dyDescent="0.25">
      <c r="A123" s="333">
        <v>61503</v>
      </c>
      <c r="B123" s="340" t="s">
        <v>386</v>
      </c>
      <c r="C123" s="288">
        <v>0</v>
      </c>
      <c r="D123" s="288">
        <v>0</v>
      </c>
      <c r="E123" s="284"/>
      <c r="F123" s="215"/>
      <c r="G123" s="215"/>
      <c r="H123" s="215"/>
      <c r="I123" s="215"/>
      <c r="J123" s="215"/>
      <c r="K123" s="215"/>
      <c r="L123" s="215"/>
      <c r="M123" s="215"/>
    </row>
    <row r="124" spans="1:13" ht="18" x14ac:dyDescent="0.25">
      <c r="A124" s="333">
        <v>61599</v>
      </c>
      <c r="B124" s="340" t="s">
        <v>387</v>
      </c>
      <c r="C124" s="301">
        <v>0</v>
      </c>
      <c r="D124" s="301">
        <v>0</v>
      </c>
      <c r="E124" s="284"/>
      <c r="F124" s="215"/>
      <c r="G124" s="215"/>
      <c r="H124" s="215"/>
      <c r="I124" s="215"/>
      <c r="J124" s="215"/>
      <c r="K124" s="215"/>
      <c r="L124" s="215"/>
      <c r="M124" s="215"/>
    </row>
    <row r="125" spans="1:13" ht="18" x14ac:dyDescent="0.25">
      <c r="A125" s="328">
        <v>616</v>
      </c>
      <c r="B125" s="223" t="s">
        <v>388</v>
      </c>
      <c r="C125" s="288">
        <f>SUM(C126:C133)</f>
        <v>0</v>
      </c>
      <c r="D125" s="288">
        <f>SUM(D126:D133)</f>
        <v>0</v>
      </c>
      <c r="E125" s="284"/>
      <c r="F125" s="215"/>
      <c r="G125" s="215"/>
      <c r="H125" s="215"/>
      <c r="I125" s="215"/>
      <c r="J125" s="215"/>
      <c r="K125" s="215"/>
      <c r="L125" s="215"/>
      <c r="M125" s="215"/>
    </row>
    <row r="126" spans="1:13" ht="18" x14ac:dyDescent="0.25">
      <c r="A126" s="333">
        <v>61601</v>
      </c>
      <c r="B126" s="334" t="s">
        <v>389</v>
      </c>
      <c r="C126" s="288">
        <v>0</v>
      </c>
      <c r="D126" s="288">
        <v>0</v>
      </c>
      <c r="E126" s="284"/>
      <c r="F126" s="215"/>
      <c r="G126" s="215"/>
      <c r="H126" s="215"/>
      <c r="I126" s="215"/>
      <c r="J126" s="215"/>
      <c r="K126" s="215"/>
      <c r="L126" s="215"/>
      <c r="M126" s="215"/>
    </row>
    <row r="127" spans="1:13" ht="18" x14ac:dyDescent="0.25">
      <c r="A127" s="333">
        <v>61602</v>
      </c>
      <c r="B127" s="334" t="s">
        <v>390</v>
      </c>
      <c r="C127" s="288">
        <v>0</v>
      </c>
      <c r="D127" s="288">
        <v>0</v>
      </c>
      <c r="E127" s="284"/>
      <c r="F127" s="215"/>
      <c r="G127" s="215"/>
      <c r="H127" s="215"/>
      <c r="I127" s="215"/>
      <c r="J127" s="215"/>
      <c r="K127" s="215"/>
      <c r="L127" s="215"/>
      <c r="M127" s="215"/>
    </row>
    <row r="128" spans="1:13" ht="18" x14ac:dyDescent="0.25">
      <c r="A128" s="333">
        <v>61603</v>
      </c>
      <c r="B128" s="334" t="s">
        <v>391</v>
      </c>
      <c r="C128" s="288">
        <v>0</v>
      </c>
      <c r="D128" s="288">
        <v>0</v>
      </c>
      <c r="E128" s="284"/>
      <c r="F128" s="215"/>
      <c r="G128" s="215"/>
      <c r="H128" s="215"/>
      <c r="I128" s="215"/>
      <c r="J128" s="215"/>
      <c r="K128" s="215"/>
      <c r="L128" s="215"/>
      <c r="M128" s="215"/>
    </row>
    <row r="129" spans="1:13" ht="18" x14ac:dyDescent="0.25">
      <c r="A129" s="333">
        <v>61604</v>
      </c>
      <c r="B129" s="334" t="s">
        <v>392</v>
      </c>
      <c r="C129" s="288">
        <v>0</v>
      </c>
      <c r="D129" s="288">
        <v>0</v>
      </c>
      <c r="E129" s="284"/>
      <c r="F129" s="215"/>
      <c r="G129" s="215"/>
      <c r="H129" s="215"/>
      <c r="I129" s="215"/>
      <c r="J129" s="215"/>
      <c r="K129" s="215"/>
      <c r="L129" s="215"/>
      <c r="M129" s="215"/>
    </row>
    <row r="130" spans="1:13" ht="18" x14ac:dyDescent="0.25">
      <c r="A130" s="333">
        <v>61606</v>
      </c>
      <c r="B130" s="334" t="s">
        <v>393</v>
      </c>
      <c r="C130" s="288">
        <v>0</v>
      </c>
      <c r="D130" s="288">
        <v>0</v>
      </c>
      <c r="E130" s="284"/>
      <c r="F130" s="215"/>
      <c r="G130" s="215"/>
      <c r="H130" s="215"/>
      <c r="I130" s="215"/>
      <c r="J130" s="215"/>
      <c r="K130" s="215"/>
      <c r="L130" s="215"/>
      <c r="M130" s="215"/>
    </row>
    <row r="131" spans="1:13" ht="18" x14ac:dyDescent="0.25">
      <c r="A131" s="333">
        <v>61607</v>
      </c>
      <c r="B131" s="334" t="s">
        <v>394</v>
      </c>
      <c r="C131" s="288">
        <v>0</v>
      </c>
      <c r="D131" s="288"/>
      <c r="E131" s="284"/>
      <c r="F131" s="215"/>
      <c r="G131" s="215"/>
      <c r="H131" s="215"/>
      <c r="I131" s="215"/>
      <c r="J131" s="215"/>
      <c r="K131" s="215"/>
      <c r="L131" s="215"/>
      <c r="M131" s="215"/>
    </row>
    <row r="132" spans="1:13" ht="18" x14ac:dyDescent="0.25">
      <c r="A132" s="333">
        <v>61608</v>
      </c>
      <c r="B132" s="334" t="s">
        <v>395</v>
      </c>
      <c r="C132" s="288">
        <v>0</v>
      </c>
      <c r="D132" s="288">
        <v>0</v>
      </c>
      <c r="E132" s="284"/>
      <c r="F132" s="215"/>
      <c r="G132" s="215"/>
      <c r="H132" s="215"/>
      <c r="I132" s="215"/>
      <c r="J132" s="215"/>
      <c r="K132" s="215"/>
      <c r="L132" s="215"/>
      <c r="M132" s="215"/>
    </row>
    <row r="133" spans="1:13" ht="18" x14ac:dyDescent="0.25">
      <c r="A133" s="333">
        <v>61699</v>
      </c>
      <c r="B133" s="334" t="s">
        <v>396</v>
      </c>
      <c r="C133" s="301">
        <v>0</v>
      </c>
      <c r="D133" s="301">
        <v>0</v>
      </c>
      <c r="E133" s="284"/>
      <c r="F133" s="215"/>
      <c r="G133" s="215"/>
      <c r="H133" s="215"/>
      <c r="I133" s="215"/>
      <c r="J133" s="215"/>
      <c r="K133" s="215"/>
      <c r="L133" s="215"/>
      <c r="M133" s="215"/>
    </row>
    <row r="134" spans="1:13" ht="18" x14ac:dyDescent="0.25">
      <c r="A134" s="328">
        <v>62</v>
      </c>
      <c r="B134" s="223" t="s">
        <v>259</v>
      </c>
      <c r="C134" s="288">
        <f>SUM(C135,C137,)</f>
        <v>0</v>
      </c>
      <c r="D134" s="288">
        <f>SUM(D135,D137,)</f>
        <v>0</v>
      </c>
      <c r="E134" s="284"/>
      <c r="F134" s="215"/>
      <c r="G134" s="215"/>
      <c r="H134" s="215"/>
      <c r="I134" s="215"/>
      <c r="J134" s="215"/>
      <c r="K134" s="215"/>
      <c r="L134" s="215"/>
      <c r="M134" s="215"/>
    </row>
    <row r="135" spans="1:13" ht="18" x14ac:dyDescent="0.25">
      <c r="A135" s="328">
        <v>622</v>
      </c>
      <c r="B135" s="223" t="s">
        <v>397</v>
      </c>
      <c r="C135" s="288">
        <f>SUM(C136)</f>
        <v>0</v>
      </c>
      <c r="D135" s="288">
        <f>SUM(D136)</f>
        <v>0</v>
      </c>
      <c r="E135" s="284"/>
      <c r="F135" s="215"/>
      <c r="G135" s="215"/>
      <c r="H135" s="215"/>
      <c r="I135" s="215"/>
      <c r="J135" s="215"/>
      <c r="K135" s="215"/>
      <c r="L135" s="215"/>
      <c r="M135" s="215"/>
    </row>
    <row r="136" spans="1:13" ht="36" x14ac:dyDescent="0.25">
      <c r="A136" s="333">
        <v>62201</v>
      </c>
      <c r="B136" s="342" t="s">
        <v>398</v>
      </c>
      <c r="C136" s="301"/>
      <c r="D136" s="301">
        <v>0</v>
      </c>
      <c r="E136" s="284"/>
      <c r="F136" s="215"/>
      <c r="G136" s="215"/>
      <c r="H136" s="215"/>
      <c r="I136" s="215"/>
      <c r="J136" s="215"/>
      <c r="K136" s="215"/>
      <c r="L136" s="215"/>
      <c r="M136" s="215"/>
    </row>
    <row r="137" spans="1:13" ht="18" x14ac:dyDescent="0.25">
      <c r="A137" s="328">
        <v>623</v>
      </c>
      <c r="B137" s="223" t="s">
        <v>399</v>
      </c>
      <c r="C137" s="288">
        <f>SUM(C138)</f>
        <v>0</v>
      </c>
      <c r="D137" s="288">
        <f>SUM(D138)</f>
        <v>0</v>
      </c>
      <c r="E137" s="284"/>
      <c r="F137" s="215"/>
      <c r="G137" s="215"/>
      <c r="H137" s="215"/>
      <c r="I137" s="215"/>
      <c r="J137" s="215"/>
      <c r="K137" s="215"/>
      <c r="L137" s="215"/>
      <c r="M137" s="215"/>
    </row>
    <row r="138" spans="1:13" ht="18" x14ac:dyDescent="0.25">
      <c r="A138" s="333">
        <v>62303</v>
      </c>
      <c r="B138" s="334" t="s">
        <v>372</v>
      </c>
      <c r="C138" s="301"/>
      <c r="D138" s="301">
        <v>0</v>
      </c>
      <c r="E138" s="284"/>
      <c r="F138" s="215"/>
      <c r="G138" s="215"/>
      <c r="H138" s="215"/>
      <c r="I138" s="215"/>
      <c r="J138" s="215"/>
      <c r="K138" s="215"/>
      <c r="L138" s="215"/>
      <c r="M138" s="215"/>
    </row>
    <row r="139" spans="1:13" ht="18" x14ac:dyDescent="0.25">
      <c r="A139" s="328">
        <v>72</v>
      </c>
      <c r="B139" s="223" t="s">
        <v>189</v>
      </c>
      <c r="C139" s="288">
        <f>SUM(C140)</f>
        <v>0</v>
      </c>
      <c r="D139" s="288">
        <f>SUM(D140)</f>
        <v>0</v>
      </c>
      <c r="E139" s="284"/>
      <c r="F139" s="215"/>
      <c r="G139" s="215"/>
      <c r="H139" s="215"/>
      <c r="I139" s="215"/>
      <c r="J139" s="215"/>
      <c r="K139" s="215"/>
      <c r="L139" s="215"/>
      <c r="M139" s="215"/>
    </row>
    <row r="140" spans="1:13" ht="18" x14ac:dyDescent="0.25">
      <c r="A140" s="328">
        <v>721</v>
      </c>
      <c r="B140" s="223" t="s">
        <v>400</v>
      </c>
      <c r="C140" s="288">
        <f>SUM(C141)</f>
        <v>0</v>
      </c>
      <c r="D140" s="288">
        <f>SUM(D141)</f>
        <v>0</v>
      </c>
      <c r="E140" s="284"/>
      <c r="F140" s="215"/>
      <c r="G140" s="215"/>
      <c r="H140" s="215"/>
      <c r="I140" s="215"/>
      <c r="J140" s="215"/>
      <c r="K140" s="215"/>
      <c r="L140" s="215"/>
      <c r="M140" s="215"/>
    </row>
    <row r="141" spans="1:13" ht="18.75" thickBot="1" x14ac:dyDescent="0.3">
      <c r="A141" s="343">
        <v>72101</v>
      </c>
      <c r="B141" s="344" t="s">
        <v>400</v>
      </c>
      <c r="C141" s="252">
        <v>0</v>
      </c>
      <c r="D141" s="308">
        <v>0</v>
      </c>
      <c r="E141" s="324"/>
      <c r="F141" s="215"/>
      <c r="G141" s="215"/>
      <c r="H141" s="215"/>
      <c r="I141" s="215"/>
      <c r="J141" s="215"/>
      <c r="K141" s="215"/>
      <c r="L141" s="215"/>
      <c r="M141" s="215"/>
    </row>
    <row r="142" spans="1:13" ht="18" x14ac:dyDescent="0.25">
      <c r="A142" s="345"/>
      <c r="B142" s="346" t="s">
        <v>93</v>
      </c>
      <c r="C142" s="310">
        <f>SUM(C38+C94+C105+C111+C134+C139)+C12</f>
        <v>0</v>
      </c>
      <c r="D142" s="310">
        <f>SUM(D38+D94+D105+D111+D134+D139)+D12+D32</f>
        <v>20981.48</v>
      </c>
      <c r="E142" s="310">
        <f>SUM(C142:D142)</f>
        <v>20981.48</v>
      </c>
      <c r="F142" s="215"/>
      <c r="G142" s="215"/>
      <c r="H142" s="215"/>
      <c r="I142" s="215"/>
      <c r="J142" s="215"/>
      <c r="K142" s="215"/>
      <c r="L142" s="215"/>
      <c r="M142" s="215"/>
    </row>
    <row r="143" spans="1:13" ht="18" x14ac:dyDescent="0.25">
      <c r="A143" s="215"/>
      <c r="B143" s="215"/>
      <c r="C143" s="215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</row>
    <row r="144" spans="1:13" ht="18" x14ac:dyDescent="0.25">
      <c r="A144" s="665" t="s">
        <v>408</v>
      </c>
      <c r="B144" s="665" t="s">
        <v>409</v>
      </c>
      <c r="C144" s="674" t="s">
        <v>410</v>
      </c>
      <c r="D144" s="665" t="s">
        <v>411</v>
      </c>
      <c r="E144" s="674" t="s">
        <v>412</v>
      </c>
      <c r="F144" s="674" t="s">
        <v>413</v>
      </c>
      <c r="G144" s="674"/>
      <c r="H144" s="674" t="s">
        <v>414</v>
      </c>
      <c r="I144" s="664" t="s">
        <v>415</v>
      </c>
      <c r="J144" s="664"/>
      <c r="K144" s="664"/>
      <c r="L144" s="664"/>
      <c r="M144" s="665" t="s">
        <v>93</v>
      </c>
    </row>
    <row r="145" spans="1:13" ht="18" x14ac:dyDescent="0.25">
      <c r="A145" s="665"/>
      <c r="B145" s="665"/>
      <c r="C145" s="674"/>
      <c r="D145" s="665"/>
      <c r="E145" s="674"/>
      <c r="F145" s="674"/>
      <c r="G145" s="674"/>
      <c r="H145" s="674"/>
      <c r="I145" s="258" t="s">
        <v>416</v>
      </c>
      <c r="J145" s="675" t="s">
        <v>417</v>
      </c>
      <c r="K145" s="675"/>
      <c r="L145" s="675"/>
      <c r="M145" s="665"/>
    </row>
    <row r="146" spans="1:13" ht="36" x14ac:dyDescent="0.25">
      <c r="A146" s="665"/>
      <c r="B146" s="665"/>
      <c r="C146" s="674"/>
      <c r="D146" s="665"/>
      <c r="E146" s="674"/>
      <c r="F146" s="259" t="s">
        <v>418</v>
      </c>
      <c r="G146" s="259" t="s">
        <v>419</v>
      </c>
      <c r="H146" s="259" t="s">
        <v>420</v>
      </c>
      <c r="I146" s="259" t="s">
        <v>421</v>
      </c>
      <c r="J146" s="260" t="s">
        <v>422</v>
      </c>
      <c r="K146" s="260" t="s">
        <v>423</v>
      </c>
      <c r="L146" s="259" t="s">
        <v>265</v>
      </c>
      <c r="M146" s="665"/>
    </row>
    <row r="147" spans="1:13" ht="18" x14ac:dyDescent="0.25">
      <c r="A147" s="261">
        <v>27</v>
      </c>
      <c r="B147" s="262" t="s">
        <v>504</v>
      </c>
      <c r="C147" s="269" t="s">
        <v>505</v>
      </c>
      <c r="D147" s="270" t="s">
        <v>506</v>
      </c>
      <c r="E147" s="272" t="s">
        <v>125</v>
      </c>
      <c r="F147" s="265">
        <v>600</v>
      </c>
      <c r="G147" s="265">
        <f>+F147*12</f>
        <v>7200</v>
      </c>
      <c r="H147" s="268">
        <v>600</v>
      </c>
      <c r="I147" s="266">
        <f>+H147*6.75%*12</f>
        <v>486</v>
      </c>
      <c r="J147" s="292"/>
      <c r="K147" s="266">
        <f>+H147*7.5%*12</f>
        <v>540</v>
      </c>
      <c r="L147" s="266">
        <f>SUM(I147:K147)</f>
        <v>1026</v>
      </c>
      <c r="M147" s="268">
        <f>ROUND((+G147+H147+L147),2)</f>
        <v>8826</v>
      </c>
    </row>
    <row r="148" spans="1:13" ht="18" x14ac:dyDescent="0.25">
      <c r="A148" s="261">
        <v>28</v>
      </c>
      <c r="B148" s="269" t="s">
        <v>507</v>
      </c>
      <c r="C148" s="269" t="s">
        <v>508</v>
      </c>
      <c r="D148" s="270" t="s">
        <v>506</v>
      </c>
      <c r="E148" s="272" t="s">
        <v>125</v>
      </c>
      <c r="F148" s="265">
        <v>396</v>
      </c>
      <c r="G148" s="265">
        <f>+F148*12</f>
        <v>4752</v>
      </c>
      <c r="H148" s="268">
        <f>+F148</f>
        <v>396</v>
      </c>
      <c r="I148" s="266">
        <f>+H148*6.75%*12</f>
        <v>320.76</v>
      </c>
      <c r="J148" s="268"/>
      <c r="K148" s="266">
        <f>+H148*7.5%*12</f>
        <v>356.4</v>
      </c>
      <c r="L148" s="266">
        <f>SUM(I148:K148)</f>
        <v>677.16</v>
      </c>
      <c r="M148" s="268">
        <f>ROUND((+G148+H148+L148),2)</f>
        <v>5825.16</v>
      </c>
    </row>
    <row r="149" spans="1:13" ht="18" x14ac:dyDescent="0.25">
      <c r="A149" s="261"/>
      <c r="B149" s="313" t="s">
        <v>448</v>
      </c>
      <c r="C149" s="269"/>
      <c r="D149" s="325"/>
      <c r="E149" s="272"/>
      <c r="F149" s="316">
        <f t="shared" ref="F149:M149" si="0">SUM(F147:F148)</f>
        <v>996</v>
      </c>
      <c r="G149" s="316">
        <f t="shared" si="0"/>
        <v>11952</v>
      </c>
      <c r="H149" s="316">
        <f t="shared" si="0"/>
        <v>996</v>
      </c>
      <c r="I149" s="316">
        <f t="shared" si="0"/>
        <v>806.76</v>
      </c>
      <c r="J149" s="316">
        <f t="shared" si="0"/>
        <v>0</v>
      </c>
      <c r="K149" s="316">
        <f t="shared" si="0"/>
        <v>896.4</v>
      </c>
      <c r="L149" s="316">
        <f t="shared" si="0"/>
        <v>1703.1599999999999</v>
      </c>
      <c r="M149" s="316">
        <f t="shared" si="0"/>
        <v>14651.16</v>
      </c>
    </row>
  </sheetData>
  <mergeCells count="20">
    <mergeCell ref="F144:G145"/>
    <mergeCell ref="H144:H145"/>
    <mergeCell ref="I144:L144"/>
    <mergeCell ref="M144:M146"/>
    <mergeCell ref="J145:L145"/>
    <mergeCell ref="A9:E9"/>
    <mergeCell ref="A10:B10"/>
    <mergeCell ref="C10:D10"/>
    <mergeCell ref="E10:E11"/>
    <mergeCell ref="A144:A146"/>
    <mergeCell ref="B144:B146"/>
    <mergeCell ref="C144:C146"/>
    <mergeCell ref="D144:D146"/>
    <mergeCell ref="E144:E146"/>
    <mergeCell ref="A8:E8"/>
    <mergeCell ref="A3:E3"/>
    <mergeCell ref="A4:E4"/>
    <mergeCell ref="A5:E5"/>
    <mergeCell ref="A6:E6"/>
    <mergeCell ref="A7:E7"/>
  </mergeCells>
  <pageMargins left="0.51181102362204722" right="0.11811023622047245" top="0.74803149606299213" bottom="0.55118110236220474" header="0.31496062992125984" footer="0.31496062992125984"/>
  <pageSetup scale="90" orientation="portrait" horizontalDpi="120" verticalDpi="72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148"/>
  <sheetViews>
    <sheetView topLeftCell="A112" workbookViewId="0">
      <selection activeCell="H127" sqref="H127"/>
    </sheetView>
  </sheetViews>
  <sheetFormatPr baseColWidth="10" defaultRowHeight="15" x14ac:dyDescent="0.25"/>
  <cols>
    <col min="2" max="2" width="46.5703125" customWidth="1"/>
    <col min="3" max="3" width="17.140625" customWidth="1"/>
    <col min="4" max="4" width="20.7109375" customWidth="1"/>
    <col min="5" max="5" width="19.7109375" customWidth="1"/>
    <col min="6" max="6" width="14.5703125" customWidth="1"/>
    <col min="7" max="7" width="18.42578125" customWidth="1"/>
    <col min="8" max="8" width="14.140625" customWidth="1"/>
    <col min="9" max="9" width="14.5703125" customWidth="1"/>
    <col min="11" max="11" width="14.140625" customWidth="1"/>
    <col min="12" max="12" width="13.7109375" customWidth="1"/>
    <col min="13" max="13" width="16.42578125" customWidth="1"/>
  </cols>
  <sheetData>
    <row r="3" spans="1:13" ht="18" x14ac:dyDescent="0.25">
      <c r="A3" s="672" t="s">
        <v>401</v>
      </c>
      <c r="B3" s="672"/>
      <c r="C3" s="672"/>
      <c r="D3" s="672"/>
      <c r="E3" s="672"/>
      <c r="F3" s="215"/>
      <c r="G3" s="215"/>
      <c r="H3" s="215"/>
      <c r="I3" s="215"/>
      <c r="J3" s="215"/>
      <c r="K3" s="215"/>
      <c r="L3" s="215"/>
      <c r="M3" s="215"/>
    </row>
    <row r="4" spans="1:13" ht="18" x14ac:dyDescent="0.25">
      <c r="A4" s="672" t="s">
        <v>402</v>
      </c>
      <c r="B4" s="672"/>
      <c r="C4" s="672"/>
      <c r="D4" s="672"/>
      <c r="E4" s="672"/>
      <c r="F4" s="215"/>
      <c r="G4" s="215"/>
      <c r="H4" s="215"/>
      <c r="I4" s="215"/>
      <c r="J4" s="215"/>
      <c r="K4" s="215"/>
      <c r="L4" s="215"/>
      <c r="M4" s="215"/>
    </row>
    <row r="5" spans="1:13" ht="18" x14ac:dyDescent="0.25">
      <c r="A5" s="672" t="s">
        <v>163</v>
      </c>
      <c r="B5" s="672"/>
      <c r="C5" s="672"/>
      <c r="D5" s="672"/>
      <c r="E5" s="672"/>
      <c r="F5" s="215"/>
      <c r="G5" s="215"/>
      <c r="H5" s="215"/>
      <c r="I5" s="215"/>
      <c r="J5" s="215"/>
      <c r="K5" s="215"/>
      <c r="L5" s="215"/>
      <c r="M5" s="215"/>
    </row>
    <row r="6" spans="1:13" ht="18" x14ac:dyDescent="0.25">
      <c r="A6" s="672" t="s">
        <v>438</v>
      </c>
      <c r="B6" s="672"/>
      <c r="C6" s="672"/>
      <c r="D6" s="672"/>
      <c r="E6" s="672"/>
      <c r="F6" s="215"/>
      <c r="G6" s="215"/>
      <c r="H6" s="215"/>
      <c r="I6" s="215"/>
      <c r="J6" s="215"/>
      <c r="K6" s="215"/>
      <c r="L6" s="215"/>
      <c r="M6" s="215"/>
    </row>
    <row r="7" spans="1:13" ht="18" x14ac:dyDescent="0.25">
      <c r="A7" s="672" t="s">
        <v>403</v>
      </c>
      <c r="B7" s="672"/>
      <c r="C7" s="672"/>
      <c r="D7" s="672"/>
      <c r="E7" s="672"/>
      <c r="F7" s="215"/>
      <c r="G7" s="215"/>
      <c r="H7" s="215"/>
      <c r="I7" s="215"/>
      <c r="J7" s="215"/>
      <c r="K7" s="215"/>
      <c r="L7" s="215"/>
      <c r="M7" s="215"/>
    </row>
    <row r="8" spans="1:13" ht="18" x14ac:dyDescent="0.25">
      <c r="A8" s="672" t="s">
        <v>404</v>
      </c>
      <c r="B8" s="672"/>
      <c r="C8" s="672"/>
      <c r="D8" s="672"/>
      <c r="E8" s="672"/>
      <c r="F8" s="215"/>
      <c r="G8" s="215"/>
      <c r="H8" s="215"/>
      <c r="I8" s="215"/>
      <c r="J8" s="215"/>
      <c r="K8" s="215"/>
      <c r="L8" s="215"/>
      <c r="M8" s="215"/>
    </row>
    <row r="9" spans="1:13" ht="18" x14ac:dyDescent="0.25">
      <c r="A9" s="673" t="s">
        <v>717</v>
      </c>
      <c r="B9" s="673"/>
      <c r="C9" s="673"/>
      <c r="D9" s="673"/>
      <c r="E9" s="673"/>
      <c r="F9" s="215"/>
      <c r="G9" s="215"/>
      <c r="H9" s="215"/>
      <c r="I9" s="215"/>
      <c r="J9" s="215"/>
      <c r="K9" s="215"/>
      <c r="L9" s="215"/>
      <c r="M9" s="215"/>
    </row>
    <row r="10" spans="1:13" ht="18" x14ac:dyDescent="0.25">
      <c r="A10" s="664" t="s">
        <v>269</v>
      </c>
      <c r="B10" s="664"/>
      <c r="C10" s="664" t="s">
        <v>270</v>
      </c>
      <c r="D10" s="664"/>
      <c r="E10" s="665" t="s">
        <v>93</v>
      </c>
      <c r="F10" s="215"/>
      <c r="G10" s="215"/>
      <c r="H10" s="215"/>
      <c r="I10" s="215"/>
      <c r="J10" s="215"/>
      <c r="K10" s="215"/>
      <c r="L10" s="215"/>
      <c r="M10" s="215"/>
    </row>
    <row r="11" spans="1:13" ht="72" x14ac:dyDescent="0.25">
      <c r="A11" s="217" t="s">
        <v>271</v>
      </c>
      <c r="B11" s="217" t="s">
        <v>272</v>
      </c>
      <c r="C11" s="218" t="s">
        <v>405</v>
      </c>
      <c r="D11" s="218" t="s">
        <v>275</v>
      </c>
      <c r="E11" s="665"/>
      <c r="F11" s="215"/>
      <c r="G11" s="215"/>
      <c r="H11" s="215"/>
      <c r="I11" s="215"/>
      <c r="J11" s="215"/>
      <c r="K11" s="215"/>
      <c r="L11" s="215"/>
      <c r="M11" s="215"/>
    </row>
    <row r="12" spans="1:13" ht="18" x14ac:dyDescent="0.25">
      <c r="A12" s="219">
        <v>51</v>
      </c>
      <c r="B12" s="220" t="s">
        <v>192</v>
      </c>
      <c r="C12" s="282">
        <f>SUM(C13,C18,C22,C25,C27,C29,C35)</f>
        <v>0</v>
      </c>
      <c r="D12" s="282">
        <f>SUM(D13,D18,D22,D25,D27,D29,D35)</f>
        <v>7503.52</v>
      </c>
      <c r="E12" s="282"/>
      <c r="F12" s="215"/>
      <c r="G12" s="215"/>
      <c r="H12" s="215"/>
      <c r="I12" s="215"/>
      <c r="J12" s="215"/>
      <c r="K12" s="215"/>
      <c r="L12" s="215"/>
      <c r="M12" s="215"/>
    </row>
    <row r="13" spans="1:13" ht="18" x14ac:dyDescent="0.25">
      <c r="A13" s="222">
        <v>511</v>
      </c>
      <c r="B13" s="223" t="s">
        <v>276</v>
      </c>
      <c r="C13" s="283">
        <f>SUM(C14:C17)</f>
        <v>0</v>
      </c>
      <c r="D13" s="283">
        <f>SUM(D14:D17)</f>
        <v>5460</v>
      </c>
      <c r="E13" s="284"/>
      <c r="F13" s="215"/>
      <c r="G13" s="215"/>
      <c r="H13" s="215"/>
      <c r="I13" s="215"/>
      <c r="J13" s="215"/>
      <c r="K13" s="215"/>
      <c r="L13" s="215"/>
      <c r="M13" s="215"/>
    </row>
    <row r="14" spans="1:13" ht="18" x14ac:dyDescent="0.25">
      <c r="A14" s="226" t="s">
        <v>277</v>
      </c>
      <c r="B14" s="227" t="s">
        <v>278</v>
      </c>
      <c r="C14" s="228">
        <v>0</v>
      </c>
      <c r="D14" s="298">
        <v>5040</v>
      </c>
      <c r="E14" s="284"/>
      <c r="F14" s="215"/>
      <c r="G14" s="215"/>
      <c r="H14" s="215"/>
      <c r="I14" s="215"/>
      <c r="J14" s="215"/>
      <c r="K14" s="215"/>
      <c r="L14" s="215"/>
      <c r="M14" s="215"/>
    </row>
    <row r="15" spans="1:13" ht="18" x14ac:dyDescent="0.25">
      <c r="A15" s="226" t="s">
        <v>279</v>
      </c>
      <c r="B15" s="227" t="s">
        <v>280</v>
      </c>
      <c r="C15" s="228">
        <v>0</v>
      </c>
      <c r="D15" s="298">
        <v>420</v>
      </c>
      <c r="E15" s="284"/>
      <c r="F15" s="215"/>
      <c r="G15" s="215"/>
      <c r="H15" s="215"/>
      <c r="I15" s="215"/>
      <c r="J15" s="215"/>
      <c r="K15" s="215"/>
      <c r="L15" s="215"/>
      <c r="M15" s="215"/>
    </row>
    <row r="16" spans="1:13" ht="18" x14ac:dyDescent="0.25">
      <c r="A16" s="226" t="s">
        <v>281</v>
      </c>
      <c r="B16" s="227" t="s">
        <v>282</v>
      </c>
      <c r="C16" s="228">
        <v>0</v>
      </c>
      <c r="D16" s="298">
        <v>0</v>
      </c>
      <c r="E16" s="284"/>
      <c r="F16" s="215"/>
      <c r="G16" s="215"/>
      <c r="H16" s="215"/>
      <c r="I16" s="215"/>
      <c r="J16" s="215"/>
      <c r="K16" s="215"/>
      <c r="L16" s="215"/>
      <c r="M16" s="215"/>
    </row>
    <row r="17" spans="1:13" ht="18" x14ac:dyDescent="0.25">
      <c r="A17" s="226" t="s">
        <v>283</v>
      </c>
      <c r="B17" s="227" t="s">
        <v>284</v>
      </c>
      <c r="C17" s="229">
        <v>0</v>
      </c>
      <c r="D17" s="299">
        <v>0</v>
      </c>
      <c r="E17" s="285"/>
      <c r="F17" s="215"/>
      <c r="G17" s="215"/>
      <c r="H17" s="215"/>
      <c r="I17" s="215"/>
      <c r="J17" s="215"/>
      <c r="K17" s="215"/>
      <c r="L17" s="215"/>
      <c r="M17" s="215"/>
    </row>
    <row r="18" spans="1:13" ht="18" x14ac:dyDescent="0.25">
      <c r="A18" s="232" t="s">
        <v>285</v>
      </c>
      <c r="B18" s="233" t="s">
        <v>286</v>
      </c>
      <c r="C18" s="286">
        <f>SUM(C19:C21)</f>
        <v>0</v>
      </c>
      <c r="D18" s="286">
        <f>SUM(D19:D21)</f>
        <v>1163.52</v>
      </c>
      <c r="E18" s="284"/>
      <c r="F18" s="215"/>
      <c r="G18" s="215"/>
      <c r="H18" s="215"/>
      <c r="I18" s="215"/>
      <c r="J18" s="215"/>
      <c r="K18" s="215"/>
      <c r="L18" s="215"/>
      <c r="M18" s="215"/>
    </row>
    <row r="19" spans="1:13" ht="18" x14ac:dyDescent="0.25">
      <c r="A19" s="226" t="s">
        <v>287</v>
      </c>
      <c r="B19" s="227" t="s">
        <v>278</v>
      </c>
      <c r="C19" s="298">
        <v>0</v>
      </c>
      <c r="D19" s="298">
        <v>0</v>
      </c>
      <c r="E19" s="284"/>
      <c r="F19" s="215"/>
      <c r="G19" s="215"/>
      <c r="H19" s="215"/>
      <c r="I19" s="215"/>
      <c r="J19" s="215"/>
      <c r="K19" s="215"/>
      <c r="L19" s="215"/>
      <c r="M19" s="215"/>
    </row>
    <row r="20" spans="1:13" ht="18" x14ac:dyDescent="0.25">
      <c r="A20" s="234">
        <v>51202</v>
      </c>
      <c r="B20" s="235" t="s">
        <v>288</v>
      </c>
      <c r="C20" s="298">
        <v>0</v>
      </c>
      <c r="D20" s="298">
        <v>1163.52</v>
      </c>
      <c r="E20" s="284"/>
      <c r="F20" s="215"/>
      <c r="G20" s="215"/>
      <c r="H20" s="215"/>
      <c r="I20" s="215"/>
      <c r="J20" s="215"/>
      <c r="K20" s="215"/>
      <c r="L20" s="215"/>
      <c r="M20" s="215"/>
    </row>
    <row r="21" spans="1:13" ht="18" x14ac:dyDescent="0.25">
      <c r="A21" s="226" t="s">
        <v>289</v>
      </c>
      <c r="B21" s="227" t="s">
        <v>280</v>
      </c>
      <c r="C21" s="298">
        <v>0</v>
      </c>
      <c r="D21" s="298">
        <v>0</v>
      </c>
      <c r="E21" s="284"/>
      <c r="F21" s="215"/>
      <c r="G21" s="215"/>
      <c r="H21" s="215"/>
      <c r="I21" s="215"/>
      <c r="J21" s="215"/>
      <c r="K21" s="215"/>
      <c r="L21" s="215"/>
      <c r="M21" s="215"/>
    </row>
    <row r="22" spans="1:13" ht="18" x14ac:dyDescent="0.25">
      <c r="A22" s="232" t="s">
        <v>290</v>
      </c>
      <c r="B22" s="233" t="s">
        <v>291</v>
      </c>
      <c r="C22" s="286">
        <f>SUM(C23:C24)</f>
        <v>0</v>
      </c>
      <c r="D22" s="286">
        <f>SUM(D23:D24)</f>
        <v>150</v>
      </c>
      <c r="E22" s="284"/>
      <c r="F22" s="215"/>
      <c r="G22" s="215"/>
      <c r="H22" s="215"/>
      <c r="I22" s="215"/>
      <c r="J22" s="215"/>
      <c r="K22" s="215"/>
      <c r="L22" s="215"/>
      <c r="M22" s="215"/>
    </row>
    <row r="23" spans="1:13" ht="18" x14ac:dyDescent="0.25">
      <c r="A23" s="234">
        <v>51301</v>
      </c>
      <c r="B23" s="235" t="s">
        <v>292</v>
      </c>
      <c r="C23" s="301">
        <v>0</v>
      </c>
      <c r="D23" s="301">
        <v>150</v>
      </c>
      <c r="E23" s="284"/>
      <c r="F23" s="215"/>
      <c r="G23" s="215"/>
      <c r="H23" s="215"/>
      <c r="I23" s="215"/>
      <c r="J23" s="215"/>
      <c r="K23" s="215"/>
      <c r="L23" s="215"/>
      <c r="M23" s="215"/>
    </row>
    <row r="24" spans="1:13" ht="18" x14ac:dyDescent="0.25">
      <c r="A24" s="234">
        <v>51302</v>
      </c>
      <c r="B24" s="235" t="s">
        <v>293</v>
      </c>
      <c r="C24" s="302">
        <v>0</v>
      </c>
      <c r="D24" s="301">
        <v>0</v>
      </c>
      <c r="E24" s="284"/>
      <c r="F24" s="215"/>
      <c r="G24" s="215"/>
      <c r="H24" s="215"/>
      <c r="I24" s="215"/>
      <c r="J24" s="215"/>
      <c r="K24" s="215"/>
      <c r="L24" s="215"/>
      <c r="M24" s="215"/>
    </row>
    <row r="25" spans="1:13" ht="18" x14ac:dyDescent="0.25">
      <c r="A25" s="222">
        <v>514</v>
      </c>
      <c r="B25" s="238" t="s">
        <v>294</v>
      </c>
      <c r="C25" s="288">
        <f>SUM(C26)</f>
        <v>0</v>
      </c>
      <c r="D25" s="288">
        <f>SUM(D26)</f>
        <v>380</v>
      </c>
      <c r="E25" s="284"/>
      <c r="F25" s="215"/>
      <c r="G25" s="215"/>
      <c r="H25" s="215"/>
      <c r="I25" s="215"/>
      <c r="J25" s="215"/>
      <c r="K25" s="215"/>
      <c r="L25" s="215"/>
      <c r="M25" s="215"/>
    </row>
    <row r="26" spans="1:13" ht="18" x14ac:dyDescent="0.25">
      <c r="A26" s="226" t="s">
        <v>295</v>
      </c>
      <c r="B26" s="227" t="s">
        <v>296</v>
      </c>
      <c r="C26" s="298">
        <v>0</v>
      </c>
      <c r="D26" s="298">
        <v>380</v>
      </c>
      <c r="E26" s="284"/>
      <c r="F26" s="215"/>
      <c r="G26" s="215"/>
      <c r="H26" s="215"/>
      <c r="I26" s="215"/>
      <c r="J26" s="215"/>
      <c r="K26" s="215"/>
      <c r="L26" s="215"/>
      <c r="M26" s="215"/>
    </row>
    <row r="27" spans="1:13" ht="18" x14ac:dyDescent="0.25">
      <c r="A27" s="222">
        <v>515</v>
      </c>
      <c r="B27" s="238" t="s">
        <v>297</v>
      </c>
      <c r="C27" s="286">
        <f>SUM(C28)</f>
        <v>0</v>
      </c>
      <c r="D27" s="286">
        <f>SUM(D28)</f>
        <v>350</v>
      </c>
      <c r="E27" s="284"/>
      <c r="F27" s="215"/>
      <c r="G27" s="215"/>
      <c r="H27" s="215"/>
      <c r="I27" s="215"/>
      <c r="J27" s="215"/>
      <c r="K27" s="215"/>
      <c r="L27" s="215"/>
      <c r="M27" s="215"/>
    </row>
    <row r="28" spans="1:13" ht="18" x14ac:dyDescent="0.25">
      <c r="A28" s="226" t="s">
        <v>298</v>
      </c>
      <c r="B28" s="227" t="s">
        <v>299</v>
      </c>
      <c r="C28" s="298">
        <v>0</v>
      </c>
      <c r="D28" s="298">
        <v>350</v>
      </c>
      <c r="E28" s="284"/>
      <c r="F28" s="215"/>
      <c r="G28" s="215"/>
      <c r="H28" s="215"/>
      <c r="I28" s="215"/>
      <c r="J28" s="215"/>
      <c r="K28" s="215"/>
      <c r="L28" s="215"/>
      <c r="M28" s="215"/>
    </row>
    <row r="29" spans="1:13" ht="18" x14ac:dyDescent="0.25">
      <c r="A29" s="232" t="s">
        <v>300</v>
      </c>
      <c r="B29" s="233" t="s">
        <v>301</v>
      </c>
      <c r="C29" s="286" t="s">
        <v>302</v>
      </c>
      <c r="D29" s="286">
        <f>SUM(D30:D31)</f>
        <v>0</v>
      </c>
      <c r="E29" s="284"/>
      <c r="F29" s="215"/>
      <c r="G29" s="215"/>
      <c r="H29" s="215"/>
      <c r="I29" s="215"/>
      <c r="J29" s="215"/>
      <c r="K29" s="215"/>
      <c r="L29" s="215"/>
      <c r="M29" s="215"/>
    </row>
    <row r="30" spans="1:13" ht="18" x14ac:dyDescent="0.25">
      <c r="A30" s="234">
        <v>51601</v>
      </c>
      <c r="B30" s="235" t="s">
        <v>301</v>
      </c>
      <c r="C30" s="301">
        <v>0</v>
      </c>
      <c r="D30" s="301">
        <v>0</v>
      </c>
      <c r="E30" s="284"/>
      <c r="F30" s="215"/>
      <c r="G30" s="215"/>
      <c r="H30" s="215"/>
      <c r="I30" s="215"/>
      <c r="J30" s="215"/>
      <c r="K30" s="215"/>
      <c r="L30" s="215"/>
      <c r="M30" s="215"/>
    </row>
    <row r="31" spans="1:13" ht="18" x14ac:dyDescent="0.25">
      <c r="A31" s="234">
        <v>51602</v>
      </c>
      <c r="B31" s="235" t="s">
        <v>303</v>
      </c>
      <c r="C31" s="301">
        <v>0</v>
      </c>
      <c r="D31" s="301">
        <v>0</v>
      </c>
      <c r="E31" s="284"/>
      <c r="F31" s="215"/>
      <c r="G31" s="215"/>
      <c r="H31" s="215"/>
      <c r="I31" s="215"/>
      <c r="J31" s="215"/>
      <c r="K31" s="215"/>
      <c r="L31" s="215"/>
      <c r="M31" s="215"/>
    </row>
    <row r="32" spans="1:13" ht="18" x14ac:dyDescent="0.25">
      <c r="A32" s="222">
        <v>517</v>
      </c>
      <c r="B32" s="238" t="s">
        <v>304</v>
      </c>
      <c r="C32" s="301"/>
      <c r="D32" s="301">
        <f>SUM(D33:D34)</f>
        <v>0</v>
      </c>
      <c r="E32" s="284"/>
      <c r="F32" s="215"/>
      <c r="G32" s="215"/>
      <c r="H32" s="215"/>
      <c r="I32" s="215"/>
      <c r="J32" s="215"/>
      <c r="K32" s="215"/>
      <c r="L32" s="215"/>
      <c r="M32" s="215"/>
    </row>
    <row r="33" spans="1:13" ht="18" x14ac:dyDescent="0.25">
      <c r="A33" s="234">
        <v>51701</v>
      </c>
      <c r="B33" s="235" t="s">
        <v>305</v>
      </c>
      <c r="C33" s="301"/>
      <c r="D33" s="301">
        <v>0</v>
      </c>
      <c r="E33" s="284"/>
      <c r="F33" s="215"/>
      <c r="G33" s="215"/>
      <c r="H33" s="215"/>
      <c r="I33" s="215"/>
      <c r="J33" s="215"/>
      <c r="K33" s="215"/>
      <c r="L33" s="215"/>
      <c r="M33" s="215"/>
    </row>
    <row r="34" spans="1:13" ht="18" x14ac:dyDescent="0.25">
      <c r="A34" s="234">
        <v>51702</v>
      </c>
      <c r="B34" s="235" t="s">
        <v>306</v>
      </c>
      <c r="C34" s="301"/>
      <c r="D34" s="301">
        <v>0</v>
      </c>
      <c r="E34" s="284"/>
      <c r="F34" s="215"/>
      <c r="G34" s="215"/>
      <c r="H34" s="215"/>
      <c r="I34" s="215"/>
      <c r="J34" s="215"/>
      <c r="K34" s="215"/>
      <c r="L34" s="215"/>
      <c r="M34" s="215"/>
    </row>
    <row r="35" spans="1:13" ht="18" x14ac:dyDescent="0.25">
      <c r="A35" s="222">
        <v>519</v>
      </c>
      <c r="B35" s="238" t="s">
        <v>307</v>
      </c>
      <c r="C35" s="288">
        <f>SUM(C36:C37)</f>
        <v>0</v>
      </c>
      <c r="D35" s="288">
        <f>SUM(D36:D37)</f>
        <v>0</v>
      </c>
      <c r="E35" s="284"/>
      <c r="F35" s="215"/>
      <c r="G35" s="215"/>
      <c r="H35" s="215"/>
      <c r="I35" s="215"/>
      <c r="J35" s="215"/>
      <c r="K35" s="215"/>
      <c r="L35" s="215"/>
      <c r="M35" s="215"/>
    </row>
    <row r="36" spans="1:13" ht="18" x14ac:dyDescent="0.25">
      <c r="A36" s="234">
        <v>51901</v>
      </c>
      <c r="B36" s="235" t="s">
        <v>308</v>
      </c>
      <c r="C36" s="301">
        <v>0</v>
      </c>
      <c r="D36" s="301">
        <v>0</v>
      </c>
      <c r="E36" s="284"/>
      <c r="F36" s="215"/>
      <c r="G36" s="215"/>
      <c r="H36" s="215"/>
      <c r="I36" s="215"/>
      <c r="J36" s="215"/>
      <c r="K36" s="215"/>
      <c r="L36" s="215"/>
      <c r="M36" s="215"/>
    </row>
    <row r="37" spans="1:13" ht="18" x14ac:dyDescent="0.25">
      <c r="A37" s="234">
        <v>51999</v>
      </c>
      <c r="B37" s="235" t="s">
        <v>307</v>
      </c>
      <c r="C37" s="301">
        <v>0</v>
      </c>
      <c r="D37" s="301">
        <v>0</v>
      </c>
      <c r="E37" s="284"/>
      <c r="F37" s="215"/>
      <c r="G37" s="215"/>
      <c r="H37" s="215"/>
      <c r="I37" s="215"/>
      <c r="J37" s="215"/>
      <c r="K37" s="215"/>
      <c r="L37" s="215"/>
      <c r="M37" s="215"/>
    </row>
    <row r="38" spans="1:13" ht="18" x14ac:dyDescent="0.25">
      <c r="A38" s="222">
        <v>54</v>
      </c>
      <c r="B38" s="238" t="s">
        <v>193</v>
      </c>
      <c r="C38" s="286">
        <f>SUM(C39,C59,C65,C82,)</f>
        <v>0</v>
      </c>
      <c r="D38" s="286">
        <f>SUM(D39,D59,D65,D82,)</f>
        <v>800</v>
      </c>
      <c r="E38" s="284"/>
      <c r="F38" s="215"/>
      <c r="G38" s="215"/>
      <c r="H38" s="215"/>
      <c r="I38" s="215"/>
      <c r="J38" s="215"/>
      <c r="K38" s="215"/>
      <c r="L38" s="215"/>
      <c r="M38" s="215"/>
    </row>
    <row r="39" spans="1:13" ht="18" x14ac:dyDescent="0.25">
      <c r="A39" s="222">
        <v>541</v>
      </c>
      <c r="B39" s="238" t="s">
        <v>309</v>
      </c>
      <c r="C39" s="288">
        <f>SUM(C40:C58)</f>
        <v>0</v>
      </c>
      <c r="D39" s="288">
        <f>SUM(D40:D58)</f>
        <v>800</v>
      </c>
      <c r="E39" s="284"/>
      <c r="F39" s="215"/>
      <c r="G39" s="215"/>
      <c r="H39" s="215"/>
      <c r="I39" s="215"/>
      <c r="J39" s="215"/>
      <c r="K39" s="215"/>
      <c r="L39" s="215"/>
      <c r="M39" s="215"/>
    </row>
    <row r="40" spans="1:13" ht="18" x14ac:dyDescent="0.25">
      <c r="A40" s="234">
        <v>54101</v>
      </c>
      <c r="B40" s="235" t="s">
        <v>310</v>
      </c>
      <c r="C40" s="301">
        <v>0</v>
      </c>
      <c r="D40" s="301">
        <v>0</v>
      </c>
      <c r="E40" s="284"/>
      <c r="F40" s="215"/>
      <c r="G40" s="215"/>
      <c r="H40" s="215"/>
      <c r="I40" s="215"/>
      <c r="J40" s="215"/>
      <c r="K40" s="215"/>
      <c r="L40" s="215"/>
      <c r="M40" s="215"/>
    </row>
    <row r="41" spans="1:13" ht="18" x14ac:dyDescent="0.25">
      <c r="A41" s="234">
        <v>54103</v>
      </c>
      <c r="B41" s="235" t="s">
        <v>311</v>
      </c>
      <c r="C41" s="301">
        <v>0</v>
      </c>
      <c r="D41" s="301">
        <v>0</v>
      </c>
      <c r="E41" s="284"/>
      <c r="F41" s="215"/>
      <c r="G41" s="215"/>
      <c r="H41" s="215"/>
      <c r="I41" s="215"/>
      <c r="J41" s="215"/>
      <c r="K41" s="215"/>
      <c r="L41" s="215"/>
      <c r="M41" s="215"/>
    </row>
    <row r="42" spans="1:13" ht="18" x14ac:dyDescent="0.25">
      <c r="A42" s="234">
        <v>54104</v>
      </c>
      <c r="B42" s="235" t="s">
        <v>312</v>
      </c>
      <c r="C42" s="301">
        <v>0</v>
      </c>
      <c r="D42" s="301">
        <v>0</v>
      </c>
      <c r="E42" s="284"/>
      <c r="F42" s="215"/>
      <c r="G42" s="215"/>
      <c r="H42" s="215"/>
      <c r="I42" s="215"/>
      <c r="J42" s="215"/>
      <c r="K42" s="215"/>
      <c r="L42" s="215"/>
      <c r="M42" s="215"/>
    </row>
    <row r="43" spans="1:13" ht="18" x14ac:dyDescent="0.25">
      <c r="A43" s="234">
        <v>54105</v>
      </c>
      <c r="B43" s="235" t="s">
        <v>313</v>
      </c>
      <c r="C43" s="301">
        <v>0</v>
      </c>
      <c r="D43" s="301">
        <v>250</v>
      </c>
      <c r="E43" s="284"/>
      <c r="F43" s="215"/>
      <c r="G43" s="215"/>
      <c r="H43" s="215"/>
      <c r="I43" s="215"/>
      <c r="J43" s="215"/>
      <c r="K43" s="215"/>
      <c r="L43" s="215"/>
      <c r="M43" s="215"/>
    </row>
    <row r="44" spans="1:13" ht="18" x14ac:dyDescent="0.25">
      <c r="A44" s="234">
        <v>54106</v>
      </c>
      <c r="B44" s="235" t="s">
        <v>314</v>
      </c>
      <c r="C44" s="301">
        <v>0</v>
      </c>
      <c r="D44" s="301">
        <v>0</v>
      </c>
      <c r="E44" s="284"/>
      <c r="F44" s="215"/>
      <c r="G44" s="215"/>
      <c r="H44" s="215"/>
      <c r="I44" s="215"/>
      <c r="J44" s="215"/>
      <c r="K44" s="215"/>
      <c r="L44" s="215"/>
      <c r="M44" s="215"/>
    </row>
    <row r="45" spans="1:13" ht="18" x14ac:dyDescent="0.25">
      <c r="A45" s="234">
        <v>54107</v>
      </c>
      <c r="B45" s="235" t="s">
        <v>315</v>
      </c>
      <c r="C45" s="301">
        <v>0</v>
      </c>
      <c r="D45" s="301">
        <v>0</v>
      </c>
      <c r="E45" s="284"/>
      <c r="F45" s="215"/>
      <c r="G45" s="215"/>
      <c r="H45" s="215"/>
      <c r="I45" s="215"/>
      <c r="J45" s="215"/>
      <c r="K45" s="215"/>
      <c r="L45" s="215"/>
      <c r="M45" s="215"/>
    </row>
    <row r="46" spans="1:13" ht="18" x14ac:dyDescent="0.25">
      <c r="A46" s="234">
        <v>54108</v>
      </c>
      <c r="B46" s="235" t="s">
        <v>316</v>
      </c>
      <c r="C46" s="301">
        <v>0</v>
      </c>
      <c r="D46" s="301">
        <v>0</v>
      </c>
      <c r="E46" s="284"/>
      <c r="F46" s="215"/>
      <c r="G46" s="215"/>
      <c r="H46" s="215"/>
      <c r="I46" s="215"/>
      <c r="J46" s="215"/>
      <c r="K46" s="215"/>
      <c r="L46" s="215"/>
      <c r="M46" s="215"/>
    </row>
    <row r="47" spans="1:13" ht="18" x14ac:dyDescent="0.25">
      <c r="A47" s="234">
        <v>54109</v>
      </c>
      <c r="B47" s="235" t="s">
        <v>317</v>
      </c>
      <c r="C47" s="301">
        <v>0</v>
      </c>
      <c r="D47" s="301">
        <v>0</v>
      </c>
      <c r="E47" s="284"/>
      <c r="F47" s="215"/>
      <c r="G47" s="215"/>
      <c r="H47" s="215"/>
      <c r="I47" s="215"/>
      <c r="J47" s="215"/>
      <c r="K47" s="215"/>
      <c r="L47" s="215"/>
      <c r="M47" s="215"/>
    </row>
    <row r="48" spans="1:13" ht="18" x14ac:dyDescent="0.25">
      <c r="A48" s="234">
        <v>54110</v>
      </c>
      <c r="B48" s="235" t="s">
        <v>318</v>
      </c>
      <c r="C48" s="301">
        <v>0</v>
      </c>
      <c r="D48" s="301">
        <v>0</v>
      </c>
      <c r="E48" s="284"/>
      <c r="F48" s="215"/>
      <c r="G48" s="215"/>
      <c r="H48" s="215"/>
      <c r="I48" s="215"/>
      <c r="J48" s="215"/>
      <c r="K48" s="215"/>
      <c r="L48" s="215"/>
      <c r="M48" s="215"/>
    </row>
    <row r="49" spans="1:13" ht="18" x14ac:dyDescent="0.25">
      <c r="A49" s="234">
        <v>54111</v>
      </c>
      <c r="B49" s="235" t="s">
        <v>319</v>
      </c>
      <c r="C49" s="301">
        <v>0</v>
      </c>
      <c r="D49" s="301">
        <v>0</v>
      </c>
      <c r="E49" s="284"/>
      <c r="F49" s="215"/>
      <c r="G49" s="215"/>
      <c r="H49" s="215"/>
      <c r="I49" s="215"/>
      <c r="J49" s="215"/>
      <c r="K49" s="215"/>
      <c r="L49" s="215"/>
      <c r="M49" s="215"/>
    </row>
    <row r="50" spans="1:13" ht="18" x14ac:dyDescent="0.25">
      <c r="A50" s="234">
        <v>54112</v>
      </c>
      <c r="B50" s="235" t="s">
        <v>320</v>
      </c>
      <c r="C50" s="301">
        <v>0</v>
      </c>
      <c r="D50" s="301">
        <v>0</v>
      </c>
      <c r="E50" s="284"/>
      <c r="F50" s="215"/>
      <c r="G50" s="215"/>
      <c r="H50" s="215"/>
      <c r="I50" s="215"/>
      <c r="J50" s="215"/>
      <c r="K50" s="215"/>
      <c r="L50" s="215"/>
      <c r="M50" s="215"/>
    </row>
    <row r="51" spans="1:13" ht="18" x14ac:dyDescent="0.25">
      <c r="A51" s="234">
        <v>54114</v>
      </c>
      <c r="B51" s="235" t="s">
        <v>321</v>
      </c>
      <c r="C51" s="301">
        <v>0</v>
      </c>
      <c r="D51" s="301">
        <v>150</v>
      </c>
      <c r="E51" s="284"/>
      <c r="F51" s="215"/>
      <c r="G51" s="215"/>
      <c r="H51" s="215"/>
      <c r="I51" s="215"/>
      <c r="J51" s="215"/>
      <c r="K51" s="215"/>
      <c r="L51" s="215"/>
      <c r="M51" s="215"/>
    </row>
    <row r="52" spans="1:13" ht="18" x14ac:dyDescent="0.25">
      <c r="A52" s="234">
        <v>54115</v>
      </c>
      <c r="B52" s="235" t="s">
        <v>322</v>
      </c>
      <c r="C52" s="301">
        <v>0</v>
      </c>
      <c r="D52" s="301">
        <v>400</v>
      </c>
      <c r="E52" s="284"/>
      <c r="F52" s="215"/>
      <c r="G52" s="215"/>
      <c r="H52" s="215"/>
      <c r="I52" s="215"/>
      <c r="J52" s="215"/>
      <c r="K52" s="215"/>
      <c r="L52" s="215"/>
      <c r="M52" s="215"/>
    </row>
    <row r="53" spans="1:13" ht="18" x14ac:dyDescent="0.25">
      <c r="A53" s="234">
        <v>54116</v>
      </c>
      <c r="B53" s="235" t="s">
        <v>323</v>
      </c>
      <c r="C53" s="301">
        <v>0</v>
      </c>
      <c r="D53" s="301">
        <v>0</v>
      </c>
      <c r="E53" s="284"/>
      <c r="F53" s="215"/>
      <c r="G53" s="215"/>
      <c r="H53" s="215"/>
      <c r="I53" s="215"/>
      <c r="J53" s="215"/>
      <c r="K53" s="215"/>
      <c r="L53" s="215"/>
      <c r="M53" s="215"/>
    </row>
    <row r="54" spans="1:13" ht="18" x14ac:dyDescent="0.25">
      <c r="A54" s="234">
        <v>54117</v>
      </c>
      <c r="B54" s="235" t="s">
        <v>324</v>
      </c>
      <c r="C54" s="301">
        <v>0</v>
      </c>
      <c r="D54" s="301">
        <v>0</v>
      </c>
      <c r="E54" s="284"/>
      <c r="F54" s="215"/>
      <c r="G54" s="215"/>
      <c r="H54" s="215"/>
      <c r="I54" s="215"/>
      <c r="J54" s="215"/>
      <c r="K54" s="215"/>
      <c r="L54" s="215"/>
      <c r="M54" s="215"/>
    </row>
    <row r="55" spans="1:13" ht="18" x14ac:dyDescent="0.25">
      <c r="A55" s="234">
        <v>54118</v>
      </c>
      <c r="B55" s="235" t="s">
        <v>325</v>
      </c>
      <c r="C55" s="301">
        <v>0</v>
      </c>
      <c r="D55" s="301">
        <v>0</v>
      </c>
      <c r="E55" s="284"/>
      <c r="F55" s="215"/>
      <c r="G55" s="215"/>
      <c r="H55" s="215"/>
      <c r="I55" s="215"/>
      <c r="J55" s="215"/>
      <c r="K55" s="215"/>
      <c r="L55" s="215"/>
      <c r="M55" s="215"/>
    </row>
    <row r="56" spans="1:13" ht="18" x14ac:dyDescent="0.25">
      <c r="A56" s="234">
        <v>54119</v>
      </c>
      <c r="B56" s="235" t="s">
        <v>326</v>
      </c>
      <c r="C56" s="301">
        <v>0</v>
      </c>
      <c r="D56" s="301">
        <v>0</v>
      </c>
      <c r="E56" s="284"/>
      <c r="F56" s="215"/>
      <c r="G56" s="215"/>
      <c r="H56" s="215"/>
      <c r="I56" s="215"/>
      <c r="J56" s="215"/>
      <c r="K56" s="215"/>
      <c r="L56" s="215"/>
      <c r="M56" s="215"/>
    </row>
    <row r="57" spans="1:13" ht="18" x14ac:dyDescent="0.25">
      <c r="A57" s="234">
        <v>54121</v>
      </c>
      <c r="B57" s="235" t="s">
        <v>327</v>
      </c>
      <c r="C57" s="301">
        <v>0</v>
      </c>
      <c r="D57" s="301">
        <v>0</v>
      </c>
      <c r="E57" s="284"/>
      <c r="F57" s="215"/>
      <c r="G57" s="215"/>
      <c r="H57" s="215"/>
      <c r="I57" s="215"/>
      <c r="J57" s="215"/>
      <c r="K57" s="215"/>
      <c r="L57" s="215"/>
      <c r="M57" s="215"/>
    </row>
    <row r="58" spans="1:13" ht="18" x14ac:dyDescent="0.25">
      <c r="A58" s="234">
        <v>54199</v>
      </c>
      <c r="B58" s="235" t="s">
        <v>328</v>
      </c>
      <c r="C58" s="301">
        <v>0</v>
      </c>
      <c r="D58" s="301">
        <v>0</v>
      </c>
      <c r="E58" s="284"/>
      <c r="F58" s="215"/>
      <c r="G58" s="215"/>
      <c r="H58" s="215"/>
      <c r="I58" s="215"/>
      <c r="J58" s="215"/>
      <c r="K58" s="215"/>
      <c r="L58" s="215"/>
      <c r="M58" s="215"/>
    </row>
    <row r="59" spans="1:13" ht="18" x14ac:dyDescent="0.25">
      <c r="A59" s="222">
        <v>542</v>
      </c>
      <c r="B59" s="238" t="s">
        <v>329</v>
      </c>
      <c r="C59" s="288">
        <f>SUM(C60:C64)</f>
        <v>0</v>
      </c>
      <c r="D59" s="288">
        <f>SUM(D60:D64)</f>
        <v>0</v>
      </c>
      <c r="E59" s="284"/>
      <c r="F59" s="215"/>
      <c r="G59" s="215"/>
      <c r="H59" s="215"/>
      <c r="I59" s="215"/>
      <c r="J59" s="215"/>
      <c r="K59" s="215"/>
      <c r="L59" s="215"/>
      <c r="M59" s="215"/>
    </row>
    <row r="60" spans="1:13" ht="18" x14ac:dyDescent="0.25">
      <c r="A60" s="234">
        <v>54205</v>
      </c>
      <c r="B60" s="235" t="s">
        <v>21</v>
      </c>
      <c r="C60" s="301">
        <v>0</v>
      </c>
      <c r="D60" s="301">
        <v>0</v>
      </c>
      <c r="E60" s="284"/>
      <c r="F60" s="215"/>
      <c r="G60" s="215"/>
      <c r="H60" s="215"/>
      <c r="I60" s="215"/>
      <c r="J60" s="215"/>
      <c r="K60" s="215"/>
      <c r="L60" s="215"/>
      <c r="M60" s="215"/>
    </row>
    <row r="61" spans="1:13" ht="18" x14ac:dyDescent="0.25">
      <c r="A61" s="234">
        <v>54201</v>
      </c>
      <c r="B61" s="235" t="s">
        <v>330</v>
      </c>
      <c r="C61" s="301">
        <v>0</v>
      </c>
      <c r="D61" s="301">
        <v>0</v>
      </c>
      <c r="E61" s="284"/>
      <c r="F61" s="215"/>
      <c r="G61" s="215"/>
      <c r="H61" s="215"/>
      <c r="I61" s="215"/>
      <c r="J61" s="215"/>
      <c r="K61" s="215"/>
      <c r="L61" s="215"/>
      <c r="M61" s="215"/>
    </row>
    <row r="62" spans="1:13" ht="18" x14ac:dyDescent="0.25">
      <c r="A62" s="234">
        <v>54202</v>
      </c>
      <c r="B62" s="235" t="s">
        <v>331</v>
      </c>
      <c r="C62" s="301">
        <v>0</v>
      </c>
      <c r="D62" s="301">
        <v>0</v>
      </c>
      <c r="E62" s="284"/>
      <c r="F62" s="215"/>
      <c r="G62" s="215"/>
      <c r="H62" s="215"/>
      <c r="I62" s="215"/>
      <c r="J62" s="215"/>
      <c r="K62" s="215"/>
      <c r="L62" s="215"/>
      <c r="M62" s="215"/>
    </row>
    <row r="63" spans="1:13" ht="18" x14ac:dyDescent="0.25">
      <c r="A63" s="234">
        <v>54203</v>
      </c>
      <c r="B63" s="235" t="s">
        <v>332</v>
      </c>
      <c r="C63" s="301">
        <v>0</v>
      </c>
      <c r="D63" s="301">
        <v>0</v>
      </c>
      <c r="E63" s="284"/>
      <c r="F63" s="215"/>
      <c r="G63" s="215"/>
      <c r="H63" s="215"/>
      <c r="I63" s="215"/>
      <c r="J63" s="215"/>
      <c r="K63" s="215"/>
      <c r="L63" s="215"/>
      <c r="M63" s="215"/>
    </row>
    <row r="64" spans="1:13" ht="18" x14ac:dyDescent="0.25">
      <c r="A64" s="234">
        <v>54204</v>
      </c>
      <c r="B64" s="215" t="s">
        <v>333</v>
      </c>
      <c r="C64" s="303">
        <v>0</v>
      </c>
      <c r="D64" s="303">
        <v>0</v>
      </c>
      <c r="E64" s="284"/>
      <c r="F64" s="215"/>
      <c r="G64" s="215"/>
      <c r="H64" s="215"/>
      <c r="I64" s="215"/>
      <c r="J64" s="215"/>
      <c r="K64" s="215"/>
      <c r="L64" s="215"/>
      <c r="M64" s="215"/>
    </row>
    <row r="65" spans="1:13" ht="18" x14ac:dyDescent="0.25">
      <c r="A65" s="222">
        <v>543</v>
      </c>
      <c r="B65" s="238" t="s">
        <v>334</v>
      </c>
      <c r="C65" s="288">
        <f>SUM(C66:C81)</f>
        <v>0</v>
      </c>
      <c r="D65" s="288">
        <f>SUM(D66:D81)</f>
        <v>0</v>
      </c>
      <c r="E65" s="284"/>
      <c r="F65" s="215"/>
      <c r="G65" s="215"/>
      <c r="H65" s="215"/>
      <c r="I65" s="215"/>
      <c r="J65" s="215"/>
      <c r="K65" s="215"/>
      <c r="L65" s="215"/>
      <c r="M65" s="215"/>
    </row>
    <row r="66" spans="1:13" ht="18" x14ac:dyDescent="0.25">
      <c r="A66" s="234">
        <v>54301</v>
      </c>
      <c r="B66" s="235" t="s">
        <v>335</v>
      </c>
      <c r="C66" s="301">
        <v>0</v>
      </c>
      <c r="D66" s="301">
        <v>0</v>
      </c>
      <c r="E66" s="284"/>
      <c r="F66" s="215"/>
      <c r="G66" s="215"/>
      <c r="H66" s="215"/>
      <c r="I66" s="215"/>
      <c r="J66" s="215"/>
      <c r="K66" s="215"/>
      <c r="L66" s="215"/>
      <c r="M66" s="215"/>
    </row>
    <row r="67" spans="1:13" ht="18" x14ac:dyDescent="0.25">
      <c r="A67" s="234">
        <v>54302</v>
      </c>
      <c r="B67" s="235" t="s">
        <v>336</v>
      </c>
      <c r="C67" s="301">
        <v>0</v>
      </c>
      <c r="D67" s="301">
        <v>0</v>
      </c>
      <c r="E67" s="284"/>
      <c r="F67" s="215"/>
      <c r="G67" s="215"/>
      <c r="H67" s="215"/>
      <c r="I67" s="215"/>
      <c r="J67" s="215"/>
      <c r="K67" s="215"/>
      <c r="L67" s="215"/>
      <c r="M67" s="215"/>
    </row>
    <row r="68" spans="1:13" ht="18" x14ac:dyDescent="0.25">
      <c r="A68" s="234">
        <v>54303</v>
      </c>
      <c r="B68" s="235" t="s">
        <v>337</v>
      </c>
      <c r="C68" s="301">
        <v>0</v>
      </c>
      <c r="D68" s="301">
        <v>0</v>
      </c>
      <c r="E68" s="284"/>
      <c r="F68" s="215"/>
      <c r="G68" s="215"/>
      <c r="H68" s="215"/>
      <c r="I68" s="215"/>
      <c r="J68" s="215"/>
      <c r="K68" s="215"/>
      <c r="L68" s="215"/>
      <c r="M68" s="215"/>
    </row>
    <row r="69" spans="1:13" ht="18" x14ac:dyDescent="0.25">
      <c r="A69" s="234">
        <v>54304</v>
      </c>
      <c r="B69" s="235" t="s">
        <v>338</v>
      </c>
      <c r="C69" s="301">
        <v>0</v>
      </c>
      <c r="D69" s="301">
        <v>0</v>
      </c>
      <c r="E69" s="284"/>
      <c r="F69" s="215"/>
      <c r="G69" s="215"/>
      <c r="H69" s="215"/>
      <c r="I69" s="215"/>
      <c r="J69" s="215"/>
      <c r="K69" s="215"/>
      <c r="L69" s="215"/>
      <c r="M69" s="215"/>
    </row>
    <row r="70" spans="1:13" ht="18" x14ac:dyDescent="0.25">
      <c r="A70" s="234">
        <v>54305</v>
      </c>
      <c r="B70" s="235" t="s">
        <v>339</v>
      </c>
      <c r="C70" s="301">
        <v>0</v>
      </c>
      <c r="D70" s="301">
        <v>0</v>
      </c>
      <c r="E70" s="284"/>
      <c r="F70" s="215"/>
      <c r="G70" s="215"/>
      <c r="H70" s="215"/>
      <c r="I70" s="215"/>
      <c r="J70" s="215"/>
      <c r="K70" s="215"/>
      <c r="L70" s="215"/>
      <c r="M70" s="215"/>
    </row>
    <row r="71" spans="1:13" ht="18" x14ac:dyDescent="0.25">
      <c r="A71" s="234">
        <v>54306</v>
      </c>
      <c r="B71" s="235" t="s">
        <v>340</v>
      </c>
      <c r="C71" s="301">
        <v>0</v>
      </c>
      <c r="D71" s="301">
        <v>0</v>
      </c>
      <c r="E71" s="284"/>
      <c r="F71" s="215"/>
      <c r="G71" s="215"/>
      <c r="H71" s="215"/>
      <c r="I71" s="215"/>
      <c r="J71" s="215"/>
      <c r="K71" s="215"/>
      <c r="L71" s="215"/>
      <c r="M71" s="215"/>
    </row>
    <row r="72" spans="1:13" ht="18" x14ac:dyDescent="0.25">
      <c r="A72" s="234">
        <v>54307</v>
      </c>
      <c r="B72" s="235" t="s">
        <v>341</v>
      </c>
      <c r="C72" s="301">
        <v>0</v>
      </c>
      <c r="D72" s="301">
        <v>0</v>
      </c>
      <c r="E72" s="284"/>
      <c r="F72" s="215"/>
      <c r="G72" s="215"/>
      <c r="H72" s="215"/>
      <c r="I72" s="215"/>
      <c r="J72" s="215"/>
      <c r="K72" s="215"/>
      <c r="L72" s="215"/>
      <c r="M72" s="215"/>
    </row>
    <row r="73" spans="1:13" ht="18" x14ac:dyDescent="0.25">
      <c r="A73" s="234">
        <v>54309</v>
      </c>
      <c r="B73" s="235" t="s">
        <v>342</v>
      </c>
      <c r="C73" s="301">
        <v>0</v>
      </c>
      <c r="D73" s="301">
        <v>0</v>
      </c>
      <c r="E73" s="284"/>
      <c r="F73" s="215"/>
      <c r="G73" s="215"/>
      <c r="H73" s="215"/>
      <c r="I73" s="215"/>
      <c r="J73" s="215"/>
      <c r="K73" s="215"/>
      <c r="L73" s="215"/>
      <c r="M73" s="215"/>
    </row>
    <row r="74" spans="1:13" ht="18" x14ac:dyDescent="0.25">
      <c r="A74" s="234">
        <v>54310</v>
      </c>
      <c r="B74" s="235" t="s">
        <v>343</v>
      </c>
      <c r="C74" s="301">
        <v>0</v>
      </c>
      <c r="D74" s="301">
        <v>0</v>
      </c>
      <c r="E74" s="284"/>
      <c r="F74" s="215"/>
      <c r="G74" s="215"/>
      <c r="H74" s="215"/>
      <c r="I74" s="215"/>
      <c r="J74" s="215"/>
      <c r="K74" s="215"/>
      <c r="L74" s="215"/>
      <c r="M74" s="215"/>
    </row>
    <row r="75" spans="1:13" ht="18" x14ac:dyDescent="0.25">
      <c r="A75" s="234">
        <v>54311</v>
      </c>
      <c r="B75" s="235" t="s">
        <v>344</v>
      </c>
      <c r="C75" s="301">
        <v>0</v>
      </c>
      <c r="D75" s="301">
        <v>0</v>
      </c>
      <c r="E75" s="284"/>
      <c r="F75" s="215"/>
      <c r="G75" s="215"/>
      <c r="H75" s="215"/>
      <c r="I75" s="215"/>
      <c r="J75" s="215"/>
      <c r="K75" s="215"/>
      <c r="L75" s="215"/>
      <c r="M75" s="215"/>
    </row>
    <row r="76" spans="1:13" ht="18" x14ac:dyDescent="0.25">
      <c r="A76" s="241">
        <v>54313</v>
      </c>
      <c r="B76" s="235" t="s">
        <v>345</v>
      </c>
      <c r="C76" s="301">
        <v>0</v>
      </c>
      <c r="D76" s="301">
        <v>0</v>
      </c>
      <c r="E76" s="284"/>
      <c r="F76" s="215"/>
      <c r="G76" s="215"/>
      <c r="H76" s="215"/>
      <c r="I76" s="215"/>
      <c r="J76" s="215"/>
      <c r="K76" s="215"/>
      <c r="L76" s="215"/>
      <c r="M76" s="215"/>
    </row>
    <row r="77" spans="1:13" ht="18" x14ac:dyDescent="0.25">
      <c r="A77" s="242">
        <v>54316</v>
      </c>
      <c r="B77" s="235" t="s">
        <v>346</v>
      </c>
      <c r="C77" s="301">
        <v>0</v>
      </c>
      <c r="D77" s="301">
        <v>0</v>
      </c>
      <c r="E77" s="284"/>
      <c r="F77" s="215"/>
      <c r="G77" s="215"/>
      <c r="H77" s="215"/>
      <c r="I77" s="215"/>
      <c r="J77" s="215"/>
      <c r="K77" s="215"/>
      <c r="L77" s="215"/>
      <c r="M77" s="215"/>
    </row>
    <row r="78" spans="1:13" ht="18" x14ac:dyDescent="0.25">
      <c r="A78" s="243">
        <v>54317</v>
      </c>
      <c r="B78" s="235" t="s">
        <v>347</v>
      </c>
      <c r="C78" s="301">
        <v>0</v>
      </c>
      <c r="D78" s="301">
        <v>0</v>
      </c>
      <c r="E78" s="284"/>
      <c r="F78" s="215"/>
      <c r="G78" s="215"/>
      <c r="H78" s="215"/>
      <c r="I78" s="215"/>
      <c r="J78" s="215"/>
      <c r="K78" s="215"/>
      <c r="L78" s="215"/>
      <c r="M78" s="215"/>
    </row>
    <row r="79" spans="1:13" ht="18" x14ac:dyDescent="0.25">
      <c r="A79" s="244">
        <v>54314</v>
      </c>
      <c r="B79" s="235" t="s">
        <v>348</v>
      </c>
      <c r="C79" s="301">
        <v>0</v>
      </c>
      <c r="D79" s="301">
        <v>0</v>
      </c>
      <c r="E79" s="284"/>
      <c r="F79" s="215"/>
      <c r="G79" s="215"/>
      <c r="H79" s="215"/>
      <c r="I79" s="215"/>
      <c r="J79" s="215"/>
      <c r="K79" s="215"/>
      <c r="L79" s="215"/>
      <c r="M79" s="215"/>
    </row>
    <row r="80" spans="1:13" ht="18" x14ac:dyDescent="0.25">
      <c r="A80" s="244">
        <v>54318</v>
      </c>
      <c r="B80" s="245" t="s">
        <v>349</v>
      </c>
      <c r="C80" s="301">
        <v>0</v>
      </c>
      <c r="D80" s="301">
        <v>0</v>
      </c>
      <c r="E80" s="284"/>
      <c r="F80" s="215"/>
      <c r="G80" s="215"/>
      <c r="H80" s="215"/>
      <c r="I80" s="215"/>
      <c r="J80" s="215"/>
      <c r="K80" s="215"/>
      <c r="L80" s="215"/>
      <c r="M80" s="215"/>
    </row>
    <row r="81" spans="1:13" ht="18" x14ac:dyDescent="0.25">
      <c r="A81" s="234">
        <v>54399</v>
      </c>
      <c r="B81" s="245" t="s">
        <v>350</v>
      </c>
      <c r="C81" s="301">
        <v>0</v>
      </c>
      <c r="D81" s="301">
        <v>0</v>
      </c>
      <c r="E81" s="284"/>
      <c r="F81" s="215"/>
      <c r="G81" s="215"/>
      <c r="H81" s="215"/>
      <c r="I81" s="215"/>
      <c r="J81" s="215"/>
      <c r="K81" s="215"/>
      <c r="L81" s="215"/>
      <c r="M81" s="215"/>
    </row>
    <row r="82" spans="1:13" ht="18" x14ac:dyDescent="0.25">
      <c r="A82" s="222">
        <v>544</v>
      </c>
      <c r="B82" s="246" t="s">
        <v>351</v>
      </c>
      <c r="C82" s="288">
        <f>SUM(C83:C93)</f>
        <v>0</v>
      </c>
      <c r="D82" s="288">
        <f>SUM(D83:D93)</f>
        <v>0</v>
      </c>
      <c r="E82" s="284"/>
      <c r="F82" s="215"/>
      <c r="G82" s="215"/>
      <c r="H82" s="215"/>
      <c r="I82" s="215"/>
      <c r="J82" s="215"/>
      <c r="K82" s="215"/>
      <c r="L82" s="215"/>
      <c r="M82" s="215"/>
    </row>
    <row r="83" spans="1:13" ht="18" x14ac:dyDescent="0.25">
      <c r="A83" s="234">
        <v>54401</v>
      </c>
      <c r="B83" s="235" t="s">
        <v>352</v>
      </c>
      <c r="C83" s="301">
        <v>0</v>
      </c>
      <c r="D83" s="301">
        <v>0</v>
      </c>
      <c r="E83" s="284"/>
      <c r="F83" s="215"/>
      <c r="G83" s="215"/>
      <c r="H83" s="215"/>
      <c r="I83" s="215"/>
      <c r="J83" s="215"/>
      <c r="K83" s="215"/>
      <c r="L83" s="215"/>
      <c r="M83" s="215"/>
    </row>
    <row r="84" spans="1:13" ht="18" x14ac:dyDescent="0.25">
      <c r="A84" s="234">
        <v>54402</v>
      </c>
      <c r="B84" s="235" t="s">
        <v>407</v>
      </c>
      <c r="C84" s="301">
        <v>0</v>
      </c>
      <c r="D84" s="301">
        <v>0</v>
      </c>
      <c r="E84" s="284"/>
      <c r="F84" s="215"/>
      <c r="G84" s="215"/>
      <c r="H84" s="215"/>
      <c r="I84" s="215"/>
      <c r="J84" s="215"/>
      <c r="K84" s="215"/>
      <c r="L84" s="215"/>
      <c r="M84" s="215"/>
    </row>
    <row r="85" spans="1:13" ht="18" x14ac:dyDescent="0.25">
      <c r="A85" s="234">
        <v>54404</v>
      </c>
      <c r="B85" s="235" t="s">
        <v>353</v>
      </c>
      <c r="C85" s="301">
        <v>0</v>
      </c>
      <c r="D85" s="301">
        <v>0</v>
      </c>
      <c r="E85" s="284"/>
      <c r="F85" s="215"/>
      <c r="G85" s="215"/>
      <c r="H85" s="215"/>
      <c r="I85" s="215"/>
      <c r="J85" s="215"/>
      <c r="K85" s="215"/>
      <c r="L85" s="215"/>
      <c r="M85" s="215"/>
    </row>
    <row r="86" spans="1:13" ht="18" x14ac:dyDescent="0.25">
      <c r="A86" s="234">
        <v>54403</v>
      </c>
      <c r="B86" s="235" t="s">
        <v>354</v>
      </c>
      <c r="C86" s="301">
        <v>0</v>
      </c>
      <c r="D86" s="301">
        <v>0</v>
      </c>
      <c r="E86" s="284"/>
      <c r="F86" s="215"/>
      <c r="G86" s="215"/>
      <c r="H86" s="215"/>
      <c r="I86" s="215"/>
      <c r="J86" s="215"/>
      <c r="K86" s="215"/>
      <c r="L86" s="215"/>
      <c r="M86" s="215"/>
    </row>
    <row r="87" spans="1:13" ht="18" x14ac:dyDescent="0.25">
      <c r="A87" s="234">
        <v>54501</v>
      </c>
      <c r="B87" s="235" t="s">
        <v>355</v>
      </c>
      <c r="C87" s="301">
        <v>0</v>
      </c>
      <c r="D87" s="301">
        <v>0</v>
      </c>
      <c r="E87" s="284"/>
      <c r="F87" s="215"/>
      <c r="G87" s="215"/>
      <c r="H87" s="215"/>
      <c r="I87" s="215"/>
      <c r="J87" s="215"/>
      <c r="K87" s="215"/>
      <c r="L87" s="215"/>
      <c r="M87" s="215"/>
    </row>
    <row r="88" spans="1:13" ht="18" x14ac:dyDescent="0.25">
      <c r="A88" s="234">
        <v>54503</v>
      </c>
      <c r="B88" s="235" t="s">
        <v>356</v>
      </c>
      <c r="C88" s="301">
        <v>0</v>
      </c>
      <c r="D88" s="301">
        <v>0</v>
      </c>
      <c r="E88" s="284"/>
      <c r="F88" s="215"/>
      <c r="G88" s="215"/>
      <c r="H88" s="215"/>
      <c r="I88" s="215"/>
      <c r="J88" s="215"/>
      <c r="K88" s="215"/>
      <c r="L88" s="215"/>
      <c r="M88" s="215"/>
    </row>
    <row r="89" spans="1:13" ht="18" x14ac:dyDescent="0.25">
      <c r="A89" s="234">
        <v>54505</v>
      </c>
      <c r="B89" s="235" t="s">
        <v>357</v>
      </c>
      <c r="C89" s="301">
        <v>0</v>
      </c>
      <c r="D89" s="301">
        <v>0</v>
      </c>
      <c r="E89" s="284"/>
      <c r="F89" s="215"/>
      <c r="G89" s="215"/>
      <c r="H89" s="215"/>
      <c r="I89" s="215"/>
      <c r="J89" s="215"/>
      <c r="K89" s="215"/>
      <c r="L89" s="215"/>
      <c r="M89" s="215"/>
    </row>
    <row r="90" spans="1:13" ht="18" x14ac:dyDescent="0.25">
      <c r="A90" s="234">
        <v>54507</v>
      </c>
      <c r="B90" s="235" t="s">
        <v>358</v>
      </c>
      <c r="C90" s="301">
        <v>0</v>
      </c>
      <c r="D90" s="301">
        <v>0</v>
      </c>
      <c r="E90" s="284"/>
      <c r="F90" s="215"/>
      <c r="G90" s="215"/>
      <c r="H90" s="215"/>
      <c r="I90" s="215"/>
      <c r="J90" s="215"/>
      <c r="K90" s="215"/>
      <c r="L90" s="215"/>
      <c r="M90" s="215"/>
    </row>
    <row r="91" spans="1:13" ht="18" x14ac:dyDescent="0.25">
      <c r="A91" s="234">
        <v>54599</v>
      </c>
      <c r="B91" s="235" t="s">
        <v>359</v>
      </c>
      <c r="C91" s="301">
        <v>0</v>
      </c>
      <c r="D91" s="301">
        <v>0</v>
      </c>
      <c r="E91" s="284"/>
      <c r="F91" s="215"/>
      <c r="G91" s="215"/>
      <c r="H91" s="215"/>
      <c r="I91" s="215"/>
      <c r="J91" s="215"/>
      <c r="K91" s="215"/>
      <c r="L91" s="215"/>
      <c r="M91" s="215"/>
    </row>
    <row r="92" spans="1:13" ht="18" x14ac:dyDescent="0.25">
      <c r="A92" s="234">
        <v>54508</v>
      </c>
      <c r="B92" s="235" t="s">
        <v>360</v>
      </c>
      <c r="C92" s="301">
        <v>0</v>
      </c>
      <c r="D92" s="301">
        <v>0</v>
      </c>
      <c r="E92" s="284"/>
      <c r="F92" s="215"/>
      <c r="G92" s="215"/>
      <c r="H92" s="215"/>
      <c r="I92" s="215"/>
      <c r="J92" s="215"/>
      <c r="K92" s="215"/>
      <c r="L92" s="215"/>
      <c r="M92" s="215"/>
    </row>
    <row r="93" spans="1:13" ht="18" x14ac:dyDescent="0.25">
      <c r="A93" s="234">
        <v>54699</v>
      </c>
      <c r="B93" s="235" t="s">
        <v>44</v>
      </c>
      <c r="C93" s="301">
        <v>0</v>
      </c>
      <c r="D93" s="301">
        <v>0</v>
      </c>
      <c r="E93" s="284"/>
      <c r="F93" s="215"/>
      <c r="G93" s="215"/>
      <c r="H93" s="215"/>
      <c r="I93" s="215"/>
      <c r="J93" s="215"/>
      <c r="K93" s="215"/>
      <c r="L93" s="215"/>
      <c r="M93" s="215"/>
    </row>
    <row r="94" spans="1:13" ht="18" x14ac:dyDescent="0.25">
      <c r="A94" s="222">
        <v>55</v>
      </c>
      <c r="B94" s="238" t="s">
        <v>194</v>
      </c>
      <c r="C94" s="288">
        <f>SUM(C97,C99,C103,)+C95</f>
        <v>0</v>
      </c>
      <c r="D94" s="288">
        <f>SUM(D97,D99,D103,)+D95</f>
        <v>0</v>
      </c>
      <c r="E94" s="284"/>
      <c r="F94" s="215"/>
      <c r="G94" s="215"/>
      <c r="H94" s="215"/>
      <c r="I94" s="215"/>
      <c r="J94" s="215"/>
      <c r="K94" s="215"/>
      <c r="L94" s="215"/>
      <c r="M94" s="215"/>
    </row>
    <row r="95" spans="1:13" ht="18" x14ac:dyDescent="0.25">
      <c r="A95" s="222">
        <v>553</v>
      </c>
      <c r="B95" s="238" t="s">
        <v>361</v>
      </c>
      <c r="C95" s="288">
        <f>+C96</f>
        <v>0</v>
      </c>
      <c r="D95" s="288">
        <f>+D96</f>
        <v>0</v>
      </c>
      <c r="E95" s="284"/>
      <c r="F95" s="215"/>
      <c r="G95" s="215"/>
      <c r="H95" s="215"/>
      <c r="I95" s="215"/>
      <c r="J95" s="215"/>
      <c r="K95" s="215"/>
      <c r="L95" s="215"/>
      <c r="M95" s="215"/>
    </row>
    <row r="96" spans="1:13" ht="18" x14ac:dyDescent="0.25">
      <c r="A96" s="234">
        <v>55308</v>
      </c>
      <c r="B96" s="235" t="s">
        <v>362</v>
      </c>
      <c r="C96" s="288">
        <v>0</v>
      </c>
      <c r="D96" s="288">
        <v>0</v>
      </c>
      <c r="E96" s="284"/>
      <c r="F96" s="215"/>
      <c r="G96" s="215"/>
      <c r="H96" s="215"/>
      <c r="I96" s="215"/>
      <c r="J96" s="215"/>
      <c r="K96" s="215"/>
      <c r="L96" s="215"/>
      <c r="M96" s="215"/>
    </row>
    <row r="97" spans="1:13" ht="18" x14ac:dyDescent="0.25">
      <c r="A97" s="222">
        <v>555</v>
      </c>
      <c r="B97" s="238" t="s">
        <v>363</v>
      </c>
      <c r="C97" s="288">
        <f>SUM(C98)</f>
        <v>0</v>
      </c>
      <c r="D97" s="288">
        <f>SUM(D98)</f>
        <v>0</v>
      </c>
      <c r="E97" s="284"/>
      <c r="F97" s="215"/>
      <c r="G97" s="215"/>
      <c r="H97" s="215"/>
      <c r="I97" s="215"/>
      <c r="J97" s="215"/>
      <c r="K97" s="215"/>
      <c r="L97" s="215"/>
      <c r="M97" s="215"/>
    </row>
    <row r="98" spans="1:13" ht="36" x14ac:dyDescent="0.25">
      <c r="A98" s="234">
        <v>55599</v>
      </c>
      <c r="B98" s="249" t="s">
        <v>364</v>
      </c>
      <c r="C98" s="301"/>
      <c r="D98" s="301">
        <v>0</v>
      </c>
      <c r="E98" s="284"/>
      <c r="F98" s="215"/>
      <c r="G98" s="215"/>
      <c r="H98" s="215"/>
      <c r="I98" s="215"/>
      <c r="J98" s="215"/>
      <c r="K98" s="215"/>
      <c r="L98" s="215"/>
      <c r="M98" s="215"/>
    </row>
    <row r="99" spans="1:13" ht="18" x14ac:dyDescent="0.25">
      <c r="A99" s="222">
        <v>556</v>
      </c>
      <c r="B99" s="238" t="s">
        <v>365</v>
      </c>
      <c r="C99" s="288">
        <f>SUM(C100:C102)</f>
        <v>0</v>
      </c>
      <c r="D99" s="288">
        <f>SUM(D100:D102)</f>
        <v>0</v>
      </c>
      <c r="E99" s="288">
        <f>SUM(E100:E102)</f>
        <v>0</v>
      </c>
      <c r="F99" s="215"/>
      <c r="G99" s="215"/>
      <c r="H99" s="215"/>
      <c r="I99" s="215"/>
      <c r="J99" s="215"/>
      <c r="K99" s="215"/>
      <c r="L99" s="215"/>
      <c r="M99" s="215"/>
    </row>
    <row r="100" spans="1:13" ht="18" x14ac:dyDescent="0.25">
      <c r="A100" s="234">
        <v>55601</v>
      </c>
      <c r="B100" s="235" t="s">
        <v>366</v>
      </c>
      <c r="C100" s="301">
        <v>0</v>
      </c>
      <c r="D100" s="301">
        <v>0</v>
      </c>
      <c r="E100" s="289">
        <v>0</v>
      </c>
      <c r="F100" s="215"/>
      <c r="G100" s="215"/>
      <c r="H100" s="215"/>
      <c r="I100" s="215"/>
      <c r="J100" s="215"/>
      <c r="K100" s="215"/>
      <c r="L100" s="215"/>
      <c r="M100" s="215"/>
    </row>
    <row r="101" spans="1:13" ht="18" x14ac:dyDescent="0.25">
      <c r="A101" s="234">
        <v>55602</v>
      </c>
      <c r="B101" s="235" t="s">
        <v>367</v>
      </c>
      <c r="C101" s="301">
        <v>0</v>
      </c>
      <c r="D101" s="301">
        <v>0</v>
      </c>
      <c r="E101" s="284"/>
      <c r="F101" s="215"/>
      <c r="G101" s="215"/>
      <c r="H101" s="215"/>
      <c r="I101" s="215"/>
      <c r="J101" s="215"/>
      <c r="K101" s="215"/>
      <c r="L101" s="215"/>
      <c r="M101" s="215"/>
    </row>
    <row r="102" spans="1:13" ht="18" x14ac:dyDescent="0.25">
      <c r="A102" s="234">
        <v>55603</v>
      </c>
      <c r="B102" s="235" t="s">
        <v>368</v>
      </c>
      <c r="C102" s="301">
        <v>0</v>
      </c>
      <c r="D102" s="301">
        <v>0</v>
      </c>
      <c r="E102" s="284"/>
      <c r="F102" s="215"/>
      <c r="G102" s="215"/>
      <c r="H102" s="215"/>
      <c r="I102" s="215"/>
      <c r="J102" s="215"/>
      <c r="K102" s="215"/>
      <c r="L102" s="215"/>
      <c r="M102" s="215"/>
    </row>
    <row r="103" spans="1:13" ht="18" x14ac:dyDescent="0.25">
      <c r="A103" s="222">
        <v>557</v>
      </c>
      <c r="B103" s="238" t="s">
        <v>369</v>
      </c>
      <c r="C103" s="288">
        <f>SUM(C104:C104)</f>
        <v>0</v>
      </c>
      <c r="D103" s="288">
        <f>SUM(D104:D104)</f>
        <v>0</v>
      </c>
      <c r="E103" s="284"/>
      <c r="F103" s="215"/>
      <c r="G103" s="215"/>
      <c r="H103" s="215"/>
      <c r="I103" s="215"/>
      <c r="J103" s="215"/>
      <c r="K103" s="215"/>
      <c r="L103" s="215"/>
      <c r="M103" s="215"/>
    </row>
    <row r="104" spans="1:13" ht="18" x14ac:dyDescent="0.25">
      <c r="A104" s="234">
        <v>55799</v>
      </c>
      <c r="B104" s="235" t="s">
        <v>370</v>
      </c>
      <c r="C104" s="301">
        <v>0</v>
      </c>
      <c r="D104" s="301">
        <v>0</v>
      </c>
      <c r="E104" s="284"/>
      <c r="F104" s="215"/>
      <c r="G104" s="215"/>
      <c r="H104" s="215"/>
      <c r="I104" s="215"/>
      <c r="J104" s="215"/>
      <c r="K104" s="215"/>
      <c r="L104" s="215"/>
      <c r="M104" s="215"/>
    </row>
    <row r="105" spans="1:13" ht="18" x14ac:dyDescent="0.25">
      <c r="A105" s="222">
        <v>56</v>
      </c>
      <c r="B105" s="238" t="s">
        <v>195</v>
      </c>
      <c r="C105" s="288">
        <f>SUM(C106,)</f>
        <v>0</v>
      </c>
      <c r="D105" s="288">
        <f>SUM(D106,)</f>
        <v>0</v>
      </c>
      <c r="E105" s="284"/>
      <c r="F105" s="215"/>
      <c r="G105" s="215"/>
      <c r="H105" s="215"/>
      <c r="I105" s="215"/>
      <c r="J105" s="215"/>
      <c r="K105" s="215"/>
      <c r="L105" s="215"/>
      <c r="M105" s="215"/>
    </row>
    <row r="106" spans="1:13" ht="18" x14ac:dyDescent="0.25">
      <c r="A106" s="222">
        <v>562</v>
      </c>
      <c r="B106" s="238" t="s">
        <v>371</v>
      </c>
      <c r="C106" s="288">
        <f>SUM(C107:C110)</f>
        <v>0</v>
      </c>
      <c r="D106" s="288">
        <f>SUM(D107:D110)</f>
        <v>0</v>
      </c>
      <c r="E106" s="284"/>
      <c r="F106" s="215"/>
      <c r="G106" s="215"/>
      <c r="H106" s="215"/>
      <c r="I106" s="215"/>
      <c r="J106" s="215"/>
      <c r="K106" s="215"/>
      <c r="L106" s="215"/>
      <c r="M106" s="215"/>
    </row>
    <row r="107" spans="1:13" ht="18" x14ac:dyDescent="0.25">
      <c r="A107" s="234">
        <v>56201</v>
      </c>
      <c r="B107" s="235" t="s">
        <v>195</v>
      </c>
      <c r="C107" s="301">
        <v>0</v>
      </c>
      <c r="D107" s="301">
        <v>0</v>
      </c>
      <c r="E107" s="284"/>
      <c r="F107" s="215"/>
      <c r="G107" s="215"/>
      <c r="H107" s="215"/>
      <c r="I107" s="215"/>
      <c r="J107" s="215"/>
      <c r="K107" s="215"/>
      <c r="L107" s="215"/>
      <c r="M107" s="215"/>
    </row>
    <row r="108" spans="1:13" ht="18" x14ac:dyDescent="0.25">
      <c r="A108" s="234">
        <v>56303</v>
      </c>
      <c r="B108" s="235" t="s">
        <v>372</v>
      </c>
      <c r="C108" s="301"/>
      <c r="D108" s="301">
        <v>0</v>
      </c>
      <c r="E108" s="284"/>
      <c r="F108" s="215"/>
      <c r="G108" s="215"/>
      <c r="H108" s="215"/>
      <c r="I108" s="215"/>
      <c r="J108" s="215"/>
      <c r="K108" s="215"/>
      <c r="L108" s="215"/>
      <c r="M108" s="215"/>
    </row>
    <row r="109" spans="1:13" ht="18" x14ac:dyDescent="0.25">
      <c r="A109" s="234">
        <v>56304</v>
      </c>
      <c r="B109" s="235" t="s">
        <v>373</v>
      </c>
      <c r="C109" s="301">
        <v>0</v>
      </c>
      <c r="D109" s="301">
        <v>0</v>
      </c>
      <c r="E109" s="284"/>
      <c r="F109" s="215"/>
      <c r="G109" s="215"/>
      <c r="H109" s="215"/>
      <c r="I109" s="215"/>
      <c r="J109" s="215"/>
      <c r="K109" s="215"/>
      <c r="L109" s="215"/>
      <c r="M109" s="215"/>
    </row>
    <row r="110" spans="1:13" ht="18" x14ac:dyDescent="0.25">
      <c r="A110" s="234">
        <v>56305</v>
      </c>
      <c r="B110" s="235" t="s">
        <v>374</v>
      </c>
      <c r="C110" s="301"/>
      <c r="D110" s="301">
        <v>0</v>
      </c>
      <c r="E110" s="284"/>
      <c r="F110" s="215"/>
      <c r="G110" s="215"/>
      <c r="H110" s="215"/>
      <c r="I110" s="215"/>
      <c r="J110" s="215"/>
      <c r="K110" s="215"/>
      <c r="L110" s="215"/>
      <c r="M110" s="215"/>
    </row>
    <row r="111" spans="1:13" ht="18" x14ac:dyDescent="0.25">
      <c r="A111" s="222">
        <v>61</v>
      </c>
      <c r="B111" s="238" t="s">
        <v>197</v>
      </c>
      <c r="C111" s="288">
        <f>SUM(C112,C120,C125,)+C118</f>
        <v>0</v>
      </c>
      <c r="D111" s="288">
        <f>SUM(D112,D120,D125,)</f>
        <v>150</v>
      </c>
      <c r="E111" s="284"/>
      <c r="F111" s="215"/>
      <c r="G111" s="215"/>
      <c r="H111" s="215"/>
      <c r="I111" s="215"/>
      <c r="J111" s="215"/>
      <c r="K111" s="215"/>
      <c r="L111" s="215"/>
      <c r="M111" s="215"/>
    </row>
    <row r="112" spans="1:13" ht="18" x14ac:dyDescent="0.25">
      <c r="A112" s="222">
        <v>611</v>
      </c>
      <c r="B112" s="238" t="s">
        <v>375</v>
      </c>
      <c r="C112" s="288">
        <f>SUM(C113:C117)</f>
        <v>0</v>
      </c>
      <c r="D112" s="288">
        <f>SUM(D113:D117)</f>
        <v>150</v>
      </c>
      <c r="E112" s="284"/>
      <c r="F112" s="215"/>
      <c r="G112" s="215"/>
      <c r="H112" s="215"/>
      <c r="I112" s="215"/>
      <c r="J112" s="215"/>
      <c r="K112" s="215"/>
      <c r="L112" s="215"/>
      <c r="M112" s="215"/>
    </row>
    <row r="113" spans="1:13" ht="18" x14ac:dyDescent="0.25">
      <c r="A113" s="234">
        <v>61101</v>
      </c>
      <c r="B113" s="235" t="s">
        <v>376</v>
      </c>
      <c r="C113" s="301">
        <v>0</v>
      </c>
      <c r="D113" s="301">
        <v>0</v>
      </c>
      <c r="E113" s="284"/>
      <c r="F113" s="215"/>
      <c r="G113" s="215"/>
      <c r="H113" s="215"/>
      <c r="I113" s="215"/>
      <c r="J113" s="215"/>
      <c r="K113" s="215"/>
      <c r="L113" s="215"/>
      <c r="M113" s="215"/>
    </row>
    <row r="114" spans="1:13" ht="18" x14ac:dyDescent="0.25">
      <c r="A114" s="234">
        <v>61102</v>
      </c>
      <c r="B114" s="235" t="s">
        <v>377</v>
      </c>
      <c r="C114" s="301">
        <v>0</v>
      </c>
      <c r="D114" s="301">
        <v>150</v>
      </c>
      <c r="E114" s="284"/>
      <c r="F114" s="215"/>
      <c r="G114" s="215"/>
      <c r="H114" s="215"/>
      <c r="I114" s="215"/>
      <c r="J114" s="215"/>
      <c r="K114" s="215"/>
      <c r="L114" s="215"/>
      <c r="M114" s="215"/>
    </row>
    <row r="115" spans="1:13" ht="18" x14ac:dyDescent="0.25">
      <c r="A115" s="234">
        <v>61105</v>
      </c>
      <c r="B115" s="235" t="s">
        <v>378</v>
      </c>
      <c r="C115" s="301">
        <v>0</v>
      </c>
      <c r="D115" s="301">
        <v>0</v>
      </c>
      <c r="E115" s="284"/>
      <c r="F115" s="215"/>
      <c r="G115" s="215"/>
      <c r="H115" s="215"/>
      <c r="I115" s="215"/>
      <c r="J115" s="215"/>
      <c r="K115" s="215"/>
      <c r="L115" s="215"/>
      <c r="M115" s="215"/>
    </row>
    <row r="116" spans="1:13" ht="18" x14ac:dyDescent="0.25">
      <c r="A116" s="234">
        <v>61104</v>
      </c>
      <c r="B116" s="235" t="s">
        <v>379</v>
      </c>
      <c r="C116" s="301">
        <v>0</v>
      </c>
      <c r="D116" s="301">
        <v>0</v>
      </c>
      <c r="E116" s="284"/>
      <c r="F116" s="215"/>
      <c r="G116" s="215"/>
      <c r="H116" s="215"/>
      <c r="I116" s="215"/>
      <c r="J116" s="215"/>
      <c r="K116" s="215"/>
      <c r="L116" s="215"/>
      <c r="M116" s="215"/>
    </row>
    <row r="117" spans="1:13" ht="18" x14ac:dyDescent="0.25">
      <c r="A117" s="234">
        <v>61199</v>
      </c>
      <c r="B117" s="235" t="s">
        <v>380</v>
      </c>
      <c r="C117" s="301">
        <v>0</v>
      </c>
      <c r="D117" s="301">
        <v>0</v>
      </c>
      <c r="E117" s="284"/>
      <c r="F117" s="215"/>
      <c r="G117" s="215"/>
      <c r="H117" s="215"/>
      <c r="I117" s="215"/>
      <c r="J117" s="215"/>
      <c r="K117" s="215"/>
      <c r="L117" s="215"/>
      <c r="M117" s="215"/>
    </row>
    <row r="118" spans="1:13" ht="18" x14ac:dyDescent="0.25">
      <c r="A118" s="222">
        <v>612</v>
      </c>
      <c r="B118" s="238" t="s">
        <v>381</v>
      </c>
      <c r="C118" s="288">
        <f>+C119</f>
        <v>0</v>
      </c>
      <c r="D118" s="288">
        <f>+D119</f>
        <v>0</v>
      </c>
      <c r="E118" s="284"/>
      <c r="F118" s="215"/>
      <c r="G118" s="215"/>
      <c r="H118" s="215"/>
      <c r="I118" s="215"/>
      <c r="J118" s="215"/>
      <c r="K118" s="215"/>
      <c r="L118" s="215"/>
      <c r="M118" s="215"/>
    </row>
    <row r="119" spans="1:13" ht="18" x14ac:dyDescent="0.25">
      <c r="A119" s="234">
        <v>61201</v>
      </c>
      <c r="B119" s="235" t="s">
        <v>382</v>
      </c>
      <c r="C119" s="301">
        <v>0</v>
      </c>
      <c r="D119" s="301"/>
      <c r="E119" s="284"/>
      <c r="F119" s="215"/>
      <c r="G119" s="215"/>
      <c r="H119" s="215"/>
      <c r="I119" s="215"/>
      <c r="J119" s="215"/>
      <c r="K119" s="215"/>
      <c r="L119" s="215"/>
      <c r="M119" s="215"/>
    </row>
    <row r="120" spans="1:13" ht="18" x14ac:dyDescent="0.25">
      <c r="A120" s="222">
        <v>615</v>
      </c>
      <c r="B120" s="238" t="s">
        <v>383</v>
      </c>
      <c r="C120" s="288">
        <f>SUM(C121:C124)</f>
        <v>0</v>
      </c>
      <c r="D120" s="288">
        <f>SUM(D121:D124)</f>
        <v>0</v>
      </c>
      <c r="E120" s="284"/>
      <c r="F120" s="215"/>
      <c r="G120" s="215"/>
      <c r="H120" s="215"/>
      <c r="I120" s="215"/>
      <c r="J120" s="215"/>
      <c r="K120" s="215"/>
      <c r="L120" s="215"/>
      <c r="M120" s="215"/>
    </row>
    <row r="121" spans="1:13" ht="18" x14ac:dyDescent="0.25">
      <c r="A121" s="234">
        <v>61501</v>
      </c>
      <c r="B121" s="245" t="s">
        <v>384</v>
      </c>
      <c r="C121" s="288">
        <v>0</v>
      </c>
      <c r="D121" s="288">
        <v>0</v>
      </c>
      <c r="E121" s="284"/>
      <c r="F121" s="215"/>
      <c r="G121" s="215"/>
      <c r="H121" s="215"/>
      <c r="I121" s="215"/>
      <c r="J121" s="215"/>
      <c r="K121" s="215"/>
      <c r="L121" s="215"/>
      <c r="M121" s="215"/>
    </row>
    <row r="122" spans="1:13" ht="18" x14ac:dyDescent="0.25">
      <c r="A122" s="234">
        <v>61502</v>
      </c>
      <c r="B122" s="245" t="s">
        <v>385</v>
      </c>
      <c r="C122" s="288">
        <v>0</v>
      </c>
      <c r="D122" s="288">
        <v>0</v>
      </c>
      <c r="E122" s="284"/>
      <c r="F122" s="215"/>
      <c r="G122" s="215"/>
      <c r="H122" s="215"/>
      <c r="I122" s="215"/>
      <c r="J122" s="215"/>
      <c r="K122" s="215"/>
      <c r="L122" s="215"/>
      <c r="M122" s="215"/>
    </row>
    <row r="123" spans="1:13" ht="18" x14ac:dyDescent="0.25">
      <c r="A123" s="234">
        <v>61503</v>
      </c>
      <c r="B123" s="245" t="s">
        <v>386</v>
      </c>
      <c r="C123" s="288">
        <v>0</v>
      </c>
      <c r="D123" s="288">
        <v>0</v>
      </c>
      <c r="E123" s="284"/>
      <c r="F123" s="215"/>
      <c r="G123" s="215"/>
      <c r="H123" s="215"/>
      <c r="I123" s="215"/>
      <c r="J123" s="215"/>
      <c r="K123" s="215"/>
      <c r="L123" s="215"/>
      <c r="M123" s="215"/>
    </row>
    <row r="124" spans="1:13" ht="18" x14ac:dyDescent="0.25">
      <c r="A124" s="234">
        <v>61599</v>
      </c>
      <c r="B124" s="245" t="s">
        <v>387</v>
      </c>
      <c r="C124" s="301">
        <v>0</v>
      </c>
      <c r="D124" s="301">
        <v>0</v>
      </c>
      <c r="E124" s="284"/>
      <c r="F124" s="215"/>
      <c r="G124" s="215"/>
      <c r="H124" s="215"/>
      <c r="I124" s="215"/>
      <c r="J124" s="215"/>
      <c r="K124" s="215"/>
      <c r="L124" s="215"/>
      <c r="M124" s="215"/>
    </row>
    <row r="125" spans="1:13" ht="18" x14ac:dyDescent="0.25">
      <c r="A125" s="222">
        <v>616</v>
      </c>
      <c r="B125" s="238" t="s">
        <v>388</v>
      </c>
      <c r="C125" s="288">
        <f>SUM(C126:C133)</f>
        <v>0</v>
      </c>
      <c r="D125" s="288">
        <f>SUM(D126:D133)</f>
        <v>0</v>
      </c>
      <c r="E125" s="284"/>
      <c r="F125" s="215"/>
      <c r="G125" s="215"/>
      <c r="H125" s="215"/>
      <c r="I125" s="215"/>
      <c r="J125" s="215"/>
      <c r="K125" s="215"/>
      <c r="L125" s="215"/>
      <c r="M125" s="215"/>
    </row>
    <row r="126" spans="1:13" ht="18" x14ac:dyDescent="0.25">
      <c r="A126" s="234">
        <v>61601</v>
      </c>
      <c r="B126" s="235" t="s">
        <v>389</v>
      </c>
      <c r="C126" s="288">
        <v>0</v>
      </c>
      <c r="D126" s="288">
        <v>0</v>
      </c>
      <c r="E126" s="284"/>
      <c r="F126" s="215"/>
      <c r="G126" s="215"/>
      <c r="H126" s="215"/>
      <c r="I126" s="215"/>
      <c r="J126" s="215"/>
      <c r="K126" s="215"/>
      <c r="L126" s="215"/>
      <c r="M126" s="215"/>
    </row>
    <row r="127" spans="1:13" ht="18" x14ac:dyDescent="0.25">
      <c r="A127" s="234">
        <v>61602</v>
      </c>
      <c r="B127" s="235" t="s">
        <v>390</v>
      </c>
      <c r="C127" s="288">
        <v>0</v>
      </c>
      <c r="D127" s="288">
        <v>0</v>
      </c>
      <c r="E127" s="284"/>
      <c r="F127" s="215"/>
      <c r="G127" s="215"/>
      <c r="H127" s="215"/>
      <c r="I127" s="215"/>
      <c r="J127" s="215"/>
      <c r="K127" s="215"/>
      <c r="L127" s="215"/>
      <c r="M127" s="215"/>
    </row>
    <row r="128" spans="1:13" ht="18" x14ac:dyDescent="0.25">
      <c r="A128" s="234">
        <v>61603</v>
      </c>
      <c r="B128" s="235" t="s">
        <v>391</v>
      </c>
      <c r="C128" s="288">
        <v>0</v>
      </c>
      <c r="D128" s="288">
        <v>0</v>
      </c>
      <c r="E128" s="284"/>
      <c r="F128" s="215"/>
      <c r="G128" s="215"/>
      <c r="H128" s="215"/>
      <c r="I128" s="215"/>
      <c r="J128" s="215"/>
      <c r="K128" s="215"/>
      <c r="L128" s="215"/>
      <c r="M128" s="215"/>
    </row>
    <row r="129" spans="1:13" ht="18" x14ac:dyDescent="0.25">
      <c r="A129" s="234">
        <v>61604</v>
      </c>
      <c r="B129" s="235" t="s">
        <v>392</v>
      </c>
      <c r="C129" s="288">
        <v>0</v>
      </c>
      <c r="D129" s="288">
        <v>0</v>
      </c>
      <c r="E129" s="284"/>
      <c r="F129" s="215"/>
      <c r="G129" s="215"/>
      <c r="H129" s="215"/>
      <c r="I129" s="215"/>
      <c r="J129" s="215"/>
      <c r="K129" s="215"/>
      <c r="L129" s="215"/>
      <c r="M129" s="215"/>
    </row>
    <row r="130" spans="1:13" ht="18" x14ac:dyDescent="0.25">
      <c r="A130" s="234">
        <v>61606</v>
      </c>
      <c r="B130" s="235" t="s">
        <v>393</v>
      </c>
      <c r="C130" s="288">
        <v>0</v>
      </c>
      <c r="D130" s="288">
        <v>0</v>
      </c>
      <c r="E130" s="284"/>
      <c r="F130" s="215"/>
      <c r="G130" s="215"/>
      <c r="H130" s="215"/>
      <c r="I130" s="215"/>
      <c r="J130" s="215"/>
      <c r="K130" s="215"/>
      <c r="L130" s="215"/>
      <c r="M130" s="215"/>
    </row>
    <row r="131" spans="1:13" ht="18" x14ac:dyDescent="0.25">
      <c r="A131" s="234">
        <v>61607</v>
      </c>
      <c r="B131" s="235" t="s">
        <v>394</v>
      </c>
      <c r="C131" s="288">
        <v>0</v>
      </c>
      <c r="D131" s="288"/>
      <c r="E131" s="284"/>
      <c r="F131" s="215"/>
      <c r="G131" s="215"/>
      <c r="H131" s="215"/>
      <c r="I131" s="215"/>
      <c r="J131" s="215"/>
      <c r="K131" s="215"/>
      <c r="L131" s="215"/>
      <c r="M131" s="215"/>
    </row>
    <row r="132" spans="1:13" ht="18" x14ac:dyDescent="0.25">
      <c r="A132" s="234">
        <v>61608</v>
      </c>
      <c r="B132" s="235" t="s">
        <v>395</v>
      </c>
      <c r="C132" s="288">
        <v>0</v>
      </c>
      <c r="D132" s="288">
        <v>0</v>
      </c>
      <c r="E132" s="284"/>
      <c r="F132" s="215"/>
      <c r="G132" s="215"/>
      <c r="H132" s="215"/>
      <c r="I132" s="215"/>
      <c r="J132" s="215"/>
      <c r="K132" s="215"/>
      <c r="L132" s="215"/>
      <c r="M132" s="215"/>
    </row>
    <row r="133" spans="1:13" ht="18" x14ac:dyDescent="0.25">
      <c r="A133" s="234">
        <v>61699</v>
      </c>
      <c r="B133" s="235" t="s">
        <v>396</v>
      </c>
      <c r="C133" s="301">
        <v>0</v>
      </c>
      <c r="D133" s="301">
        <v>0</v>
      </c>
      <c r="E133" s="284"/>
      <c r="F133" s="215"/>
      <c r="G133" s="215"/>
      <c r="H133" s="215"/>
      <c r="I133" s="215"/>
      <c r="J133" s="215"/>
      <c r="K133" s="215"/>
      <c r="L133" s="215"/>
      <c r="M133" s="215"/>
    </row>
    <row r="134" spans="1:13" ht="18" x14ac:dyDescent="0.25">
      <c r="A134" s="222">
        <v>62</v>
      </c>
      <c r="B134" s="238" t="s">
        <v>259</v>
      </c>
      <c r="C134" s="288">
        <f>SUM(C135,C137,)</f>
        <v>0</v>
      </c>
      <c r="D134" s="288">
        <f>SUM(D135,D137,)</f>
        <v>0</v>
      </c>
      <c r="E134" s="284"/>
      <c r="F134" s="215"/>
      <c r="G134" s="215"/>
      <c r="H134" s="215"/>
      <c r="I134" s="215"/>
      <c r="J134" s="215"/>
      <c r="K134" s="215"/>
      <c r="L134" s="215"/>
      <c r="M134" s="215"/>
    </row>
    <row r="135" spans="1:13" ht="18" x14ac:dyDescent="0.25">
      <c r="A135" s="222">
        <v>622</v>
      </c>
      <c r="B135" s="238" t="s">
        <v>397</v>
      </c>
      <c r="C135" s="288">
        <f>SUM(C136)</f>
        <v>0</v>
      </c>
      <c r="D135" s="288">
        <f>SUM(D136)</f>
        <v>0</v>
      </c>
      <c r="E135" s="284"/>
      <c r="F135" s="215"/>
      <c r="G135" s="215"/>
      <c r="H135" s="215"/>
      <c r="I135" s="215"/>
      <c r="J135" s="215"/>
      <c r="K135" s="215"/>
      <c r="L135" s="215"/>
      <c r="M135" s="215"/>
    </row>
    <row r="136" spans="1:13" ht="36" customHeight="1" x14ac:dyDescent="0.25">
      <c r="A136" s="234">
        <v>62201</v>
      </c>
      <c r="B136" s="249" t="s">
        <v>398</v>
      </c>
      <c r="C136" s="301"/>
      <c r="D136" s="301">
        <v>0</v>
      </c>
      <c r="E136" s="284"/>
      <c r="F136" s="215"/>
      <c r="G136" s="215"/>
      <c r="H136" s="215"/>
      <c r="I136" s="215"/>
      <c r="J136" s="215"/>
      <c r="K136" s="215"/>
      <c r="L136" s="215"/>
      <c r="M136" s="215"/>
    </row>
    <row r="137" spans="1:13" ht="18" x14ac:dyDescent="0.25">
      <c r="A137" s="222">
        <v>623</v>
      </c>
      <c r="B137" s="238" t="s">
        <v>399</v>
      </c>
      <c r="C137" s="288">
        <f>SUM(C138)</f>
        <v>0</v>
      </c>
      <c r="D137" s="288">
        <f>SUM(D138)</f>
        <v>0</v>
      </c>
      <c r="E137" s="284"/>
      <c r="F137" s="215"/>
      <c r="G137" s="215"/>
      <c r="H137" s="215"/>
      <c r="I137" s="215"/>
      <c r="J137" s="215"/>
      <c r="K137" s="215"/>
      <c r="L137" s="215"/>
      <c r="M137" s="215"/>
    </row>
    <row r="138" spans="1:13" ht="18" x14ac:dyDescent="0.25">
      <c r="A138" s="234">
        <v>62303</v>
      </c>
      <c r="B138" s="235" t="s">
        <v>372</v>
      </c>
      <c r="C138" s="301"/>
      <c r="D138" s="301">
        <v>0</v>
      </c>
      <c r="E138" s="284"/>
      <c r="F138" s="215"/>
      <c r="G138" s="215"/>
      <c r="H138" s="215"/>
      <c r="I138" s="215"/>
      <c r="J138" s="215"/>
      <c r="K138" s="215"/>
      <c r="L138" s="215"/>
      <c r="M138" s="215"/>
    </row>
    <row r="139" spans="1:13" ht="18" x14ac:dyDescent="0.25">
      <c r="A139" s="222">
        <v>72</v>
      </c>
      <c r="B139" s="238" t="s">
        <v>189</v>
      </c>
      <c r="C139" s="288">
        <f>SUM(C140)</f>
        <v>0</v>
      </c>
      <c r="D139" s="288">
        <f>SUM(D140)</f>
        <v>0</v>
      </c>
      <c r="E139" s="284"/>
      <c r="F139" s="215"/>
      <c r="G139" s="215"/>
      <c r="H139" s="215"/>
      <c r="I139" s="215"/>
      <c r="J139" s="215"/>
      <c r="K139" s="215"/>
      <c r="L139" s="215"/>
      <c r="M139" s="215"/>
    </row>
    <row r="140" spans="1:13" ht="18" x14ac:dyDescent="0.25">
      <c r="A140" s="222">
        <v>721</v>
      </c>
      <c r="B140" s="238" t="s">
        <v>400</v>
      </c>
      <c r="C140" s="288">
        <f>SUM(C141)</f>
        <v>0</v>
      </c>
      <c r="D140" s="288">
        <f>SUM(D141)</f>
        <v>0</v>
      </c>
      <c r="E140" s="284"/>
      <c r="F140" s="215"/>
      <c r="G140" s="215"/>
      <c r="H140" s="215"/>
      <c r="I140" s="215"/>
      <c r="J140" s="215"/>
      <c r="K140" s="215"/>
      <c r="L140" s="215"/>
      <c r="M140" s="215"/>
    </row>
    <row r="141" spans="1:13" ht="18.75" thickBot="1" x14ac:dyDescent="0.3">
      <c r="A141" s="250">
        <v>72101</v>
      </c>
      <c r="B141" s="251" t="s">
        <v>400</v>
      </c>
      <c r="C141" s="252">
        <v>0</v>
      </c>
      <c r="D141" s="308">
        <v>0</v>
      </c>
      <c r="E141" s="324"/>
      <c r="F141" s="215"/>
      <c r="G141" s="215"/>
      <c r="H141" s="215"/>
      <c r="I141" s="215"/>
      <c r="J141" s="215"/>
      <c r="K141" s="215"/>
      <c r="L141" s="215"/>
      <c r="M141" s="215"/>
    </row>
    <row r="142" spans="1:13" ht="18" x14ac:dyDescent="0.25">
      <c r="A142" s="254"/>
      <c r="B142" s="255" t="s">
        <v>93</v>
      </c>
      <c r="C142" s="310">
        <f>SUM(C38+C94+C105+C111+C134+C139)+C12</f>
        <v>0</v>
      </c>
      <c r="D142" s="310">
        <f>SUM(D38+D94+D105+D111+D134+D139)+D12+D32</f>
        <v>8453.52</v>
      </c>
      <c r="E142" s="310">
        <f>SUM(C142:D142)</f>
        <v>8453.52</v>
      </c>
      <c r="F142" s="215"/>
      <c r="G142" s="215"/>
      <c r="H142" s="215"/>
      <c r="I142" s="215"/>
      <c r="J142" s="215"/>
      <c r="K142" s="215"/>
      <c r="L142" s="215"/>
      <c r="M142" s="215"/>
    </row>
    <row r="143" spans="1:13" ht="18" x14ac:dyDescent="0.25">
      <c r="A143" s="215"/>
      <c r="B143" s="215"/>
      <c r="C143" s="215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</row>
    <row r="144" spans="1:13" ht="18" x14ac:dyDescent="0.25">
      <c r="A144" s="665" t="s">
        <v>408</v>
      </c>
      <c r="B144" s="665" t="s">
        <v>409</v>
      </c>
      <c r="C144" s="674" t="s">
        <v>410</v>
      </c>
      <c r="D144" s="665" t="s">
        <v>411</v>
      </c>
      <c r="E144" s="674" t="s">
        <v>412</v>
      </c>
      <c r="F144" s="674" t="s">
        <v>413</v>
      </c>
      <c r="G144" s="674"/>
      <c r="H144" s="674" t="s">
        <v>414</v>
      </c>
      <c r="I144" s="664" t="s">
        <v>415</v>
      </c>
      <c r="J144" s="664"/>
      <c r="K144" s="664"/>
      <c r="L144" s="664"/>
      <c r="M144" s="665" t="s">
        <v>93</v>
      </c>
    </row>
    <row r="145" spans="1:13" ht="18" x14ac:dyDescent="0.25">
      <c r="A145" s="665"/>
      <c r="B145" s="665"/>
      <c r="C145" s="674"/>
      <c r="D145" s="665"/>
      <c r="E145" s="674"/>
      <c r="F145" s="674"/>
      <c r="G145" s="674"/>
      <c r="H145" s="674"/>
      <c r="I145" s="258" t="s">
        <v>416</v>
      </c>
      <c r="J145" s="675" t="s">
        <v>417</v>
      </c>
      <c r="K145" s="675"/>
      <c r="L145" s="675"/>
      <c r="M145" s="665"/>
    </row>
    <row r="146" spans="1:13" ht="36" x14ac:dyDescent="0.25">
      <c r="A146" s="665"/>
      <c r="B146" s="665"/>
      <c r="C146" s="674"/>
      <c r="D146" s="665"/>
      <c r="E146" s="674"/>
      <c r="F146" s="259" t="s">
        <v>418</v>
      </c>
      <c r="G146" s="259" t="s">
        <v>419</v>
      </c>
      <c r="H146" s="259" t="s">
        <v>420</v>
      </c>
      <c r="I146" s="259" t="s">
        <v>421</v>
      </c>
      <c r="J146" s="260" t="s">
        <v>422</v>
      </c>
      <c r="K146" s="260" t="s">
        <v>423</v>
      </c>
      <c r="L146" s="259" t="s">
        <v>265</v>
      </c>
      <c r="M146" s="665"/>
    </row>
    <row r="147" spans="1:13" ht="18" x14ac:dyDescent="0.25">
      <c r="A147" s="261">
        <v>23</v>
      </c>
      <c r="B147" s="269" t="s">
        <v>510</v>
      </c>
      <c r="C147" s="269" t="s">
        <v>511</v>
      </c>
      <c r="D147" s="270" t="s">
        <v>512</v>
      </c>
      <c r="E147" s="272" t="s">
        <v>127</v>
      </c>
      <c r="F147" s="265">
        <v>420</v>
      </c>
      <c r="G147" s="265">
        <f>+F147*12</f>
        <v>5040</v>
      </c>
      <c r="H147" s="268">
        <v>420</v>
      </c>
      <c r="I147" s="266">
        <f>+H147*6.75%*12</f>
        <v>340.20000000000005</v>
      </c>
      <c r="J147" s="268">
        <v>0</v>
      </c>
      <c r="K147" s="266">
        <f>+H147*7.5%*12</f>
        <v>378</v>
      </c>
      <c r="L147" s="266">
        <f>SUM(I147:K147)</f>
        <v>718.2</v>
      </c>
      <c r="M147" s="268">
        <f>ROUND((+G147+H147+L147),2)</f>
        <v>6178.2</v>
      </c>
    </row>
    <row r="148" spans="1:13" ht="18" x14ac:dyDescent="0.25">
      <c r="A148" s="261"/>
      <c r="B148" s="313" t="s">
        <v>409</v>
      </c>
      <c r="C148" s="269"/>
      <c r="D148" s="325"/>
      <c r="E148" s="272"/>
      <c r="F148" s="316">
        <f t="shared" ref="F148:M148" si="0">+F147</f>
        <v>420</v>
      </c>
      <c r="G148" s="316">
        <f t="shared" si="0"/>
        <v>5040</v>
      </c>
      <c r="H148" s="316">
        <f t="shared" si="0"/>
        <v>420</v>
      </c>
      <c r="I148" s="316">
        <f t="shared" si="0"/>
        <v>340.20000000000005</v>
      </c>
      <c r="J148" s="316">
        <f t="shared" si="0"/>
        <v>0</v>
      </c>
      <c r="K148" s="316">
        <f t="shared" si="0"/>
        <v>378</v>
      </c>
      <c r="L148" s="316">
        <f t="shared" si="0"/>
        <v>718.2</v>
      </c>
      <c r="M148" s="316">
        <f t="shared" si="0"/>
        <v>6178.2</v>
      </c>
    </row>
  </sheetData>
  <mergeCells count="20">
    <mergeCell ref="F144:G145"/>
    <mergeCell ref="H144:H145"/>
    <mergeCell ref="I144:L144"/>
    <mergeCell ref="M144:M146"/>
    <mergeCell ref="J145:L145"/>
    <mergeCell ref="A9:E9"/>
    <mergeCell ref="A10:B10"/>
    <mergeCell ref="C10:D10"/>
    <mergeCell ref="E10:E11"/>
    <mergeCell ref="A144:A146"/>
    <mergeCell ref="B144:B146"/>
    <mergeCell ref="C144:C146"/>
    <mergeCell ref="D144:D146"/>
    <mergeCell ref="E144:E146"/>
    <mergeCell ref="A8:E8"/>
    <mergeCell ref="A3:E3"/>
    <mergeCell ref="A4:E4"/>
    <mergeCell ref="A5:E5"/>
    <mergeCell ref="A6:E6"/>
    <mergeCell ref="A7:E7"/>
  </mergeCells>
  <pageMargins left="0.51181102362204722" right="0.11811023622047245" top="0.74803149606299213" bottom="0.55118110236220474" header="0.31496062992125984" footer="0.31496062992125984"/>
  <pageSetup scale="90" orientation="portrait" horizontalDpi="120" verticalDpi="72" r:id="rId1"/>
  <headerFooter>
    <oddHeader>Página &amp;P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150"/>
  <sheetViews>
    <sheetView topLeftCell="A124" workbookViewId="0">
      <selection activeCell="G142" sqref="G142"/>
    </sheetView>
  </sheetViews>
  <sheetFormatPr baseColWidth="10" defaultRowHeight="15" x14ac:dyDescent="0.25"/>
  <cols>
    <col min="2" max="2" width="47.42578125" customWidth="1"/>
    <col min="3" max="3" width="16.42578125" customWidth="1"/>
    <col min="4" max="4" width="15.28515625" customWidth="1"/>
    <col min="5" max="5" width="18" customWidth="1"/>
    <col min="6" max="6" width="17.5703125" customWidth="1"/>
    <col min="7" max="7" width="17.7109375" customWidth="1"/>
    <col min="8" max="8" width="15.7109375" customWidth="1"/>
    <col min="9" max="9" width="15.28515625" customWidth="1"/>
    <col min="11" max="11" width="16.140625" customWidth="1"/>
    <col min="12" max="12" width="17.28515625" customWidth="1"/>
    <col min="13" max="13" width="18.28515625" customWidth="1"/>
  </cols>
  <sheetData>
    <row r="3" spans="1:13" ht="18" x14ac:dyDescent="0.25">
      <c r="A3" s="672" t="s">
        <v>401</v>
      </c>
      <c r="B3" s="672"/>
      <c r="C3" s="672"/>
      <c r="D3" s="672"/>
      <c r="E3" s="672"/>
      <c r="F3" s="215"/>
      <c r="G3" s="215"/>
      <c r="H3" s="215"/>
      <c r="I3" s="215"/>
      <c r="J3" s="215"/>
      <c r="K3" s="215"/>
      <c r="L3" s="215"/>
      <c r="M3" s="215"/>
    </row>
    <row r="4" spans="1:13" ht="18" x14ac:dyDescent="0.25">
      <c r="A4" s="672" t="s">
        <v>402</v>
      </c>
      <c r="B4" s="672"/>
      <c r="C4" s="672"/>
      <c r="D4" s="672"/>
      <c r="E4" s="672"/>
      <c r="F4" s="215"/>
      <c r="G4" s="215"/>
      <c r="H4" s="215"/>
      <c r="I4" s="215"/>
      <c r="J4" s="215"/>
      <c r="K4" s="215"/>
      <c r="L4" s="215"/>
      <c r="M4" s="215"/>
    </row>
    <row r="5" spans="1:13" ht="18" x14ac:dyDescent="0.25">
      <c r="A5" s="672" t="s">
        <v>163</v>
      </c>
      <c r="B5" s="672"/>
      <c r="C5" s="672"/>
      <c r="D5" s="672"/>
      <c r="E5" s="672"/>
      <c r="F5" s="215"/>
      <c r="G5" s="215"/>
      <c r="H5" s="215"/>
      <c r="I5" s="215"/>
      <c r="J5" s="215"/>
      <c r="K5" s="215"/>
      <c r="L5" s="215"/>
      <c r="M5" s="215"/>
    </row>
    <row r="6" spans="1:13" ht="18" x14ac:dyDescent="0.25">
      <c r="A6" s="672" t="s">
        <v>438</v>
      </c>
      <c r="B6" s="672"/>
      <c r="C6" s="672"/>
      <c r="D6" s="672"/>
      <c r="E6" s="672"/>
      <c r="F6" s="215"/>
      <c r="G6" s="215"/>
      <c r="H6" s="215"/>
      <c r="I6" s="215"/>
      <c r="J6" s="215"/>
      <c r="K6" s="215"/>
      <c r="L6" s="215"/>
      <c r="M6" s="215"/>
    </row>
    <row r="7" spans="1:13" ht="18" x14ac:dyDescent="0.25">
      <c r="A7" s="672" t="s">
        <v>403</v>
      </c>
      <c r="B7" s="672"/>
      <c r="C7" s="672"/>
      <c r="D7" s="672"/>
      <c r="E7" s="672"/>
      <c r="F7" s="215"/>
      <c r="G7" s="215"/>
      <c r="H7" s="215"/>
      <c r="I7" s="215"/>
      <c r="J7" s="215"/>
      <c r="K7" s="215"/>
      <c r="L7" s="215"/>
      <c r="M7" s="215"/>
    </row>
    <row r="8" spans="1:13" ht="18" x14ac:dyDescent="0.25">
      <c r="A8" s="672" t="s">
        <v>404</v>
      </c>
      <c r="B8" s="672"/>
      <c r="C8" s="672"/>
      <c r="D8" s="672"/>
      <c r="E8" s="672"/>
      <c r="F8" s="215"/>
      <c r="G8" s="215"/>
      <c r="H8" s="215"/>
      <c r="I8" s="215"/>
      <c r="J8" s="215"/>
      <c r="K8" s="215"/>
      <c r="L8" s="215"/>
      <c r="M8" s="215"/>
    </row>
    <row r="9" spans="1:13" ht="18" x14ac:dyDescent="0.25">
      <c r="A9" s="673" t="s">
        <v>515</v>
      </c>
      <c r="B9" s="673"/>
      <c r="C9" s="673"/>
      <c r="D9" s="673"/>
      <c r="E9" s="673"/>
      <c r="F9" s="215"/>
      <c r="G9" s="215"/>
      <c r="H9" s="215"/>
      <c r="I9" s="215"/>
      <c r="J9" s="215"/>
      <c r="K9" s="215"/>
      <c r="L9" s="215"/>
      <c r="M9" s="215"/>
    </row>
    <row r="10" spans="1:13" ht="18" x14ac:dyDescent="0.25">
      <c r="A10" s="664" t="s">
        <v>269</v>
      </c>
      <c r="B10" s="664"/>
      <c r="C10" s="664" t="s">
        <v>270</v>
      </c>
      <c r="D10" s="664"/>
      <c r="E10" s="665" t="s">
        <v>93</v>
      </c>
      <c r="F10" s="215"/>
      <c r="G10" s="215"/>
      <c r="H10" s="215"/>
      <c r="I10" s="215"/>
      <c r="J10" s="215"/>
      <c r="K10" s="215"/>
      <c r="L10" s="215"/>
      <c r="M10" s="215"/>
    </row>
    <row r="11" spans="1:13" ht="72" x14ac:dyDescent="0.25">
      <c r="A11" s="217" t="s">
        <v>271</v>
      </c>
      <c r="B11" s="217" t="s">
        <v>272</v>
      </c>
      <c r="C11" s="218" t="s">
        <v>405</v>
      </c>
      <c r="D11" s="218" t="s">
        <v>275</v>
      </c>
      <c r="E11" s="665"/>
      <c r="F11" s="215"/>
      <c r="G11" s="215"/>
      <c r="H11" s="215"/>
      <c r="I11" s="215"/>
      <c r="J11" s="215"/>
      <c r="K11" s="215"/>
      <c r="L11" s="215"/>
      <c r="M11" s="215"/>
    </row>
    <row r="12" spans="1:13" ht="18" x14ac:dyDescent="0.25">
      <c r="A12" s="219">
        <v>51</v>
      </c>
      <c r="B12" s="220" t="s">
        <v>192</v>
      </c>
      <c r="C12" s="282">
        <f>SUM(C13,C18,C22,C25,C27,C29,C35)</f>
        <v>0</v>
      </c>
      <c r="D12" s="282">
        <f>SUM(D13,D18,D22,D25,D27,D29,D35)</f>
        <v>17607</v>
      </c>
      <c r="E12" s="282"/>
      <c r="F12" s="215"/>
      <c r="G12" s="215"/>
      <c r="H12" s="215"/>
      <c r="I12" s="215"/>
      <c r="J12" s="215"/>
      <c r="K12" s="215"/>
      <c r="L12" s="215"/>
      <c r="M12" s="215"/>
    </row>
    <row r="13" spans="1:13" ht="18" x14ac:dyDescent="0.25">
      <c r="A13" s="222">
        <v>511</v>
      </c>
      <c r="B13" s="223" t="s">
        <v>276</v>
      </c>
      <c r="C13" s="283">
        <f>SUM(C14:C17)</f>
        <v>0</v>
      </c>
      <c r="D13" s="283">
        <f>SUM(D14:D17)</f>
        <v>15552</v>
      </c>
      <c r="E13" s="284"/>
      <c r="F13" s="215"/>
      <c r="G13" s="215"/>
      <c r="H13" s="215"/>
      <c r="I13" s="215"/>
      <c r="J13" s="215"/>
      <c r="K13" s="215"/>
      <c r="L13" s="215"/>
      <c r="M13" s="215"/>
    </row>
    <row r="14" spans="1:13" ht="18" x14ac:dyDescent="0.25">
      <c r="A14" s="226" t="s">
        <v>277</v>
      </c>
      <c r="B14" s="227" t="s">
        <v>278</v>
      </c>
      <c r="C14" s="228">
        <v>0</v>
      </c>
      <c r="D14" s="298">
        <v>14352</v>
      </c>
      <c r="E14" s="284"/>
      <c r="F14" s="215"/>
      <c r="G14" s="215"/>
      <c r="H14" s="215"/>
      <c r="I14" s="215"/>
      <c r="J14" s="215"/>
      <c r="K14" s="215"/>
      <c r="L14" s="215"/>
      <c r="M14" s="215"/>
    </row>
    <row r="15" spans="1:13" ht="18" x14ac:dyDescent="0.25">
      <c r="A15" s="226" t="s">
        <v>279</v>
      </c>
      <c r="B15" s="227" t="s">
        <v>280</v>
      </c>
      <c r="C15" s="228">
        <v>0</v>
      </c>
      <c r="D15" s="298">
        <v>1200</v>
      </c>
      <c r="E15" s="284"/>
      <c r="F15" s="215"/>
      <c r="G15" s="215"/>
      <c r="H15" s="215"/>
      <c r="I15" s="215"/>
      <c r="J15" s="215"/>
      <c r="K15" s="215"/>
      <c r="L15" s="215"/>
      <c r="M15" s="215"/>
    </row>
    <row r="16" spans="1:13" ht="18" x14ac:dyDescent="0.25">
      <c r="A16" s="226" t="s">
        <v>281</v>
      </c>
      <c r="B16" s="227" t="s">
        <v>282</v>
      </c>
      <c r="C16" s="228">
        <v>0</v>
      </c>
      <c r="D16" s="298">
        <v>0</v>
      </c>
      <c r="E16" s="284"/>
      <c r="F16" s="215"/>
      <c r="G16" s="215"/>
      <c r="H16" s="215"/>
      <c r="I16" s="215"/>
      <c r="J16" s="215"/>
      <c r="K16" s="215"/>
      <c r="L16" s="215"/>
      <c r="M16" s="215"/>
    </row>
    <row r="17" spans="1:13" ht="18" x14ac:dyDescent="0.25">
      <c r="A17" s="226" t="s">
        <v>283</v>
      </c>
      <c r="B17" s="227" t="s">
        <v>284</v>
      </c>
      <c r="C17" s="229">
        <v>0</v>
      </c>
      <c r="D17" s="299">
        <v>0</v>
      </c>
      <c r="E17" s="285"/>
      <c r="F17" s="215"/>
      <c r="G17" s="215"/>
      <c r="H17" s="215"/>
      <c r="I17" s="215"/>
      <c r="J17" s="215"/>
      <c r="K17" s="215"/>
      <c r="L17" s="215"/>
      <c r="M17" s="215"/>
    </row>
    <row r="18" spans="1:13" ht="18" x14ac:dyDescent="0.25">
      <c r="A18" s="232" t="s">
        <v>285</v>
      </c>
      <c r="B18" s="233" t="s">
        <v>286</v>
      </c>
      <c r="C18" s="286">
        <f>SUM(C19:C21)</f>
        <v>0</v>
      </c>
      <c r="D18" s="286">
        <f>SUM(D19:D21)</f>
        <v>0</v>
      </c>
      <c r="E18" s="284"/>
      <c r="F18" s="215"/>
      <c r="G18" s="215"/>
      <c r="H18" s="215"/>
      <c r="I18" s="215"/>
      <c r="J18" s="215"/>
      <c r="K18" s="215"/>
      <c r="L18" s="215"/>
      <c r="M18" s="215"/>
    </row>
    <row r="19" spans="1:13" ht="18" x14ac:dyDescent="0.25">
      <c r="A19" s="226" t="s">
        <v>287</v>
      </c>
      <c r="B19" s="227" t="s">
        <v>278</v>
      </c>
      <c r="C19" s="298">
        <v>0</v>
      </c>
      <c r="D19" s="298">
        <v>0</v>
      </c>
      <c r="E19" s="284"/>
      <c r="F19" s="215"/>
      <c r="G19" s="215"/>
      <c r="H19" s="215"/>
      <c r="I19" s="215"/>
      <c r="J19" s="215"/>
      <c r="K19" s="215"/>
      <c r="L19" s="215"/>
      <c r="M19" s="215"/>
    </row>
    <row r="20" spans="1:13" ht="18" x14ac:dyDescent="0.25">
      <c r="A20" s="234">
        <v>51202</v>
      </c>
      <c r="B20" s="235" t="s">
        <v>288</v>
      </c>
      <c r="C20" s="298">
        <v>0</v>
      </c>
      <c r="D20" s="298">
        <v>0</v>
      </c>
      <c r="E20" s="284"/>
      <c r="F20" s="215"/>
      <c r="G20" s="215"/>
      <c r="H20" s="215"/>
      <c r="I20" s="215"/>
      <c r="J20" s="215"/>
      <c r="K20" s="215"/>
      <c r="L20" s="215"/>
      <c r="M20" s="215"/>
    </row>
    <row r="21" spans="1:13" ht="18" x14ac:dyDescent="0.25">
      <c r="A21" s="226" t="s">
        <v>289</v>
      </c>
      <c r="B21" s="227" t="s">
        <v>280</v>
      </c>
      <c r="C21" s="298">
        <v>0</v>
      </c>
      <c r="D21" s="298">
        <v>0</v>
      </c>
      <c r="E21" s="284"/>
      <c r="F21" s="215"/>
      <c r="G21" s="215"/>
      <c r="H21" s="215"/>
      <c r="I21" s="215"/>
      <c r="J21" s="215"/>
      <c r="K21" s="215"/>
      <c r="L21" s="215"/>
      <c r="M21" s="215"/>
    </row>
    <row r="22" spans="1:13" ht="18" x14ac:dyDescent="0.25">
      <c r="A22" s="232" t="s">
        <v>290</v>
      </c>
      <c r="B22" s="233" t="s">
        <v>291</v>
      </c>
      <c r="C22" s="286">
        <f>SUM(C23:C24)</f>
        <v>0</v>
      </c>
      <c r="D22" s="286">
        <f>SUM(D23:D24)</f>
        <v>0</v>
      </c>
      <c r="E22" s="284"/>
      <c r="F22" s="215"/>
      <c r="G22" s="215"/>
      <c r="H22" s="215"/>
      <c r="I22" s="215"/>
      <c r="J22" s="215"/>
      <c r="K22" s="215"/>
      <c r="L22" s="215"/>
      <c r="M22" s="215"/>
    </row>
    <row r="23" spans="1:13" ht="18" x14ac:dyDescent="0.25">
      <c r="A23" s="234">
        <v>51301</v>
      </c>
      <c r="B23" s="235" t="s">
        <v>292</v>
      </c>
      <c r="C23" s="301">
        <v>0</v>
      </c>
      <c r="D23" s="301">
        <v>0</v>
      </c>
      <c r="E23" s="284"/>
      <c r="F23" s="215"/>
      <c r="G23" s="215"/>
      <c r="H23" s="215"/>
      <c r="I23" s="215"/>
      <c r="J23" s="215"/>
      <c r="K23" s="215"/>
      <c r="L23" s="215"/>
      <c r="M23" s="215"/>
    </row>
    <row r="24" spans="1:13" ht="18" x14ac:dyDescent="0.25">
      <c r="A24" s="234">
        <v>51302</v>
      </c>
      <c r="B24" s="235" t="s">
        <v>293</v>
      </c>
      <c r="C24" s="302">
        <v>0</v>
      </c>
      <c r="D24" s="301">
        <v>0</v>
      </c>
      <c r="E24" s="284"/>
      <c r="F24" s="215"/>
      <c r="G24" s="215"/>
      <c r="H24" s="215"/>
      <c r="I24" s="215"/>
      <c r="J24" s="215"/>
      <c r="K24" s="215"/>
      <c r="L24" s="215"/>
      <c r="M24" s="215"/>
    </row>
    <row r="25" spans="1:13" ht="18" x14ac:dyDescent="0.25">
      <c r="A25" s="222">
        <v>514</v>
      </c>
      <c r="B25" s="238" t="s">
        <v>294</v>
      </c>
      <c r="C25" s="288">
        <f>SUM(C26)</f>
        <v>0</v>
      </c>
      <c r="D25" s="288">
        <f>SUM(D26)</f>
        <v>1080</v>
      </c>
      <c r="E25" s="284"/>
      <c r="F25" s="215"/>
      <c r="G25" s="215"/>
      <c r="H25" s="215"/>
      <c r="I25" s="215"/>
      <c r="J25" s="215"/>
      <c r="K25" s="215"/>
      <c r="L25" s="215"/>
      <c r="M25" s="215"/>
    </row>
    <row r="26" spans="1:13" ht="18" x14ac:dyDescent="0.25">
      <c r="A26" s="226" t="s">
        <v>295</v>
      </c>
      <c r="B26" s="227" t="s">
        <v>296</v>
      </c>
      <c r="C26" s="298">
        <v>0</v>
      </c>
      <c r="D26" s="298">
        <v>1080</v>
      </c>
      <c r="E26" s="284"/>
      <c r="F26" s="215"/>
      <c r="G26" s="215"/>
      <c r="H26" s="215"/>
      <c r="I26" s="215"/>
      <c r="J26" s="215"/>
      <c r="K26" s="215"/>
      <c r="L26" s="215"/>
      <c r="M26" s="215"/>
    </row>
    <row r="27" spans="1:13" ht="18" x14ac:dyDescent="0.25">
      <c r="A27" s="222">
        <v>515</v>
      </c>
      <c r="B27" s="238" t="s">
        <v>297</v>
      </c>
      <c r="C27" s="286">
        <f>SUM(C28)</f>
        <v>0</v>
      </c>
      <c r="D27" s="286">
        <f>SUM(D28)</f>
        <v>975</v>
      </c>
      <c r="E27" s="284"/>
      <c r="F27" s="215"/>
      <c r="G27" s="215"/>
      <c r="H27" s="215"/>
      <c r="I27" s="215"/>
      <c r="J27" s="215"/>
      <c r="K27" s="215"/>
      <c r="L27" s="215"/>
      <c r="M27" s="215"/>
    </row>
    <row r="28" spans="1:13" ht="18" x14ac:dyDescent="0.25">
      <c r="A28" s="226" t="s">
        <v>298</v>
      </c>
      <c r="B28" s="227" t="s">
        <v>299</v>
      </c>
      <c r="C28" s="298">
        <v>0</v>
      </c>
      <c r="D28" s="298">
        <v>975</v>
      </c>
      <c r="E28" s="284"/>
      <c r="F28" s="215"/>
      <c r="G28" s="215"/>
      <c r="H28" s="215"/>
      <c r="I28" s="215"/>
      <c r="J28" s="215"/>
      <c r="K28" s="215"/>
      <c r="L28" s="215"/>
      <c r="M28" s="215"/>
    </row>
    <row r="29" spans="1:13" ht="18" x14ac:dyDescent="0.25">
      <c r="A29" s="232" t="s">
        <v>300</v>
      </c>
      <c r="B29" s="233" t="s">
        <v>301</v>
      </c>
      <c r="C29" s="286" t="s">
        <v>302</v>
      </c>
      <c r="D29" s="286">
        <f>SUM(D30:D31)</f>
        <v>0</v>
      </c>
      <c r="E29" s="284"/>
      <c r="F29" s="215"/>
      <c r="G29" s="215"/>
      <c r="H29" s="215"/>
      <c r="I29" s="215"/>
      <c r="J29" s="215"/>
      <c r="K29" s="215"/>
      <c r="L29" s="215"/>
      <c r="M29" s="215"/>
    </row>
    <row r="30" spans="1:13" ht="18" x14ac:dyDescent="0.25">
      <c r="A30" s="234">
        <v>51601</v>
      </c>
      <c r="B30" s="235" t="s">
        <v>301</v>
      </c>
      <c r="C30" s="301">
        <v>0</v>
      </c>
      <c r="D30" s="301">
        <v>0</v>
      </c>
      <c r="E30" s="284"/>
      <c r="F30" s="215"/>
      <c r="G30" s="215"/>
      <c r="H30" s="215"/>
      <c r="I30" s="215"/>
      <c r="J30" s="215"/>
      <c r="K30" s="215"/>
      <c r="L30" s="215"/>
      <c r="M30" s="215"/>
    </row>
    <row r="31" spans="1:13" ht="18" x14ac:dyDescent="0.25">
      <c r="A31" s="234">
        <v>51602</v>
      </c>
      <c r="B31" s="235" t="s">
        <v>303</v>
      </c>
      <c r="C31" s="301">
        <v>0</v>
      </c>
      <c r="D31" s="301">
        <v>0</v>
      </c>
      <c r="E31" s="284"/>
      <c r="F31" s="215"/>
      <c r="G31" s="215"/>
      <c r="H31" s="215"/>
      <c r="I31" s="215"/>
      <c r="J31" s="215"/>
      <c r="K31" s="215"/>
      <c r="L31" s="215"/>
      <c r="M31" s="215"/>
    </row>
    <row r="32" spans="1:13" ht="18" x14ac:dyDescent="0.25">
      <c r="A32" s="222">
        <v>517</v>
      </c>
      <c r="B32" s="238" t="s">
        <v>304</v>
      </c>
      <c r="C32" s="301"/>
      <c r="D32" s="301">
        <f>SUM(D33:D34)</f>
        <v>0</v>
      </c>
      <c r="E32" s="284"/>
      <c r="F32" s="215"/>
      <c r="G32" s="215"/>
      <c r="H32" s="215"/>
      <c r="I32" s="215"/>
      <c r="J32" s="215"/>
      <c r="K32" s="215"/>
      <c r="L32" s="215"/>
      <c r="M32" s="215"/>
    </row>
    <row r="33" spans="1:13" ht="18" x14ac:dyDescent="0.25">
      <c r="A33" s="234">
        <v>51701</v>
      </c>
      <c r="B33" s="235" t="s">
        <v>305</v>
      </c>
      <c r="C33" s="301"/>
      <c r="D33" s="301">
        <v>0</v>
      </c>
      <c r="E33" s="284"/>
      <c r="F33" s="215"/>
      <c r="G33" s="215"/>
      <c r="H33" s="215"/>
      <c r="I33" s="215"/>
      <c r="J33" s="215"/>
      <c r="K33" s="215"/>
      <c r="L33" s="215"/>
      <c r="M33" s="215"/>
    </row>
    <row r="34" spans="1:13" ht="18" x14ac:dyDescent="0.25">
      <c r="A34" s="234">
        <v>51702</v>
      </c>
      <c r="B34" s="235" t="s">
        <v>306</v>
      </c>
      <c r="C34" s="301"/>
      <c r="D34" s="301">
        <v>0</v>
      </c>
      <c r="E34" s="284"/>
      <c r="F34" s="215"/>
      <c r="G34" s="215"/>
      <c r="H34" s="215"/>
      <c r="I34" s="215"/>
      <c r="J34" s="215"/>
      <c r="K34" s="215"/>
      <c r="L34" s="215"/>
      <c r="M34" s="215"/>
    </row>
    <row r="35" spans="1:13" ht="18" x14ac:dyDescent="0.25">
      <c r="A35" s="222">
        <v>519</v>
      </c>
      <c r="B35" s="238" t="s">
        <v>307</v>
      </c>
      <c r="C35" s="288">
        <f>SUM(C36:C37)</f>
        <v>0</v>
      </c>
      <c r="D35" s="288">
        <f>SUM(D36:D37)</f>
        <v>0</v>
      </c>
      <c r="E35" s="284"/>
      <c r="F35" s="215"/>
      <c r="G35" s="215"/>
      <c r="H35" s="215"/>
      <c r="I35" s="215"/>
      <c r="J35" s="215"/>
      <c r="K35" s="215"/>
      <c r="L35" s="215"/>
      <c r="M35" s="215"/>
    </row>
    <row r="36" spans="1:13" ht="18" x14ac:dyDescent="0.25">
      <c r="A36" s="234">
        <v>51901</v>
      </c>
      <c r="B36" s="235" t="s">
        <v>308</v>
      </c>
      <c r="C36" s="301">
        <v>0</v>
      </c>
      <c r="D36" s="301">
        <v>0</v>
      </c>
      <c r="E36" s="284"/>
      <c r="F36" s="215"/>
      <c r="G36" s="215"/>
      <c r="H36" s="215"/>
      <c r="I36" s="215"/>
      <c r="J36" s="215"/>
      <c r="K36" s="215"/>
      <c r="L36" s="215"/>
      <c r="M36" s="215"/>
    </row>
    <row r="37" spans="1:13" ht="18" x14ac:dyDescent="0.25">
      <c r="A37" s="234">
        <v>51999</v>
      </c>
      <c r="B37" s="235" t="s">
        <v>307</v>
      </c>
      <c r="C37" s="301">
        <v>0</v>
      </c>
      <c r="D37" s="301">
        <v>0</v>
      </c>
      <c r="E37" s="284"/>
      <c r="F37" s="215"/>
      <c r="G37" s="215"/>
      <c r="H37" s="215"/>
      <c r="I37" s="215"/>
      <c r="J37" s="215"/>
      <c r="K37" s="215"/>
      <c r="L37" s="215"/>
      <c r="M37" s="215"/>
    </row>
    <row r="38" spans="1:13" ht="18" x14ac:dyDescent="0.25">
      <c r="A38" s="222">
        <v>54</v>
      </c>
      <c r="B38" s="238" t="s">
        <v>193</v>
      </c>
      <c r="C38" s="286">
        <f>SUM(C39,C59,C65,C82,)</f>
        <v>0</v>
      </c>
      <c r="D38" s="286">
        <f>SUM(D39,D59,D65,D82,)</f>
        <v>310.5</v>
      </c>
      <c r="E38" s="284"/>
      <c r="F38" s="215"/>
      <c r="G38" s="215"/>
      <c r="H38" s="215"/>
      <c r="I38" s="215"/>
      <c r="J38" s="215"/>
      <c r="K38" s="215"/>
      <c r="L38" s="215"/>
      <c r="M38" s="215"/>
    </row>
    <row r="39" spans="1:13" ht="18" x14ac:dyDescent="0.25">
      <c r="A39" s="222">
        <v>541</v>
      </c>
      <c r="B39" s="238" t="s">
        <v>309</v>
      </c>
      <c r="C39" s="288">
        <f>SUM(C40:C58)</f>
        <v>0</v>
      </c>
      <c r="D39" s="288">
        <f>SUM(D40:D58)</f>
        <v>310.5</v>
      </c>
      <c r="E39" s="284"/>
      <c r="F39" s="215"/>
      <c r="G39" s="215"/>
      <c r="H39" s="215"/>
      <c r="I39" s="215"/>
      <c r="J39" s="215"/>
      <c r="K39" s="215"/>
      <c r="L39" s="215"/>
      <c r="M39" s="215"/>
    </row>
    <row r="40" spans="1:13" ht="18" x14ac:dyDescent="0.25">
      <c r="A40" s="234">
        <v>54101</v>
      </c>
      <c r="B40" s="235" t="s">
        <v>310</v>
      </c>
      <c r="C40" s="301">
        <v>0</v>
      </c>
      <c r="D40" s="301">
        <v>0</v>
      </c>
      <c r="E40" s="284"/>
      <c r="F40" s="215"/>
      <c r="G40" s="215"/>
      <c r="H40" s="215"/>
      <c r="I40" s="215"/>
      <c r="J40" s="215"/>
      <c r="K40" s="215"/>
      <c r="L40" s="215"/>
      <c r="M40" s="215"/>
    </row>
    <row r="41" spans="1:13" ht="18" x14ac:dyDescent="0.25">
      <c r="A41" s="234">
        <v>54103</v>
      </c>
      <c r="B41" s="235" t="s">
        <v>311</v>
      </c>
      <c r="C41" s="301">
        <v>0</v>
      </c>
      <c r="D41" s="301">
        <v>0</v>
      </c>
      <c r="E41" s="284"/>
      <c r="F41" s="215"/>
      <c r="G41" s="215"/>
      <c r="H41" s="215"/>
      <c r="I41" s="215"/>
      <c r="J41" s="215"/>
      <c r="K41" s="215"/>
      <c r="L41" s="215"/>
      <c r="M41" s="215"/>
    </row>
    <row r="42" spans="1:13" ht="18" x14ac:dyDescent="0.25">
      <c r="A42" s="234">
        <v>54104</v>
      </c>
      <c r="B42" s="235" t="s">
        <v>312</v>
      </c>
      <c r="C42" s="301">
        <v>0</v>
      </c>
      <c r="D42" s="301">
        <v>0</v>
      </c>
      <c r="E42" s="284"/>
      <c r="F42" s="215"/>
      <c r="G42" s="215"/>
      <c r="H42" s="215"/>
      <c r="I42" s="215"/>
      <c r="J42" s="215"/>
      <c r="K42" s="215"/>
      <c r="L42" s="215"/>
      <c r="M42" s="215"/>
    </row>
    <row r="43" spans="1:13" ht="18" x14ac:dyDescent="0.25">
      <c r="A43" s="234">
        <v>54105</v>
      </c>
      <c r="B43" s="235" t="s">
        <v>313</v>
      </c>
      <c r="C43" s="301">
        <v>0</v>
      </c>
      <c r="D43" s="301">
        <v>100</v>
      </c>
      <c r="E43" s="284"/>
      <c r="F43" s="215"/>
      <c r="G43" s="215"/>
      <c r="H43" s="215"/>
      <c r="I43" s="215"/>
      <c r="J43" s="215"/>
      <c r="K43" s="215"/>
      <c r="L43" s="215"/>
      <c r="M43" s="215"/>
    </row>
    <row r="44" spans="1:13" ht="18" x14ac:dyDescent="0.25">
      <c r="A44" s="234">
        <v>54106</v>
      </c>
      <c r="B44" s="235" t="s">
        <v>314</v>
      </c>
      <c r="C44" s="301">
        <v>0</v>
      </c>
      <c r="D44" s="301">
        <v>0</v>
      </c>
      <c r="E44" s="284"/>
      <c r="F44" s="215"/>
      <c r="G44" s="215"/>
      <c r="H44" s="215"/>
      <c r="I44" s="215"/>
      <c r="J44" s="215"/>
      <c r="K44" s="215"/>
      <c r="L44" s="215"/>
      <c r="M44" s="215"/>
    </row>
    <row r="45" spans="1:13" ht="18" x14ac:dyDescent="0.25">
      <c r="A45" s="234">
        <v>54107</v>
      </c>
      <c r="B45" s="235" t="s">
        <v>315</v>
      </c>
      <c r="C45" s="301">
        <v>0</v>
      </c>
      <c r="D45" s="301">
        <v>0</v>
      </c>
      <c r="E45" s="284"/>
      <c r="F45" s="215"/>
      <c r="G45" s="215"/>
      <c r="H45" s="215"/>
      <c r="I45" s="215"/>
      <c r="J45" s="215"/>
      <c r="K45" s="215"/>
      <c r="L45" s="215"/>
      <c r="M45" s="215"/>
    </row>
    <row r="46" spans="1:13" ht="18" x14ac:dyDescent="0.25">
      <c r="A46" s="234">
        <v>54108</v>
      </c>
      <c r="B46" s="235" t="s">
        <v>316</v>
      </c>
      <c r="C46" s="301">
        <v>0</v>
      </c>
      <c r="D46" s="301">
        <v>0</v>
      </c>
      <c r="E46" s="284"/>
      <c r="F46" s="215"/>
      <c r="G46" s="215"/>
      <c r="H46" s="215"/>
      <c r="I46" s="215"/>
      <c r="J46" s="215"/>
      <c r="K46" s="215"/>
      <c r="L46" s="215"/>
      <c r="M46" s="215"/>
    </row>
    <row r="47" spans="1:13" ht="18" x14ac:dyDescent="0.25">
      <c r="A47" s="234">
        <v>54109</v>
      </c>
      <c r="B47" s="235" t="s">
        <v>317</v>
      </c>
      <c r="C47" s="301">
        <v>0</v>
      </c>
      <c r="D47" s="301">
        <v>0</v>
      </c>
      <c r="E47" s="284"/>
      <c r="F47" s="215"/>
      <c r="G47" s="215"/>
      <c r="H47" s="215"/>
      <c r="I47" s="215"/>
      <c r="J47" s="215"/>
      <c r="K47" s="215"/>
      <c r="L47" s="215"/>
      <c r="M47" s="215"/>
    </row>
    <row r="48" spans="1:13" ht="18" x14ac:dyDescent="0.25">
      <c r="A48" s="234">
        <v>54110</v>
      </c>
      <c r="B48" s="235" t="s">
        <v>318</v>
      </c>
      <c r="C48" s="301">
        <v>0</v>
      </c>
      <c r="D48" s="301">
        <v>0</v>
      </c>
      <c r="E48" s="284"/>
      <c r="F48" s="215"/>
      <c r="G48" s="215"/>
      <c r="H48" s="215"/>
      <c r="I48" s="215"/>
      <c r="J48" s="215"/>
      <c r="K48" s="215"/>
      <c r="L48" s="215"/>
      <c r="M48" s="215"/>
    </row>
    <row r="49" spans="1:13" ht="18" x14ac:dyDescent="0.25">
      <c r="A49" s="234">
        <v>54111</v>
      </c>
      <c r="B49" s="235" t="s">
        <v>319</v>
      </c>
      <c r="C49" s="301">
        <v>0</v>
      </c>
      <c r="D49" s="301">
        <v>0</v>
      </c>
      <c r="E49" s="284"/>
      <c r="F49" s="215"/>
      <c r="G49" s="215"/>
      <c r="H49" s="215"/>
      <c r="I49" s="215"/>
      <c r="J49" s="215"/>
      <c r="K49" s="215"/>
      <c r="L49" s="215"/>
      <c r="M49" s="215"/>
    </row>
    <row r="50" spans="1:13" ht="18" x14ac:dyDescent="0.25">
      <c r="A50" s="234">
        <v>54112</v>
      </c>
      <c r="B50" s="235" t="s">
        <v>320</v>
      </c>
      <c r="C50" s="301">
        <v>0</v>
      </c>
      <c r="D50" s="301">
        <v>0</v>
      </c>
      <c r="E50" s="284"/>
      <c r="F50" s="215"/>
      <c r="G50" s="215"/>
      <c r="H50" s="215"/>
      <c r="I50" s="215"/>
      <c r="J50" s="215"/>
      <c r="K50" s="215"/>
      <c r="L50" s="215"/>
      <c r="M50" s="215"/>
    </row>
    <row r="51" spans="1:13" ht="18" x14ac:dyDescent="0.25">
      <c r="A51" s="234">
        <v>54114</v>
      </c>
      <c r="B51" s="235" t="s">
        <v>321</v>
      </c>
      <c r="C51" s="301">
        <v>0</v>
      </c>
      <c r="D51" s="301">
        <v>75</v>
      </c>
      <c r="E51" s="284"/>
      <c r="F51" s="215"/>
      <c r="G51" s="215"/>
      <c r="H51" s="215"/>
      <c r="I51" s="215"/>
      <c r="J51" s="215"/>
      <c r="K51" s="215"/>
      <c r="L51" s="215"/>
      <c r="M51" s="215"/>
    </row>
    <row r="52" spans="1:13" ht="18" x14ac:dyDescent="0.25">
      <c r="A52" s="234">
        <v>54115</v>
      </c>
      <c r="B52" s="235" t="s">
        <v>322</v>
      </c>
      <c r="C52" s="301">
        <v>0</v>
      </c>
      <c r="D52" s="301">
        <v>135.5</v>
      </c>
      <c r="E52" s="284"/>
      <c r="F52" s="215"/>
      <c r="G52" s="215"/>
      <c r="H52" s="215"/>
      <c r="I52" s="215"/>
      <c r="J52" s="215"/>
      <c r="K52" s="215"/>
      <c r="L52" s="215"/>
      <c r="M52" s="215"/>
    </row>
    <row r="53" spans="1:13" ht="18" x14ac:dyDescent="0.25">
      <c r="A53" s="234">
        <v>54116</v>
      </c>
      <c r="B53" s="235" t="s">
        <v>323</v>
      </c>
      <c r="C53" s="301">
        <v>0</v>
      </c>
      <c r="D53" s="301">
        <v>0</v>
      </c>
      <c r="E53" s="284"/>
      <c r="F53" s="215"/>
      <c r="G53" s="215"/>
      <c r="H53" s="215"/>
      <c r="I53" s="215"/>
      <c r="J53" s="215"/>
      <c r="K53" s="215"/>
      <c r="L53" s="215"/>
      <c r="M53" s="215"/>
    </row>
    <row r="54" spans="1:13" ht="18" x14ac:dyDescent="0.25">
      <c r="A54" s="234">
        <v>54117</v>
      </c>
      <c r="B54" s="235" t="s">
        <v>324</v>
      </c>
      <c r="C54" s="301">
        <v>0</v>
      </c>
      <c r="D54" s="301">
        <v>0</v>
      </c>
      <c r="E54" s="284"/>
      <c r="F54" s="215"/>
      <c r="G54" s="215"/>
      <c r="H54" s="215"/>
      <c r="I54" s="215"/>
      <c r="J54" s="215"/>
      <c r="K54" s="215"/>
      <c r="L54" s="215"/>
      <c r="M54" s="215"/>
    </row>
    <row r="55" spans="1:13" ht="18" x14ac:dyDescent="0.25">
      <c r="A55" s="234">
        <v>54118</v>
      </c>
      <c r="B55" s="235" t="s">
        <v>325</v>
      </c>
      <c r="C55" s="301">
        <v>0</v>
      </c>
      <c r="D55" s="301">
        <v>0</v>
      </c>
      <c r="E55" s="284"/>
      <c r="F55" s="215"/>
      <c r="G55" s="215"/>
      <c r="H55" s="215"/>
      <c r="I55" s="215"/>
      <c r="J55" s="215"/>
      <c r="K55" s="215"/>
      <c r="L55" s="215"/>
      <c r="M55" s="215"/>
    </row>
    <row r="56" spans="1:13" ht="18" x14ac:dyDescent="0.25">
      <c r="A56" s="234">
        <v>54119</v>
      </c>
      <c r="B56" s="235" t="s">
        <v>326</v>
      </c>
      <c r="C56" s="301">
        <v>0</v>
      </c>
      <c r="D56" s="301">
        <v>0</v>
      </c>
      <c r="E56" s="284"/>
      <c r="F56" s="215"/>
      <c r="G56" s="215"/>
      <c r="H56" s="215"/>
      <c r="I56" s="215"/>
      <c r="J56" s="215"/>
      <c r="K56" s="215"/>
      <c r="L56" s="215"/>
      <c r="M56" s="215"/>
    </row>
    <row r="57" spans="1:13" ht="18" x14ac:dyDescent="0.25">
      <c r="A57" s="234">
        <v>54121</v>
      </c>
      <c r="B57" s="235" t="s">
        <v>327</v>
      </c>
      <c r="C57" s="301">
        <v>0</v>
      </c>
      <c r="D57" s="301">
        <v>0</v>
      </c>
      <c r="E57" s="284"/>
      <c r="F57" s="215"/>
      <c r="G57" s="215"/>
      <c r="H57" s="215"/>
      <c r="I57" s="215"/>
      <c r="J57" s="215"/>
      <c r="K57" s="215"/>
      <c r="L57" s="215"/>
      <c r="M57" s="215"/>
    </row>
    <row r="58" spans="1:13" ht="18" x14ac:dyDescent="0.25">
      <c r="A58" s="234">
        <v>54199</v>
      </c>
      <c r="B58" s="235" t="s">
        <v>328</v>
      </c>
      <c r="C58" s="301">
        <v>0</v>
      </c>
      <c r="D58" s="301">
        <v>0</v>
      </c>
      <c r="E58" s="284"/>
      <c r="F58" s="215"/>
      <c r="G58" s="215"/>
      <c r="H58" s="215"/>
      <c r="I58" s="215"/>
      <c r="J58" s="215"/>
      <c r="K58" s="215"/>
      <c r="L58" s="215"/>
      <c r="M58" s="215"/>
    </row>
    <row r="59" spans="1:13" ht="18" x14ac:dyDescent="0.25">
      <c r="A59" s="222">
        <v>542</v>
      </c>
      <c r="B59" s="238" t="s">
        <v>329</v>
      </c>
      <c r="C59" s="288">
        <f>SUM(C60:C64)</f>
        <v>0</v>
      </c>
      <c r="D59" s="288">
        <f>SUM(D60:D64)</f>
        <v>0</v>
      </c>
      <c r="E59" s="284"/>
      <c r="F59" s="215"/>
      <c r="G59" s="215"/>
      <c r="H59" s="215"/>
      <c r="I59" s="215"/>
      <c r="J59" s="215"/>
      <c r="K59" s="215"/>
      <c r="L59" s="215"/>
      <c r="M59" s="215"/>
    </row>
    <row r="60" spans="1:13" ht="18" x14ac:dyDescent="0.25">
      <c r="A60" s="234">
        <v>54205</v>
      </c>
      <c r="B60" s="235" t="s">
        <v>21</v>
      </c>
      <c r="C60" s="301">
        <v>0</v>
      </c>
      <c r="D60" s="301">
        <v>0</v>
      </c>
      <c r="E60" s="284"/>
      <c r="F60" s="215"/>
      <c r="G60" s="215"/>
      <c r="H60" s="215"/>
      <c r="I60" s="215"/>
      <c r="J60" s="215"/>
      <c r="K60" s="215"/>
      <c r="L60" s="215"/>
      <c r="M60" s="215"/>
    </row>
    <row r="61" spans="1:13" ht="18" x14ac:dyDescent="0.25">
      <c r="A61" s="234">
        <v>54201</v>
      </c>
      <c r="B61" s="235" t="s">
        <v>330</v>
      </c>
      <c r="C61" s="301">
        <v>0</v>
      </c>
      <c r="D61" s="301">
        <v>0</v>
      </c>
      <c r="E61" s="284"/>
      <c r="F61" s="215"/>
      <c r="G61" s="215"/>
      <c r="H61" s="215"/>
      <c r="I61" s="215"/>
      <c r="J61" s="215"/>
      <c r="K61" s="215"/>
      <c r="L61" s="215"/>
      <c r="M61" s="215"/>
    </row>
    <row r="62" spans="1:13" ht="18" x14ac:dyDescent="0.25">
      <c r="A62" s="234">
        <v>54202</v>
      </c>
      <c r="B62" s="235" t="s">
        <v>331</v>
      </c>
      <c r="C62" s="301">
        <v>0</v>
      </c>
      <c r="D62" s="301">
        <v>0</v>
      </c>
      <c r="E62" s="284"/>
      <c r="F62" s="215"/>
      <c r="G62" s="215"/>
      <c r="H62" s="215"/>
      <c r="I62" s="215"/>
      <c r="J62" s="215"/>
      <c r="K62" s="215"/>
      <c r="L62" s="215"/>
      <c r="M62" s="215"/>
    </row>
    <row r="63" spans="1:13" ht="18" x14ac:dyDescent="0.25">
      <c r="A63" s="234">
        <v>54203</v>
      </c>
      <c r="B63" s="235" t="s">
        <v>332</v>
      </c>
      <c r="C63" s="301">
        <v>0</v>
      </c>
      <c r="D63" s="301">
        <v>0</v>
      </c>
      <c r="E63" s="284"/>
      <c r="F63" s="215"/>
      <c r="G63" s="215"/>
      <c r="H63" s="215"/>
      <c r="I63" s="215"/>
      <c r="J63" s="215"/>
      <c r="K63" s="215"/>
      <c r="L63" s="215"/>
      <c r="M63" s="215"/>
    </row>
    <row r="64" spans="1:13" ht="18" x14ac:dyDescent="0.25">
      <c r="A64" s="234">
        <v>54204</v>
      </c>
      <c r="B64" s="215" t="s">
        <v>333</v>
      </c>
      <c r="C64" s="303">
        <v>0</v>
      </c>
      <c r="D64" s="303">
        <v>0</v>
      </c>
      <c r="E64" s="284"/>
      <c r="F64" s="215"/>
      <c r="G64" s="215"/>
      <c r="H64" s="215"/>
      <c r="I64" s="215"/>
      <c r="J64" s="215"/>
      <c r="K64" s="215"/>
      <c r="L64" s="215"/>
      <c r="M64" s="215"/>
    </row>
    <row r="65" spans="1:13" ht="18" x14ac:dyDescent="0.25">
      <c r="A65" s="222">
        <v>543</v>
      </c>
      <c r="B65" s="238" t="s">
        <v>334</v>
      </c>
      <c r="C65" s="288">
        <f>SUM(C66:C81)</f>
        <v>0</v>
      </c>
      <c r="D65" s="288">
        <f>SUM(D66:D81)</f>
        <v>0</v>
      </c>
      <c r="E65" s="284"/>
      <c r="F65" s="215"/>
      <c r="G65" s="215"/>
      <c r="H65" s="215"/>
      <c r="I65" s="215"/>
      <c r="J65" s="215"/>
      <c r="K65" s="215"/>
      <c r="L65" s="215"/>
      <c r="M65" s="215"/>
    </row>
    <row r="66" spans="1:13" ht="18" x14ac:dyDescent="0.25">
      <c r="A66" s="234">
        <v>54301</v>
      </c>
      <c r="B66" s="235" t="s">
        <v>335</v>
      </c>
      <c r="C66" s="301">
        <v>0</v>
      </c>
      <c r="D66" s="301">
        <v>0</v>
      </c>
      <c r="E66" s="284"/>
      <c r="F66" s="215"/>
      <c r="G66" s="215"/>
      <c r="H66" s="215"/>
      <c r="I66" s="215"/>
      <c r="J66" s="215"/>
      <c r="K66" s="215"/>
      <c r="L66" s="215"/>
      <c r="M66" s="215"/>
    </row>
    <row r="67" spans="1:13" ht="18" x14ac:dyDescent="0.25">
      <c r="A67" s="234">
        <v>54302</v>
      </c>
      <c r="B67" s="235" t="s">
        <v>336</v>
      </c>
      <c r="C67" s="301">
        <v>0</v>
      </c>
      <c r="D67" s="301">
        <v>0</v>
      </c>
      <c r="E67" s="284"/>
      <c r="F67" s="215"/>
      <c r="G67" s="215"/>
      <c r="H67" s="215"/>
      <c r="I67" s="215"/>
      <c r="J67" s="215"/>
      <c r="K67" s="215"/>
      <c r="L67" s="215"/>
      <c r="M67" s="215"/>
    </row>
    <row r="68" spans="1:13" ht="18" x14ac:dyDescent="0.25">
      <c r="A68" s="234">
        <v>54303</v>
      </c>
      <c r="B68" s="235" t="s">
        <v>337</v>
      </c>
      <c r="C68" s="301">
        <v>0</v>
      </c>
      <c r="D68" s="301">
        <v>0</v>
      </c>
      <c r="E68" s="284"/>
      <c r="F68" s="215"/>
      <c r="G68" s="215"/>
      <c r="H68" s="215"/>
      <c r="I68" s="215"/>
      <c r="J68" s="215"/>
      <c r="K68" s="215"/>
      <c r="L68" s="215"/>
      <c r="M68" s="215"/>
    </row>
    <row r="69" spans="1:13" ht="18" x14ac:dyDescent="0.25">
      <c r="A69" s="234">
        <v>54304</v>
      </c>
      <c r="B69" s="235" t="s">
        <v>338</v>
      </c>
      <c r="C69" s="301">
        <v>0</v>
      </c>
      <c r="D69" s="301">
        <v>0</v>
      </c>
      <c r="E69" s="284"/>
      <c r="F69" s="215"/>
      <c r="G69" s="215"/>
      <c r="H69" s="215"/>
      <c r="I69" s="215"/>
      <c r="J69" s="215"/>
      <c r="K69" s="215"/>
      <c r="L69" s="215"/>
      <c r="M69" s="215"/>
    </row>
    <row r="70" spans="1:13" ht="18" x14ac:dyDescent="0.25">
      <c r="A70" s="234">
        <v>54305</v>
      </c>
      <c r="B70" s="235" t="s">
        <v>339</v>
      </c>
      <c r="C70" s="301">
        <v>0</v>
      </c>
      <c r="D70" s="301">
        <v>0</v>
      </c>
      <c r="E70" s="284"/>
      <c r="F70" s="215"/>
      <c r="G70" s="215"/>
      <c r="H70" s="215"/>
      <c r="I70" s="215"/>
      <c r="J70" s="215"/>
      <c r="K70" s="215"/>
      <c r="L70" s="215"/>
      <c r="M70" s="215"/>
    </row>
    <row r="71" spans="1:13" ht="18" x14ac:dyDescent="0.25">
      <c r="A71" s="234">
        <v>54306</v>
      </c>
      <c r="B71" s="235" t="s">
        <v>340</v>
      </c>
      <c r="C71" s="301">
        <v>0</v>
      </c>
      <c r="D71" s="301">
        <v>0</v>
      </c>
      <c r="E71" s="284"/>
      <c r="F71" s="215"/>
      <c r="G71" s="215"/>
      <c r="H71" s="215"/>
      <c r="I71" s="215"/>
      <c r="J71" s="215"/>
      <c r="K71" s="215"/>
      <c r="L71" s="215"/>
      <c r="M71" s="215"/>
    </row>
    <row r="72" spans="1:13" ht="18" x14ac:dyDescent="0.25">
      <c r="A72" s="234">
        <v>54307</v>
      </c>
      <c r="B72" s="235" t="s">
        <v>341</v>
      </c>
      <c r="C72" s="301">
        <v>0</v>
      </c>
      <c r="D72" s="301">
        <v>0</v>
      </c>
      <c r="E72" s="284"/>
      <c r="F72" s="215"/>
      <c r="G72" s="215"/>
      <c r="H72" s="215"/>
      <c r="I72" s="215"/>
      <c r="J72" s="215"/>
      <c r="K72" s="215"/>
      <c r="L72" s="215"/>
      <c r="M72" s="215"/>
    </row>
    <row r="73" spans="1:13" ht="18" x14ac:dyDescent="0.25">
      <c r="A73" s="234">
        <v>54309</v>
      </c>
      <c r="B73" s="235" t="s">
        <v>342</v>
      </c>
      <c r="C73" s="301">
        <v>0</v>
      </c>
      <c r="D73" s="301">
        <v>0</v>
      </c>
      <c r="E73" s="284"/>
      <c r="F73" s="215"/>
      <c r="G73" s="215"/>
      <c r="H73" s="215"/>
      <c r="I73" s="215"/>
      <c r="J73" s="215"/>
      <c r="K73" s="215"/>
      <c r="L73" s="215"/>
      <c r="M73" s="215"/>
    </row>
    <row r="74" spans="1:13" ht="18" x14ac:dyDescent="0.25">
      <c r="A74" s="234">
        <v>54310</v>
      </c>
      <c r="B74" s="235" t="s">
        <v>343</v>
      </c>
      <c r="C74" s="301">
        <v>0</v>
      </c>
      <c r="D74" s="301">
        <v>0</v>
      </c>
      <c r="E74" s="284"/>
      <c r="F74" s="215"/>
      <c r="G74" s="215"/>
      <c r="H74" s="215"/>
      <c r="I74" s="215"/>
      <c r="J74" s="215"/>
      <c r="K74" s="215"/>
      <c r="L74" s="215"/>
      <c r="M74" s="215"/>
    </row>
    <row r="75" spans="1:13" ht="18" x14ac:dyDescent="0.25">
      <c r="A75" s="234">
        <v>54311</v>
      </c>
      <c r="B75" s="235" t="s">
        <v>344</v>
      </c>
      <c r="C75" s="301">
        <v>0</v>
      </c>
      <c r="D75" s="301">
        <v>0</v>
      </c>
      <c r="E75" s="284"/>
      <c r="F75" s="215"/>
      <c r="G75" s="215"/>
      <c r="H75" s="215"/>
      <c r="I75" s="215"/>
      <c r="J75" s="215"/>
      <c r="K75" s="215"/>
      <c r="L75" s="215"/>
      <c r="M75" s="215"/>
    </row>
    <row r="76" spans="1:13" ht="18" x14ac:dyDescent="0.25">
      <c r="A76" s="241">
        <v>54313</v>
      </c>
      <c r="B76" s="235" t="s">
        <v>345</v>
      </c>
      <c r="C76" s="301">
        <v>0</v>
      </c>
      <c r="D76" s="301">
        <v>0</v>
      </c>
      <c r="E76" s="284"/>
      <c r="F76" s="215"/>
      <c r="G76" s="215"/>
      <c r="H76" s="215"/>
      <c r="I76" s="215"/>
      <c r="J76" s="215"/>
      <c r="K76" s="215"/>
      <c r="L76" s="215"/>
      <c r="M76" s="215"/>
    </row>
    <row r="77" spans="1:13" ht="18" x14ac:dyDescent="0.25">
      <c r="A77" s="242">
        <v>54316</v>
      </c>
      <c r="B77" s="235" t="s">
        <v>346</v>
      </c>
      <c r="C77" s="301">
        <v>0</v>
      </c>
      <c r="D77" s="301">
        <v>0</v>
      </c>
      <c r="E77" s="284"/>
      <c r="F77" s="215"/>
      <c r="G77" s="215"/>
      <c r="H77" s="215"/>
      <c r="I77" s="215"/>
      <c r="J77" s="215"/>
      <c r="K77" s="215"/>
      <c r="L77" s="215"/>
      <c r="M77" s="215"/>
    </row>
    <row r="78" spans="1:13" ht="18" x14ac:dyDescent="0.25">
      <c r="A78" s="243">
        <v>54317</v>
      </c>
      <c r="B78" s="235" t="s">
        <v>347</v>
      </c>
      <c r="C78" s="301">
        <v>0</v>
      </c>
      <c r="D78" s="301">
        <v>0</v>
      </c>
      <c r="E78" s="284"/>
      <c r="F78" s="215"/>
      <c r="G78" s="215"/>
      <c r="H78" s="215"/>
      <c r="I78" s="215"/>
      <c r="J78" s="215"/>
      <c r="K78" s="215"/>
      <c r="L78" s="215"/>
      <c r="M78" s="215"/>
    </row>
    <row r="79" spans="1:13" ht="18" x14ac:dyDescent="0.25">
      <c r="A79" s="244">
        <v>54314</v>
      </c>
      <c r="B79" s="235" t="s">
        <v>348</v>
      </c>
      <c r="C79" s="301">
        <v>0</v>
      </c>
      <c r="D79" s="301">
        <v>0</v>
      </c>
      <c r="E79" s="284"/>
      <c r="F79" s="215"/>
      <c r="G79" s="215"/>
      <c r="H79" s="215"/>
      <c r="I79" s="215"/>
      <c r="J79" s="215"/>
      <c r="K79" s="215"/>
      <c r="L79" s="215"/>
      <c r="M79" s="215"/>
    </row>
    <row r="80" spans="1:13" ht="18" x14ac:dyDescent="0.25">
      <c r="A80" s="244">
        <v>54318</v>
      </c>
      <c r="B80" s="245" t="s">
        <v>349</v>
      </c>
      <c r="C80" s="301">
        <v>0</v>
      </c>
      <c r="D80" s="301">
        <v>0</v>
      </c>
      <c r="E80" s="284"/>
      <c r="F80" s="215"/>
      <c r="G80" s="215"/>
      <c r="H80" s="215"/>
      <c r="I80" s="215"/>
      <c r="J80" s="215"/>
      <c r="K80" s="215"/>
      <c r="L80" s="215"/>
      <c r="M80" s="215"/>
    </row>
    <row r="81" spans="1:13" ht="18" x14ac:dyDescent="0.25">
      <c r="A81" s="234">
        <v>54399</v>
      </c>
      <c r="B81" s="245" t="s">
        <v>350</v>
      </c>
      <c r="C81" s="301">
        <v>0</v>
      </c>
      <c r="D81" s="301">
        <v>0</v>
      </c>
      <c r="E81" s="284"/>
      <c r="F81" s="215"/>
      <c r="G81" s="215"/>
      <c r="H81" s="215"/>
      <c r="I81" s="215"/>
      <c r="J81" s="215"/>
      <c r="K81" s="215"/>
      <c r="L81" s="215"/>
      <c r="M81" s="215"/>
    </row>
    <row r="82" spans="1:13" ht="18" x14ac:dyDescent="0.25">
      <c r="A82" s="222">
        <v>544</v>
      </c>
      <c r="B82" s="246" t="s">
        <v>351</v>
      </c>
      <c r="C82" s="288">
        <f>SUM(C83:C93)</f>
        <v>0</v>
      </c>
      <c r="D82" s="288">
        <f>SUM(D83:D93)</f>
        <v>0</v>
      </c>
      <c r="E82" s="284"/>
      <c r="F82" s="215"/>
      <c r="G82" s="215"/>
      <c r="H82" s="215"/>
      <c r="I82" s="215"/>
      <c r="J82" s="215"/>
      <c r="K82" s="215"/>
      <c r="L82" s="215"/>
      <c r="M82" s="215"/>
    </row>
    <row r="83" spans="1:13" ht="18" x14ac:dyDescent="0.25">
      <c r="A83" s="234">
        <v>54401</v>
      </c>
      <c r="B83" s="235" t="s">
        <v>352</v>
      </c>
      <c r="C83" s="301">
        <v>0</v>
      </c>
      <c r="D83" s="301">
        <v>0</v>
      </c>
      <c r="E83" s="284"/>
      <c r="F83" s="215"/>
      <c r="G83" s="215"/>
      <c r="H83" s="215"/>
      <c r="I83" s="215"/>
      <c r="J83" s="215"/>
      <c r="K83" s="215"/>
      <c r="L83" s="215"/>
      <c r="M83" s="215"/>
    </row>
    <row r="84" spans="1:13" ht="18" x14ac:dyDescent="0.25">
      <c r="A84" s="234">
        <v>54402</v>
      </c>
      <c r="B84" s="235" t="s">
        <v>407</v>
      </c>
      <c r="C84" s="301">
        <v>0</v>
      </c>
      <c r="D84" s="301">
        <v>0</v>
      </c>
      <c r="E84" s="284"/>
      <c r="F84" s="215"/>
      <c r="G84" s="215"/>
      <c r="H84" s="215"/>
      <c r="I84" s="215"/>
      <c r="J84" s="215"/>
      <c r="K84" s="215"/>
      <c r="L84" s="215"/>
      <c r="M84" s="215"/>
    </row>
    <row r="85" spans="1:13" ht="18" x14ac:dyDescent="0.25">
      <c r="A85" s="234">
        <v>54404</v>
      </c>
      <c r="B85" s="235" t="s">
        <v>353</v>
      </c>
      <c r="C85" s="301">
        <v>0</v>
      </c>
      <c r="D85" s="301">
        <v>0</v>
      </c>
      <c r="E85" s="284"/>
      <c r="F85" s="215"/>
      <c r="G85" s="215"/>
      <c r="H85" s="215"/>
      <c r="I85" s="215"/>
      <c r="J85" s="215"/>
      <c r="K85" s="215"/>
      <c r="L85" s="215"/>
      <c r="M85" s="215"/>
    </row>
    <row r="86" spans="1:13" ht="18" x14ac:dyDescent="0.25">
      <c r="A86" s="234">
        <v>54403</v>
      </c>
      <c r="B86" s="235" t="s">
        <v>354</v>
      </c>
      <c r="C86" s="301">
        <v>0</v>
      </c>
      <c r="D86" s="301">
        <v>0</v>
      </c>
      <c r="E86" s="284"/>
      <c r="F86" s="215"/>
      <c r="G86" s="215"/>
      <c r="H86" s="215"/>
      <c r="I86" s="215"/>
      <c r="J86" s="215"/>
      <c r="K86" s="215"/>
      <c r="L86" s="215"/>
      <c r="M86" s="215"/>
    </row>
    <row r="87" spans="1:13" ht="18" x14ac:dyDescent="0.25">
      <c r="A87" s="234">
        <v>54501</v>
      </c>
      <c r="B87" s="235" t="s">
        <v>355</v>
      </c>
      <c r="C87" s="301">
        <v>0</v>
      </c>
      <c r="D87" s="301">
        <v>0</v>
      </c>
      <c r="E87" s="284"/>
      <c r="F87" s="215"/>
      <c r="G87" s="215"/>
      <c r="H87" s="215"/>
      <c r="I87" s="215"/>
      <c r="J87" s="215"/>
      <c r="K87" s="215"/>
      <c r="L87" s="215"/>
      <c r="M87" s="215"/>
    </row>
    <row r="88" spans="1:13" ht="18" x14ac:dyDescent="0.25">
      <c r="A88" s="234">
        <v>54503</v>
      </c>
      <c r="B88" s="235" t="s">
        <v>356</v>
      </c>
      <c r="C88" s="301">
        <v>0</v>
      </c>
      <c r="D88" s="301">
        <v>0</v>
      </c>
      <c r="E88" s="284"/>
      <c r="F88" s="215"/>
      <c r="G88" s="215"/>
      <c r="H88" s="215"/>
      <c r="I88" s="215"/>
      <c r="J88" s="215"/>
      <c r="K88" s="215"/>
      <c r="L88" s="215"/>
      <c r="M88" s="215"/>
    </row>
    <row r="89" spans="1:13" ht="18" x14ac:dyDescent="0.25">
      <c r="A89" s="234">
        <v>54505</v>
      </c>
      <c r="B89" s="235" t="s">
        <v>357</v>
      </c>
      <c r="C89" s="301">
        <v>0</v>
      </c>
      <c r="D89" s="301">
        <v>0</v>
      </c>
      <c r="E89" s="284"/>
      <c r="F89" s="215"/>
      <c r="G89" s="215"/>
      <c r="H89" s="215"/>
      <c r="I89" s="215"/>
      <c r="J89" s="215"/>
      <c r="K89" s="215"/>
      <c r="L89" s="215"/>
      <c r="M89" s="215"/>
    </row>
    <row r="90" spans="1:13" ht="18" x14ac:dyDescent="0.25">
      <c r="A90" s="234">
        <v>54507</v>
      </c>
      <c r="B90" s="235" t="s">
        <v>358</v>
      </c>
      <c r="C90" s="301">
        <v>0</v>
      </c>
      <c r="D90" s="301">
        <v>0</v>
      </c>
      <c r="E90" s="284"/>
      <c r="F90" s="215"/>
      <c r="G90" s="215"/>
      <c r="H90" s="215"/>
      <c r="I90" s="215"/>
      <c r="J90" s="215"/>
      <c r="K90" s="215"/>
      <c r="L90" s="215"/>
      <c r="M90" s="215"/>
    </row>
    <row r="91" spans="1:13" ht="18" x14ac:dyDescent="0.25">
      <c r="A91" s="234">
        <v>54599</v>
      </c>
      <c r="B91" s="235" t="s">
        <v>359</v>
      </c>
      <c r="C91" s="301">
        <v>0</v>
      </c>
      <c r="D91" s="301">
        <v>0</v>
      </c>
      <c r="E91" s="284"/>
      <c r="F91" s="215"/>
      <c r="G91" s="215"/>
      <c r="H91" s="215"/>
      <c r="I91" s="215"/>
      <c r="J91" s="215"/>
      <c r="K91" s="215"/>
      <c r="L91" s="215"/>
      <c r="M91" s="215"/>
    </row>
    <row r="92" spans="1:13" ht="18" x14ac:dyDescent="0.25">
      <c r="A92" s="234">
        <v>54508</v>
      </c>
      <c r="B92" s="235" t="s">
        <v>360</v>
      </c>
      <c r="C92" s="301">
        <v>0</v>
      </c>
      <c r="D92" s="301">
        <v>0</v>
      </c>
      <c r="E92" s="284"/>
      <c r="F92" s="215"/>
      <c r="G92" s="215"/>
      <c r="H92" s="215"/>
      <c r="I92" s="215"/>
      <c r="J92" s="215"/>
      <c r="K92" s="215"/>
      <c r="L92" s="215"/>
      <c r="M92" s="215"/>
    </row>
    <row r="93" spans="1:13" ht="18" x14ac:dyDescent="0.25">
      <c r="A93" s="234">
        <v>54699</v>
      </c>
      <c r="B93" s="235" t="s">
        <v>44</v>
      </c>
      <c r="C93" s="301">
        <v>0</v>
      </c>
      <c r="D93" s="301">
        <v>0</v>
      </c>
      <c r="E93" s="284"/>
      <c r="F93" s="215"/>
      <c r="G93" s="215"/>
      <c r="H93" s="215"/>
      <c r="I93" s="215"/>
      <c r="J93" s="215"/>
      <c r="K93" s="215"/>
      <c r="L93" s="215"/>
      <c r="M93" s="215"/>
    </row>
    <row r="94" spans="1:13" ht="18" x14ac:dyDescent="0.25">
      <c r="A94" s="222">
        <v>55</v>
      </c>
      <c r="B94" s="238" t="s">
        <v>194</v>
      </c>
      <c r="C94" s="288">
        <f>SUM(C97,C99,C103,)+C95</f>
        <v>0</v>
      </c>
      <c r="D94" s="288">
        <f>SUM(D97,D99,D103,)+D95</f>
        <v>0</v>
      </c>
      <c r="E94" s="284"/>
      <c r="F94" s="215"/>
      <c r="G94" s="215"/>
      <c r="H94" s="215"/>
      <c r="I94" s="215"/>
      <c r="J94" s="215"/>
      <c r="K94" s="215"/>
      <c r="L94" s="215"/>
      <c r="M94" s="215"/>
    </row>
    <row r="95" spans="1:13" ht="18" x14ac:dyDescent="0.25">
      <c r="A95" s="222">
        <v>553</v>
      </c>
      <c r="B95" s="238" t="s">
        <v>361</v>
      </c>
      <c r="C95" s="288">
        <f>+C96</f>
        <v>0</v>
      </c>
      <c r="D95" s="288">
        <f>+D96</f>
        <v>0</v>
      </c>
      <c r="E95" s="284"/>
      <c r="F95" s="215"/>
      <c r="G95" s="215"/>
      <c r="H95" s="215"/>
      <c r="I95" s="215"/>
      <c r="J95" s="215"/>
      <c r="K95" s="215"/>
      <c r="L95" s="215"/>
      <c r="M95" s="215"/>
    </row>
    <row r="96" spans="1:13" ht="18" x14ac:dyDescent="0.25">
      <c r="A96" s="234">
        <v>55308</v>
      </c>
      <c r="B96" s="235" t="s">
        <v>362</v>
      </c>
      <c r="C96" s="288">
        <v>0</v>
      </c>
      <c r="D96" s="288">
        <v>0</v>
      </c>
      <c r="E96" s="284"/>
      <c r="F96" s="215"/>
      <c r="G96" s="215"/>
      <c r="H96" s="215"/>
      <c r="I96" s="215"/>
      <c r="J96" s="215"/>
      <c r="K96" s="215"/>
      <c r="L96" s="215"/>
      <c r="M96" s="215"/>
    </row>
    <row r="97" spans="1:13" ht="18" x14ac:dyDescent="0.25">
      <c r="A97" s="222">
        <v>555</v>
      </c>
      <c r="B97" s="238" t="s">
        <v>363</v>
      </c>
      <c r="C97" s="288">
        <f>SUM(C98)</f>
        <v>0</v>
      </c>
      <c r="D97" s="288">
        <f>SUM(D98)</f>
        <v>0</v>
      </c>
      <c r="E97" s="284"/>
      <c r="F97" s="215"/>
      <c r="G97" s="215"/>
      <c r="H97" s="215"/>
      <c r="I97" s="215"/>
      <c r="J97" s="215"/>
      <c r="K97" s="215"/>
      <c r="L97" s="215"/>
      <c r="M97" s="215"/>
    </row>
    <row r="98" spans="1:13" ht="18" x14ac:dyDescent="0.25">
      <c r="A98" s="234">
        <v>55599</v>
      </c>
      <c r="B98" s="235" t="s">
        <v>364</v>
      </c>
      <c r="C98" s="301"/>
      <c r="D98" s="301">
        <v>0</v>
      </c>
      <c r="E98" s="284"/>
      <c r="F98" s="215"/>
      <c r="G98" s="215"/>
      <c r="H98" s="215"/>
      <c r="I98" s="215"/>
      <c r="J98" s="215"/>
      <c r="K98" s="215"/>
      <c r="L98" s="215"/>
      <c r="M98" s="215"/>
    </row>
    <row r="99" spans="1:13" ht="18" x14ac:dyDescent="0.25">
      <c r="A99" s="222">
        <v>556</v>
      </c>
      <c r="B99" s="238" t="s">
        <v>365</v>
      </c>
      <c r="C99" s="288">
        <f>SUM(C100:C102)</f>
        <v>0</v>
      </c>
      <c r="D99" s="288">
        <f>SUM(D100:D102)</f>
        <v>0</v>
      </c>
      <c r="E99" s="288">
        <f>SUM(E100:E102)</f>
        <v>0</v>
      </c>
      <c r="F99" s="215"/>
      <c r="G99" s="215"/>
      <c r="H99" s="215"/>
      <c r="I99" s="215"/>
      <c r="J99" s="215"/>
      <c r="K99" s="215"/>
      <c r="L99" s="215"/>
      <c r="M99" s="215"/>
    </row>
    <row r="100" spans="1:13" ht="18" x14ac:dyDescent="0.25">
      <c r="A100" s="234">
        <v>55601</v>
      </c>
      <c r="B100" s="235" t="s">
        <v>366</v>
      </c>
      <c r="C100" s="301">
        <v>0</v>
      </c>
      <c r="D100" s="301">
        <v>0</v>
      </c>
      <c r="E100" s="289">
        <v>0</v>
      </c>
      <c r="F100" s="215"/>
      <c r="G100" s="215"/>
      <c r="H100" s="215"/>
      <c r="I100" s="215"/>
      <c r="J100" s="215"/>
      <c r="K100" s="215"/>
      <c r="L100" s="215"/>
      <c r="M100" s="215"/>
    </row>
    <row r="101" spans="1:13" ht="18" x14ac:dyDescent="0.25">
      <c r="A101" s="234">
        <v>55602</v>
      </c>
      <c r="B101" s="235" t="s">
        <v>367</v>
      </c>
      <c r="C101" s="301">
        <v>0</v>
      </c>
      <c r="D101" s="301">
        <v>0</v>
      </c>
      <c r="E101" s="284"/>
      <c r="F101" s="215"/>
      <c r="G101" s="215"/>
      <c r="H101" s="215"/>
      <c r="I101" s="215"/>
      <c r="J101" s="215"/>
      <c r="K101" s="215"/>
      <c r="L101" s="215"/>
      <c r="M101" s="215"/>
    </row>
    <row r="102" spans="1:13" ht="18" x14ac:dyDescent="0.25">
      <c r="A102" s="234">
        <v>55603</v>
      </c>
      <c r="B102" s="235" t="s">
        <v>368</v>
      </c>
      <c r="C102" s="301">
        <v>0</v>
      </c>
      <c r="D102" s="301">
        <v>0</v>
      </c>
      <c r="E102" s="284"/>
      <c r="F102" s="215"/>
      <c r="G102" s="215"/>
      <c r="H102" s="215"/>
      <c r="I102" s="215"/>
      <c r="J102" s="215"/>
      <c r="K102" s="215"/>
      <c r="L102" s="215"/>
      <c r="M102" s="215"/>
    </row>
    <row r="103" spans="1:13" ht="18" x14ac:dyDescent="0.25">
      <c r="A103" s="222">
        <v>557</v>
      </c>
      <c r="B103" s="238" t="s">
        <v>369</v>
      </c>
      <c r="C103" s="288">
        <f>SUM(C104:C104)</f>
        <v>0</v>
      </c>
      <c r="D103" s="288">
        <f>SUM(D104:D104)</f>
        <v>0</v>
      </c>
      <c r="E103" s="284"/>
      <c r="F103" s="215"/>
      <c r="G103" s="215"/>
      <c r="H103" s="215"/>
      <c r="I103" s="215"/>
      <c r="J103" s="215"/>
      <c r="K103" s="215"/>
      <c r="L103" s="215"/>
      <c r="M103" s="215"/>
    </row>
    <row r="104" spans="1:13" ht="18" x14ac:dyDescent="0.25">
      <c r="A104" s="234">
        <v>55799</v>
      </c>
      <c r="B104" s="235" t="s">
        <v>370</v>
      </c>
      <c r="C104" s="301">
        <v>0</v>
      </c>
      <c r="D104" s="301">
        <v>0</v>
      </c>
      <c r="E104" s="284"/>
      <c r="F104" s="215"/>
      <c r="G104" s="215"/>
      <c r="H104" s="215"/>
      <c r="I104" s="215"/>
      <c r="J104" s="215"/>
      <c r="K104" s="215"/>
      <c r="L104" s="215"/>
      <c r="M104" s="215"/>
    </row>
    <row r="105" spans="1:13" ht="18" x14ac:dyDescent="0.25">
      <c r="A105" s="222">
        <v>56</v>
      </c>
      <c r="B105" s="238" t="s">
        <v>195</v>
      </c>
      <c r="C105" s="288">
        <f>SUM(C106,)</f>
        <v>0</v>
      </c>
      <c r="D105" s="288">
        <f>SUM(D106,)</f>
        <v>0</v>
      </c>
      <c r="E105" s="284"/>
      <c r="F105" s="215"/>
      <c r="G105" s="215"/>
      <c r="H105" s="215"/>
      <c r="I105" s="215"/>
      <c r="J105" s="215"/>
      <c r="K105" s="215"/>
      <c r="L105" s="215"/>
      <c r="M105" s="215"/>
    </row>
    <row r="106" spans="1:13" ht="18" x14ac:dyDescent="0.25">
      <c r="A106" s="222">
        <v>562</v>
      </c>
      <c r="B106" s="238" t="s">
        <v>371</v>
      </c>
      <c r="C106" s="288">
        <f>SUM(C107:C110)</f>
        <v>0</v>
      </c>
      <c r="D106" s="288">
        <f>SUM(D107:D110)</f>
        <v>0</v>
      </c>
      <c r="E106" s="284"/>
      <c r="F106" s="215"/>
      <c r="G106" s="215"/>
      <c r="H106" s="215"/>
      <c r="I106" s="215"/>
      <c r="J106" s="215"/>
      <c r="K106" s="215"/>
      <c r="L106" s="215"/>
      <c r="M106" s="215"/>
    </row>
    <row r="107" spans="1:13" ht="18" x14ac:dyDescent="0.25">
      <c r="A107" s="234">
        <v>56201</v>
      </c>
      <c r="B107" s="235" t="s">
        <v>195</v>
      </c>
      <c r="C107" s="301">
        <v>0</v>
      </c>
      <c r="D107" s="301">
        <v>0</v>
      </c>
      <c r="E107" s="284"/>
      <c r="F107" s="215"/>
      <c r="G107" s="215"/>
      <c r="H107" s="215"/>
      <c r="I107" s="215"/>
      <c r="J107" s="215"/>
      <c r="K107" s="215"/>
      <c r="L107" s="215"/>
      <c r="M107" s="215"/>
    </row>
    <row r="108" spans="1:13" ht="18" x14ac:dyDescent="0.25">
      <c r="A108" s="234">
        <v>56303</v>
      </c>
      <c r="B108" s="235" t="s">
        <v>372</v>
      </c>
      <c r="C108" s="301"/>
      <c r="D108" s="301">
        <v>0</v>
      </c>
      <c r="E108" s="284"/>
      <c r="F108" s="215"/>
      <c r="G108" s="215"/>
      <c r="H108" s="215"/>
      <c r="I108" s="215"/>
      <c r="J108" s="215"/>
      <c r="K108" s="215"/>
      <c r="L108" s="215"/>
      <c r="M108" s="215"/>
    </row>
    <row r="109" spans="1:13" ht="18" x14ac:dyDescent="0.25">
      <c r="A109" s="234">
        <v>56304</v>
      </c>
      <c r="B109" s="235" t="s">
        <v>373</v>
      </c>
      <c r="C109" s="301">
        <v>0</v>
      </c>
      <c r="D109" s="301">
        <v>0</v>
      </c>
      <c r="E109" s="284"/>
      <c r="F109" s="215"/>
      <c r="G109" s="215"/>
      <c r="H109" s="215"/>
      <c r="I109" s="215"/>
      <c r="J109" s="215"/>
      <c r="K109" s="215"/>
      <c r="L109" s="215"/>
      <c r="M109" s="215"/>
    </row>
    <row r="110" spans="1:13" ht="18" x14ac:dyDescent="0.25">
      <c r="A110" s="234">
        <v>56305</v>
      </c>
      <c r="B110" s="235" t="s">
        <v>374</v>
      </c>
      <c r="C110" s="301"/>
      <c r="D110" s="301">
        <v>0</v>
      </c>
      <c r="E110" s="284"/>
      <c r="F110" s="215"/>
      <c r="G110" s="215"/>
      <c r="H110" s="215"/>
      <c r="I110" s="215"/>
      <c r="J110" s="215"/>
      <c r="K110" s="215"/>
      <c r="L110" s="215"/>
      <c r="M110" s="215"/>
    </row>
    <row r="111" spans="1:13" ht="18" x14ac:dyDescent="0.25">
      <c r="A111" s="222">
        <v>61</v>
      </c>
      <c r="B111" s="238" t="s">
        <v>197</v>
      </c>
      <c r="C111" s="288">
        <f>SUM(C112,C120,C125,)+C118</f>
        <v>0</v>
      </c>
      <c r="D111" s="288">
        <f>SUM(D112,D120,D125,)</f>
        <v>0</v>
      </c>
      <c r="E111" s="284"/>
      <c r="F111" s="215"/>
      <c r="G111" s="215"/>
      <c r="H111" s="215"/>
      <c r="I111" s="215"/>
      <c r="J111" s="215"/>
      <c r="K111" s="215"/>
      <c r="L111" s="215"/>
      <c r="M111" s="215"/>
    </row>
    <row r="112" spans="1:13" ht="18" x14ac:dyDescent="0.25">
      <c r="A112" s="222">
        <v>611</v>
      </c>
      <c r="B112" s="238" t="s">
        <v>375</v>
      </c>
      <c r="C112" s="288">
        <f>SUM(C113:C117)</f>
        <v>0</v>
      </c>
      <c r="D112" s="288">
        <f>SUM(D113:D117)</f>
        <v>0</v>
      </c>
      <c r="E112" s="284"/>
      <c r="F112" s="215"/>
      <c r="G112" s="215"/>
      <c r="H112" s="215"/>
      <c r="I112" s="215"/>
      <c r="J112" s="215"/>
      <c r="K112" s="215"/>
      <c r="L112" s="215"/>
      <c r="M112" s="215"/>
    </row>
    <row r="113" spans="1:13" ht="18" x14ac:dyDescent="0.25">
      <c r="A113" s="234">
        <v>61101</v>
      </c>
      <c r="B113" s="235" t="s">
        <v>376</v>
      </c>
      <c r="C113" s="301">
        <v>0</v>
      </c>
      <c r="D113" s="301">
        <v>0</v>
      </c>
      <c r="E113" s="284"/>
      <c r="F113" s="215"/>
      <c r="G113" s="215"/>
      <c r="H113" s="215"/>
      <c r="I113" s="215"/>
      <c r="J113" s="215"/>
      <c r="K113" s="215"/>
      <c r="L113" s="215"/>
      <c r="M113" s="215"/>
    </row>
    <row r="114" spans="1:13" ht="18" x14ac:dyDescent="0.25">
      <c r="A114" s="234">
        <v>61102</v>
      </c>
      <c r="B114" s="235" t="s">
        <v>377</v>
      </c>
      <c r="C114" s="301">
        <v>0</v>
      </c>
      <c r="D114" s="301">
        <v>0</v>
      </c>
      <c r="E114" s="284"/>
      <c r="F114" s="215"/>
      <c r="G114" s="215"/>
      <c r="H114" s="215"/>
      <c r="I114" s="215"/>
      <c r="J114" s="215"/>
      <c r="K114" s="215"/>
      <c r="L114" s="215"/>
      <c r="M114" s="215"/>
    </row>
    <row r="115" spans="1:13" ht="18" x14ac:dyDescent="0.25">
      <c r="A115" s="234">
        <v>61105</v>
      </c>
      <c r="B115" s="235" t="s">
        <v>378</v>
      </c>
      <c r="C115" s="301">
        <v>0</v>
      </c>
      <c r="D115" s="301">
        <v>0</v>
      </c>
      <c r="E115" s="284"/>
      <c r="F115" s="215"/>
      <c r="G115" s="215"/>
      <c r="H115" s="215"/>
      <c r="I115" s="215"/>
      <c r="J115" s="215"/>
      <c r="K115" s="215"/>
      <c r="L115" s="215"/>
      <c r="M115" s="215"/>
    </row>
    <row r="116" spans="1:13" ht="18" x14ac:dyDescent="0.25">
      <c r="A116" s="234">
        <v>61104</v>
      </c>
      <c r="B116" s="235" t="s">
        <v>379</v>
      </c>
      <c r="C116" s="301">
        <v>0</v>
      </c>
      <c r="D116" s="301">
        <v>0</v>
      </c>
      <c r="E116" s="284"/>
      <c r="F116" s="215"/>
      <c r="G116" s="215"/>
      <c r="H116" s="215"/>
      <c r="I116" s="215"/>
      <c r="J116" s="215"/>
      <c r="K116" s="215"/>
      <c r="L116" s="215"/>
      <c r="M116" s="215"/>
    </row>
    <row r="117" spans="1:13" ht="18" x14ac:dyDescent="0.25">
      <c r="A117" s="234">
        <v>61199</v>
      </c>
      <c r="B117" s="235" t="s">
        <v>380</v>
      </c>
      <c r="C117" s="301">
        <v>0</v>
      </c>
      <c r="D117" s="301">
        <v>0</v>
      </c>
      <c r="E117" s="284"/>
      <c r="F117" s="215"/>
      <c r="G117" s="215"/>
      <c r="H117" s="215"/>
      <c r="I117" s="215"/>
      <c r="J117" s="215"/>
      <c r="K117" s="215"/>
      <c r="L117" s="215"/>
      <c r="M117" s="215"/>
    </row>
    <row r="118" spans="1:13" ht="18" x14ac:dyDescent="0.25">
      <c r="A118" s="222">
        <v>612</v>
      </c>
      <c r="B118" s="238" t="s">
        <v>381</v>
      </c>
      <c r="C118" s="288">
        <f>+C119</f>
        <v>0</v>
      </c>
      <c r="D118" s="288">
        <f>+D119</f>
        <v>0</v>
      </c>
      <c r="E118" s="284"/>
      <c r="F118" s="215"/>
      <c r="G118" s="215"/>
      <c r="H118" s="215"/>
      <c r="I118" s="215"/>
      <c r="J118" s="215"/>
      <c r="K118" s="215"/>
      <c r="L118" s="215"/>
      <c r="M118" s="215"/>
    </row>
    <row r="119" spans="1:13" ht="18" x14ac:dyDescent="0.25">
      <c r="A119" s="234">
        <v>61201</v>
      </c>
      <c r="B119" s="235" t="s">
        <v>382</v>
      </c>
      <c r="C119" s="301">
        <v>0</v>
      </c>
      <c r="D119" s="301"/>
      <c r="E119" s="284"/>
      <c r="F119" s="215"/>
      <c r="G119" s="215"/>
      <c r="H119" s="215"/>
      <c r="I119" s="215"/>
      <c r="J119" s="215"/>
      <c r="K119" s="215"/>
      <c r="L119" s="215"/>
      <c r="M119" s="215"/>
    </row>
    <row r="120" spans="1:13" ht="18" x14ac:dyDescent="0.25">
      <c r="A120" s="222">
        <v>615</v>
      </c>
      <c r="B120" s="238" t="s">
        <v>383</v>
      </c>
      <c r="C120" s="288">
        <f>SUM(C121:C124)</f>
        <v>0</v>
      </c>
      <c r="D120" s="288">
        <f>SUM(D121:D124)</f>
        <v>0</v>
      </c>
      <c r="E120" s="284"/>
      <c r="F120" s="215"/>
      <c r="G120" s="215"/>
      <c r="H120" s="215"/>
      <c r="I120" s="215"/>
      <c r="J120" s="215"/>
      <c r="K120" s="215"/>
      <c r="L120" s="215"/>
      <c r="M120" s="215"/>
    </row>
    <row r="121" spans="1:13" ht="18" x14ac:dyDescent="0.25">
      <c r="A121" s="234">
        <v>61501</v>
      </c>
      <c r="B121" s="245" t="s">
        <v>384</v>
      </c>
      <c r="C121" s="288">
        <v>0</v>
      </c>
      <c r="D121" s="288">
        <v>0</v>
      </c>
      <c r="E121" s="284"/>
      <c r="F121" s="215"/>
      <c r="G121" s="215"/>
      <c r="H121" s="215"/>
      <c r="I121" s="215"/>
      <c r="J121" s="215"/>
      <c r="K121" s="215"/>
      <c r="L121" s="215"/>
      <c r="M121" s="215"/>
    </row>
    <row r="122" spans="1:13" ht="18" x14ac:dyDescent="0.25">
      <c r="A122" s="234">
        <v>61502</v>
      </c>
      <c r="B122" s="245" t="s">
        <v>385</v>
      </c>
      <c r="C122" s="288">
        <v>0</v>
      </c>
      <c r="D122" s="288">
        <v>0</v>
      </c>
      <c r="E122" s="284"/>
      <c r="F122" s="215"/>
      <c r="G122" s="215"/>
      <c r="H122" s="215"/>
      <c r="I122" s="215"/>
      <c r="J122" s="215"/>
      <c r="K122" s="215"/>
      <c r="L122" s="215"/>
      <c r="M122" s="215"/>
    </row>
    <row r="123" spans="1:13" ht="18" x14ac:dyDescent="0.25">
      <c r="A123" s="234">
        <v>61503</v>
      </c>
      <c r="B123" s="245" t="s">
        <v>386</v>
      </c>
      <c r="C123" s="288">
        <v>0</v>
      </c>
      <c r="D123" s="288">
        <v>0</v>
      </c>
      <c r="E123" s="284"/>
      <c r="F123" s="215"/>
      <c r="G123" s="215"/>
      <c r="H123" s="215"/>
      <c r="I123" s="215"/>
      <c r="J123" s="215"/>
      <c r="K123" s="215"/>
      <c r="L123" s="215"/>
      <c r="M123" s="215"/>
    </row>
    <row r="124" spans="1:13" ht="18" x14ac:dyDescent="0.25">
      <c r="A124" s="234">
        <v>61599</v>
      </c>
      <c r="B124" s="245" t="s">
        <v>387</v>
      </c>
      <c r="C124" s="301">
        <v>0</v>
      </c>
      <c r="D124" s="301">
        <v>0</v>
      </c>
      <c r="E124" s="284"/>
      <c r="F124" s="215"/>
      <c r="G124" s="215"/>
      <c r="H124" s="215"/>
      <c r="I124" s="215"/>
      <c r="J124" s="215"/>
      <c r="K124" s="215"/>
      <c r="L124" s="215"/>
      <c r="M124" s="215"/>
    </row>
    <row r="125" spans="1:13" ht="18" x14ac:dyDescent="0.25">
      <c r="A125" s="222">
        <v>616</v>
      </c>
      <c r="B125" s="238" t="s">
        <v>388</v>
      </c>
      <c r="C125" s="288">
        <f>SUM(C126:C133)</f>
        <v>0</v>
      </c>
      <c r="D125" s="288">
        <f>SUM(D126:D133)</f>
        <v>0</v>
      </c>
      <c r="E125" s="284"/>
      <c r="F125" s="215"/>
      <c r="G125" s="215"/>
      <c r="H125" s="215"/>
      <c r="I125" s="215"/>
      <c r="J125" s="215"/>
      <c r="K125" s="215"/>
      <c r="L125" s="215"/>
      <c r="M125" s="215"/>
    </row>
    <row r="126" spans="1:13" ht="18" x14ac:dyDescent="0.25">
      <c r="A126" s="234">
        <v>61601</v>
      </c>
      <c r="B126" s="235" t="s">
        <v>389</v>
      </c>
      <c r="C126" s="288">
        <v>0</v>
      </c>
      <c r="D126" s="288">
        <v>0</v>
      </c>
      <c r="E126" s="284"/>
      <c r="F126" s="215"/>
      <c r="G126" s="215"/>
      <c r="H126" s="215"/>
      <c r="I126" s="215"/>
      <c r="J126" s="215"/>
      <c r="K126" s="215"/>
      <c r="L126" s="215"/>
      <c r="M126" s="215"/>
    </row>
    <row r="127" spans="1:13" ht="18" x14ac:dyDescent="0.25">
      <c r="A127" s="234">
        <v>61602</v>
      </c>
      <c r="B127" s="235" t="s">
        <v>390</v>
      </c>
      <c r="C127" s="288">
        <v>0</v>
      </c>
      <c r="D127" s="288">
        <v>0</v>
      </c>
      <c r="E127" s="284"/>
      <c r="F127" s="215"/>
      <c r="G127" s="215"/>
      <c r="H127" s="215"/>
      <c r="I127" s="215"/>
      <c r="J127" s="215"/>
      <c r="K127" s="215"/>
      <c r="L127" s="215"/>
      <c r="M127" s="215"/>
    </row>
    <row r="128" spans="1:13" ht="18" x14ac:dyDescent="0.25">
      <c r="A128" s="234">
        <v>61603</v>
      </c>
      <c r="B128" s="235" t="s">
        <v>391</v>
      </c>
      <c r="C128" s="288">
        <v>0</v>
      </c>
      <c r="D128" s="288">
        <v>0</v>
      </c>
      <c r="E128" s="284"/>
      <c r="F128" s="215"/>
      <c r="G128" s="215"/>
      <c r="H128" s="215"/>
      <c r="I128" s="215"/>
      <c r="J128" s="215"/>
      <c r="K128" s="215"/>
      <c r="L128" s="215"/>
      <c r="M128" s="215"/>
    </row>
    <row r="129" spans="1:13" ht="18" x14ac:dyDescent="0.25">
      <c r="A129" s="234">
        <v>61604</v>
      </c>
      <c r="B129" s="235" t="s">
        <v>392</v>
      </c>
      <c r="C129" s="288">
        <v>0</v>
      </c>
      <c r="D129" s="288">
        <v>0</v>
      </c>
      <c r="E129" s="284"/>
      <c r="F129" s="215"/>
      <c r="G129" s="215"/>
      <c r="H129" s="215"/>
      <c r="I129" s="215"/>
      <c r="J129" s="215"/>
      <c r="K129" s="215"/>
      <c r="L129" s="215"/>
      <c r="M129" s="215"/>
    </row>
    <row r="130" spans="1:13" ht="18" x14ac:dyDescent="0.25">
      <c r="A130" s="234">
        <v>61606</v>
      </c>
      <c r="B130" s="235" t="s">
        <v>393</v>
      </c>
      <c r="C130" s="288">
        <v>0</v>
      </c>
      <c r="D130" s="288">
        <v>0</v>
      </c>
      <c r="E130" s="284"/>
      <c r="F130" s="215"/>
      <c r="G130" s="215"/>
      <c r="H130" s="215"/>
      <c r="I130" s="215"/>
      <c r="J130" s="215"/>
      <c r="K130" s="215"/>
      <c r="L130" s="215"/>
      <c r="M130" s="215"/>
    </row>
    <row r="131" spans="1:13" ht="18" x14ac:dyDescent="0.25">
      <c r="A131" s="234">
        <v>61607</v>
      </c>
      <c r="B131" s="235" t="s">
        <v>394</v>
      </c>
      <c r="C131" s="288">
        <v>0</v>
      </c>
      <c r="D131" s="288"/>
      <c r="E131" s="284"/>
      <c r="F131" s="215"/>
      <c r="G131" s="215"/>
      <c r="H131" s="215"/>
      <c r="I131" s="215"/>
      <c r="J131" s="215"/>
      <c r="K131" s="215"/>
      <c r="L131" s="215"/>
      <c r="M131" s="215"/>
    </row>
    <row r="132" spans="1:13" ht="18" x14ac:dyDescent="0.25">
      <c r="A132" s="234">
        <v>61608</v>
      </c>
      <c r="B132" s="235" t="s">
        <v>395</v>
      </c>
      <c r="C132" s="288">
        <v>0</v>
      </c>
      <c r="D132" s="288">
        <v>0</v>
      </c>
      <c r="E132" s="284"/>
      <c r="F132" s="215"/>
      <c r="G132" s="215"/>
      <c r="H132" s="215"/>
      <c r="I132" s="215"/>
      <c r="J132" s="215"/>
      <c r="K132" s="215"/>
      <c r="L132" s="215"/>
      <c r="M132" s="215"/>
    </row>
    <row r="133" spans="1:13" ht="18" x14ac:dyDescent="0.25">
      <c r="A133" s="234">
        <v>61699</v>
      </c>
      <c r="B133" s="235" t="s">
        <v>396</v>
      </c>
      <c r="C133" s="301">
        <v>0</v>
      </c>
      <c r="D133" s="301">
        <v>0</v>
      </c>
      <c r="E133" s="284"/>
      <c r="F133" s="215"/>
      <c r="G133" s="215"/>
      <c r="H133" s="215"/>
      <c r="I133" s="215"/>
      <c r="J133" s="215"/>
      <c r="K133" s="215"/>
      <c r="L133" s="215"/>
      <c r="M133" s="215"/>
    </row>
    <row r="134" spans="1:13" ht="18" x14ac:dyDescent="0.25">
      <c r="A134" s="222">
        <v>62</v>
      </c>
      <c r="B134" s="238" t="s">
        <v>259</v>
      </c>
      <c r="C134" s="288">
        <f>SUM(C135,C137,)</f>
        <v>0</v>
      </c>
      <c r="D134" s="288">
        <f>SUM(D135,D137,)</f>
        <v>0</v>
      </c>
      <c r="E134" s="284"/>
      <c r="F134" s="215"/>
      <c r="G134" s="215"/>
      <c r="H134" s="215"/>
      <c r="I134" s="215"/>
      <c r="J134" s="215"/>
      <c r="K134" s="215"/>
      <c r="L134" s="215"/>
      <c r="M134" s="215"/>
    </row>
    <row r="135" spans="1:13" ht="18" x14ac:dyDescent="0.25">
      <c r="A135" s="222">
        <v>622</v>
      </c>
      <c r="B135" s="238" t="s">
        <v>397</v>
      </c>
      <c r="C135" s="288">
        <f>SUM(C136)</f>
        <v>0</v>
      </c>
      <c r="D135" s="288">
        <f>SUM(D136)</f>
        <v>0</v>
      </c>
      <c r="E135" s="284"/>
      <c r="F135" s="215"/>
      <c r="G135" s="215"/>
      <c r="H135" s="215"/>
      <c r="I135" s="215"/>
      <c r="J135" s="215"/>
      <c r="K135" s="215"/>
      <c r="L135" s="215"/>
      <c r="M135" s="215"/>
    </row>
    <row r="136" spans="1:13" ht="33.75" customHeight="1" x14ac:dyDescent="0.25">
      <c r="A136" s="234">
        <v>62201</v>
      </c>
      <c r="B136" s="249" t="s">
        <v>398</v>
      </c>
      <c r="C136" s="301"/>
      <c r="D136" s="301">
        <v>0</v>
      </c>
      <c r="E136" s="284"/>
      <c r="F136" s="215"/>
      <c r="G136" s="215"/>
      <c r="H136" s="215"/>
      <c r="I136" s="215"/>
      <c r="J136" s="215"/>
      <c r="K136" s="215"/>
      <c r="L136" s="215"/>
      <c r="M136" s="215"/>
    </row>
    <row r="137" spans="1:13" ht="18" x14ac:dyDescent="0.25">
      <c r="A137" s="222">
        <v>623</v>
      </c>
      <c r="B137" s="238" t="s">
        <v>399</v>
      </c>
      <c r="C137" s="288">
        <f>SUM(C138)</f>
        <v>0</v>
      </c>
      <c r="D137" s="288">
        <f>SUM(D138)</f>
        <v>0</v>
      </c>
      <c r="E137" s="284"/>
      <c r="F137" s="215"/>
      <c r="G137" s="215"/>
      <c r="H137" s="215"/>
      <c r="I137" s="215"/>
      <c r="J137" s="215"/>
      <c r="K137" s="215"/>
      <c r="L137" s="215"/>
      <c r="M137" s="215"/>
    </row>
    <row r="138" spans="1:13" ht="18" x14ac:dyDescent="0.25">
      <c r="A138" s="234">
        <v>62303</v>
      </c>
      <c r="B138" s="235" t="s">
        <v>372</v>
      </c>
      <c r="C138" s="301"/>
      <c r="D138" s="301">
        <v>0</v>
      </c>
      <c r="E138" s="284"/>
      <c r="F138" s="215"/>
      <c r="G138" s="215"/>
      <c r="H138" s="215"/>
      <c r="I138" s="215"/>
      <c r="J138" s="215"/>
      <c r="K138" s="215"/>
      <c r="L138" s="215"/>
      <c r="M138" s="215"/>
    </row>
    <row r="139" spans="1:13" ht="18" x14ac:dyDescent="0.25">
      <c r="A139" s="222">
        <v>72</v>
      </c>
      <c r="B139" s="238" t="s">
        <v>189</v>
      </c>
      <c r="C139" s="288">
        <f>SUM(C140)</f>
        <v>0</v>
      </c>
      <c r="D139" s="288">
        <f>SUM(D140)</f>
        <v>0</v>
      </c>
      <c r="E139" s="284"/>
      <c r="F139" s="215"/>
      <c r="G139" s="215"/>
      <c r="H139" s="215"/>
      <c r="I139" s="215"/>
      <c r="J139" s="215"/>
      <c r="K139" s="215"/>
      <c r="L139" s="215"/>
      <c r="M139" s="215"/>
    </row>
    <row r="140" spans="1:13" ht="18" x14ac:dyDescent="0.25">
      <c r="A140" s="222">
        <v>721</v>
      </c>
      <c r="B140" s="238" t="s">
        <v>400</v>
      </c>
      <c r="C140" s="288">
        <f>SUM(C141)</f>
        <v>0</v>
      </c>
      <c r="D140" s="288">
        <f>SUM(D141)</f>
        <v>0</v>
      </c>
      <c r="E140" s="284"/>
      <c r="F140" s="215"/>
      <c r="G140" s="215"/>
      <c r="H140" s="215"/>
      <c r="I140" s="215"/>
      <c r="J140" s="215"/>
      <c r="K140" s="215"/>
      <c r="L140" s="215"/>
      <c r="M140" s="215"/>
    </row>
    <row r="141" spans="1:13" ht="18.75" thickBot="1" x14ac:dyDescent="0.3">
      <c r="A141" s="250">
        <v>72101</v>
      </c>
      <c r="B141" s="251" t="s">
        <v>400</v>
      </c>
      <c r="C141" s="252">
        <v>0</v>
      </c>
      <c r="D141" s="308">
        <v>0</v>
      </c>
      <c r="E141" s="324"/>
      <c r="F141" s="215"/>
      <c r="G141" s="215"/>
      <c r="H141" s="215"/>
      <c r="I141" s="215"/>
      <c r="J141" s="215"/>
      <c r="K141" s="215"/>
      <c r="L141" s="215"/>
      <c r="M141" s="215"/>
    </row>
    <row r="142" spans="1:13" ht="18" x14ac:dyDescent="0.25">
      <c r="A142" s="254"/>
      <c r="B142" s="255" t="s">
        <v>93</v>
      </c>
      <c r="C142" s="310">
        <f>SUM(C38+C94+C105+C111+C134+C139)+C12</f>
        <v>0</v>
      </c>
      <c r="D142" s="310">
        <f>SUM(D38+D94+D105+D111+D134+D139)+D12+D32</f>
        <v>17917.5</v>
      </c>
      <c r="E142" s="310">
        <f>SUM(C142:D142)</f>
        <v>17917.5</v>
      </c>
      <c r="F142" s="215"/>
      <c r="G142" s="215"/>
      <c r="H142" s="215"/>
      <c r="I142" s="215"/>
      <c r="J142" s="215"/>
      <c r="K142" s="215"/>
      <c r="L142" s="215"/>
      <c r="M142" s="215"/>
    </row>
    <row r="143" spans="1:13" ht="18" x14ac:dyDescent="0.25">
      <c r="A143" s="215"/>
      <c r="B143" s="215"/>
      <c r="C143" s="215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</row>
    <row r="144" spans="1:13" ht="18" x14ac:dyDescent="0.25">
      <c r="A144" s="215"/>
      <c r="B144" s="215"/>
      <c r="C144" s="215"/>
      <c r="D144" s="215"/>
      <c r="E144" s="215"/>
      <c r="F144" s="215"/>
      <c r="G144" s="215"/>
      <c r="H144" s="215"/>
      <c r="I144" s="215"/>
      <c r="J144" s="215"/>
      <c r="K144" s="215"/>
      <c r="L144" s="215"/>
      <c r="M144" s="215"/>
    </row>
    <row r="145" spans="1:13" ht="18" x14ac:dyDescent="0.25">
      <c r="A145" s="665" t="s">
        <v>408</v>
      </c>
      <c r="B145" s="665" t="s">
        <v>409</v>
      </c>
      <c r="C145" s="674" t="s">
        <v>410</v>
      </c>
      <c r="D145" s="665" t="s">
        <v>411</v>
      </c>
      <c r="E145" s="674" t="s">
        <v>412</v>
      </c>
      <c r="F145" s="674" t="s">
        <v>413</v>
      </c>
      <c r="G145" s="674"/>
      <c r="H145" s="674" t="s">
        <v>414</v>
      </c>
      <c r="I145" s="664" t="s">
        <v>415</v>
      </c>
      <c r="J145" s="664"/>
      <c r="K145" s="664"/>
      <c r="L145" s="664"/>
      <c r="M145" s="665" t="s">
        <v>93</v>
      </c>
    </row>
    <row r="146" spans="1:13" ht="18" x14ac:dyDescent="0.25">
      <c r="A146" s="665"/>
      <c r="B146" s="665"/>
      <c r="C146" s="674"/>
      <c r="D146" s="665"/>
      <c r="E146" s="674"/>
      <c r="F146" s="674"/>
      <c r="G146" s="674"/>
      <c r="H146" s="674"/>
      <c r="I146" s="258" t="s">
        <v>416</v>
      </c>
      <c r="J146" s="675" t="s">
        <v>417</v>
      </c>
      <c r="K146" s="675"/>
      <c r="L146" s="675"/>
      <c r="M146" s="665"/>
    </row>
    <row r="147" spans="1:13" ht="36" x14ac:dyDescent="0.25">
      <c r="A147" s="665"/>
      <c r="B147" s="665"/>
      <c r="C147" s="674"/>
      <c r="D147" s="665"/>
      <c r="E147" s="674"/>
      <c r="F147" s="259" t="s">
        <v>418</v>
      </c>
      <c r="G147" s="259" t="s">
        <v>419</v>
      </c>
      <c r="H147" s="259" t="s">
        <v>420</v>
      </c>
      <c r="I147" s="259" t="s">
        <v>421</v>
      </c>
      <c r="J147" s="260" t="s">
        <v>422</v>
      </c>
      <c r="K147" s="260" t="s">
        <v>423</v>
      </c>
      <c r="L147" s="259" t="s">
        <v>265</v>
      </c>
      <c r="M147" s="665"/>
    </row>
    <row r="148" spans="1:13" ht="18" x14ac:dyDescent="0.25">
      <c r="A148" s="261">
        <v>22</v>
      </c>
      <c r="B148" s="269" t="s">
        <v>513</v>
      </c>
      <c r="C148" s="269" t="s">
        <v>514</v>
      </c>
      <c r="D148" s="270" t="s">
        <v>512</v>
      </c>
      <c r="E148" s="272" t="s">
        <v>128</v>
      </c>
      <c r="F148" s="265">
        <v>396</v>
      </c>
      <c r="G148" s="265">
        <f>+F148*12</f>
        <v>4752</v>
      </c>
      <c r="H148" s="268">
        <v>396</v>
      </c>
      <c r="I148" s="266">
        <f>+H148*6.75%*12</f>
        <v>320.76</v>
      </c>
      <c r="J148" s="268">
        <v>0</v>
      </c>
      <c r="K148" s="266">
        <f>+H148*7.5%*12</f>
        <v>356.4</v>
      </c>
      <c r="L148" s="266">
        <f>SUM(I148:K148)</f>
        <v>677.16</v>
      </c>
      <c r="M148" s="268">
        <f>ROUND((+G148+H148+L148),2)</f>
        <v>5825.16</v>
      </c>
    </row>
    <row r="149" spans="1:13" ht="18" x14ac:dyDescent="0.25">
      <c r="A149" s="261">
        <v>6</v>
      </c>
      <c r="B149" s="269" t="s">
        <v>444</v>
      </c>
      <c r="C149" s="269" t="s">
        <v>445</v>
      </c>
      <c r="D149" s="270" t="s">
        <v>512</v>
      </c>
      <c r="E149" s="272" t="s">
        <v>128</v>
      </c>
      <c r="F149" s="265">
        <v>800</v>
      </c>
      <c r="G149" s="265">
        <f>+F149*12</f>
        <v>9600</v>
      </c>
      <c r="H149" s="265">
        <v>800</v>
      </c>
      <c r="I149" s="266">
        <f>+H149*6.75%*12</f>
        <v>648</v>
      </c>
      <c r="J149" s="271">
        <v>0</v>
      </c>
      <c r="K149" s="266">
        <f>+H149*7.5%*12</f>
        <v>720</v>
      </c>
      <c r="L149" s="266">
        <f>SUM(I149:K149)</f>
        <v>1368</v>
      </c>
      <c r="M149" s="268">
        <f>ROUND((+G149+H149+L149),2)</f>
        <v>11768</v>
      </c>
    </row>
    <row r="150" spans="1:13" ht="18" x14ac:dyDescent="0.25">
      <c r="A150" s="261"/>
      <c r="B150" s="313" t="s">
        <v>448</v>
      </c>
      <c r="C150" s="269"/>
      <c r="D150" s="325"/>
      <c r="E150" s="272"/>
      <c r="F150" s="316">
        <f>SUM(F148:F149)</f>
        <v>1196</v>
      </c>
      <c r="G150" s="316">
        <f t="shared" ref="G150:M150" si="0">SUM(G148:G149)</f>
        <v>14352</v>
      </c>
      <c r="H150" s="316">
        <f t="shared" si="0"/>
        <v>1196</v>
      </c>
      <c r="I150" s="316">
        <f t="shared" si="0"/>
        <v>968.76</v>
      </c>
      <c r="J150" s="316">
        <f t="shared" si="0"/>
        <v>0</v>
      </c>
      <c r="K150" s="316">
        <f t="shared" si="0"/>
        <v>1076.4000000000001</v>
      </c>
      <c r="L150" s="316">
        <f t="shared" si="0"/>
        <v>2045.1599999999999</v>
      </c>
      <c r="M150" s="316">
        <f t="shared" si="0"/>
        <v>17593.16</v>
      </c>
    </row>
  </sheetData>
  <mergeCells count="20">
    <mergeCell ref="F145:G146"/>
    <mergeCell ref="H145:H146"/>
    <mergeCell ref="I145:L145"/>
    <mergeCell ref="M145:M147"/>
    <mergeCell ref="J146:L146"/>
    <mergeCell ref="A9:E9"/>
    <mergeCell ref="A10:B10"/>
    <mergeCell ref="C10:D10"/>
    <mergeCell ref="E10:E11"/>
    <mergeCell ref="A145:A147"/>
    <mergeCell ref="B145:B147"/>
    <mergeCell ref="C145:C147"/>
    <mergeCell ref="D145:D147"/>
    <mergeCell ref="E145:E147"/>
    <mergeCell ref="A8:E8"/>
    <mergeCell ref="A3:E3"/>
    <mergeCell ref="A4:E4"/>
    <mergeCell ref="A5:E5"/>
    <mergeCell ref="A6:E6"/>
    <mergeCell ref="A7:E7"/>
  </mergeCells>
  <pageMargins left="0.51181102362204722" right="0.11811023622047245" top="0.74803149606299213" bottom="0.55118110236220474" header="0.31496062992125984" footer="0.31496062992125984"/>
  <pageSetup scale="90" orientation="portrait" horizontalDpi="120" verticalDpi="72" r:id="rId1"/>
  <headerFooter>
    <oddFooter>&amp;A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148"/>
  <sheetViews>
    <sheetView topLeftCell="A118" workbookViewId="0">
      <selection activeCell="G136" sqref="G136"/>
    </sheetView>
  </sheetViews>
  <sheetFormatPr baseColWidth="10" defaultRowHeight="15" x14ac:dyDescent="0.25"/>
  <cols>
    <col min="2" max="2" width="46.140625" customWidth="1"/>
    <col min="3" max="3" width="16" customWidth="1"/>
    <col min="4" max="4" width="17" customWidth="1"/>
    <col min="5" max="5" width="17.7109375" customWidth="1"/>
    <col min="6" max="6" width="16.7109375" customWidth="1"/>
    <col min="7" max="7" width="18" customWidth="1"/>
    <col min="8" max="8" width="14.85546875" customWidth="1"/>
    <col min="9" max="9" width="16" customWidth="1"/>
    <col min="10" max="10" width="14.5703125" customWidth="1"/>
    <col min="11" max="11" width="16.42578125" customWidth="1"/>
    <col min="12" max="12" width="17" customWidth="1"/>
    <col min="13" max="13" width="18" customWidth="1"/>
  </cols>
  <sheetData>
    <row r="3" spans="1:13" ht="18" x14ac:dyDescent="0.25">
      <c r="A3" s="672" t="s">
        <v>401</v>
      </c>
      <c r="B3" s="672"/>
      <c r="C3" s="672"/>
      <c r="D3" s="672"/>
      <c r="E3" s="672"/>
      <c r="F3" s="215"/>
      <c r="G3" s="215"/>
      <c r="H3" s="215"/>
      <c r="I3" s="215"/>
      <c r="J3" s="215"/>
      <c r="K3" s="215"/>
      <c r="L3" s="215"/>
      <c r="M3" s="215"/>
    </row>
    <row r="4" spans="1:13" ht="18" x14ac:dyDescent="0.25">
      <c r="A4" s="672" t="s">
        <v>402</v>
      </c>
      <c r="B4" s="672"/>
      <c r="C4" s="672"/>
      <c r="D4" s="672"/>
      <c r="E4" s="672"/>
      <c r="F4" s="215"/>
      <c r="G4" s="215"/>
      <c r="H4" s="215"/>
      <c r="I4" s="215"/>
      <c r="J4" s="215"/>
      <c r="K4" s="215"/>
      <c r="L4" s="215"/>
      <c r="M4" s="215"/>
    </row>
    <row r="5" spans="1:13" ht="18" x14ac:dyDescent="0.25">
      <c r="A5" s="672" t="s">
        <v>163</v>
      </c>
      <c r="B5" s="672"/>
      <c r="C5" s="672"/>
      <c r="D5" s="672"/>
      <c r="E5" s="672"/>
      <c r="F5" s="215"/>
      <c r="G5" s="215"/>
      <c r="H5" s="215"/>
      <c r="I5" s="215"/>
      <c r="J5" s="215"/>
      <c r="K5" s="215"/>
      <c r="L5" s="215"/>
      <c r="M5" s="215"/>
    </row>
    <row r="6" spans="1:13" ht="18" x14ac:dyDescent="0.25">
      <c r="A6" s="672" t="s">
        <v>438</v>
      </c>
      <c r="B6" s="672"/>
      <c r="C6" s="672"/>
      <c r="D6" s="672"/>
      <c r="E6" s="672"/>
      <c r="F6" s="215"/>
      <c r="G6" s="215"/>
      <c r="H6" s="215"/>
      <c r="I6" s="215"/>
      <c r="J6" s="215"/>
      <c r="K6" s="215"/>
      <c r="L6" s="215"/>
      <c r="M6" s="215"/>
    </row>
    <row r="7" spans="1:13" ht="18" x14ac:dyDescent="0.25">
      <c r="A7" s="672" t="s">
        <v>403</v>
      </c>
      <c r="B7" s="672"/>
      <c r="C7" s="672"/>
      <c r="D7" s="672"/>
      <c r="E7" s="672"/>
      <c r="F7" s="215"/>
      <c r="G7" s="215"/>
      <c r="H7" s="215"/>
      <c r="I7" s="215"/>
      <c r="J7" s="215"/>
      <c r="K7" s="215"/>
      <c r="L7" s="215"/>
      <c r="M7" s="215"/>
    </row>
    <row r="8" spans="1:13" ht="18" x14ac:dyDescent="0.25">
      <c r="A8" s="672" t="s">
        <v>404</v>
      </c>
      <c r="B8" s="672"/>
      <c r="C8" s="672"/>
      <c r="D8" s="672"/>
      <c r="E8" s="672"/>
      <c r="F8" s="215"/>
      <c r="G8" s="215"/>
      <c r="H8" s="215"/>
      <c r="I8" s="215"/>
      <c r="J8" s="215"/>
      <c r="K8" s="215"/>
      <c r="L8" s="215"/>
      <c r="M8" s="215"/>
    </row>
    <row r="9" spans="1:13" ht="18" x14ac:dyDescent="0.25">
      <c r="A9" s="673" t="s">
        <v>1036</v>
      </c>
      <c r="B9" s="673"/>
      <c r="C9" s="673"/>
      <c r="D9" s="673"/>
      <c r="E9" s="673"/>
      <c r="F9" s="215"/>
      <c r="G9" s="215"/>
      <c r="H9" s="215"/>
      <c r="I9" s="215"/>
      <c r="J9" s="215"/>
      <c r="K9" s="215"/>
      <c r="L9" s="215"/>
      <c r="M9" s="215"/>
    </row>
    <row r="10" spans="1:13" ht="18" x14ac:dyDescent="0.25">
      <c r="A10" s="664" t="s">
        <v>269</v>
      </c>
      <c r="B10" s="664"/>
      <c r="C10" s="664" t="s">
        <v>270</v>
      </c>
      <c r="D10" s="664"/>
      <c r="E10" s="665" t="s">
        <v>93</v>
      </c>
      <c r="F10" s="215"/>
      <c r="G10" s="215"/>
      <c r="H10" s="215"/>
      <c r="I10" s="215"/>
      <c r="J10" s="215"/>
      <c r="K10" s="215"/>
      <c r="L10" s="215"/>
      <c r="M10" s="215"/>
    </row>
    <row r="11" spans="1:13" ht="72" x14ac:dyDescent="0.25">
      <c r="A11" s="217" t="s">
        <v>271</v>
      </c>
      <c r="B11" s="217" t="s">
        <v>272</v>
      </c>
      <c r="C11" s="218" t="s">
        <v>405</v>
      </c>
      <c r="D11" s="218" t="s">
        <v>275</v>
      </c>
      <c r="E11" s="665"/>
      <c r="F11" s="215"/>
      <c r="G11" s="215"/>
      <c r="H11" s="215"/>
      <c r="I11" s="215"/>
      <c r="J11" s="215"/>
      <c r="K11" s="215"/>
      <c r="L11" s="215"/>
      <c r="M11" s="215"/>
    </row>
    <row r="12" spans="1:13" ht="18" x14ac:dyDescent="0.25">
      <c r="A12" s="219">
        <v>51</v>
      </c>
      <c r="B12" s="220" t="s">
        <v>192</v>
      </c>
      <c r="C12" s="221">
        <f>SUM(C13,C18,C22,C25,C27,C29,C35)</f>
        <v>0</v>
      </c>
      <c r="D12" s="221">
        <f>SUM(D13,D18,D22,D25,D27,D29,D35)</f>
        <v>4977</v>
      </c>
      <c r="E12" s="221"/>
      <c r="F12" s="215"/>
      <c r="G12" s="215"/>
      <c r="H12" s="215"/>
      <c r="I12" s="215"/>
      <c r="J12" s="215"/>
      <c r="K12" s="215"/>
      <c r="L12" s="215"/>
      <c r="M12" s="215"/>
    </row>
    <row r="13" spans="1:13" ht="18" x14ac:dyDescent="0.25">
      <c r="A13" s="222">
        <v>511</v>
      </c>
      <c r="B13" s="223" t="s">
        <v>276</v>
      </c>
      <c r="C13" s="224">
        <f>SUM(C14:C17)</f>
        <v>0</v>
      </c>
      <c r="D13" s="224">
        <f>SUM(D14:D17)</f>
        <v>4342</v>
      </c>
      <c r="E13" s="225"/>
      <c r="F13" s="215"/>
      <c r="G13" s="215"/>
      <c r="H13" s="215"/>
      <c r="I13" s="215"/>
      <c r="J13" s="215"/>
      <c r="K13" s="215"/>
      <c r="L13" s="215"/>
      <c r="M13" s="215"/>
    </row>
    <row r="14" spans="1:13" ht="18" x14ac:dyDescent="0.25">
      <c r="A14" s="226" t="s">
        <v>277</v>
      </c>
      <c r="B14" s="227" t="s">
        <v>278</v>
      </c>
      <c r="C14" s="228">
        <v>0</v>
      </c>
      <c r="D14" s="228">
        <v>4008</v>
      </c>
      <c r="E14" s="225"/>
      <c r="F14" s="215"/>
      <c r="G14" s="215"/>
      <c r="H14" s="215"/>
      <c r="I14" s="215"/>
      <c r="J14" s="215"/>
      <c r="K14" s="215"/>
      <c r="L14" s="215"/>
      <c r="M14" s="215"/>
    </row>
    <row r="15" spans="1:13" ht="18" x14ac:dyDescent="0.25">
      <c r="A15" s="226" t="s">
        <v>279</v>
      </c>
      <c r="B15" s="227" t="s">
        <v>280</v>
      </c>
      <c r="C15" s="228">
        <v>0</v>
      </c>
      <c r="D15" s="228">
        <v>334</v>
      </c>
      <c r="E15" s="225"/>
      <c r="F15" s="215"/>
      <c r="G15" s="215"/>
      <c r="H15" s="215"/>
      <c r="I15" s="215"/>
      <c r="J15" s="215"/>
      <c r="K15" s="215"/>
      <c r="L15" s="215"/>
      <c r="M15" s="215"/>
    </row>
    <row r="16" spans="1:13" ht="18" x14ac:dyDescent="0.25">
      <c r="A16" s="226" t="s">
        <v>281</v>
      </c>
      <c r="B16" s="227" t="s">
        <v>282</v>
      </c>
      <c r="C16" s="228">
        <v>0</v>
      </c>
      <c r="D16" s="228">
        <v>0</v>
      </c>
      <c r="E16" s="225"/>
      <c r="F16" s="215"/>
      <c r="G16" s="215"/>
      <c r="H16" s="215"/>
      <c r="I16" s="215"/>
      <c r="J16" s="215"/>
      <c r="K16" s="215"/>
      <c r="L16" s="215"/>
      <c r="M16" s="215"/>
    </row>
    <row r="17" spans="1:13" ht="18" x14ac:dyDescent="0.25">
      <c r="A17" s="226" t="s">
        <v>283</v>
      </c>
      <c r="B17" s="227" t="s">
        <v>284</v>
      </c>
      <c r="C17" s="229">
        <v>0</v>
      </c>
      <c r="D17" s="229">
        <v>0</v>
      </c>
      <c r="E17" s="230"/>
      <c r="F17" s="215"/>
      <c r="G17" s="215"/>
      <c r="H17" s="215"/>
      <c r="I17" s="215"/>
      <c r="J17" s="215"/>
      <c r="K17" s="215"/>
      <c r="L17" s="215"/>
      <c r="M17" s="215"/>
    </row>
    <row r="18" spans="1:13" ht="18" x14ac:dyDescent="0.25">
      <c r="A18" s="232" t="s">
        <v>285</v>
      </c>
      <c r="B18" s="233" t="s">
        <v>286</v>
      </c>
      <c r="C18" s="224">
        <f>SUM(C19:C21)</f>
        <v>0</v>
      </c>
      <c r="D18" s="224">
        <f>SUM(D19:D21)</f>
        <v>0</v>
      </c>
      <c r="E18" s="225"/>
      <c r="F18" s="215"/>
      <c r="G18" s="215"/>
      <c r="H18" s="215"/>
      <c r="I18" s="215"/>
      <c r="J18" s="215"/>
      <c r="K18" s="215"/>
      <c r="L18" s="215"/>
      <c r="M18" s="215"/>
    </row>
    <row r="19" spans="1:13" ht="18" x14ac:dyDescent="0.25">
      <c r="A19" s="226" t="s">
        <v>287</v>
      </c>
      <c r="B19" s="227" t="s">
        <v>278</v>
      </c>
      <c r="C19" s="228">
        <v>0</v>
      </c>
      <c r="D19" s="228">
        <v>0</v>
      </c>
      <c r="E19" s="225"/>
      <c r="F19" s="215"/>
      <c r="G19" s="215"/>
      <c r="H19" s="215"/>
      <c r="I19" s="215"/>
      <c r="J19" s="215"/>
      <c r="K19" s="215"/>
      <c r="L19" s="215"/>
      <c r="M19" s="215"/>
    </row>
    <row r="20" spans="1:13" ht="18" x14ac:dyDescent="0.25">
      <c r="A20" s="234">
        <v>51202</v>
      </c>
      <c r="B20" s="235" t="s">
        <v>288</v>
      </c>
      <c r="C20" s="228">
        <v>0</v>
      </c>
      <c r="D20" s="228">
        <v>0</v>
      </c>
      <c r="E20" s="225"/>
      <c r="F20" s="215"/>
      <c r="G20" s="215"/>
      <c r="H20" s="215"/>
      <c r="I20" s="215"/>
      <c r="J20" s="215"/>
      <c r="K20" s="215"/>
      <c r="L20" s="215"/>
      <c r="M20" s="215"/>
    </row>
    <row r="21" spans="1:13" ht="18" x14ac:dyDescent="0.25">
      <c r="A21" s="226" t="s">
        <v>289</v>
      </c>
      <c r="B21" s="227" t="s">
        <v>280</v>
      </c>
      <c r="C21" s="228">
        <v>0</v>
      </c>
      <c r="D21" s="228">
        <v>0</v>
      </c>
      <c r="E21" s="225"/>
      <c r="F21" s="215"/>
      <c r="G21" s="215"/>
      <c r="H21" s="215"/>
      <c r="I21" s="215"/>
      <c r="J21" s="215"/>
      <c r="K21" s="215"/>
      <c r="L21" s="215"/>
      <c r="M21" s="215"/>
    </row>
    <row r="22" spans="1:13" ht="18" x14ac:dyDescent="0.25">
      <c r="A22" s="232" t="s">
        <v>290</v>
      </c>
      <c r="B22" s="233" t="s">
        <v>291</v>
      </c>
      <c r="C22" s="224">
        <f>SUM(C23:C24)</f>
        <v>0</v>
      </c>
      <c r="D22" s="224">
        <f>SUM(D23:D24)</f>
        <v>0</v>
      </c>
      <c r="E22" s="225"/>
      <c r="F22" s="215"/>
      <c r="G22" s="215"/>
      <c r="H22" s="215"/>
      <c r="I22" s="215"/>
      <c r="J22" s="215"/>
      <c r="K22" s="215"/>
      <c r="L22" s="215"/>
      <c r="M22" s="215"/>
    </row>
    <row r="23" spans="1:13" ht="18" x14ac:dyDescent="0.25">
      <c r="A23" s="234">
        <v>51301</v>
      </c>
      <c r="B23" s="235" t="s">
        <v>292</v>
      </c>
      <c r="C23" s="237">
        <v>0</v>
      </c>
      <c r="D23" s="237">
        <v>0</v>
      </c>
      <c r="E23" s="225"/>
      <c r="F23" s="215"/>
      <c r="G23" s="215"/>
      <c r="H23" s="215"/>
      <c r="I23" s="215"/>
      <c r="J23" s="215"/>
      <c r="K23" s="215"/>
      <c r="L23" s="215"/>
      <c r="M23" s="215"/>
    </row>
    <row r="24" spans="1:13" ht="18" x14ac:dyDescent="0.25">
      <c r="A24" s="234">
        <v>51302</v>
      </c>
      <c r="B24" s="235" t="s">
        <v>293</v>
      </c>
      <c r="C24" s="237">
        <v>0</v>
      </c>
      <c r="D24" s="237">
        <v>0</v>
      </c>
      <c r="E24" s="225"/>
      <c r="F24" s="215"/>
      <c r="G24" s="215"/>
      <c r="H24" s="215"/>
      <c r="I24" s="215"/>
      <c r="J24" s="215"/>
      <c r="K24" s="215"/>
      <c r="L24" s="215"/>
      <c r="M24" s="215"/>
    </row>
    <row r="25" spans="1:13" ht="18" x14ac:dyDescent="0.25">
      <c r="A25" s="222">
        <v>514</v>
      </c>
      <c r="B25" s="238" t="s">
        <v>294</v>
      </c>
      <c r="C25" s="239">
        <f>SUM(C26)</f>
        <v>0</v>
      </c>
      <c r="D25" s="239">
        <f>SUM(D26)</f>
        <v>360</v>
      </c>
      <c r="E25" s="225"/>
      <c r="F25" s="215"/>
      <c r="G25" s="215"/>
      <c r="H25" s="215"/>
      <c r="I25" s="215"/>
      <c r="J25" s="215"/>
      <c r="K25" s="215"/>
      <c r="L25" s="215"/>
      <c r="M25" s="215"/>
    </row>
    <row r="26" spans="1:13" ht="18" x14ac:dyDescent="0.25">
      <c r="A26" s="226" t="s">
        <v>295</v>
      </c>
      <c r="B26" s="227" t="s">
        <v>296</v>
      </c>
      <c r="C26" s="228">
        <v>0</v>
      </c>
      <c r="D26" s="228">
        <v>360</v>
      </c>
      <c r="E26" s="225"/>
      <c r="F26" s="215"/>
      <c r="G26" s="215"/>
      <c r="H26" s="215"/>
      <c r="I26" s="215"/>
      <c r="J26" s="215"/>
      <c r="K26" s="215"/>
      <c r="L26" s="215"/>
      <c r="M26" s="215"/>
    </row>
    <row r="27" spans="1:13" ht="18" x14ac:dyDescent="0.25">
      <c r="A27" s="222">
        <v>515</v>
      </c>
      <c r="B27" s="238" t="s">
        <v>297</v>
      </c>
      <c r="C27" s="224">
        <f>SUM(C28)</f>
        <v>0</v>
      </c>
      <c r="D27" s="224">
        <f>SUM(D28)</f>
        <v>275</v>
      </c>
      <c r="E27" s="225"/>
      <c r="F27" s="215"/>
      <c r="G27" s="215"/>
      <c r="H27" s="215"/>
      <c r="I27" s="215"/>
      <c r="J27" s="215"/>
      <c r="K27" s="215"/>
      <c r="L27" s="215"/>
      <c r="M27" s="215"/>
    </row>
    <row r="28" spans="1:13" ht="18" x14ac:dyDescent="0.25">
      <c r="A28" s="226" t="s">
        <v>298</v>
      </c>
      <c r="B28" s="227" t="s">
        <v>299</v>
      </c>
      <c r="C28" s="228">
        <v>0</v>
      </c>
      <c r="D28" s="228">
        <v>275</v>
      </c>
      <c r="E28" s="225"/>
      <c r="F28" s="215"/>
      <c r="G28" s="215"/>
      <c r="H28" s="215"/>
      <c r="I28" s="215"/>
      <c r="J28" s="215"/>
      <c r="K28" s="215"/>
      <c r="L28" s="215"/>
      <c r="M28" s="215"/>
    </row>
    <row r="29" spans="1:13" ht="18" x14ac:dyDescent="0.25">
      <c r="A29" s="232" t="s">
        <v>300</v>
      </c>
      <c r="B29" s="233" t="s">
        <v>301</v>
      </c>
      <c r="C29" s="224" t="s">
        <v>302</v>
      </c>
      <c r="D29" s="224">
        <f>SUM(D30:D31)</f>
        <v>0</v>
      </c>
      <c r="E29" s="225"/>
      <c r="F29" s="215"/>
      <c r="G29" s="215"/>
      <c r="H29" s="215"/>
      <c r="I29" s="215"/>
      <c r="J29" s="215"/>
      <c r="K29" s="215"/>
      <c r="L29" s="215"/>
      <c r="M29" s="215"/>
    </row>
    <row r="30" spans="1:13" ht="18" x14ac:dyDescent="0.25">
      <c r="A30" s="234">
        <v>51601</v>
      </c>
      <c r="B30" s="235" t="s">
        <v>301</v>
      </c>
      <c r="C30" s="237">
        <v>0</v>
      </c>
      <c r="D30" s="237">
        <v>0</v>
      </c>
      <c r="E30" s="225"/>
      <c r="F30" s="215"/>
      <c r="G30" s="215"/>
      <c r="H30" s="215"/>
      <c r="I30" s="215"/>
      <c r="J30" s="215"/>
      <c r="K30" s="215"/>
      <c r="L30" s="215"/>
      <c r="M30" s="215"/>
    </row>
    <row r="31" spans="1:13" ht="18" x14ac:dyDescent="0.25">
      <c r="A31" s="234">
        <v>51602</v>
      </c>
      <c r="B31" s="235" t="s">
        <v>303</v>
      </c>
      <c r="C31" s="237">
        <v>0</v>
      </c>
      <c r="D31" s="237">
        <v>0</v>
      </c>
      <c r="E31" s="225"/>
      <c r="F31" s="215"/>
      <c r="G31" s="215"/>
      <c r="H31" s="215"/>
      <c r="I31" s="215"/>
      <c r="J31" s="215"/>
      <c r="K31" s="215"/>
      <c r="L31" s="215"/>
      <c r="M31" s="215"/>
    </row>
    <row r="32" spans="1:13" ht="18" x14ac:dyDescent="0.25">
      <c r="A32" s="222">
        <v>517</v>
      </c>
      <c r="B32" s="238" t="s">
        <v>304</v>
      </c>
      <c r="C32" s="237"/>
      <c r="D32" s="237">
        <f>SUM(D33:D34)</f>
        <v>5622</v>
      </c>
      <c r="E32" s="225"/>
      <c r="F32" s="215"/>
      <c r="G32" s="215"/>
      <c r="H32" s="215"/>
      <c r="I32" s="215"/>
      <c r="J32" s="215"/>
      <c r="K32" s="215"/>
      <c r="L32" s="215"/>
      <c r="M32" s="215"/>
    </row>
    <row r="33" spans="1:13" ht="18" x14ac:dyDescent="0.25">
      <c r="A33" s="234">
        <v>51701</v>
      </c>
      <c r="B33" s="235" t="s">
        <v>305</v>
      </c>
      <c r="C33" s="237"/>
      <c r="D33" s="237">
        <v>5622</v>
      </c>
      <c r="E33" s="225"/>
      <c r="F33" s="215"/>
      <c r="G33" s="215"/>
      <c r="H33" s="215"/>
      <c r="I33" s="215"/>
      <c r="J33" s="215"/>
      <c r="K33" s="215"/>
      <c r="L33" s="215"/>
      <c r="M33" s="215"/>
    </row>
    <row r="34" spans="1:13" ht="18" x14ac:dyDescent="0.25">
      <c r="A34" s="234">
        <v>51702</v>
      </c>
      <c r="B34" s="235" t="s">
        <v>306</v>
      </c>
      <c r="C34" s="237"/>
      <c r="D34" s="237">
        <v>0</v>
      </c>
      <c r="E34" s="225"/>
      <c r="F34" s="215"/>
      <c r="G34" s="215"/>
      <c r="H34" s="215"/>
      <c r="I34" s="215"/>
      <c r="J34" s="215"/>
      <c r="K34" s="215"/>
      <c r="L34" s="215"/>
      <c r="M34" s="215"/>
    </row>
    <row r="35" spans="1:13" ht="18" x14ac:dyDescent="0.25">
      <c r="A35" s="222">
        <v>519</v>
      </c>
      <c r="B35" s="238" t="s">
        <v>307</v>
      </c>
      <c r="C35" s="239">
        <f>SUM(C36:C37)</f>
        <v>0</v>
      </c>
      <c r="D35" s="239">
        <f>SUM(D36:D37)</f>
        <v>0</v>
      </c>
      <c r="E35" s="225"/>
      <c r="F35" s="215"/>
      <c r="G35" s="215"/>
      <c r="H35" s="215"/>
      <c r="I35" s="215"/>
      <c r="J35" s="215"/>
      <c r="K35" s="215"/>
      <c r="L35" s="215"/>
      <c r="M35" s="215"/>
    </row>
    <row r="36" spans="1:13" ht="18" x14ac:dyDescent="0.25">
      <c r="A36" s="234">
        <v>51901</v>
      </c>
      <c r="B36" s="235" t="s">
        <v>308</v>
      </c>
      <c r="C36" s="237">
        <v>0</v>
      </c>
      <c r="D36" s="237">
        <v>0</v>
      </c>
      <c r="E36" s="225"/>
      <c r="F36" s="215"/>
      <c r="G36" s="215"/>
      <c r="H36" s="215"/>
      <c r="I36" s="215"/>
      <c r="J36" s="215"/>
      <c r="K36" s="215"/>
      <c r="L36" s="215"/>
      <c r="M36" s="215"/>
    </row>
    <row r="37" spans="1:13" ht="18" x14ac:dyDescent="0.25">
      <c r="A37" s="234">
        <v>51999</v>
      </c>
      <c r="B37" s="235" t="s">
        <v>307</v>
      </c>
      <c r="C37" s="237">
        <v>0</v>
      </c>
      <c r="D37" s="237">
        <v>0</v>
      </c>
      <c r="E37" s="225"/>
      <c r="F37" s="215"/>
      <c r="G37" s="215"/>
      <c r="H37" s="215"/>
      <c r="I37" s="215"/>
      <c r="J37" s="215"/>
      <c r="K37" s="215"/>
      <c r="L37" s="215"/>
      <c r="M37" s="215"/>
    </row>
    <row r="38" spans="1:13" ht="18" x14ac:dyDescent="0.25">
      <c r="A38" s="222">
        <v>54</v>
      </c>
      <c r="B38" s="238" t="s">
        <v>193</v>
      </c>
      <c r="C38" s="224">
        <f>SUM(C39,C59,C65,C82,)</f>
        <v>0</v>
      </c>
      <c r="D38" s="224">
        <f>SUM(D39,D59,D65,D82,)</f>
        <v>0</v>
      </c>
      <c r="E38" s="225"/>
      <c r="F38" s="215"/>
      <c r="G38" s="215"/>
      <c r="H38" s="215"/>
      <c r="I38" s="215"/>
      <c r="J38" s="215"/>
      <c r="K38" s="215"/>
      <c r="L38" s="215"/>
      <c r="M38" s="215"/>
    </row>
    <row r="39" spans="1:13" ht="18" x14ac:dyDescent="0.25">
      <c r="A39" s="222">
        <v>541</v>
      </c>
      <c r="B39" s="238" t="s">
        <v>309</v>
      </c>
      <c r="C39" s="239">
        <f>SUM(C40:C58)</f>
        <v>0</v>
      </c>
      <c r="D39" s="239">
        <f>SUM(D40:D58)</f>
        <v>0</v>
      </c>
      <c r="E39" s="225"/>
      <c r="F39" s="215"/>
      <c r="G39" s="215"/>
      <c r="H39" s="215"/>
      <c r="I39" s="215"/>
      <c r="J39" s="215"/>
      <c r="K39" s="215"/>
      <c r="L39" s="215"/>
      <c r="M39" s="215"/>
    </row>
    <row r="40" spans="1:13" ht="18" x14ac:dyDescent="0.25">
      <c r="A40" s="234">
        <v>54101</v>
      </c>
      <c r="B40" s="235" t="s">
        <v>310</v>
      </c>
      <c r="C40" s="237">
        <v>0</v>
      </c>
      <c r="D40" s="237">
        <v>0</v>
      </c>
      <c r="E40" s="225"/>
      <c r="F40" s="215"/>
      <c r="G40" s="215"/>
      <c r="H40" s="215"/>
      <c r="I40" s="215"/>
      <c r="J40" s="215"/>
      <c r="K40" s="215"/>
      <c r="L40" s="215"/>
      <c r="M40" s="215"/>
    </row>
    <row r="41" spans="1:13" ht="18" x14ac:dyDescent="0.25">
      <c r="A41" s="234">
        <v>54103</v>
      </c>
      <c r="B41" s="235" t="s">
        <v>311</v>
      </c>
      <c r="C41" s="237">
        <v>0</v>
      </c>
      <c r="D41" s="237">
        <v>0</v>
      </c>
      <c r="E41" s="225"/>
      <c r="F41" s="215"/>
      <c r="G41" s="215"/>
      <c r="H41" s="215"/>
      <c r="I41" s="215"/>
      <c r="J41" s="215"/>
      <c r="K41" s="215"/>
      <c r="L41" s="215"/>
      <c r="M41" s="215"/>
    </row>
    <row r="42" spans="1:13" ht="18" x14ac:dyDescent="0.25">
      <c r="A42" s="234">
        <v>54104</v>
      </c>
      <c r="B42" s="235" t="s">
        <v>312</v>
      </c>
      <c r="C42" s="237">
        <v>0</v>
      </c>
      <c r="D42" s="237">
        <v>0</v>
      </c>
      <c r="E42" s="225"/>
      <c r="F42" s="215"/>
      <c r="G42" s="215"/>
      <c r="H42" s="215"/>
      <c r="I42" s="215"/>
      <c r="J42" s="215"/>
      <c r="K42" s="215"/>
      <c r="L42" s="215"/>
      <c r="M42" s="215"/>
    </row>
    <row r="43" spans="1:13" ht="18" x14ac:dyDescent="0.25">
      <c r="A43" s="234">
        <v>54105</v>
      </c>
      <c r="B43" s="235" t="s">
        <v>313</v>
      </c>
      <c r="C43" s="237">
        <v>0</v>
      </c>
      <c r="D43" s="237">
        <v>0</v>
      </c>
      <c r="E43" s="225"/>
      <c r="F43" s="215"/>
      <c r="G43" s="215"/>
      <c r="H43" s="215"/>
      <c r="I43" s="215"/>
      <c r="J43" s="215"/>
      <c r="K43" s="215"/>
      <c r="L43" s="215"/>
      <c r="M43" s="215"/>
    </row>
    <row r="44" spans="1:13" ht="18" x14ac:dyDescent="0.25">
      <c r="A44" s="234">
        <v>54106</v>
      </c>
      <c r="B44" s="235" t="s">
        <v>314</v>
      </c>
      <c r="C44" s="237">
        <v>0</v>
      </c>
      <c r="D44" s="237">
        <v>0</v>
      </c>
      <c r="E44" s="225"/>
      <c r="F44" s="215"/>
      <c r="G44" s="215"/>
      <c r="H44" s="215"/>
      <c r="I44" s="215"/>
      <c r="J44" s="215"/>
      <c r="K44" s="215"/>
      <c r="L44" s="215"/>
      <c r="M44" s="215"/>
    </row>
    <row r="45" spans="1:13" ht="18" x14ac:dyDescent="0.25">
      <c r="A45" s="234">
        <v>54107</v>
      </c>
      <c r="B45" s="235" t="s">
        <v>315</v>
      </c>
      <c r="C45" s="237">
        <v>0</v>
      </c>
      <c r="D45" s="237">
        <v>0</v>
      </c>
      <c r="E45" s="225"/>
      <c r="F45" s="215"/>
      <c r="G45" s="215"/>
      <c r="H45" s="215"/>
      <c r="I45" s="215"/>
      <c r="J45" s="215"/>
      <c r="K45" s="215"/>
      <c r="L45" s="215"/>
      <c r="M45" s="215"/>
    </row>
    <row r="46" spans="1:13" ht="18" x14ac:dyDescent="0.25">
      <c r="A46" s="234">
        <v>54108</v>
      </c>
      <c r="B46" s="235" t="s">
        <v>316</v>
      </c>
      <c r="C46" s="237">
        <v>0</v>
      </c>
      <c r="D46" s="237">
        <v>0</v>
      </c>
      <c r="E46" s="225"/>
      <c r="F46" s="215"/>
      <c r="G46" s="215"/>
      <c r="H46" s="215"/>
      <c r="I46" s="215"/>
      <c r="J46" s="215"/>
      <c r="K46" s="215"/>
      <c r="L46" s="215"/>
      <c r="M46" s="215"/>
    </row>
    <row r="47" spans="1:13" ht="18" x14ac:dyDescent="0.25">
      <c r="A47" s="234">
        <v>54109</v>
      </c>
      <c r="B47" s="235" t="s">
        <v>317</v>
      </c>
      <c r="C47" s="237">
        <v>0</v>
      </c>
      <c r="D47" s="237">
        <v>0</v>
      </c>
      <c r="E47" s="225"/>
      <c r="F47" s="215"/>
      <c r="G47" s="215"/>
      <c r="H47" s="215"/>
      <c r="I47" s="215"/>
      <c r="J47" s="215"/>
      <c r="K47" s="215"/>
      <c r="L47" s="215"/>
      <c r="M47" s="215"/>
    </row>
    <row r="48" spans="1:13" ht="18" x14ac:dyDescent="0.25">
      <c r="A48" s="234">
        <v>54110</v>
      </c>
      <c r="B48" s="235" t="s">
        <v>318</v>
      </c>
      <c r="C48" s="237">
        <v>0</v>
      </c>
      <c r="D48" s="237">
        <v>0</v>
      </c>
      <c r="E48" s="225"/>
      <c r="F48" s="215"/>
      <c r="G48" s="215"/>
      <c r="H48" s="215"/>
      <c r="I48" s="215"/>
      <c r="J48" s="215"/>
      <c r="K48" s="215"/>
      <c r="L48" s="215"/>
      <c r="M48" s="215"/>
    </row>
    <row r="49" spans="1:13" ht="18" x14ac:dyDescent="0.25">
      <c r="A49" s="234">
        <v>54111</v>
      </c>
      <c r="B49" s="235" t="s">
        <v>319</v>
      </c>
      <c r="C49" s="237">
        <v>0</v>
      </c>
      <c r="D49" s="237">
        <v>0</v>
      </c>
      <c r="E49" s="225"/>
      <c r="F49" s="215"/>
      <c r="G49" s="215"/>
      <c r="H49" s="215"/>
      <c r="I49" s="215"/>
      <c r="J49" s="215"/>
      <c r="K49" s="215"/>
      <c r="L49" s="215"/>
      <c r="M49" s="215"/>
    </row>
    <row r="50" spans="1:13" ht="18" x14ac:dyDescent="0.25">
      <c r="A50" s="234">
        <v>54112</v>
      </c>
      <c r="B50" s="235" t="s">
        <v>320</v>
      </c>
      <c r="C50" s="237">
        <v>0</v>
      </c>
      <c r="D50" s="237">
        <v>0</v>
      </c>
      <c r="E50" s="225"/>
      <c r="F50" s="215"/>
      <c r="G50" s="215"/>
      <c r="H50" s="215"/>
      <c r="I50" s="215"/>
      <c r="J50" s="215"/>
      <c r="K50" s="215"/>
      <c r="L50" s="215"/>
      <c r="M50" s="215"/>
    </row>
    <row r="51" spans="1:13" ht="18" x14ac:dyDescent="0.25">
      <c r="A51" s="234">
        <v>54114</v>
      </c>
      <c r="B51" s="235" t="s">
        <v>321</v>
      </c>
      <c r="C51" s="237">
        <v>0</v>
      </c>
      <c r="D51" s="237">
        <v>0</v>
      </c>
      <c r="E51" s="225"/>
      <c r="F51" s="215"/>
      <c r="G51" s="215"/>
      <c r="H51" s="215"/>
      <c r="I51" s="215"/>
      <c r="J51" s="215"/>
      <c r="K51" s="215"/>
      <c r="L51" s="215"/>
      <c r="M51" s="215"/>
    </row>
    <row r="52" spans="1:13" ht="18" x14ac:dyDescent="0.25">
      <c r="A52" s="234">
        <v>54115</v>
      </c>
      <c r="B52" s="235" t="s">
        <v>322</v>
      </c>
      <c r="C52" s="237">
        <v>0</v>
      </c>
      <c r="D52" s="237">
        <v>0</v>
      </c>
      <c r="E52" s="225"/>
      <c r="F52" s="215"/>
      <c r="G52" s="215"/>
      <c r="H52" s="215"/>
      <c r="I52" s="215"/>
      <c r="J52" s="215"/>
      <c r="K52" s="215"/>
      <c r="L52" s="215"/>
      <c r="M52" s="215"/>
    </row>
    <row r="53" spans="1:13" ht="18" x14ac:dyDescent="0.25">
      <c r="A53" s="234">
        <v>54116</v>
      </c>
      <c r="B53" s="235" t="s">
        <v>323</v>
      </c>
      <c r="C53" s="237">
        <v>0</v>
      </c>
      <c r="D53" s="237">
        <v>0</v>
      </c>
      <c r="E53" s="225"/>
      <c r="F53" s="215"/>
      <c r="G53" s="215"/>
      <c r="H53" s="215"/>
      <c r="I53" s="215"/>
      <c r="J53" s="215"/>
      <c r="K53" s="215"/>
      <c r="L53" s="215"/>
      <c r="M53" s="215"/>
    </row>
    <row r="54" spans="1:13" ht="18" x14ac:dyDescent="0.25">
      <c r="A54" s="234">
        <v>54117</v>
      </c>
      <c r="B54" s="235" t="s">
        <v>324</v>
      </c>
      <c r="C54" s="237">
        <v>0</v>
      </c>
      <c r="D54" s="237">
        <v>0</v>
      </c>
      <c r="E54" s="225"/>
      <c r="F54" s="215"/>
      <c r="G54" s="215"/>
      <c r="H54" s="215"/>
      <c r="I54" s="215"/>
      <c r="J54" s="215"/>
      <c r="K54" s="215"/>
      <c r="L54" s="215"/>
      <c r="M54" s="215"/>
    </row>
    <row r="55" spans="1:13" ht="18" x14ac:dyDescent="0.25">
      <c r="A55" s="234">
        <v>54118</v>
      </c>
      <c r="B55" s="235" t="s">
        <v>325</v>
      </c>
      <c r="C55" s="237">
        <v>0</v>
      </c>
      <c r="D55" s="237">
        <v>0</v>
      </c>
      <c r="E55" s="225"/>
      <c r="F55" s="215"/>
      <c r="G55" s="215"/>
      <c r="H55" s="215"/>
      <c r="I55" s="215"/>
      <c r="J55" s="215"/>
      <c r="K55" s="215"/>
      <c r="L55" s="215"/>
      <c r="M55" s="215"/>
    </row>
    <row r="56" spans="1:13" ht="18" x14ac:dyDescent="0.25">
      <c r="A56" s="234">
        <v>54119</v>
      </c>
      <c r="B56" s="235" t="s">
        <v>326</v>
      </c>
      <c r="C56" s="237">
        <v>0</v>
      </c>
      <c r="D56" s="237">
        <v>0</v>
      </c>
      <c r="E56" s="225"/>
      <c r="F56" s="215"/>
      <c r="G56" s="215"/>
      <c r="H56" s="215"/>
      <c r="I56" s="215"/>
      <c r="J56" s="215"/>
      <c r="K56" s="215"/>
      <c r="L56" s="215"/>
      <c r="M56" s="215"/>
    </row>
    <row r="57" spans="1:13" ht="18" x14ac:dyDescent="0.25">
      <c r="A57" s="234">
        <v>54121</v>
      </c>
      <c r="B57" s="235" t="s">
        <v>327</v>
      </c>
      <c r="C57" s="237">
        <v>0</v>
      </c>
      <c r="D57" s="237">
        <v>0</v>
      </c>
      <c r="E57" s="225"/>
      <c r="F57" s="215"/>
      <c r="G57" s="215"/>
      <c r="H57" s="215"/>
      <c r="I57" s="215"/>
      <c r="J57" s="215"/>
      <c r="K57" s="215"/>
      <c r="L57" s="215"/>
      <c r="M57" s="215"/>
    </row>
    <row r="58" spans="1:13" ht="18" x14ac:dyDescent="0.25">
      <c r="A58" s="234">
        <v>54199</v>
      </c>
      <c r="B58" s="235" t="s">
        <v>328</v>
      </c>
      <c r="C58" s="237">
        <v>0</v>
      </c>
      <c r="D58" s="237">
        <v>0</v>
      </c>
      <c r="E58" s="225"/>
      <c r="F58" s="215"/>
      <c r="G58" s="215"/>
      <c r="H58" s="215"/>
      <c r="I58" s="215"/>
      <c r="J58" s="215"/>
      <c r="K58" s="215"/>
      <c r="L58" s="215"/>
      <c r="M58" s="215"/>
    </row>
    <row r="59" spans="1:13" ht="18" x14ac:dyDescent="0.25">
      <c r="A59" s="222">
        <v>542</v>
      </c>
      <c r="B59" s="238" t="s">
        <v>329</v>
      </c>
      <c r="C59" s="239">
        <f>SUM(C60:C64)</f>
        <v>0</v>
      </c>
      <c r="D59" s="239">
        <f>SUM(D60:D64)</f>
        <v>0</v>
      </c>
      <c r="E59" s="225"/>
      <c r="F59" s="215"/>
      <c r="G59" s="215"/>
      <c r="H59" s="215"/>
      <c r="I59" s="215"/>
      <c r="J59" s="215"/>
      <c r="K59" s="215"/>
      <c r="L59" s="215"/>
      <c r="M59" s="215"/>
    </row>
    <row r="60" spans="1:13" ht="18" x14ac:dyDescent="0.25">
      <c r="A60" s="234">
        <v>54205</v>
      </c>
      <c r="B60" s="235" t="s">
        <v>21</v>
      </c>
      <c r="C60" s="237">
        <v>0</v>
      </c>
      <c r="D60" s="237">
        <v>0</v>
      </c>
      <c r="E60" s="225"/>
      <c r="F60" s="215"/>
      <c r="G60" s="215"/>
      <c r="H60" s="215"/>
      <c r="I60" s="215"/>
      <c r="J60" s="215"/>
      <c r="K60" s="215"/>
      <c r="L60" s="215"/>
      <c r="M60" s="215"/>
    </row>
    <row r="61" spans="1:13" ht="18" x14ac:dyDescent="0.25">
      <c r="A61" s="234">
        <v>54201</v>
      </c>
      <c r="B61" s="235" t="s">
        <v>330</v>
      </c>
      <c r="C61" s="237">
        <v>0</v>
      </c>
      <c r="D61" s="237">
        <v>0</v>
      </c>
      <c r="E61" s="225"/>
      <c r="F61" s="215"/>
      <c r="G61" s="215"/>
      <c r="H61" s="215"/>
      <c r="I61" s="215"/>
      <c r="J61" s="215"/>
      <c r="K61" s="215"/>
      <c r="L61" s="215"/>
      <c r="M61" s="215"/>
    </row>
    <row r="62" spans="1:13" ht="18" x14ac:dyDescent="0.25">
      <c r="A62" s="234">
        <v>54202</v>
      </c>
      <c r="B62" s="235" t="s">
        <v>331</v>
      </c>
      <c r="C62" s="237">
        <v>0</v>
      </c>
      <c r="D62" s="237">
        <v>0</v>
      </c>
      <c r="E62" s="225"/>
      <c r="F62" s="215"/>
      <c r="G62" s="215"/>
      <c r="H62" s="215"/>
      <c r="I62" s="215"/>
      <c r="J62" s="215"/>
      <c r="K62" s="215"/>
      <c r="L62" s="215"/>
      <c r="M62" s="215"/>
    </row>
    <row r="63" spans="1:13" ht="18" x14ac:dyDescent="0.25">
      <c r="A63" s="234">
        <v>54203</v>
      </c>
      <c r="B63" s="235" t="s">
        <v>332</v>
      </c>
      <c r="C63" s="237">
        <v>0</v>
      </c>
      <c r="D63" s="237">
        <v>0</v>
      </c>
      <c r="E63" s="225"/>
      <c r="F63" s="215"/>
      <c r="G63" s="215"/>
      <c r="H63" s="215"/>
      <c r="I63" s="215"/>
      <c r="J63" s="215"/>
      <c r="K63" s="215"/>
      <c r="L63" s="215"/>
      <c r="M63" s="215"/>
    </row>
    <row r="64" spans="1:13" ht="18" x14ac:dyDescent="0.25">
      <c r="A64" s="234">
        <v>54204</v>
      </c>
      <c r="B64" s="215" t="s">
        <v>333</v>
      </c>
      <c r="C64" s="240">
        <v>0</v>
      </c>
      <c r="D64" s="240">
        <v>0</v>
      </c>
      <c r="E64" s="225"/>
      <c r="F64" s="215"/>
      <c r="G64" s="215"/>
      <c r="H64" s="215"/>
      <c r="I64" s="215"/>
      <c r="J64" s="215"/>
      <c r="K64" s="215"/>
      <c r="L64" s="215"/>
      <c r="M64" s="215"/>
    </row>
    <row r="65" spans="1:13" ht="18" x14ac:dyDescent="0.25">
      <c r="A65" s="222">
        <v>543</v>
      </c>
      <c r="B65" s="238" t="s">
        <v>334</v>
      </c>
      <c r="C65" s="239">
        <f>SUM(C66:C81)</f>
        <v>0</v>
      </c>
      <c r="D65" s="239">
        <f>SUM(D66:D81)</f>
        <v>0</v>
      </c>
      <c r="E65" s="225"/>
      <c r="F65" s="215"/>
      <c r="G65" s="215"/>
      <c r="H65" s="215"/>
      <c r="I65" s="215"/>
      <c r="J65" s="215"/>
      <c r="K65" s="215"/>
      <c r="L65" s="215"/>
      <c r="M65" s="215"/>
    </row>
    <row r="66" spans="1:13" ht="18" x14ac:dyDescent="0.25">
      <c r="A66" s="234">
        <v>54301</v>
      </c>
      <c r="B66" s="235" t="s">
        <v>335</v>
      </c>
      <c r="C66" s="237">
        <v>0</v>
      </c>
      <c r="D66" s="237">
        <v>0</v>
      </c>
      <c r="E66" s="225"/>
      <c r="F66" s="215"/>
      <c r="G66" s="215"/>
      <c r="H66" s="215"/>
      <c r="I66" s="215"/>
      <c r="J66" s="215"/>
      <c r="K66" s="215"/>
      <c r="L66" s="215"/>
      <c r="M66" s="215"/>
    </row>
    <row r="67" spans="1:13" ht="18" x14ac:dyDescent="0.25">
      <c r="A67" s="234">
        <v>54302</v>
      </c>
      <c r="B67" s="235" t="s">
        <v>336</v>
      </c>
      <c r="C67" s="237">
        <v>0</v>
      </c>
      <c r="D67" s="237">
        <v>0</v>
      </c>
      <c r="E67" s="225"/>
      <c r="F67" s="215"/>
      <c r="G67" s="215"/>
      <c r="H67" s="215"/>
      <c r="I67" s="215"/>
      <c r="J67" s="215"/>
      <c r="K67" s="215"/>
      <c r="L67" s="215"/>
      <c r="M67" s="215"/>
    </row>
    <row r="68" spans="1:13" ht="18" x14ac:dyDescent="0.25">
      <c r="A68" s="234">
        <v>54303</v>
      </c>
      <c r="B68" s="235" t="s">
        <v>337</v>
      </c>
      <c r="C68" s="237">
        <v>0</v>
      </c>
      <c r="D68" s="237">
        <v>0</v>
      </c>
      <c r="E68" s="225"/>
      <c r="F68" s="215"/>
      <c r="G68" s="215"/>
      <c r="H68" s="215"/>
      <c r="I68" s="215"/>
      <c r="J68" s="215"/>
      <c r="K68" s="215"/>
      <c r="L68" s="215"/>
      <c r="M68" s="215"/>
    </row>
    <row r="69" spans="1:13" ht="18" x14ac:dyDescent="0.25">
      <c r="A69" s="234">
        <v>54304</v>
      </c>
      <c r="B69" s="235" t="s">
        <v>338</v>
      </c>
      <c r="C69" s="237">
        <v>0</v>
      </c>
      <c r="D69" s="237">
        <v>0</v>
      </c>
      <c r="E69" s="225"/>
      <c r="F69" s="215"/>
      <c r="G69" s="215"/>
      <c r="H69" s="215"/>
      <c r="I69" s="215"/>
      <c r="J69" s="215"/>
      <c r="K69" s="215"/>
      <c r="L69" s="215"/>
      <c r="M69" s="215"/>
    </row>
    <row r="70" spans="1:13" ht="18" x14ac:dyDescent="0.25">
      <c r="A70" s="234">
        <v>54305</v>
      </c>
      <c r="B70" s="235" t="s">
        <v>339</v>
      </c>
      <c r="C70" s="237">
        <v>0</v>
      </c>
      <c r="D70" s="237">
        <v>0</v>
      </c>
      <c r="E70" s="225"/>
      <c r="F70" s="215"/>
      <c r="G70" s="215"/>
      <c r="H70" s="215"/>
      <c r="I70" s="215"/>
      <c r="J70" s="215"/>
      <c r="K70" s="215"/>
      <c r="L70" s="215"/>
      <c r="M70" s="215"/>
    </row>
    <row r="71" spans="1:13" ht="18" x14ac:dyDescent="0.25">
      <c r="A71" s="234">
        <v>54306</v>
      </c>
      <c r="B71" s="235" t="s">
        <v>340</v>
      </c>
      <c r="C71" s="237">
        <v>0</v>
      </c>
      <c r="D71" s="237">
        <v>0</v>
      </c>
      <c r="E71" s="225"/>
      <c r="F71" s="215"/>
      <c r="G71" s="215"/>
      <c r="H71" s="215"/>
      <c r="I71" s="215"/>
      <c r="J71" s="215"/>
      <c r="K71" s="215"/>
      <c r="L71" s="215"/>
      <c r="M71" s="215"/>
    </row>
    <row r="72" spans="1:13" ht="18" x14ac:dyDescent="0.25">
      <c r="A72" s="234">
        <v>54307</v>
      </c>
      <c r="B72" s="235" t="s">
        <v>341</v>
      </c>
      <c r="C72" s="237">
        <v>0</v>
      </c>
      <c r="D72" s="237">
        <v>0</v>
      </c>
      <c r="E72" s="225"/>
      <c r="F72" s="215"/>
      <c r="G72" s="215"/>
      <c r="H72" s="215"/>
      <c r="I72" s="215"/>
      <c r="J72" s="215"/>
      <c r="K72" s="215"/>
      <c r="L72" s="215"/>
      <c r="M72" s="215"/>
    </row>
    <row r="73" spans="1:13" ht="18" x14ac:dyDescent="0.25">
      <c r="A73" s="234">
        <v>54309</v>
      </c>
      <c r="B73" s="235" t="s">
        <v>342</v>
      </c>
      <c r="C73" s="237">
        <v>0</v>
      </c>
      <c r="D73" s="237">
        <v>0</v>
      </c>
      <c r="E73" s="225"/>
      <c r="F73" s="215"/>
      <c r="G73" s="215"/>
      <c r="H73" s="215"/>
      <c r="I73" s="215"/>
      <c r="J73" s="215"/>
      <c r="K73" s="215"/>
      <c r="L73" s="215"/>
      <c r="M73" s="215"/>
    </row>
    <row r="74" spans="1:13" ht="18" x14ac:dyDescent="0.25">
      <c r="A74" s="234">
        <v>54310</v>
      </c>
      <c r="B74" s="235" t="s">
        <v>343</v>
      </c>
      <c r="C74" s="237">
        <v>0</v>
      </c>
      <c r="D74" s="237">
        <v>0</v>
      </c>
      <c r="E74" s="225"/>
      <c r="F74" s="215"/>
      <c r="G74" s="215"/>
      <c r="H74" s="215"/>
      <c r="I74" s="215"/>
      <c r="J74" s="215"/>
      <c r="K74" s="215"/>
      <c r="L74" s="215"/>
      <c r="M74" s="215"/>
    </row>
    <row r="75" spans="1:13" ht="18" x14ac:dyDescent="0.25">
      <c r="A75" s="234">
        <v>54311</v>
      </c>
      <c r="B75" s="235" t="s">
        <v>344</v>
      </c>
      <c r="C75" s="237">
        <v>0</v>
      </c>
      <c r="D75" s="237">
        <v>0</v>
      </c>
      <c r="E75" s="225"/>
      <c r="F75" s="215"/>
      <c r="G75" s="215"/>
      <c r="H75" s="215"/>
      <c r="I75" s="215"/>
      <c r="J75" s="215"/>
      <c r="K75" s="215"/>
      <c r="L75" s="215"/>
      <c r="M75" s="215"/>
    </row>
    <row r="76" spans="1:13" ht="18" x14ac:dyDescent="0.25">
      <c r="A76" s="241">
        <v>54313</v>
      </c>
      <c r="B76" s="235" t="s">
        <v>345</v>
      </c>
      <c r="C76" s="237">
        <v>0</v>
      </c>
      <c r="D76" s="237">
        <v>0</v>
      </c>
      <c r="E76" s="225"/>
      <c r="F76" s="215"/>
      <c r="G76" s="215"/>
      <c r="H76" s="215"/>
      <c r="I76" s="215"/>
      <c r="J76" s="215"/>
      <c r="K76" s="215"/>
      <c r="L76" s="215"/>
      <c r="M76" s="215"/>
    </row>
    <row r="77" spans="1:13" ht="18" x14ac:dyDescent="0.25">
      <c r="A77" s="242">
        <v>54316</v>
      </c>
      <c r="B77" s="235" t="s">
        <v>346</v>
      </c>
      <c r="C77" s="237">
        <v>0</v>
      </c>
      <c r="D77" s="237">
        <v>0</v>
      </c>
      <c r="E77" s="225"/>
      <c r="F77" s="215"/>
      <c r="G77" s="215"/>
      <c r="H77" s="215"/>
      <c r="I77" s="215"/>
      <c r="J77" s="215"/>
      <c r="K77" s="215"/>
      <c r="L77" s="215"/>
      <c r="M77" s="215"/>
    </row>
    <row r="78" spans="1:13" ht="18" x14ac:dyDescent="0.25">
      <c r="A78" s="243">
        <v>54317</v>
      </c>
      <c r="B78" s="235" t="s">
        <v>347</v>
      </c>
      <c r="C78" s="237">
        <v>0</v>
      </c>
      <c r="D78" s="237">
        <v>0</v>
      </c>
      <c r="E78" s="225"/>
      <c r="F78" s="215"/>
      <c r="G78" s="215"/>
      <c r="H78" s="215"/>
      <c r="I78" s="215"/>
      <c r="J78" s="215"/>
      <c r="K78" s="215"/>
      <c r="L78" s="215"/>
      <c r="M78" s="215"/>
    </row>
    <row r="79" spans="1:13" ht="18" x14ac:dyDescent="0.25">
      <c r="A79" s="244">
        <v>54314</v>
      </c>
      <c r="B79" s="235" t="s">
        <v>348</v>
      </c>
      <c r="C79" s="237">
        <v>0</v>
      </c>
      <c r="D79" s="237">
        <v>0</v>
      </c>
      <c r="E79" s="225"/>
      <c r="F79" s="215"/>
      <c r="G79" s="215"/>
      <c r="H79" s="215"/>
      <c r="I79" s="215"/>
      <c r="J79" s="215"/>
      <c r="K79" s="215"/>
      <c r="L79" s="215"/>
      <c r="M79" s="215"/>
    </row>
    <row r="80" spans="1:13" ht="18" x14ac:dyDescent="0.25">
      <c r="A80" s="244">
        <v>54318</v>
      </c>
      <c r="B80" s="245" t="s">
        <v>349</v>
      </c>
      <c r="C80" s="237">
        <v>0</v>
      </c>
      <c r="D80" s="237">
        <v>0</v>
      </c>
      <c r="E80" s="225"/>
      <c r="F80" s="215"/>
      <c r="G80" s="215"/>
      <c r="H80" s="215"/>
      <c r="I80" s="215"/>
      <c r="J80" s="215"/>
      <c r="K80" s="215"/>
      <c r="L80" s="215"/>
      <c r="M80" s="215"/>
    </row>
    <row r="81" spans="1:13" ht="18" x14ac:dyDescent="0.25">
      <c r="A81" s="234">
        <v>54399</v>
      </c>
      <c r="B81" s="245" t="s">
        <v>350</v>
      </c>
      <c r="C81" s="237">
        <v>0</v>
      </c>
      <c r="D81" s="237">
        <v>0</v>
      </c>
      <c r="E81" s="225"/>
      <c r="F81" s="215"/>
      <c r="G81" s="215"/>
      <c r="H81" s="215"/>
      <c r="I81" s="215"/>
      <c r="J81" s="215"/>
      <c r="K81" s="215"/>
      <c r="L81" s="215"/>
      <c r="M81" s="215"/>
    </row>
    <row r="82" spans="1:13" ht="18" x14ac:dyDescent="0.25">
      <c r="A82" s="222">
        <v>544</v>
      </c>
      <c r="B82" s="246" t="s">
        <v>351</v>
      </c>
      <c r="C82" s="239">
        <f>SUM(C83:C93)</f>
        <v>0</v>
      </c>
      <c r="D82" s="239">
        <f>SUM(D83:D93)</f>
        <v>0</v>
      </c>
      <c r="E82" s="225"/>
      <c r="F82" s="215"/>
      <c r="G82" s="215"/>
      <c r="H82" s="215"/>
      <c r="I82" s="215"/>
      <c r="J82" s="215"/>
      <c r="K82" s="215"/>
      <c r="L82" s="215"/>
      <c r="M82" s="215"/>
    </row>
    <row r="83" spans="1:13" ht="18" x14ac:dyDescent="0.25">
      <c r="A83" s="234">
        <v>54401</v>
      </c>
      <c r="B83" s="235" t="s">
        <v>352</v>
      </c>
      <c r="C83" s="237">
        <v>0</v>
      </c>
      <c r="D83" s="237">
        <v>0</v>
      </c>
      <c r="E83" s="225"/>
      <c r="F83" s="215"/>
      <c r="G83" s="215"/>
      <c r="H83" s="215"/>
      <c r="I83" s="215"/>
      <c r="J83" s="215"/>
      <c r="K83" s="215"/>
      <c r="L83" s="215"/>
      <c r="M83" s="215"/>
    </row>
    <row r="84" spans="1:13" ht="18" x14ac:dyDescent="0.25">
      <c r="A84" s="234">
        <v>54402</v>
      </c>
      <c r="B84" s="235" t="s">
        <v>407</v>
      </c>
      <c r="C84" s="237">
        <v>0</v>
      </c>
      <c r="D84" s="237">
        <v>0</v>
      </c>
      <c r="E84" s="225"/>
      <c r="F84" s="215"/>
      <c r="G84" s="215"/>
      <c r="H84" s="215"/>
      <c r="I84" s="215"/>
      <c r="J84" s="215"/>
      <c r="K84" s="215"/>
      <c r="L84" s="215"/>
      <c r="M84" s="215"/>
    </row>
    <row r="85" spans="1:13" ht="18" x14ac:dyDescent="0.25">
      <c r="A85" s="234">
        <v>54404</v>
      </c>
      <c r="B85" s="235" t="s">
        <v>353</v>
      </c>
      <c r="C85" s="237">
        <v>0</v>
      </c>
      <c r="D85" s="237">
        <v>0</v>
      </c>
      <c r="E85" s="225"/>
      <c r="F85" s="215"/>
      <c r="G85" s="215"/>
      <c r="H85" s="215"/>
      <c r="I85" s="215"/>
      <c r="J85" s="215"/>
      <c r="K85" s="215"/>
      <c r="L85" s="215"/>
      <c r="M85" s="215"/>
    </row>
    <row r="86" spans="1:13" ht="18" x14ac:dyDescent="0.25">
      <c r="A86" s="234">
        <v>54403</v>
      </c>
      <c r="B86" s="235" t="s">
        <v>354</v>
      </c>
      <c r="C86" s="237">
        <v>0</v>
      </c>
      <c r="D86" s="237">
        <v>0</v>
      </c>
      <c r="E86" s="225"/>
      <c r="F86" s="215"/>
      <c r="G86" s="215"/>
      <c r="H86" s="215"/>
      <c r="I86" s="215"/>
      <c r="J86" s="215"/>
      <c r="K86" s="215"/>
      <c r="L86" s="215"/>
      <c r="M86" s="215"/>
    </row>
    <row r="87" spans="1:13" ht="18" x14ac:dyDescent="0.25">
      <c r="A87" s="234">
        <v>54501</v>
      </c>
      <c r="B87" s="235" t="s">
        <v>355</v>
      </c>
      <c r="C87" s="237">
        <v>0</v>
      </c>
      <c r="D87" s="237">
        <v>0</v>
      </c>
      <c r="E87" s="225"/>
      <c r="F87" s="215"/>
      <c r="G87" s="215"/>
      <c r="H87" s="215"/>
      <c r="I87" s="215"/>
      <c r="J87" s="215"/>
      <c r="K87" s="215"/>
      <c r="L87" s="215"/>
      <c r="M87" s="215"/>
    </row>
    <row r="88" spans="1:13" ht="18" x14ac:dyDescent="0.25">
      <c r="A88" s="234">
        <v>54503</v>
      </c>
      <c r="B88" s="235" t="s">
        <v>356</v>
      </c>
      <c r="C88" s="237">
        <v>0</v>
      </c>
      <c r="D88" s="237">
        <v>0</v>
      </c>
      <c r="E88" s="225"/>
      <c r="F88" s="215"/>
      <c r="G88" s="215"/>
      <c r="H88" s="215"/>
      <c r="I88" s="215"/>
      <c r="J88" s="215"/>
      <c r="K88" s="215"/>
      <c r="L88" s="215"/>
      <c r="M88" s="215"/>
    </row>
    <row r="89" spans="1:13" ht="18" x14ac:dyDescent="0.25">
      <c r="A89" s="234">
        <v>54505</v>
      </c>
      <c r="B89" s="235" t="s">
        <v>357</v>
      </c>
      <c r="C89" s="237">
        <v>0</v>
      </c>
      <c r="D89" s="237">
        <v>0</v>
      </c>
      <c r="E89" s="225"/>
      <c r="F89" s="215"/>
      <c r="G89" s="215"/>
      <c r="H89" s="215"/>
      <c r="I89" s="215"/>
      <c r="J89" s="215"/>
      <c r="K89" s="215"/>
      <c r="L89" s="215"/>
      <c r="M89" s="215"/>
    </row>
    <row r="90" spans="1:13" ht="18" x14ac:dyDescent="0.25">
      <c r="A90" s="234">
        <v>54507</v>
      </c>
      <c r="B90" s="235" t="s">
        <v>358</v>
      </c>
      <c r="C90" s="237">
        <v>0</v>
      </c>
      <c r="D90" s="237">
        <v>0</v>
      </c>
      <c r="E90" s="225"/>
      <c r="F90" s="215"/>
      <c r="G90" s="215"/>
      <c r="H90" s="215"/>
      <c r="I90" s="215"/>
      <c r="J90" s="215"/>
      <c r="K90" s="215"/>
      <c r="L90" s="215"/>
      <c r="M90" s="215"/>
    </row>
    <row r="91" spans="1:13" ht="18" x14ac:dyDescent="0.25">
      <c r="A91" s="234">
        <v>54599</v>
      </c>
      <c r="B91" s="235" t="s">
        <v>359</v>
      </c>
      <c r="C91" s="237">
        <v>0</v>
      </c>
      <c r="D91" s="237">
        <v>0</v>
      </c>
      <c r="E91" s="225"/>
      <c r="F91" s="215"/>
      <c r="G91" s="215"/>
      <c r="H91" s="215"/>
      <c r="I91" s="215"/>
      <c r="J91" s="215"/>
      <c r="K91" s="215"/>
      <c r="L91" s="215"/>
      <c r="M91" s="215"/>
    </row>
    <row r="92" spans="1:13" ht="18" x14ac:dyDescent="0.25">
      <c r="A92" s="234">
        <v>54508</v>
      </c>
      <c r="B92" s="235" t="s">
        <v>360</v>
      </c>
      <c r="C92" s="237">
        <v>0</v>
      </c>
      <c r="D92" s="237">
        <v>0</v>
      </c>
      <c r="E92" s="225"/>
      <c r="F92" s="215"/>
      <c r="G92" s="215"/>
      <c r="H92" s="215"/>
      <c r="I92" s="215"/>
      <c r="J92" s="215"/>
      <c r="K92" s="215"/>
      <c r="L92" s="215"/>
      <c r="M92" s="215"/>
    </row>
    <row r="93" spans="1:13" ht="18" x14ac:dyDescent="0.25">
      <c r="A93" s="234">
        <v>54699</v>
      </c>
      <c r="B93" s="235" t="s">
        <v>44</v>
      </c>
      <c r="C93" s="237">
        <v>0</v>
      </c>
      <c r="D93" s="237">
        <v>0</v>
      </c>
      <c r="E93" s="225"/>
      <c r="F93" s="215"/>
      <c r="G93" s="215"/>
      <c r="H93" s="215"/>
      <c r="I93" s="215"/>
      <c r="J93" s="215"/>
      <c r="K93" s="215"/>
      <c r="L93" s="215"/>
      <c r="M93" s="215"/>
    </row>
    <row r="94" spans="1:13" ht="18" x14ac:dyDescent="0.25">
      <c r="A94" s="222">
        <v>55</v>
      </c>
      <c r="B94" s="238" t="s">
        <v>194</v>
      </c>
      <c r="C94" s="239">
        <f>SUM(C97,C99,C103,)+C95</f>
        <v>0</v>
      </c>
      <c r="D94" s="239">
        <f>SUM(D97,D99,D103,)+D95</f>
        <v>0</v>
      </c>
      <c r="E94" s="225"/>
      <c r="F94" s="215"/>
      <c r="G94" s="215"/>
      <c r="H94" s="215"/>
      <c r="I94" s="215"/>
      <c r="J94" s="215"/>
      <c r="K94" s="215"/>
      <c r="L94" s="215"/>
      <c r="M94" s="215"/>
    </row>
    <row r="95" spans="1:13" ht="18" x14ac:dyDescent="0.25">
      <c r="A95" s="222">
        <v>553</v>
      </c>
      <c r="B95" s="238" t="s">
        <v>361</v>
      </c>
      <c r="C95" s="239">
        <f>+C96</f>
        <v>0</v>
      </c>
      <c r="D95" s="239">
        <f>+D96</f>
        <v>0</v>
      </c>
      <c r="E95" s="225"/>
      <c r="F95" s="215"/>
      <c r="G95" s="215"/>
      <c r="H95" s="215"/>
      <c r="I95" s="215"/>
      <c r="J95" s="215"/>
      <c r="K95" s="215"/>
      <c r="L95" s="215"/>
      <c r="M95" s="215"/>
    </row>
    <row r="96" spans="1:13" ht="18" x14ac:dyDescent="0.25">
      <c r="A96" s="234">
        <v>55308</v>
      </c>
      <c r="B96" s="235" t="s">
        <v>362</v>
      </c>
      <c r="C96" s="239">
        <v>0</v>
      </c>
      <c r="D96" s="239">
        <v>0</v>
      </c>
      <c r="E96" s="225"/>
      <c r="F96" s="215"/>
      <c r="G96" s="215"/>
      <c r="H96" s="215"/>
      <c r="I96" s="215"/>
      <c r="J96" s="215"/>
      <c r="K96" s="215"/>
      <c r="L96" s="215"/>
      <c r="M96" s="215"/>
    </row>
    <row r="97" spans="1:13" ht="18" x14ac:dyDescent="0.25">
      <c r="A97" s="222">
        <v>555</v>
      </c>
      <c r="B97" s="238" t="s">
        <v>363</v>
      </c>
      <c r="C97" s="239">
        <f>SUM(C98)</f>
        <v>0</v>
      </c>
      <c r="D97" s="239">
        <f>SUM(D98)</f>
        <v>0</v>
      </c>
      <c r="E97" s="225"/>
      <c r="F97" s="215"/>
      <c r="G97" s="215"/>
      <c r="H97" s="215"/>
      <c r="I97" s="215"/>
      <c r="J97" s="215"/>
      <c r="K97" s="215"/>
      <c r="L97" s="215"/>
      <c r="M97" s="215"/>
    </row>
    <row r="98" spans="1:13" ht="18" x14ac:dyDescent="0.25">
      <c r="A98" s="234">
        <v>55599</v>
      </c>
      <c r="B98" s="235" t="s">
        <v>364</v>
      </c>
      <c r="C98" s="237"/>
      <c r="D98" s="237">
        <v>0</v>
      </c>
      <c r="E98" s="225"/>
      <c r="F98" s="215"/>
      <c r="G98" s="215"/>
      <c r="H98" s="215"/>
      <c r="I98" s="215"/>
      <c r="J98" s="215"/>
      <c r="K98" s="215"/>
      <c r="L98" s="215"/>
      <c r="M98" s="215"/>
    </row>
    <row r="99" spans="1:13" ht="18" x14ac:dyDescent="0.25">
      <c r="A99" s="222">
        <v>556</v>
      </c>
      <c r="B99" s="238" t="s">
        <v>365</v>
      </c>
      <c r="C99" s="239">
        <f>SUM(C100:C102)</f>
        <v>0</v>
      </c>
      <c r="D99" s="239">
        <f>SUM(D100:D102)</f>
        <v>0</v>
      </c>
      <c r="E99" s="239">
        <f>SUM(E100:E102)</f>
        <v>0</v>
      </c>
      <c r="F99" s="215"/>
      <c r="G99" s="215"/>
      <c r="H99" s="215"/>
      <c r="I99" s="215"/>
      <c r="J99" s="215"/>
      <c r="K99" s="215"/>
      <c r="L99" s="215"/>
      <c r="M99" s="215"/>
    </row>
    <row r="100" spans="1:13" ht="18" x14ac:dyDescent="0.25">
      <c r="A100" s="234">
        <v>55601</v>
      </c>
      <c r="B100" s="235" t="s">
        <v>366</v>
      </c>
      <c r="C100" s="237">
        <v>0</v>
      </c>
      <c r="D100" s="237">
        <v>0</v>
      </c>
      <c r="E100" s="314">
        <v>0</v>
      </c>
      <c r="F100" s="215"/>
      <c r="G100" s="215"/>
      <c r="H100" s="215"/>
      <c r="I100" s="215"/>
      <c r="J100" s="215"/>
      <c r="K100" s="215"/>
      <c r="L100" s="215"/>
      <c r="M100" s="215"/>
    </row>
    <row r="101" spans="1:13" ht="18" x14ac:dyDescent="0.25">
      <c r="A101" s="234">
        <v>55602</v>
      </c>
      <c r="B101" s="235" t="s">
        <v>367</v>
      </c>
      <c r="C101" s="237">
        <v>0</v>
      </c>
      <c r="D101" s="237">
        <v>0</v>
      </c>
      <c r="E101" s="225"/>
      <c r="F101" s="215"/>
      <c r="G101" s="215"/>
      <c r="H101" s="215"/>
      <c r="I101" s="215"/>
      <c r="J101" s="215"/>
      <c r="K101" s="215"/>
      <c r="L101" s="215"/>
      <c r="M101" s="215"/>
    </row>
    <row r="102" spans="1:13" ht="18" x14ac:dyDescent="0.25">
      <c r="A102" s="234">
        <v>55603</v>
      </c>
      <c r="B102" s="235" t="s">
        <v>368</v>
      </c>
      <c r="C102" s="237">
        <v>0</v>
      </c>
      <c r="D102" s="237">
        <v>0</v>
      </c>
      <c r="E102" s="225"/>
      <c r="F102" s="215"/>
      <c r="G102" s="215"/>
      <c r="H102" s="215"/>
      <c r="I102" s="215"/>
      <c r="J102" s="215"/>
      <c r="K102" s="215"/>
      <c r="L102" s="215"/>
      <c r="M102" s="215"/>
    </row>
    <row r="103" spans="1:13" ht="18" x14ac:dyDescent="0.25">
      <c r="A103" s="222">
        <v>557</v>
      </c>
      <c r="B103" s="238" t="s">
        <v>369</v>
      </c>
      <c r="C103" s="239">
        <f>SUM(C104:C104)</f>
        <v>0</v>
      </c>
      <c r="D103" s="239">
        <f>SUM(D104:D104)</f>
        <v>0</v>
      </c>
      <c r="E103" s="225"/>
      <c r="F103" s="215"/>
      <c r="G103" s="215"/>
      <c r="H103" s="215"/>
      <c r="I103" s="215"/>
      <c r="J103" s="215"/>
      <c r="K103" s="215"/>
      <c r="L103" s="215"/>
      <c r="M103" s="215"/>
    </row>
    <row r="104" spans="1:13" ht="18" x14ac:dyDescent="0.25">
      <c r="A104" s="234">
        <v>55799</v>
      </c>
      <c r="B104" s="235" t="s">
        <v>370</v>
      </c>
      <c r="C104" s="237">
        <v>0</v>
      </c>
      <c r="D104" s="237">
        <v>0</v>
      </c>
      <c r="E104" s="225"/>
      <c r="F104" s="215"/>
      <c r="G104" s="215"/>
      <c r="H104" s="215"/>
      <c r="I104" s="215"/>
      <c r="J104" s="215"/>
      <c r="K104" s="215"/>
      <c r="L104" s="215"/>
      <c r="M104" s="215"/>
    </row>
    <row r="105" spans="1:13" ht="18" x14ac:dyDescent="0.25">
      <c r="A105" s="222">
        <v>56</v>
      </c>
      <c r="B105" s="238" t="s">
        <v>195</v>
      </c>
      <c r="C105" s="239">
        <f>SUM(C106,)</f>
        <v>0</v>
      </c>
      <c r="D105" s="239">
        <f>SUM(D106,)</f>
        <v>0</v>
      </c>
      <c r="E105" s="225"/>
      <c r="F105" s="215"/>
      <c r="G105" s="215"/>
      <c r="H105" s="215"/>
      <c r="I105" s="215"/>
      <c r="J105" s="215"/>
      <c r="K105" s="215"/>
      <c r="L105" s="215"/>
      <c r="M105" s="215"/>
    </row>
    <row r="106" spans="1:13" ht="18" x14ac:dyDescent="0.25">
      <c r="A106" s="222">
        <v>562</v>
      </c>
      <c r="B106" s="238" t="s">
        <v>371</v>
      </c>
      <c r="C106" s="239">
        <f>SUM(C107:C110)</f>
        <v>0</v>
      </c>
      <c r="D106" s="239">
        <f>SUM(D107:D110)</f>
        <v>0</v>
      </c>
      <c r="E106" s="225"/>
      <c r="F106" s="215"/>
      <c r="G106" s="215"/>
      <c r="H106" s="215"/>
      <c r="I106" s="215"/>
      <c r="J106" s="215"/>
      <c r="K106" s="215"/>
      <c r="L106" s="215"/>
      <c r="M106" s="215"/>
    </row>
    <row r="107" spans="1:13" ht="18" x14ac:dyDescent="0.25">
      <c r="A107" s="234">
        <v>56201</v>
      </c>
      <c r="B107" s="235" t="s">
        <v>195</v>
      </c>
      <c r="C107" s="237">
        <v>0</v>
      </c>
      <c r="D107" s="237">
        <v>0</v>
      </c>
      <c r="E107" s="225"/>
      <c r="F107" s="215"/>
      <c r="G107" s="215"/>
      <c r="H107" s="215"/>
      <c r="I107" s="215"/>
      <c r="J107" s="215"/>
      <c r="K107" s="215"/>
      <c r="L107" s="215"/>
      <c r="M107" s="215"/>
    </row>
    <row r="108" spans="1:13" ht="18" x14ac:dyDescent="0.25">
      <c r="A108" s="234">
        <v>56303</v>
      </c>
      <c r="B108" s="235" t="s">
        <v>372</v>
      </c>
      <c r="C108" s="237"/>
      <c r="D108" s="237">
        <v>0</v>
      </c>
      <c r="E108" s="225"/>
      <c r="F108" s="215"/>
      <c r="G108" s="215"/>
      <c r="H108" s="215"/>
      <c r="I108" s="215"/>
      <c r="J108" s="215"/>
      <c r="K108" s="215"/>
      <c r="L108" s="215"/>
      <c r="M108" s="215"/>
    </row>
    <row r="109" spans="1:13" ht="18" x14ac:dyDescent="0.25">
      <c r="A109" s="234">
        <v>56304</v>
      </c>
      <c r="B109" s="235" t="s">
        <v>373</v>
      </c>
      <c r="C109" s="237">
        <v>0</v>
      </c>
      <c r="D109" s="237">
        <v>0</v>
      </c>
      <c r="E109" s="225"/>
      <c r="F109" s="215"/>
      <c r="G109" s="215"/>
      <c r="H109" s="215"/>
      <c r="I109" s="215"/>
      <c r="J109" s="215"/>
      <c r="K109" s="215"/>
      <c r="L109" s="215"/>
      <c r="M109" s="215"/>
    </row>
    <row r="110" spans="1:13" ht="18" x14ac:dyDescent="0.25">
      <c r="A110" s="234">
        <v>56305</v>
      </c>
      <c r="B110" s="235" t="s">
        <v>374</v>
      </c>
      <c r="C110" s="237"/>
      <c r="D110" s="237">
        <v>0</v>
      </c>
      <c r="E110" s="225"/>
      <c r="F110" s="215"/>
      <c r="G110" s="215"/>
      <c r="H110" s="215"/>
      <c r="I110" s="215"/>
      <c r="J110" s="215"/>
      <c r="K110" s="215"/>
      <c r="L110" s="215"/>
      <c r="M110" s="215"/>
    </row>
    <row r="111" spans="1:13" ht="18" x14ac:dyDescent="0.25">
      <c r="A111" s="222">
        <v>61</v>
      </c>
      <c r="B111" s="238" t="s">
        <v>197</v>
      </c>
      <c r="C111" s="239">
        <f>SUM(C112,C120,C125,)+C118</f>
        <v>0</v>
      </c>
      <c r="D111" s="239">
        <f>SUM(D112,D120,D125,)</f>
        <v>0</v>
      </c>
      <c r="E111" s="225"/>
      <c r="F111" s="215"/>
      <c r="G111" s="215"/>
      <c r="H111" s="215"/>
      <c r="I111" s="215"/>
      <c r="J111" s="215"/>
      <c r="K111" s="215"/>
      <c r="L111" s="215"/>
      <c r="M111" s="215"/>
    </row>
    <row r="112" spans="1:13" ht="18" x14ac:dyDescent="0.25">
      <c r="A112" s="222">
        <v>611</v>
      </c>
      <c r="B112" s="238" t="s">
        <v>375</v>
      </c>
      <c r="C112" s="239">
        <f>SUM(C113:C117)</f>
        <v>0</v>
      </c>
      <c r="D112" s="239">
        <f>SUM(D113:D117)</f>
        <v>0</v>
      </c>
      <c r="E112" s="225"/>
      <c r="F112" s="215"/>
      <c r="G112" s="215"/>
      <c r="H112" s="215"/>
      <c r="I112" s="215"/>
      <c r="J112" s="215"/>
      <c r="K112" s="215"/>
      <c r="L112" s="215"/>
      <c r="M112" s="215"/>
    </row>
    <row r="113" spans="1:13" ht="18" x14ac:dyDescent="0.25">
      <c r="A113" s="234">
        <v>61101</v>
      </c>
      <c r="B113" s="235" t="s">
        <v>376</v>
      </c>
      <c r="C113" s="237">
        <v>0</v>
      </c>
      <c r="D113" s="237">
        <v>0</v>
      </c>
      <c r="E113" s="225"/>
      <c r="F113" s="215"/>
      <c r="G113" s="215"/>
      <c r="H113" s="215"/>
      <c r="I113" s="215"/>
      <c r="J113" s="215"/>
      <c r="K113" s="215"/>
      <c r="L113" s="215"/>
      <c r="M113" s="215"/>
    </row>
    <row r="114" spans="1:13" ht="18" x14ac:dyDescent="0.25">
      <c r="A114" s="234">
        <v>61102</v>
      </c>
      <c r="B114" s="235" t="s">
        <v>377</v>
      </c>
      <c r="C114" s="237">
        <v>0</v>
      </c>
      <c r="D114" s="237">
        <v>0</v>
      </c>
      <c r="E114" s="225"/>
      <c r="F114" s="215"/>
      <c r="G114" s="215"/>
      <c r="H114" s="215"/>
      <c r="I114" s="215"/>
      <c r="J114" s="215"/>
      <c r="K114" s="215"/>
      <c r="L114" s="215"/>
      <c r="M114" s="215"/>
    </row>
    <row r="115" spans="1:13" ht="18" x14ac:dyDescent="0.25">
      <c r="A115" s="234">
        <v>61105</v>
      </c>
      <c r="B115" s="235" t="s">
        <v>378</v>
      </c>
      <c r="C115" s="237">
        <v>0</v>
      </c>
      <c r="D115" s="237">
        <v>0</v>
      </c>
      <c r="E115" s="225"/>
      <c r="F115" s="215"/>
      <c r="G115" s="215"/>
      <c r="H115" s="215"/>
      <c r="I115" s="215"/>
      <c r="J115" s="215"/>
      <c r="K115" s="215"/>
      <c r="L115" s="215"/>
      <c r="M115" s="215"/>
    </row>
    <row r="116" spans="1:13" ht="18" x14ac:dyDescent="0.25">
      <c r="A116" s="234">
        <v>61104</v>
      </c>
      <c r="B116" s="235" t="s">
        <v>379</v>
      </c>
      <c r="C116" s="237">
        <v>0</v>
      </c>
      <c r="D116" s="237">
        <v>0</v>
      </c>
      <c r="E116" s="225"/>
      <c r="F116" s="215"/>
      <c r="G116" s="215"/>
      <c r="H116" s="215"/>
      <c r="I116" s="215"/>
      <c r="J116" s="215"/>
      <c r="K116" s="215"/>
      <c r="L116" s="215"/>
      <c r="M116" s="215"/>
    </row>
    <row r="117" spans="1:13" ht="18" x14ac:dyDescent="0.25">
      <c r="A117" s="234">
        <v>61199</v>
      </c>
      <c r="B117" s="235" t="s">
        <v>380</v>
      </c>
      <c r="C117" s="237">
        <v>0</v>
      </c>
      <c r="D117" s="237">
        <v>0</v>
      </c>
      <c r="E117" s="225"/>
      <c r="F117" s="215"/>
      <c r="G117" s="215"/>
      <c r="H117" s="215"/>
      <c r="I117" s="215"/>
      <c r="J117" s="215"/>
      <c r="K117" s="215"/>
      <c r="L117" s="215"/>
      <c r="M117" s="215"/>
    </row>
    <row r="118" spans="1:13" ht="18" x14ac:dyDescent="0.25">
      <c r="A118" s="222">
        <v>612</v>
      </c>
      <c r="B118" s="238" t="s">
        <v>381</v>
      </c>
      <c r="C118" s="239">
        <f>+C119</f>
        <v>0</v>
      </c>
      <c r="D118" s="239">
        <f>+D119</f>
        <v>0</v>
      </c>
      <c r="E118" s="225"/>
      <c r="F118" s="215"/>
      <c r="G118" s="215"/>
      <c r="H118" s="215"/>
      <c r="I118" s="215"/>
      <c r="J118" s="215"/>
      <c r="K118" s="215"/>
      <c r="L118" s="215"/>
      <c r="M118" s="215"/>
    </row>
    <row r="119" spans="1:13" ht="18" x14ac:dyDescent="0.25">
      <c r="A119" s="234">
        <v>61201</v>
      </c>
      <c r="B119" s="235" t="s">
        <v>382</v>
      </c>
      <c r="C119" s="237">
        <v>0</v>
      </c>
      <c r="D119" s="237">
        <v>0</v>
      </c>
      <c r="E119" s="225"/>
      <c r="F119" s="215"/>
      <c r="G119" s="215"/>
      <c r="H119" s="215"/>
      <c r="I119" s="215"/>
      <c r="J119" s="215"/>
      <c r="K119" s="215"/>
      <c r="L119" s="215"/>
      <c r="M119" s="215"/>
    </row>
    <row r="120" spans="1:13" ht="18" x14ac:dyDescent="0.25">
      <c r="A120" s="222">
        <v>615</v>
      </c>
      <c r="B120" s="238" t="s">
        <v>383</v>
      </c>
      <c r="C120" s="239">
        <f>SUM(C121:C124)</f>
        <v>0</v>
      </c>
      <c r="D120" s="239">
        <f>SUM(D121:D124)</f>
        <v>0</v>
      </c>
      <c r="E120" s="225"/>
      <c r="F120" s="215"/>
      <c r="G120" s="215"/>
      <c r="H120" s="215"/>
      <c r="I120" s="215"/>
      <c r="J120" s="215"/>
      <c r="K120" s="215"/>
      <c r="L120" s="215"/>
      <c r="M120" s="215"/>
    </row>
    <row r="121" spans="1:13" ht="18" x14ac:dyDescent="0.25">
      <c r="A121" s="234">
        <v>61501</v>
      </c>
      <c r="B121" s="245" t="s">
        <v>384</v>
      </c>
      <c r="C121" s="239">
        <v>0</v>
      </c>
      <c r="D121" s="239">
        <v>0</v>
      </c>
      <c r="E121" s="225"/>
      <c r="F121" s="215"/>
      <c r="G121" s="215"/>
      <c r="H121" s="215"/>
      <c r="I121" s="215"/>
      <c r="J121" s="215"/>
      <c r="K121" s="215"/>
      <c r="L121" s="215"/>
      <c r="M121" s="215"/>
    </row>
    <row r="122" spans="1:13" ht="18" x14ac:dyDescent="0.25">
      <c r="A122" s="234">
        <v>61502</v>
      </c>
      <c r="B122" s="245" t="s">
        <v>385</v>
      </c>
      <c r="C122" s="239">
        <v>0</v>
      </c>
      <c r="D122" s="239">
        <v>0</v>
      </c>
      <c r="E122" s="225"/>
      <c r="F122" s="215"/>
      <c r="G122" s="215"/>
      <c r="H122" s="215"/>
      <c r="I122" s="215"/>
      <c r="J122" s="215"/>
      <c r="K122" s="215"/>
      <c r="L122" s="215"/>
      <c r="M122" s="215"/>
    </row>
    <row r="123" spans="1:13" ht="18" x14ac:dyDescent="0.25">
      <c r="A123" s="234">
        <v>61503</v>
      </c>
      <c r="B123" s="245" t="s">
        <v>386</v>
      </c>
      <c r="C123" s="239">
        <v>0</v>
      </c>
      <c r="D123" s="239">
        <v>0</v>
      </c>
      <c r="E123" s="225"/>
      <c r="F123" s="215"/>
      <c r="G123" s="215"/>
      <c r="H123" s="215"/>
      <c r="I123" s="215"/>
      <c r="J123" s="215"/>
      <c r="K123" s="215"/>
      <c r="L123" s="215"/>
      <c r="M123" s="215"/>
    </row>
    <row r="124" spans="1:13" ht="18" x14ac:dyDescent="0.25">
      <c r="A124" s="234">
        <v>61599</v>
      </c>
      <c r="B124" s="245" t="s">
        <v>387</v>
      </c>
      <c r="C124" s="237">
        <v>0</v>
      </c>
      <c r="D124" s="237">
        <v>0</v>
      </c>
      <c r="E124" s="225"/>
      <c r="F124" s="215"/>
      <c r="G124" s="215"/>
      <c r="H124" s="215"/>
      <c r="I124" s="215"/>
      <c r="J124" s="215"/>
      <c r="K124" s="215"/>
      <c r="L124" s="215"/>
      <c r="M124" s="215"/>
    </row>
    <row r="125" spans="1:13" ht="18" x14ac:dyDescent="0.25">
      <c r="A125" s="222">
        <v>616</v>
      </c>
      <c r="B125" s="238" t="s">
        <v>388</v>
      </c>
      <c r="C125" s="239">
        <f>SUM(C126:C133)</f>
        <v>0</v>
      </c>
      <c r="D125" s="239">
        <f>SUM(D126:D133)</f>
        <v>0</v>
      </c>
      <c r="E125" s="225"/>
      <c r="F125" s="215"/>
      <c r="G125" s="215"/>
      <c r="H125" s="215"/>
      <c r="I125" s="215"/>
      <c r="J125" s="215"/>
      <c r="K125" s="215"/>
      <c r="L125" s="215"/>
      <c r="M125" s="215"/>
    </row>
    <row r="126" spans="1:13" ht="18" x14ac:dyDescent="0.25">
      <c r="A126" s="234">
        <v>61601</v>
      </c>
      <c r="B126" s="235" t="s">
        <v>389</v>
      </c>
      <c r="C126" s="239">
        <v>0</v>
      </c>
      <c r="D126" s="239">
        <v>0</v>
      </c>
      <c r="E126" s="225"/>
      <c r="F126" s="215"/>
      <c r="G126" s="215"/>
      <c r="H126" s="215"/>
      <c r="I126" s="215"/>
      <c r="J126" s="215"/>
      <c r="K126" s="215"/>
      <c r="L126" s="215"/>
      <c r="M126" s="215"/>
    </row>
    <row r="127" spans="1:13" ht="18" x14ac:dyDescent="0.25">
      <c r="A127" s="234">
        <v>61602</v>
      </c>
      <c r="B127" s="235" t="s">
        <v>390</v>
      </c>
      <c r="C127" s="239">
        <v>0</v>
      </c>
      <c r="D127" s="239">
        <v>0</v>
      </c>
      <c r="E127" s="225"/>
      <c r="F127" s="215"/>
      <c r="G127" s="215"/>
      <c r="H127" s="215"/>
      <c r="I127" s="215"/>
      <c r="J127" s="215"/>
      <c r="K127" s="215"/>
      <c r="L127" s="215"/>
      <c r="M127" s="215"/>
    </row>
    <row r="128" spans="1:13" ht="18" x14ac:dyDescent="0.25">
      <c r="A128" s="234">
        <v>61603</v>
      </c>
      <c r="B128" s="235" t="s">
        <v>391</v>
      </c>
      <c r="C128" s="239">
        <v>0</v>
      </c>
      <c r="D128" s="239">
        <v>0</v>
      </c>
      <c r="E128" s="225"/>
      <c r="F128" s="215"/>
      <c r="G128" s="215"/>
      <c r="H128" s="215"/>
      <c r="I128" s="215"/>
      <c r="J128" s="215"/>
      <c r="K128" s="215"/>
      <c r="L128" s="215"/>
      <c r="M128" s="215"/>
    </row>
    <row r="129" spans="1:13" ht="18" x14ac:dyDescent="0.25">
      <c r="A129" s="234">
        <v>61604</v>
      </c>
      <c r="B129" s="235" t="s">
        <v>392</v>
      </c>
      <c r="C129" s="239">
        <v>0</v>
      </c>
      <c r="D129" s="239">
        <v>0</v>
      </c>
      <c r="E129" s="225"/>
      <c r="F129" s="215"/>
      <c r="G129" s="215"/>
      <c r="H129" s="215"/>
      <c r="I129" s="215"/>
      <c r="J129" s="215"/>
      <c r="K129" s="215"/>
      <c r="L129" s="215"/>
      <c r="M129" s="215"/>
    </row>
    <row r="130" spans="1:13" ht="18" x14ac:dyDescent="0.25">
      <c r="A130" s="234">
        <v>61606</v>
      </c>
      <c r="B130" s="235" t="s">
        <v>393</v>
      </c>
      <c r="C130" s="239">
        <v>0</v>
      </c>
      <c r="D130" s="239">
        <v>0</v>
      </c>
      <c r="E130" s="225"/>
      <c r="F130" s="215"/>
      <c r="G130" s="215"/>
      <c r="H130" s="215"/>
      <c r="I130" s="215"/>
      <c r="J130" s="215"/>
      <c r="K130" s="215"/>
      <c r="L130" s="215"/>
      <c r="M130" s="215"/>
    </row>
    <row r="131" spans="1:13" ht="18" x14ac:dyDescent="0.25">
      <c r="A131" s="234">
        <v>61607</v>
      </c>
      <c r="B131" s="235" t="s">
        <v>394</v>
      </c>
      <c r="C131" s="239">
        <v>0</v>
      </c>
      <c r="D131" s="239">
        <v>0</v>
      </c>
      <c r="E131" s="225"/>
      <c r="F131" s="215"/>
      <c r="G131" s="215"/>
      <c r="H131" s="215"/>
      <c r="I131" s="215"/>
      <c r="J131" s="215"/>
      <c r="K131" s="215"/>
      <c r="L131" s="215"/>
      <c r="M131" s="215"/>
    </row>
    <row r="132" spans="1:13" ht="18" x14ac:dyDescent="0.25">
      <c r="A132" s="234">
        <v>61608</v>
      </c>
      <c r="B132" s="235" t="s">
        <v>395</v>
      </c>
      <c r="C132" s="239">
        <v>0</v>
      </c>
      <c r="D132" s="239">
        <v>0</v>
      </c>
      <c r="E132" s="225"/>
      <c r="F132" s="215"/>
      <c r="G132" s="215"/>
      <c r="H132" s="215"/>
      <c r="I132" s="215"/>
      <c r="J132" s="215"/>
      <c r="K132" s="215"/>
      <c r="L132" s="215"/>
      <c r="M132" s="215"/>
    </row>
    <row r="133" spans="1:13" ht="18" x14ac:dyDescent="0.25">
      <c r="A133" s="234">
        <v>61699</v>
      </c>
      <c r="B133" s="235" t="s">
        <v>396</v>
      </c>
      <c r="C133" s="237">
        <v>0</v>
      </c>
      <c r="D133" s="237">
        <v>0</v>
      </c>
      <c r="E133" s="225"/>
      <c r="F133" s="215"/>
      <c r="G133" s="215"/>
      <c r="H133" s="215"/>
      <c r="I133" s="215"/>
      <c r="J133" s="215"/>
      <c r="K133" s="215"/>
      <c r="L133" s="215"/>
      <c r="M133" s="215"/>
    </row>
    <row r="134" spans="1:13" ht="18" x14ac:dyDescent="0.25">
      <c r="A134" s="222">
        <v>62</v>
      </c>
      <c r="B134" s="238" t="s">
        <v>259</v>
      </c>
      <c r="C134" s="239">
        <f>SUM(C135,C137,)</f>
        <v>0</v>
      </c>
      <c r="D134" s="239">
        <f>SUM(D135,D137,)</f>
        <v>0</v>
      </c>
      <c r="E134" s="225"/>
      <c r="F134" s="215"/>
      <c r="G134" s="215"/>
      <c r="H134" s="215"/>
      <c r="I134" s="215"/>
      <c r="J134" s="215"/>
      <c r="K134" s="215"/>
      <c r="L134" s="215"/>
      <c r="M134" s="215"/>
    </row>
    <row r="135" spans="1:13" ht="18" x14ac:dyDescent="0.25">
      <c r="A135" s="222">
        <v>622</v>
      </c>
      <c r="B135" s="238" t="s">
        <v>397</v>
      </c>
      <c r="C135" s="239">
        <f>SUM(C136)</f>
        <v>0</v>
      </c>
      <c r="D135" s="239">
        <f>SUM(D136)</f>
        <v>0</v>
      </c>
      <c r="E135" s="225"/>
      <c r="F135" s="215"/>
      <c r="G135" s="215"/>
      <c r="H135" s="215"/>
      <c r="I135" s="215"/>
      <c r="J135" s="215"/>
      <c r="K135" s="215"/>
      <c r="L135" s="215"/>
      <c r="M135" s="215"/>
    </row>
    <row r="136" spans="1:13" ht="34.5" customHeight="1" x14ac:dyDescent="0.25">
      <c r="A136" s="234">
        <v>62201</v>
      </c>
      <c r="B136" s="249" t="s">
        <v>398</v>
      </c>
      <c r="C136" s="237"/>
      <c r="D136" s="237">
        <v>0</v>
      </c>
      <c r="E136" s="225"/>
      <c r="F136" s="215"/>
      <c r="G136" s="215"/>
      <c r="H136" s="215"/>
      <c r="I136" s="215"/>
      <c r="J136" s="215"/>
      <c r="K136" s="215"/>
      <c r="L136" s="215"/>
      <c r="M136" s="215"/>
    </row>
    <row r="137" spans="1:13" ht="18" x14ac:dyDescent="0.25">
      <c r="A137" s="222">
        <v>623</v>
      </c>
      <c r="B137" s="238" t="s">
        <v>399</v>
      </c>
      <c r="C137" s="239">
        <f>SUM(C138)</f>
        <v>0</v>
      </c>
      <c r="D137" s="239">
        <f>SUM(D138)</f>
        <v>0</v>
      </c>
      <c r="E137" s="225"/>
      <c r="F137" s="215"/>
      <c r="G137" s="215"/>
      <c r="H137" s="215"/>
      <c r="I137" s="215"/>
      <c r="J137" s="215"/>
      <c r="K137" s="215"/>
      <c r="L137" s="215"/>
      <c r="M137" s="215"/>
    </row>
    <row r="138" spans="1:13" ht="18" x14ac:dyDescent="0.25">
      <c r="A138" s="234">
        <v>62303</v>
      </c>
      <c r="B138" s="235" t="s">
        <v>372</v>
      </c>
      <c r="C138" s="237"/>
      <c r="D138" s="237">
        <v>0</v>
      </c>
      <c r="E138" s="225"/>
      <c r="F138" s="215"/>
      <c r="G138" s="215"/>
      <c r="H138" s="215"/>
      <c r="I138" s="215"/>
      <c r="J138" s="215"/>
      <c r="K138" s="215"/>
      <c r="L138" s="215"/>
      <c r="M138" s="215"/>
    </row>
    <row r="139" spans="1:13" ht="18" x14ac:dyDescent="0.25">
      <c r="A139" s="222">
        <v>72</v>
      </c>
      <c r="B139" s="238" t="s">
        <v>189</v>
      </c>
      <c r="C139" s="239">
        <f>SUM(C140)</f>
        <v>0</v>
      </c>
      <c r="D139" s="239">
        <f>SUM(D140)</f>
        <v>0</v>
      </c>
      <c r="E139" s="225"/>
      <c r="F139" s="215"/>
      <c r="G139" s="215"/>
      <c r="H139" s="215"/>
      <c r="I139" s="215"/>
      <c r="J139" s="215"/>
      <c r="K139" s="215"/>
      <c r="L139" s="215"/>
      <c r="M139" s="215"/>
    </row>
    <row r="140" spans="1:13" ht="18" x14ac:dyDescent="0.25">
      <c r="A140" s="222">
        <v>721</v>
      </c>
      <c r="B140" s="238" t="s">
        <v>400</v>
      </c>
      <c r="C140" s="239">
        <f>SUM(C141)</f>
        <v>0</v>
      </c>
      <c r="D140" s="239">
        <f>SUM(D141)</f>
        <v>0</v>
      </c>
      <c r="E140" s="225"/>
      <c r="F140" s="215"/>
      <c r="G140" s="215"/>
      <c r="H140" s="215"/>
      <c r="I140" s="215"/>
      <c r="J140" s="215"/>
      <c r="K140" s="215"/>
      <c r="L140" s="215"/>
      <c r="M140" s="215"/>
    </row>
    <row r="141" spans="1:13" ht="18.75" thickBot="1" x14ac:dyDescent="0.3">
      <c r="A141" s="250">
        <v>72101</v>
      </c>
      <c r="B141" s="251" t="s">
        <v>400</v>
      </c>
      <c r="C141" s="252">
        <v>0</v>
      </c>
      <c r="D141" s="252">
        <v>0</v>
      </c>
      <c r="E141" s="253"/>
      <c r="F141" s="215"/>
      <c r="G141" s="215"/>
      <c r="H141" s="215"/>
      <c r="I141" s="215"/>
      <c r="J141" s="215"/>
      <c r="K141" s="215"/>
      <c r="L141" s="215"/>
      <c r="M141" s="215"/>
    </row>
    <row r="142" spans="1:13" ht="18" x14ac:dyDescent="0.25">
      <c r="A142" s="254"/>
      <c r="B142" s="255" t="s">
        <v>93</v>
      </c>
      <c r="C142" s="256">
        <f>SUM(C38+C94+C105+C111+C134+C139)+C12</f>
        <v>0</v>
      </c>
      <c r="D142" s="256">
        <f>SUM(D38+D94+D105+D111+D134+D139)+D12+D32</f>
        <v>10599</v>
      </c>
      <c r="E142" s="256">
        <f>SUM(C142:D142)</f>
        <v>10599</v>
      </c>
      <c r="F142" s="215"/>
      <c r="G142" s="215"/>
      <c r="H142" s="215"/>
      <c r="I142" s="215"/>
      <c r="J142" s="215"/>
      <c r="K142" s="215"/>
      <c r="L142" s="215"/>
      <c r="M142" s="215"/>
    </row>
    <row r="143" spans="1:13" ht="18" x14ac:dyDescent="0.25">
      <c r="A143" s="215"/>
      <c r="B143" s="215"/>
      <c r="C143" s="215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</row>
    <row r="144" spans="1:13" ht="18" x14ac:dyDescent="0.25">
      <c r="A144" s="665" t="s">
        <v>408</v>
      </c>
      <c r="B144" s="665" t="s">
        <v>409</v>
      </c>
      <c r="C144" s="674" t="s">
        <v>410</v>
      </c>
      <c r="D144" s="665" t="s">
        <v>411</v>
      </c>
      <c r="E144" s="674" t="s">
        <v>412</v>
      </c>
      <c r="F144" s="674" t="s">
        <v>413</v>
      </c>
      <c r="G144" s="674"/>
      <c r="H144" s="674" t="s">
        <v>414</v>
      </c>
      <c r="I144" s="664" t="s">
        <v>415</v>
      </c>
      <c r="J144" s="664"/>
      <c r="K144" s="664"/>
      <c r="L144" s="664"/>
      <c r="M144" s="665" t="s">
        <v>93</v>
      </c>
    </row>
    <row r="145" spans="1:13" ht="18" x14ac:dyDescent="0.25">
      <c r="A145" s="665"/>
      <c r="B145" s="665"/>
      <c r="C145" s="674"/>
      <c r="D145" s="665"/>
      <c r="E145" s="674"/>
      <c r="F145" s="674"/>
      <c r="G145" s="674"/>
      <c r="H145" s="674"/>
      <c r="I145" s="258" t="s">
        <v>416</v>
      </c>
      <c r="J145" s="675" t="s">
        <v>417</v>
      </c>
      <c r="K145" s="675"/>
      <c r="L145" s="675"/>
      <c r="M145" s="665"/>
    </row>
    <row r="146" spans="1:13" ht="36" x14ac:dyDescent="0.25">
      <c r="A146" s="665"/>
      <c r="B146" s="665"/>
      <c r="C146" s="674"/>
      <c r="D146" s="665"/>
      <c r="E146" s="674"/>
      <c r="F146" s="259" t="s">
        <v>418</v>
      </c>
      <c r="G146" s="259" t="s">
        <v>419</v>
      </c>
      <c r="H146" s="259" t="s">
        <v>420</v>
      </c>
      <c r="I146" s="259" t="s">
        <v>421</v>
      </c>
      <c r="J146" s="260" t="s">
        <v>422</v>
      </c>
      <c r="K146" s="260" t="s">
        <v>423</v>
      </c>
      <c r="L146" s="259" t="s">
        <v>265</v>
      </c>
      <c r="M146" s="665"/>
    </row>
    <row r="147" spans="1:13" ht="18" x14ac:dyDescent="0.25">
      <c r="A147" s="347">
        <v>67</v>
      </c>
      <c r="B147" s="274"/>
      <c r="C147" s="274" t="s">
        <v>520</v>
      </c>
      <c r="D147" s="276" t="s">
        <v>227</v>
      </c>
      <c r="E147" s="277" t="s">
        <v>130</v>
      </c>
      <c r="F147" s="278">
        <v>334</v>
      </c>
      <c r="G147" s="278">
        <f>+F147*12</f>
        <v>4008</v>
      </c>
      <c r="H147" s="278">
        <v>334</v>
      </c>
      <c r="I147" s="266">
        <f>+H147*6.75%*12</f>
        <v>270.54000000000002</v>
      </c>
      <c r="J147" s="279">
        <v>0</v>
      </c>
      <c r="K147" s="266">
        <f>+H147*7.5%*12</f>
        <v>300.60000000000002</v>
      </c>
      <c r="L147" s="279">
        <f>SUM(I147:K147)</f>
        <v>571.1400000000001</v>
      </c>
      <c r="M147" s="348">
        <f>ROUND((+G147+H147+L147),2)</f>
        <v>4913.1400000000003</v>
      </c>
    </row>
    <row r="148" spans="1:13" ht="18" x14ac:dyDescent="0.25">
      <c r="A148" s="349"/>
      <c r="B148" s="350" t="s">
        <v>521</v>
      </c>
      <c r="C148" s="350"/>
      <c r="D148" s="350"/>
      <c r="E148" s="350"/>
      <c r="F148" s="351">
        <f t="shared" ref="F148:M148" si="0">SUM(F147:F147)</f>
        <v>334</v>
      </c>
      <c r="G148" s="351">
        <f t="shared" si="0"/>
        <v>4008</v>
      </c>
      <c r="H148" s="351">
        <f t="shared" si="0"/>
        <v>334</v>
      </c>
      <c r="I148" s="351">
        <f t="shared" si="0"/>
        <v>270.54000000000002</v>
      </c>
      <c r="J148" s="351">
        <f t="shared" si="0"/>
        <v>0</v>
      </c>
      <c r="K148" s="351">
        <f t="shared" si="0"/>
        <v>300.60000000000002</v>
      </c>
      <c r="L148" s="351">
        <f t="shared" si="0"/>
        <v>571.1400000000001</v>
      </c>
      <c r="M148" s="351">
        <f t="shared" si="0"/>
        <v>4913.1400000000003</v>
      </c>
    </row>
  </sheetData>
  <mergeCells count="20">
    <mergeCell ref="F144:G145"/>
    <mergeCell ref="H144:H145"/>
    <mergeCell ref="I144:L144"/>
    <mergeCell ref="M144:M146"/>
    <mergeCell ref="J145:L145"/>
    <mergeCell ref="A9:E9"/>
    <mergeCell ref="A10:B10"/>
    <mergeCell ref="C10:D10"/>
    <mergeCell ref="E10:E11"/>
    <mergeCell ref="A144:A146"/>
    <mergeCell ref="B144:B146"/>
    <mergeCell ref="C144:C146"/>
    <mergeCell ref="D144:D146"/>
    <mergeCell ref="E144:E146"/>
    <mergeCell ref="A8:E8"/>
    <mergeCell ref="A3:E3"/>
    <mergeCell ref="A4:E4"/>
    <mergeCell ref="A5:E5"/>
    <mergeCell ref="A6:E6"/>
    <mergeCell ref="A7:E7"/>
  </mergeCells>
  <pageMargins left="0.51181102362204722" right="0.11811023622047245" top="0.74803149606299213" bottom="0.55118110236220474" header="0.31496062992125984" footer="0.31496062992125984"/>
  <pageSetup scale="90" orientation="portrait" horizontalDpi="120" verticalDpi="72" r:id="rId1"/>
  <headerFooter>
    <oddFooter>&amp;A</oddFooter>
  </headerFooter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148"/>
  <sheetViews>
    <sheetView topLeftCell="A118" workbookViewId="0">
      <selection activeCell="H52" sqref="H52"/>
    </sheetView>
  </sheetViews>
  <sheetFormatPr baseColWidth="10" defaultRowHeight="15" x14ac:dyDescent="0.25"/>
  <cols>
    <col min="2" max="2" width="47.28515625" customWidth="1"/>
    <col min="3" max="3" width="13.85546875" customWidth="1"/>
    <col min="4" max="4" width="16.7109375" customWidth="1"/>
    <col min="5" max="5" width="15.5703125" customWidth="1"/>
    <col min="6" max="6" width="13.85546875" customWidth="1"/>
    <col min="7" max="7" width="16.140625" customWidth="1"/>
    <col min="8" max="8" width="14.85546875" customWidth="1"/>
    <col min="9" max="9" width="13.85546875" customWidth="1"/>
    <col min="11" max="12" width="13.140625" customWidth="1"/>
    <col min="13" max="13" width="17.28515625" customWidth="1"/>
  </cols>
  <sheetData>
    <row r="3" spans="1:13" ht="18" x14ac:dyDescent="0.25">
      <c r="A3" s="672" t="s">
        <v>401</v>
      </c>
      <c r="B3" s="672"/>
      <c r="C3" s="672"/>
      <c r="D3" s="672"/>
      <c r="E3" s="672"/>
      <c r="F3" s="215"/>
      <c r="G3" s="215"/>
      <c r="H3" s="215"/>
      <c r="I3" s="215"/>
      <c r="J3" s="215"/>
      <c r="K3" s="215"/>
      <c r="L3" s="215"/>
      <c r="M3" s="215"/>
    </row>
    <row r="4" spans="1:13" ht="18" x14ac:dyDescent="0.25">
      <c r="A4" s="672" t="s">
        <v>402</v>
      </c>
      <c r="B4" s="672"/>
      <c r="C4" s="672"/>
      <c r="D4" s="672"/>
      <c r="E4" s="672"/>
      <c r="F4" s="215"/>
      <c r="G4" s="215"/>
      <c r="H4" s="215"/>
      <c r="I4" s="215"/>
      <c r="J4" s="215"/>
      <c r="K4" s="215"/>
      <c r="L4" s="215"/>
      <c r="M4" s="215"/>
    </row>
    <row r="5" spans="1:13" ht="18" x14ac:dyDescent="0.25">
      <c r="A5" s="672" t="s">
        <v>163</v>
      </c>
      <c r="B5" s="672"/>
      <c r="C5" s="672"/>
      <c r="D5" s="672"/>
      <c r="E5" s="672"/>
      <c r="F5" s="215"/>
      <c r="G5" s="215"/>
      <c r="H5" s="215"/>
      <c r="I5" s="215"/>
      <c r="J5" s="215"/>
      <c r="K5" s="215"/>
      <c r="L5" s="215"/>
      <c r="M5" s="215"/>
    </row>
    <row r="6" spans="1:13" ht="18" x14ac:dyDescent="0.25">
      <c r="A6" s="672" t="s">
        <v>438</v>
      </c>
      <c r="B6" s="672"/>
      <c r="C6" s="672"/>
      <c r="D6" s="672"/>
      <c r="E6" s="672"/>
      <c r="F6" s="215"/>
      <c r="G6" s="215"/>
      <c r="H6" s="215"/>
      <c r="I6" s="215"/>
      <c r="J6" s="215"/>
      <c r="K6" s="215"/>
      <c r="L6" s="215"/>
      <c r="M6" s="215"/>
    </row>
    <row r="7" spans="1:13" ht="18" x14ac:dyDescent="0.25">
      <c r="A7" s="672" t="s">
        <v>403</v>
      </c>
      <c r="B7" s="672"/>
      <c r="C7" s="672"/>
      <c r="D7" s="672"/>
      <c r="E7" s="672"/>
      <c r="F7" s="215"/>
      <c r="G7" s="215"/>
      <c r="H7" s="215"/>
      <c r="I7" s="215"/>
      <c r="J7" s="215"/>
      <c r="K7" s="215"/>
      <c r="L7" s="215"/>
      <c r="M7" s="215"/>
    </row>
    <row r="8" spans="1:13" ht="18" x14ac:dyDescent="0.25">
      <c r="A8" s="672" t="s">
        <v>404</v>
      </c>
      <c r="B8" s="672"/>
      <c r="C8" s="672"/>
      <c r="D8" s="672"/>
      <c r="E8" s="672"/>
      <c r="F8" s="215"/>
      <c r="G8" s="215"/>
      <c r="H8" s="215"/>
      <c r="I8" s="215"/>
      <c r="J8" s="215"/>
      <c r="K8" s="215"/>
      <c r="L8" s="215"/>
      <c r="M8" s="215"/>
    </row>
    <row r="9" spans="1:13" ht="18" x14ac:dyDescent="0.25">
      <c r="A9" s="673" t="s">
        <v>524</v>
      </c>
      <c r="B9" s="673"/>
      <c r="C9" s="673"/>
      <c r="D9" s="673"/>
      <c r="E9" s="673"/>
      <c r="F9" s="215"/>
      <c r="G9" s="215"/>
      <c r="H9" s="215"/>
      <c r="I9" s="215"/>
      <c r="J9" s="215"/>
      <c r="K9" s="215"/>
      <c r="L9" s="215"/>
      <c r="M9" s="215"/>
    </row>
    <row r="10" spans="1:13" ht="18" x14ac:dyDescent="0.25">
      <c r="A10" s="664" t="s">
        <v>269</v>
      </c>
      <c r="B10" s="664"/>
      <c r="C10" s="664" t="s">
        <v>270</v>
      </c>
      <c r="D10" s="664"/>
      <c r="E10" s="665" t="s">
        <v>93</v>
      </c>
      <c r="F10" s="215"/>
      <c r="G10" s="215"/>
      <c r="H10" s="215"/>
      <c r="I10" s="215"/>
      <c r="J10" s="215"/>
      <c r="K10" s="215"/>
      <c r="L10" s="215"/>
      <c r="M10" s="215"/>
    </row>
    <row r="11" spans="1:13" ht="72" x14ac:dyDescent="0.25">
      <c r="A11" s="217" t="s">
        <v>271</v>
      </c>
      <c r="B11" s="217" t="s">
        <v>272</v>
      </c>
      <c r="C11" s="218" t="s">
        <v>405</v>
      </c>
      <c r="D11" s="218" t="s">
        <v>275</v>
      </c>
      <c r="E11" s="665"/>
      <c r="F11" s="215"/>
      <c r="G11" s="215"/>
      <c r="H11" s="215"/>
      <c r="I11" s="215"/>
      <c r="J11" s="215"/>
      <c r="K11" s="215"/>
      <c r="L11" s="215"/>
      <c r="M11" s="215"/>
    </row>
    <row r="12" spans="1:13" ht="18" x14ac:dyDescent="0.25">
      <c r="A12" s="219">
        <v>51</v>
      </c>
      <c r="B12" s="220" t="s">
        <v>192</v>
      </c>
      <c r="C12" s="221">
        <f>SUM(C13,C18,C22,C25,C27,C29,C35)</f>
        <v>0</v>
      </c>
      <c r="D12" s="221">
        <f>SUM(D13,D18,D22,D25,D27,D29,D35)</f>
        <v>5643</v>
      </c>
      <c r="E12" s="221"/>
      <c r="F12" s="215"/>
      <c r="G12" s="215"/>
      <c r="H12" s="215"/>
      <c r="I12" s="215"/>
      <c r="J12" s="215"/>
      <c r="K12" s="215"/>
      <c r="L12" s="215"/>
      <c r="M12" s="215"/>
    </row>
    <row r="13" spans="1:13" ht="18" x14ac:dyDescent="0.25">
      <c r="A13" s="222">
        <v>511</v>
      </c>
      <c r="B13" s="223" t="s">
        <v>276</v>
      </c>
      <c r="C13" s="224">
        <f>SUM(C14:C17)</f>
        <v>0</v>
      </c>
      <c r="D13" s="224">
        <f>SUM(D14:D17)</f>
        <v>4810</v>
      </c>
      <c r="E13" s="225"/>
      <c r="F13" s="215"/>
      <c r="G13" s="215"/>
      <c r="H13" s="215"/>
      <c r="I13" s="215"/>
      <c r="J13" s="215"/>
      <c r="K13" s="215"/>
      <c r="L13" s="215"/>
      <c r="M13" s="215"/>
    </row>
    <row r="14" spans="1:13" ht="18" x14ac:dyDescent="0.25">
      <c r="A14" s="226" t="s">
        <v>277</v>
      </c>
      <c r="B14" s="227" t="s">
        <v>278</v>
      </c>
      <c r="C14" s="228">
        <v>0</v>
      </c>
      <c r="D14" s="228">
        <v>4440</v>
      </c>
      <c r="E14" s="225"/>
      <c r="F14" s="215"/>
      <c r="G14" s="215"/>
      <c r="H14" s="215"/>
      <c r="I14" s="215"/>
      <c r="J14" s="215"/>
      <c r="K14" s="215"/>
      <c r="L14" s="215"/>
      <c r="M14" s="215"/>
    </row>
    <row r="15" spans="1:13" ht="18" x14ac:dyDescent="0.25">
      <c r="A15" s="226" t="s">
        <v>279</v>
      </c>
      <c r="B15" s="227" t="s">
        <v>280</v>
      </c>
      <c r="C15" s="228">
        <v>0</v>
      </c>
      <c r="D15" s="228">
        <v>370</v>
      </c>
      <c r="E15" s="225"/>
      <c r="F15" s="215"/>
      <c r="G15" s="215"/>
      <c r="H15" s="215"/>
      <c r="I15" s="215"/>
      <c r="J15" s="215"/>
      <c r="K15" s="215"/>
      <c r="L15" s="215"/>
      <c r="M15" s="215"/>
    </row>
    <row r="16" spans="1:13" ht="18" x14ac:dyDescent="0.25">
      <c r="A16" s="226" t="s">
        <v>281</v>
      </c>
      <c r="B16" s="227" t="s">
        <v>282</v>
      </c>
      <c r="C16" s="228">
        <v>0</v>
      </c>
      <c r="D16" s="228">
        <v>0</v>
      </c>
      <c r="E16" s="225"/>
      <c r="F16" s="215"/>
      <c r="G16" s="215"/>
      <c r="H16" s="215"/>
      <c r="I16" s="215"/>
      <c r="J16" s="215"/>
      <c r="K16" s="215"/>
      <c r="L16" s="215"/>
      <c r="M16" s="215"/>
    </row>
    <row r="17" spans="1:13" ht="18" x14ac:dyDescent="0.25">
      <c r="A17" s="226" t="s">
        <v>283</v>
      </c>
      <c r="B17" s="227" t="s">
        <v>284</v>
      </c>
      <c r="C17" s="229">
        <v>0</v>
      </c>
      <c r="D17" s="229">
        <v>0</v>
      </c>
      <c r="E17" s="230"/>
      <c r="F17" s="215"/>
      <c r="G17" s="215"/>
      <c r="H17" s="215"/>
      <c r="I17" s="215"/>
      <c r="J17" s="215"/>
      <c r="K17" s="215"/>
      <c r="L17" s="215"/>
      <c r="M17" s="215"/>
    </row>
    <row r="18" spans="1:13" ht="18" x14ac:dyDescent="0.25">
      <c r="A18" s="232" t="s">
        <v>285</v>
      </c>
      <c r="B18" s="233" t="s">
        <v>286</v>
      </c>
      <c r="C18" s="224">
        <f>SUM(C19:C21)</f>
        <v>0</v>
      </c>
      <c r="D18" s="224">
        <f>SUM(D19:D21)</f>
        <v>200</v>
      </c>
      <c r="E18" s="225"/>
      <c r="F18" s="215"/>
      <c r="G18" s="215"/>
      <c r="H18" s="215"/>
      <c r="I18" s="215"/>
      <c r="J18" s="215"/>
      <c r="K18" s="215"/>
      <c r="L18" s="215"/>
      <c r="M18" s="215"/>
    </row>
    <row r="19" spans="1:13" ht="18" x14ac:dyDescent="0.25">
      <c r="A19" s="226" t="s">
        <v>287</v>
      </c>
      <c r="B19" s="227" t="s">
        <v>278</v>
      </c>
      <c r="C19" s="228">
        <v>0</v>
      </c>
      <c r="D19" s="228">
        <v>0</v>
      </c>
      <c r="E19" s="225"/>
      <c r="F19" s="215"/>
      <c r="G19" s="215"/>
      <c r="H19" s="215"/>
      <c r="I19" s="215"/>
      <c r="J19" s="215"/>
      <c r="K19" s="215"/>
      <c r="L19" s="215"/>
      <c r="M19" s="215"/>
    </row>
    <row r="20" spans="1:13" ht="18" x14ac:dyDescent="0.25">
      <c r="A20" s="234">
        <v>51202</v>
      </c>
      <c r="B20" s="235" t="s">
        <v>288</v>
      </c>
      <c r="C20" s="228">
        <v>0</v>
      </c>
      <c r="D20" s="228">
        <v>200</v>
      </c>
      <c r="E20" s="225"/>
      <c r="F20" s="215"/>
      <c r="G20" s="215"/>
      <c r="H20" s="215"/>
      <c r="I20" s="215"/>
      <c r="J20" s="215"/>
      <c r="K20" s="215"/>
      <c r="L20" s="215"/>
      <c r="M20" s="215"/>
    </row>
    <row r="21" spans="1:13" ht="18" x14ac:dyDescent="0.25">
      <c r="A21" s="226" t="s">
        <v>289</v>
      </c>
      <c r="B21" s="227" t="s">
        <v>280</v>
      </c>
      <c r="C21" s="228">
        <v>0</v>
      </c>
      <c r="D21" s="228">
        <v>0</v>
      </c>
      <c r="E21" s="225"/>
      <c r="F21" s="215"/>
      <c r="G21" s="215"/>
      <c r="H21" s="215"/>
      <c r="I21" s="215"/>
      <c r="J21" s="215"/>
      <c r="K21" s="215"/>
      <c r="L21" s="215"/>
      <c r="M21" s="215"/>
    </row>
    <row r="22" spans="1:13" ht="18" x14ac:dyDescent="0.25">
      <c r="A22" s="232" t="s">
        <v>290</v>
      </c>
      <c r="B22" s="233" t="s">
        <v>291</v>
      </c>
      <c r="C22" s="224">
        <f>SUM(C23:C24)</f>
        <v>0</v>
      </c>
      <c r="D22" s="224">
        <f>SUM(D23:D24)</f>
        <v>0</v>
      </c>
      <c r="E22" s="225"/>
      <c r="F22" s="215"/>
      <c r="G22" s="215"/>
      <c r="H22" s="215"/>
      <c r="I22" s="215"/>
      <c r="J22" s="215"/>
      <c r="K22" s="215"/>
      <c r="L22" s="215"/>
      <c r="M22" s="215"/>
    </row>
    <row r="23" spans="1:13" ht="18" x14ac:dyDescent="0.25">
      <c r="A23" s="234">
        <v>51301</v>
      </c>
      <c r="B23" s="235" t="s">
        <v>292</v>
      </c>
      <c r="C23" s="237">
        <v>0</v>
      </c>
      <c r="D23" s="237">
        <v>0</v>
      </c>
      <c r="E23" s="225"/>
      <c r="F23" s="215"/>
      <c r="G23" s="215"/>
      <c r="H23" s="215"/>
      <c r="I23" s="215"/>
      <c r="J23" s="215"/>
      <c r="K23" s="215"/>
      <c r="L23" s="215"/>
      <c r="M23" s="215"/>
    </row>
    <row r="24" spans="1:13" ht="18" x14ac:dyDescent="0.25">
      <c r="A24" s="234">
        <v>51302</v>
      </c>
      <c r="B24" s="235" t="s">
        <v>293</v>
      </c>
      <c r="C24" s="237">
        <v>0</v>
      </c>
      <c r="D24" s="237">
        <v>0</v>
      </c>
      <c r="E24" s="225"/>
      <c r="F24" s="215"/>
      <c r="G24" s="215"/>
      <c r="H24" s="215"/>
      <c r="I24" s="215"/>
      <c r="J24" s="215"/>
      <c r="K24" s="215"/>
      <c r="L24" s="215"/>
      <c r="M24" s="215"/>
    </row>
    <row r="25" spans="1:13" ht="18" x14ac:dyDescent="0.25">
      <c r="A25" s="222">
        <v>514</v>
      </c>
      <c r="B25" s="238" t="s">
        <v>294</v>
      </c>
      <c r="C25" s="239">
        <f>SUM(C26)</f>
        <v>0</v>
      </c>
      <c r="D25" s="239">
        <f>SUM(D26)</f>
        <v>333</v>
      </c>
      <c r="E25" s="225"/>
      <c r="F25" s="215"/>
      <c r="G25" s="215"/>
      <c r="H25" s="215"/>
      <c r="I25" s="215"/>
      <c r="J25" s="215"/>
      <c r="K25" s="215"/>
      <c r="L25" s="215"/>
      <c r="M25" s="215"/>
    </row>
    <row r="26" spans="1:13" ht="18" x14ac:dyDescent="0.25">
      <c r="A26" s="226" t="s">
        <v>295</v>
      </c>
      <c r="B26" s="227" t="s">
        <v>296</v>
      </c>
      <c r="C26" s="228">
        <v>0</v>
      </c>
      <c r="D26" s="228">
        <v>333</v>
      </c>
      <c r="E26" s="225"/>
      <c r="F26" s="215"/>
      <c r="G26" s="215"/>
      <c r="H26" s="215"/>
      <c r="I26" s="215"/>
      <c r="J26" s="215"/>
      <c r="K26" s="215"/>
      <c r="L26" s="215"/>
      <c r="M26" s="215"/>
    </row>
    <row r="27" spans="1:13" ht="18" x14ac:dyDescent="0.25">
      <c r="A27" s="222">
        <v>515</v>
      </c>
      <c r="B27" s="238" t="s">
        <v>297</v>
      </c>
      <c r="C27" s="224">
        <f>SUM(C28)</f>
        <v>0</v>
      </c>
      <c r="D27" s="224">
        <f>SUM(D28)</f>
        <v>300</v>
      </c>
      <c r="E27" s="225"/>
      <c r="F27" s="215"/>
      <c r="G27" s="215"/>
      <c r="H27" s="215"/>
      <c r="I27" s="215"/>
      <c r="J27" s="215"/>
      <c r="K27" s="215"/>
      <c r="L27" s="215"/>
      <c r="M27" s="215"/>
    </row>
    <row r="28" spans="1:13" ht="18" x14ac:dyDescent="0.25">
      <c r="A28" s="226" t="s">
        <v>298</v>
      </c>
      <c r="B28" s="227" t="s">
        <v>299</v>
      </c>
      <c r="C28" s="228">
        <v>0</v>
      </c>
      <c r="D28" s="228">
        <v>300</v>
      </c>
      <c r="E28" s="225"/>
      <c r="F28" s="215"/>
      <c r="G28" s="215"/>
      <c r="H28" s="215"/>
      <c r="I28" s="215"/>
      <c r="J28" s="215"/>
      <c r="K28" s="215"/>
      <c r="L28" s="215"/>
      <c r="M28" s="215"/>
    </row>
    <row r="29" spans="1:13" ht="18" x14ac:dyDescent="0.25">
      <c r="A29" s="232" t="s">
        <v>300</v>
      </c>
      <c r="B29" s="233" t="s">
        <v>301</v>
      </c>
      <c r="C29" s="224" t="s">
        <v>302</v>
      </c>
      <c r="D29" s="224">
        <f>SUM(D30:D31)</f>
        <v>0</v>
      </c>
      <c r="E29" s="225"/>
      <c r="F29" s="215"/>
      <c r="G29" s="215"/>
      <c r="H29" s="215"/>
      <c r="I29" s="215"/>
      <c r="J29" s="215"/>
      <c r="K29" s="215"/>
      <c r="L29" s="215"/>
      <c r="M29" s="215"/>
    </row>
    <row r="30" spans="1:13" ht="18" x14ac:dyDescent="0.25">
      <c r="A30" s="234">
        <v>51601</v>
      </c>
      <c r="B30" s="235" t="s">
        <v>301</v>
      </c>
      <c r="C30" s="237">
        <v>0</v>
      </c>
      <c r="D30" s="237">
        <v>0</v>
      </c>
      <c r="E30" s="225"/>
      <c r="F30" s="215"/>
      <c r="G30" s="215"/>
      <c r="H30" s="215"/>
      <c r="I30" s="215"/>
      <c r="J30" s="215"/>
      <c r="K30" s="215"/>
      <c r="L30" s="215"/>
      <c r="M30" s="215"/>
    </row>
    <row r="31" spans="1:13" ht="18" x14ac:dyDescent="0.25">
      <c r="A31" s="234">
        <v>51602</v>
      </c>
      <c r="B31" s="235" t="s">
        <v>303</v>
      </c>
      <c r="C31" s="237">
        <v>0</v>
      </c>
      <c r="D31" s="237">
        <v>0</v>
      </c>
      <c r="E31" s="225"/>
      <c r="F31" s="215"/>
      <c r="G31" s="215"/>
      <c r="H31" s="215"/>
      <c r="I31" s="215"/>
      <c r="J31" s="215"/>
      <c r="K31" s="215"/>
      <c r="L31" s="215"/>
      <c r="M31" s="215"/>
    </row>
    <row r="32" spans="1:13" ht="18" x14ac:dyDescent="0.25">
      <c r="A32" s="222">
        <v>517</v>
      </c>
      <c r="B32" s="238" t="s">
        <v>304</v>
      </c>
      <c r="C32" s="237"/>
      <c r="D32" s="237">
        <f>SUM(D33:D34)</f>
        <v>0</v>
      </c>
      <c r="E32" s="225"/>
      <c r="F32" s="215"/>
      <c r="G32" s="215"/>
      <c r="H32" s="215"/>
      <c r="I32" s="215"/>
      <c r="J32" s="215"/>
      <c r="K32" s="215"/>
      <c r="L32" s="215"/>
      <c r="M32" s="215"/>
    </row>
    <row r="33" spans="1:13" ht="18" x14ac:dyDescent="0.25">
      <c r="A33" s="234">
        <v>51701</v>
      </c>
      <c r="B33" s="235" t="s">
        <v>305</v>
      </c>
      <c r="C33" s="237"/>
      <c r="D33" s="237">
        <v>0</v>
      </c>
      <c r="E33" s="225"/>
      <c r="F33" s="215"/>
      <c r="G33" s="215"/>
      <c r="H33" s="215"/>
      <c r="I33" s="215"/>
      <c r="J33" s="215"/>
      <c r="K33" s="215"/>
      <c r="L33" s="215"/>
      <c r="M33" s="215"/>
    </row>
    <row r="34" spans="1:13" ht="18" x14ac:dyDescent="0.25">
      <c r="A34" s="234">
        <v>51702</v>
      </c>
      <c r="B34" s="235" t="s">
        <v>306</v>
      </c>
      <c r="C34" s="237"/>
      <c r="D34" s="237">
        <v>0</v>
      </c>
      <c r="E34" s="225"/>
      <c r="F34" s="215"/>
      <c r="G34" s="215"/>
      <c r="H34" s="215"/>
      <c r="I34" s="215"/>
      <c r="J34" s="215"/>
      <c r="K34" s="215"/>
      <c r="L34" s="215"/>
      <c r="M34" s="215"/>
    </row>
    <row r="35" spans="1:13" ht="18" x14ac:dyDescent="0.25">
      <c r="A35" s="222">
        <v>519</v>
      </c>
      <c r="B35" s="238" t="s">
        <v>307</v>
      </c>
      <c r="C35" s="239">
        <f>SUM(C36:C37)</f>
        <v>0</v>
      </c>
      <c r="D35" s="239">
        <f>SUM(D36:D37)</f>
        <v>0</v>
      </c>
      <c r="E35" s="225"/>
      <c r="F35" s="215"/>
      <c r="G35" s="215"/>
      <c r="H35" s="215"/>
      <c r="I35" s="215"/>
      <c r="J35" s="215"/>
      <c r="K35" s="215"/>
      <c r="L35" s="215"/>
      <c r="M35" s="215"/>
    </row>
    <row r="36" spans="1:13" ht="18" x14ac:dyDescent="0.25">
      <c r="A36" s="234">
        <v>51901</v>
      </c>
      <c r="B36" s="235" t="s">
        <v>308</v>
      </c>
      <c r="C36" s="237">
        <v>0</v>
      </c>
      <c r="D36" s="237">
        <v>0</v>
      </c>
      <c r="E36" s="225"/>
      <c r="F36" s="215"/>
      <c r="G36" s="215"/>
      <c r="H36" s="215"/>
      <c r="I36" s="215"/>
      <c r="J36" s="215"/>
      <c r="K36" s="215"/>
      <c r="L36" s="215"/>
      <c r="M36" s="215"/>
    </row>
    <row r="37" spans="1:13" ht="18" x14ac:dyDescent="0.25">
      <c r="A37" s="234">
        <v>51999</v>
      </c>
      <c r="B37" s="235" t="s">
        <v>307</v>
      </c>
      <c r="C37" s="237">
        <v>0</v>
      </c>
      <c r="D37" s="237">
        <v>0</v>
      </c>
      <c r="E37" s="225"/>
      <c r="F37" s="215"/>
      <c r="G37" s="215"/>
      <c r="H37" s="215"/>
      <c r="I37" s="215"/>
      <c r="J37" s="215"/>
      <c r="K37" s="215"/>
      <c r="L37" s="215"/>
      <c r="M37" s="215"/>
    </row>
    <row r="38" spans="1:13" ht="18" x14ac:dyDescent="0.25">
      <c r="A38" s="222">
        <v>54</v>
      </c>
      <c r="B38" s="238" t="s">
        <v>193</v>
      </c>
      <c r="C38" s="224">
        <f>SUM(C39,C59,C65,C82,)</f>
        <v>0</v>
      </c>
      <c r="D38" s="224">
        <f>SUM(D39,D59,D65,D82,)</f>
        <v>700</v>
      </c>
      <c r="E38" s="225"/>
      <c r="F38" s="215"/>
      <c r="G38" s="215"/>
      <c r="H38" s="215"/>
      <c r="I38" s="215"/>
      <c r="J38" s="215"/>
      <c r="K38" s="215"/>
      <c r="L38" s="215"/>
      <c r="M38" s="215"/>
    </row>
    <row r="39" spans="1:13" ht="18" x14ac:dyDescent="0.25">
      <c r="A39" s="222">
        <v>541</v>
      </c>
      <c r="B39" s="238" t="s">
        <v>309</v>
      </c>
      <c r="C39" s="239">
        <f>SUM(C40:C58)</f>
        <v>0</v>
      </c>
      <c r="D39" s="239">
        <f>SUM(D40:D58)</f>
        <v>400</v>
      </c>
      <c r="E39" s="225"/>
      <c r="F39" s="215"/>
      <c r="G39" s="215"/>
      <c r="H39" s="215"/>
      <c r="I39" s="215"/>
      <c r="J39" s="215"/>
      <c r="K39" s="215"/>
      <c r="L39" s="215"/>
      <c r="M39" s="215"/>
    </row>
    <row r="40" spans="1:13" ht="18" x14ac:dyDescent="0.25">
      <c r="A40" s="234">
        <v>54101</v>
      </c>
      <c r="B40" s="235" t="s">
        <v>310</v>
      </c>
      <c r="C40" s="237">
        <v>0</v>
      </c>
      <c r="D40" s="237">
        <v>0</v>
      </c>
      <c r="E40" s="225"/>
      <c r="F40" s="215"/>
      <c r="G40" s="215"/>
      <c r="H40" s="215"/>
      <c r="I40" s="215"/>
      <c r="J40" s="215"/>
      <c r="K40" s="215"/>
      <c r="L40" s="215"/>
      <c r="M40" s="215"/>
    </row>
    <row r="41" spans="1:13" ht="18" x14ac:dyDescent="0.25">
      <c r="A41" s="234">
        <v>54103</v>
      </c>
      <c r="B41" s="235" t="s">
        <v>311</v>
      </c>
      <c r="C41" s="237">
        <v>0</v>
      </c>
      <c r="D41" s="237">
        <v>0</v>
      </c>
      <c r="E41" s="225"/>
      <c r="F41" s="215"/>
      <c r="G41" s="215"/>
      <c r="H41" s="215"/>
      <c r="I41" s="215"/>
      <c r="J41" s="215"/>
      <c r="K41" s="215"/>
      <c r="L41" s="215"/>
      <c r="M41" s="215"/>
    </row>
    <row r="42" spans="1:13" ht="18" x14ac:dyDescent="0.25">
      <c r="A42" s="234">
        <v>54104</v>
      </c>
      <c r="B42" s="235" t="s">
        <v>312</v>
      </c>
      <c r="C42" s="237">
        <v>0</v>
      </c>
      <c r="D42" s="237">
        <v>0</v>
      </c>
      <c r="E42" s="225"/>
      <c r="F42" s="215"/>
      <c r="G42" s="215"/>
      <c r="H42" s="215"/>
      <c r="I42" s="215"/>
      <c r="J42" s="215"/>
      <c r="K42" s="215"/>
      <c r="L42" s="215"/>
      <c r="M42" s="215"/>
    </row>
    <row r="43" spans="1:13" ht="18" x14ac:dyDescent="0.25">
      <c r="A43" s="234">
        <v>54105</v>
      </c>
      <c r="B43" s="235" t="s">
        <v>313</v>
      </c>
      <c r="C43" s="237">
        <v>0</v>
      </c>
      <c r="D43" s="237">
        <v>100</v>
      </c>
      <c r="E43" s="225"/>
      <c r="F43" s="215"/>
      <c r="G43" s="215"/>
      <c r="H43" s="215"/>
      <c r="I43" s="215"/>
      <c r="J43" s="215"/>
      <c r="K43" s="215"/>
      <c r="L43" s="215"/>
      <c r="M43" s="215"/>
    </row>
    <row r="44" spans="1:13" ht="18" x14ac:dyDescent="0.25">
      <c r="A44" s="234">
        <v>54106</v>
      </c>
      <c r="B44" s="235" t="s">
        <v>314</v>
      </c>
      <c r="C44" s="237">
        <v>0</v>
      </c>
      <c r="D44" s="237">
        <v>0</v>
      </c>
      <c r="E44" s="225"/>
      <c r="F44" s="215"/>
      <c r="G44" s="215"/>
      <c r="H44" s="215"/>
      <c r="I44" s="215"/>
      <c r="J44" s="215"/>
      <c r="K44" s="215"/>
      <c r="L44" s="215"/>
      <c r="M44" s="215"/>
    </row>
    <row r="45" spans="1:13" ht="18" x14ac:dyDescent="0.25">
      <c r="A45" s="234">
        <v>54107</v>
      </c>
      <c r="B45" s="235" t="s">
        <v>315</v>
      </c>
      <c r="C45" s="237">
        <v>0</v>
      </c>
      <c r="D45" s="237">
        <v>0</v>
      </c>
      <c r="E45" s="225"/>
      <c r="F45" s="215"/>
      <c r="G45" s="215"/>
      <c r="H45" s="215"/>
      <c r="I45" s="215"/>
      <c r="J45" s="215"/>
      <c r="K45" s="215"/>
      <c r="L45" s="215"/>
      <c r="M45" s="215"/>
    </row>
    <row r="46" spans="1:13" ht="18" x14ac:dyDescent="0.25">
      <c r="A46" s="234">
        <v>54108</v>
      </c>
      <c r="B46" s="235" t="s">
        <v>316</v>
      </c>
      <c r="C46" s="237">
        <v>0</v>
      </c>
      <c r="D46" s="237">
        <v>0</v>
      </c>
      <c r="E46" s="225"/>
      <c r="F46" s="215"/>
      <c r="G46" s="215"/>
      <c r="H46" s="215"/>
      <c r="I46" s="215"/>
      <c r="J46" s="215"/>
      <c r="K46" s="215"/>
      <c r="L46" s="215"/>
      <c r="M46" s="215"/>
    </row>
    <row r="47" spans="1:13" ht="18" x14ac:dyDescent="0.25">
      <c r="A47" s="234">
        <v>54109</v>
      </c>
      <c r="B47" s="235" t="s">
        <v>317</v>
      </c>
      <c r="C47" s="237">
        <v>0</v>
      </c>
      <c r="D47" s="237">
        <v>0</v>
      </c>
      <c r="E47" s="225"/>
      <c r="F47" s="215"/>
      <c r="G47" s="215"/>
      <c r="H47" s="215"/>
      <c r="I47" s="215"/>
      <c r="J47" s="215"/>
      <c r="K47" s="215"/>
      <c r="L47" s="215"/>
      <c r="M47" s="215"/>
    </row>
    <row r="48" spans="1:13" ht="18" x14ac:dyDescent="0.25">
      <c r="A48" s="234">
        <v>54110</v>
      </c>
      <c r="B48" s="235" t="s">
        <v>318</v>
      </c>
      <c r="C48" s="237">
        <v>0</v>
      </c>
      <c r="D48" s="237">
        <v>0</v>
      </c>
      <c r="E48" s="225"/>
      <c r="F48" s="215"/>
      <c r="G48" s="215"/>
      <c r="H48" s="215"/>
      <c r="I48" s="215"/>
      <c r="J48" s="215"/>
      <c r="K48" s="215"/>
      <c r="L48" s="215"/>
      <c r="M48" s="215"/>
    </row>
    <row r="49" spans="1:13" ht="18" x14ac:dyDescent="0.25">
      <c r="A49" s="234">
        <v>54111</v>
      </c>
      <c r="B49" s="235" t="s">
        <v>319</v>
      </c>
      <c r="C49" s="237">
        <v>0</v>
      </c>
      <c r="D49" s="237">
        <v>0</v>
      </c>
      <c r="E49" s="225"/>
      <c r="F49" s="215"/>
      <c r="G49" s="215"/>
      <c r="H49" s="215"/>
      <c r="I49" s="215"/>
      <c r="J49" s="215"/>
      <c r="K49" s="215"/>
      <c r="L49" s="215"/>
      <c r="M49" s="215"/>
    </row>
    <row r="50" spans="1:13" ht="18" x14ac:dyDescent="0.25">
      <c r="A50" s="234">
        <v>54112</v>
      </c>
      <c r="B50" s="235" t="s">
        <v>320</v>
      </c>
      <c r="C50" s="237">
        <v>0</v>
      </c>
      <c r="D50" s="237">
        <v>0</v>
      </c>
      <c r="E50" s="225"/>
      <c r="F50" s="215"/>
      <c r="G50" s="215"/>
      <c r="H50" s="215"/>
      <c r="I50" s="215"/>
      <c r="J50" s="215"/>
      <c r="K50" s="215"/>
      <c r="L50" s="215"/>
      <c r="M50" s="215"/>
    </row>
    <row r="51" spans="1:13" ht="18" x14ac:dyDescent="0.25">
      <c r="A51" s="234">
        <v>54114</v>
      </c>
      <c r="B51" s="235" t="s">
        <v>321</v>
      </c>
      <c r="C51" s="237">
        <v>0</v>
      </c>
      <c r="D51" s="237">
        <v>100</v>
      </c>
      <c r="E51" s="225"/>
      <c r="F51" s="215"/>
      <c r="G51" s="215"/>
      <c r="H51" s="215"/>
      <c r="I51" s="215"/>
      <c r="J51" s="215"/>
      <c r="K51" s="215"/>
      <c r="L51" s="215"/>
      <c r="M51" s="215"/>
    </row>
    <row r="52" spans="1:13" ht="18" x14ac:dyDescent="0.25">
      <c r="A52" s="234">
        <v>54115</v>
      </c>
      <c r="B52" s="235" t="s">
        <v>322</v>
      </c>
      <c r="C52" s="237">
        <v>0</v>
      </c>
      <c r="D52" s="237">
        <v>100</v>
      </c>
      <c r="E52" s="225"/>
      <c r="F52" s="215"/>
      <c r="G52" s="215"/>
      <c r="H52" s="215"/>
      <c r="I52" s="215"/>
      <c r="J52" s="215"/>
      <c r="K52" s="215"/>
      <c r="L52" s="215"/>
      <c r="M52" s="215"/>
    </row>
    <row r="53" spans="1:13" ht="18" x14ac:dyDescent="0.25">
      <c r="A53" s="234">
        <v>54116</v>
      </c>
      <c r="B53" s="235" t="s">
        <v>323</v>
      </c>
      <c r="C53" s="237">
        <v>0</v>
      </c>
      <c r="D53" s="237">
        <v>0</v>
      </c>
      <c r="E53" s="225"/>
      <c r="F53" s="215"/>
      <c r="G53" s="215"/>
      <c r="H53" s="215"/>
      <c r="I53" s="215"/>
      <c r="J53" s="215"/>
      <c r="K53" s="215"/>
      <c r="L53" s="215"/>
      <c r="M53" s="215"/>
    </row>
    <row r="54" spans="1:13" ht="18" x14ac:dyDescent="0.25">
      <c r="A54" s="234">
        <v>54117</v>
      </c>
      <c r="B54" s="235" t="s">
        <v>324</v>
      </c>
      <c r="C54" s="237">
        <v>0</v>
      </c>
      <c r="D54" s="237">
        <v>0</v>
      </c>
      <c r="E54" s="225"/>
      <c r="F54" s="215"/>
      <c r="G54" s="215"/>
      <c r="H54" s="215"/>
      <c r="I54" s="215"/>
      <c r="J54" s="215"/>
      <c r="K54" s="215"/>
      <c r="L54" s="215"/>
      <c r="M54" s="215"/>
    </row>
    <row r="55" spans="1:13" ht="18" x14ac:dyDescent="0.25">
      <c r="A55" s="234">
        <v>54118</v>
      </c>
      <c r="B55" s="235" t="s">
        <v>325</v>
      </c>
      <c r="C55" s="237">
        <v>0</v>
      </c>
      <c r="D55" s="237">
        <v>0</v>
      </c>
      <c r="E55" s="225"/>
      <c r="F55" s="215"/>
      <c r="G55" s="215"/>
      <c r="H55" s="215"/>
      <c r="I55" s="215"/>
      <c r="J55" s="215"/>
      <c r="K55" s="215"/>
      <c r="L55" s="215"/>
      <c r="M55" s="215"/>
    </row>
    <row r="56" spans="1:13" ht="18" x14ac:dyDescent="0.25">
      <c r="A56" s="234">
        <v>54119</v>
      </c>
      <c r="B56" s="235" t="s">
        <v>326</v>
      </c>
      <c r="C56" s="237">
        <v>0</v>
      </c>
      <c r="D56" s="237">
        <v>0</v>
      </c>
      <c r="E56" s="225"/>
      <c r="F56" s="215"/>
      <c r="G56" s="215"/>
      <c r="H56" s="215"/>
      <c r="I56" s="215"/>
      <c r="J56" s="215"/>
      <c r="K56" s="215"/>
      <c r="L56" s="215"/>
      <c r="M56" s="215"/>
    </row>
    <row r="57" spans="1:13" ht="18" x14ac:dyDescent="0.25">
      <c r="A57" s="234">
        <v>54121</v>
      </c>
      <c r="B57" s="235" t="s">
        <v>327</v>
      </c>
      <c r="C57" s="237">
        <v>0</v>
      </c>
      <c r="D57" s="237">
        <v>0</v>
      </c>
      <c r="E57" s="225"/>
      <c r="F57" s="215"/>
      <c r="G57" s="215"/>
      <c r="H57" s="215"/>
      <c r="I57" s="215"/>
      <c r="J57" s="215"/>
      <c r="K57" s="215"/>
      <c r="L57" s="215"/>
      <c r="M57" s="215"/>
    </row>
    <row r="58" spans="1:13" ht="18" x14ac:dyDescent="0.25">
      <c r="A58" s="234">
        <v>54199</v>
      </c>
      <c r="B58" s="235" t="s">
        <v>328</v>
      </c>
      <c r="C58" s="237">
        <v>0</v>
      </c>
      <c r="D58" s="237">
        <v>100</v>
      </c>
      <c r="E58" s="225"/>
      <c r="F58" s="215"/>
      <c r="G58" s="215"/>
      <c r="H58" s="215"/>
      <c r="I58" s="215"/>
      <c r="J58" s="215"/>
      <c r="K58" s="215"/>
      <c r="L58" s="215"/>
      <c r="M58" s="215"/>
    </row>
    <row r="59" spans="1:13" ht="18" x14ac:dyDescent="0.25">
      <c r="A59" s="222">
        <v>542</v>
      </c>
      <c r="B59" s="238" t="s">
        <v>329</v>
      </c>
      <c r="C59" s="239">
        <f>SUM(C60:C64)</f>
        <v>0</v>
      </c>
      <c r="D59" s="239">
        <f>SUM(D60:D64)</f>
        <v>0</v>
      </c>
      <c r="E59" s="225"/>
      <c r="F59" s="215"/>
      <c r="G59" s="215"/>
      <c r="H59" s="215"/>
      <c r="I59" s="215"/>
      <c r="J59" s="215"/>
      <c r="K59" s="215"/>
      <c r="L59" s="215"/>
      <c r="M59" s="215"/>
    </row>
    <row r="60" spans="1:13" ht="18" x14ac:dyDescent="0.25">
      <c r="A60" s="234">
        <v>54205</v>
      </c>
      <c r="B60" s="235" t="s">
        <v>21</v>
      </c>
      <c r="C60" s="237">
        <v>0</v>
      </c>
      <c r="D60" s="237">
        <v>0</v>
      </c>
      <c r="E60" s="225"/>
      <c r="F60" s="215"/>
      <c r="G60" s="215"/>
      <c r="H60" s="215"/>
      <c r="I60" s="215"/>
      <c r="J60" s="215"/>
      <c r="K60" s="215"/>
      <c r="L60" s="215"/>
      <c r="M60" s="215"/>
    </row>
    <row r="61" spans="1:13" ht="18" x14ac:dyDescent="0.25">
      <c r="A61" s="234">
        <v>54201</v>
      </c>
      <c r="B61" s="235" t="s">
        <v>330</v>
      </c>
      <c r="C61" s="237">
        <v>0</v>
      </c>
      <c r="D61" s="237">
        <v>0</v>
      </c>
      <c r="E61" s="225"/>
      <c r="F61" s="215"/>
      <c r="G61" s="215"/>
      <c r="H61" s="215"/>
      <c r="I61" s="215"/>
      <c r="J61" s="215"/>
      <c r="K61" s="215"/>
      <c r="L61" s="215"/>
      <c r="M61" s="215"/>
    </row>
    <row r="62" spans="1:13" ht="18" x14ac:dyDescent="0.25">
      <c r="A62" s="234">
        <v>54202</v>
      </c>
      <c r="B62" s="235" t="s">
        <v>331</v>
      </c>
      <c r="C62" s="237">
        <v>0</v>
      </c>
      <c r="D62" s="237">
        <v>0</v>
      </c>
      <c r="E62" s="225"/>
      <c r="F62" s="215"/>
      <c r="G62" s="215"/>
      <c r="H62" s="215"/>
      <c r="I62" s="215"/>
      <c r="J62" s="215"/>
      <c r="K62" s="215"/>
      <c r="L62" s="215"/>
      <c r="M62" s="215"/>
    </row>
    <row r="63" spans="1:13" ht="18" x14ac:dyDescent="0.25">
      <c r="A63" s="234">
        <v>54203</v>
      </c>
      <c r="B63" s="235" t="s">
        <v>332</v>
      </c>
      <c r="C63" s="237">
        <v>0</v>
      </c>
      <c r="D63" s="237">
        <v>0</v>
      </c>
      <c r="E63" s="225"/>
      <c r="F63" s="215"/>
      <c r="G63" s="215"/>
      <c r="H63" s="215"/>
      <c r="I63" s="215"/>
      <c r="J63" s="215"/>
      <c r="K63" s="215"/>
      <c r="L63" s="215"/>
      <c r="M63" s="215"/>
    </row>
    <row r="64" spans="1:13" ht="18" x14ac:dyDescent="0.25">
      <c r="A64" s="234">
        <v>54204</v>
      </c>
      <c r="B64" s="215" t="s">
        <v>333</v>
      </c>
      <c r="C64" s="240">
        <v>0</v>
      </c>
      <c r="D64" s="240">
        <v>0</v>
      </c>
      <c r="E64" s="225"/>
      <c r="F64" s="215"/>
      <c r="G64" s="215"/>
      <c r="H64" s="215"/>
      <c r="I64" s="215"/>
      <c r="J64" s="215"/>
      <c r="K64" s="215"/>
      <c r="L64" s="215"/>
      <c r="M64" s="215"/>
    </row>
    <row r="65" spans="1:13" ht="18" x14ac:dyDescent="0.25">
      <c r="A65" s="222">
        <v>543</v>
      </c>
      <c r="B65" s="238" t="s">
        <v>334</v>
      </c>
      <c r="C65" s="239">
        <f>SUM(C66:C81)</f>
        <v>0</v>
      </c>
      <c r="D65" s="239">
        <f>SUM(D66:D81)</f>
        <v>300</v>
      </c>
      <c r="E65" s="225"/>
      <c r="F65" s="215"/>
      <c r="G65" s="215"/>
      <c r="H65" s="215"/>
      <c r="I65" s="215"/>
      <c r="J65" s="215"/>
      <c r="K65" s="215"/>
      <c r="L65" s="215"/>
      <c r="M65" s="215"/>
    </row>
    <row r="66" spans="1:13" ht="18" x14ac:dyDescent="0.25">
      <c r="A66" s="234">
        <v>54301</v>
      </c>
      <c r="B66" s="235" t="s">
        <v>335</v>
      </c>
      <c r="C66" s="237">
        <v>0</v>
      </c>
      <c r="D66" s="237">
        <v>0</v>
      </c>
      <c r="E66" s="225"/>
      <c r="F66" s="215"/>
      <c r="G66" s="215"/>
      <c r="H66" s="215"/>
      <c r="I66" s="215"/>
      <c r="J66" s="215"/>
      <c r="K66" s="215"/>
      <c r="L66" s="215"/>
      <c r="M66" s="215"/>
    </row>
    <row r="67" spans="1:13" ht="18" x14ac:dyDescent="0.25">
      <c r="A67" s="234">
        <v>54302</v>
      </c>
      <c r="B67" s="235" t="s">
        <v>336</v>
      </c>
      <c r="C67" s="237">
        <v>0</v>
      </c>
      <c r="D67" s="237">
        <v>0</v>
      </c>
      <c r="E67" s="225"/>
      <c r="F67" s="215"/>
      <c r="G67" s="215"/>
      <c r="H67" s="215"/>
      <c r="I67" s="215"/>
      <c r="J67" s="215"/>
      <c r="K67" s="215"/>
      <c r="L67" s="215"/>
      <c r="M67" s="215"/>
    </row>
    <row r="68" spans="1:13" ht="18" x14ac:dyDescent="0.25">
      <c r="A68" s="234">
        <v>54303</v>
      </c>
      <c r="B68" s="235" t="s">
        <v>337</v>
      </c>
      <c r="C68" s="237">
        <v>0</v>
      </c>
      <c r="D68" s="237">
        <v>0</v>
      </c>
      <c r="E68" s="225"/>
      <c r="F68" s="215"/>
      <c r="G68" s="215"/>
      <c r="H68" s="215"/>
      <c r="I68" s="215"/>
      <c r="J68" s="215"/>
      <c r="K68" s="215"/>
      <c r="L68" s="215"/>
      <c r="M68" s="215"/>
    </row>
    <row r="69" spans="1:13" ht="18" x14ac:dyDescent="0.25">
      <c r="A69" s="234">
        <v>54304</v>
      </c>
      <c r="B69" s="235" t="s">
        <v>338</v>
      </c>
      <c r="C69" s="237">
        <v>0</v>
      </c>
      <c r="D69" s="237">
        <v>0</v>
      </c>
      <c r="E69" s="225"/>
      <c r="F69" s="215"/>
      <c r="G69" s="215"/>
      <c r="H69" s="215"/>
      <c r="I69" s="215"/>
      <c r="J69" s="215"/>
      <c r="K69" s="215"/>
      <c r="L69" s="215"/>
      <c r="M69" s="215"/>
    </row>
    <row r="70" spans="1:13" ht="18" x14ac:dyDescent="0.25">
      <c r="A70" s="234">
        <v>54305</v>
      </c>
      <c r="B70" s="235" t="s">
        <v>339</v>
      </c>
      <c r="C70" s="237">
        <v>0</v>
      </c>
      <c r="D70" s="237">
        <v>0</v>
      </c>
      <c r="E70" s="225"/>
      <c r="F70" s="215"/>
      <c r="G70" s="215"/>
      <c r="H70" s="215"/>
      <c r="I70" s="215"/>
      <c r="J70" s="215"/>
      <c r="K70" s="215"/>
      <c r="L70" s="215"/>
      <c r="M70" s="215"/>
    </row>
    <row r="71" spans="1:13" ht="18" x14ac:dyDescent="0.25">
      <c r="A71" s="234">
        <v>54306</v>
      </c>
      <c r="B71" s="235" t="s">
        <v>340</v>
      </c>
      <c r="C71" s="237">
        <v>0</v>
      </c>
      <c r="D71" s="237">
        <v>0</v>
      </c>
      <c r="E71" s="225"/>
      <c r="F71" s="215"/>
      <c r="G71" s="215"/>
      <c r="H71" s="215"/>
      <c r="I71" s="215"/>
      <c r="J71" s="215"/>
      <c r="K71" s="215"/>
      <c r="L71" s="215"/>
      <c r="M71" s="215"/>
    </row>
    <row r="72" spans="1:13" ht="18" x14ac:dyDescent="0.25">
      <c r="A72" s="234">
        <v>54307</v>
      </c>
      <c r="B72" s="235" t="s">
        <v>341</v>
      </c>
      <c r="C72" s="237">
        <v>0</v>
      </c>
      <c r="D72" s="237">
        <v>0</v>
      </c>
      <c r="E72" s="225"/>
      <c r="F72" s="215"/>
      <c r="G72" s="215"/>
      <c r="H72" s="215"/>
      <c r="I72" s="215"/>
      <c r="J72" s="215"/>
      <c r="K72" s="215"/>
      <c r="L72" s="215"/>
      <c r="M72" s="215"/>
    </row>
    <row r="73" spans="1:13" ht="18" x14ac:dyDescent="0.25">
      <c r="A73" s="234">
        <v>54309</v>
      </c>
      <c r="B73" s="235" t="s">
        <v>342</v>
      </c>
      <c r="C73" s="237">
        <v>0</v>
      </c>
      <c r="D73" s="237">
        <v>0</v>
      </c>
      <c r="E73" s="225"/>
      <c r="F73" s="215"/>
      <c r="G73" s="215"/>
      <c r="H73" s="215"/>
      <c r="I73" s="215"/>
      <c r="J73" s="215"/>
      <c r="K73" s="215"/>
      <c r="L73" s="215"/>
      <c r="M73" s="215"/>
    </row>
    <row r="74" spans="1:13" ht="18" x14ac:dyDescent="0.25">
      <c r="A74" s="234">
        <v>54310</v>
      </c>
      <c r="B74" s="235" t="s">
        <v>343</v>
      </c>
      <c r="C74" s="237">
        <v>0</v>
      </c>
      <c r="D74" s="237">
        <v>0</v>
      </c>
      <c r="E74" s="225"/>
      <c r="F74" s="215"/>
      <c r="G74" s="215"/>
      <c r="H74" s="215"/>
      <c r="I74" s="215"/>
      <c r="J74" s="215"/>
      <c r="K74" s="215"/>
      <c r="L74" s="215"/>
      <c r="M74" s="215"/>
    </row>
    <row r="75" spans="1:13" ht="18" x14ac:dyDescent="0.25">
      <c r="A75" s="234">
        <v>54311</v>
      </c>
      <c r="B75" s="235" t="s">
        <v>344</v>
      </c>
      <c r="C75" s="237">
        <v>0</v>
      </c>
      <c r="D75" s="237">
        <v>0</v>
      </c>
      <c r="E75" s="225"/>
      <c r="F75" s="215"/>
      <c r="G75" s="215"/>
      <c r="H75" s="215"/>
      <c r="I75" s="215"/>
      <c r="J75" s="215"/>
      <c r="K75" s="215"/>
      <c r="L75" s="215"/>
      <c r="M75" s="215"/>
    </row>
    <row r="76" spans="1:13" ht="18" x14ac:dyDescent="0.25">
      <c r="A76" s="241">
        <v>54313</v>
      </c>
      <c r="B76" s="235" t="s">
        <v>345</v>
      </c>
      <c r="C76" s="237">
        <v>0</v>
      </c>
      <c r="D76" s="237">
        <v>0</v>
      </c>
      <c r="E76" s="225"/>
      <c r="F76" s="215"/>
      <c r="G76" s="215"/>
      <c r="H76" s="215"/>
      <c r="I76" s="215"/>
      <c r="J76" s="215"/>
      <c r="K76" s="215"/>
      <c r="L76" s="215"/>
      <c r="M76" s="215"/>
    </row>
    <row r="77" spans="1:13" ht="18" x14ac:dyDescent="0.25">
      <c r="A77" s="242">
        <v>54316</v>
      </c>
      <c r="B77" s="235" t="s">
        <v>346</v>
      </c>
      <c r="C77" s="237">
        <v>0</v>
      </c>
      <c r="D77" s="237">
        <v>0</v>
      </c>
      <c r="E77" s="225"/>
      <c r="F77" s="215"/>
      <c r="G77" s="215"/>
      <c r="H77" s="215"/>
      <c r="I77" s="215"/>
      <c r="J77" s="215"/>
      <c r="K77" s="215"/>
      <c r="L77" s="215"/>
      <c r="M77" s="215"/>
    </row>
    <row r="78" spans="1:13" ht="18" x14ac:dyDescent="0.25">
      <c r="A78" s="243">
        <v>54317</v>
      </c>
      <c r="B78" s="235" t="s">
        <v>347</v>
      </c>
      <c r="C78" s="237">
        <v>0</v>
      </c>
      <c r="D78" s="237">
        <v>0</v>
      </c>
      <c r="E78" s="225"/>
      <c r="F78" s="215"/>
      <c r="G78" s="215"/>
      <c r="H78" s="215"/>
      <c r="I78" s="215"/>
      <c r="J78" s="215"/>
      <c r="K78" s="215"/>
      <c r="L78" s="215"/>
      <c r="M78" s="215"/>
    </row>
    <row r="79" spans="1:13" ht="18" x14ac:dyDescent="0.25">
      <c r="A79" s="244">
        <v>54314</v>
      </c>
      <c r="B79" s="235" t="s">
        <v>348</v>
      </c>
      <c r="C79" s="237">
        <v>0</v>
      </c>
      <c r="D79" s="236">
        <v>300</v>
      </c>
      <c r="E79" s="230"/>
      <c r="F79" s="231"/>
      <c r="G79" s="231"/>
      <c r="H79" s="231"/>
      <c r="I79" s="231"/>
      <c r="J79" s="215"/>
      <c r="K79" s="215"/>
      <c r="L79" s="215"/>
      <c r="M79" s="215"/>
    </row>
    <row r="80" spans="1:13" ht="18" x14ac:dyDescent="0.25">
      <c r="A80" s="244">
        <v>54318</v>
      </c>
      <c r="B80" s="245" t="s">
        <v>349</v>
      </c>
      <c r="C80" s="237">
        <v>0</v>
      </c>
      <c r="D80" s="237">
        <v>0</v>
      </c>
      <c r="E80" s="225"/>
      <c r="F80" s="215"/>
      <c r="G80" s="215"/>
      <c r="H80" s="215"/>
      <c r="I80" s="215"/>
      <c r="J80" s="215"/>
      <c r="K80" s="215"/>
      <c r="L80" s="215"/>
      <c r="M80" s="215"/>
    </row>
    <row r="81" spans="1:13" ht="18" x14ac:dyDescent="0.25">
      <c r="A81" s="234">
        <v>54399</v>
      </c>
      <c r="B81" s="245" t="s">
        <v>350</v>
      </c>
      <c r="C81" s="237">
        <v>0</v>
      </c>
      <c r="D81" s="237">
        <v>0</v>
      </c>
      <c r="E81" s="225"/>
      <c r="F81" s="215"/>
      <c r="G81" s="215"/>
      <c r="H81" s="215"/>
      <c r="I81" s="215"/>
      <c r="J81" s="215"/>
      <c r="K81" s="215"/>
      <c r="L81" s="215"/>
      <c r="M81" s="215"/>
    </row>
    <row r="82" spans="1:13" ht="18" x14ac:dyDescent="0.25">
      <c r="A82" s="222">
        <v>544</v>
      </c>
      <c r="B82" s="246" t="s">
        <v>351</v>
      </c>
      <c r="C82" s="239">
        <f>SUM(C83:C93)</f>
        <v>0</v>
      </c>
      <c r="D82" s="239">
        <f>SUM(D83:D93)</f>
        <v>0</v>
      </c>
      <c r="E82" s="225"/>
      <c r="F82" s="215"/>
      <c r="G82" s="215"/>
      <c r="H82" s="215"/>
      <c r="I82" s="215"/>
      <c r="J82" s="215"/>
      <c r="K82" s="215"/>
      <c r="L82" s="215"/>
      <c r="M82" s="215"/>
    </row>
    <row r="83" spans="1:13" ht="18" x14ac:dyDescent="0.25">
      <c r="A83" s="234">
        <v>54401</v>
      </c>
      <c r="B83" s="235" t="s">
        <v>352</v>
      </c>
      <c r="C83" s="237">
        <v>0</v>
      </c>
      <c r="D83" s="237">
        <v>0</v>
      </c>
      <c r="E83" s="225"/>
      <c r="F83" s="215"/>
      <c r="G83" s="215"/>
      <c r="H83" s="215"/>
      <c r="I83" s="215"/>
      <c r="J83" s="215"/>
      <c r="K83" s="215"/>
      <c r="L83" s="215"/>
      <c r="M83" s="215"/>
    </row>
    <row r="84" spans="1:13" ht="18" x14ac:dyDescent="0.25">
      <c r="A84" s="234">
        <v>54402</v>
      </c>
      <c r="B84" s="235" t="s">
        <v>407</v>
      </c>
      <c r="C84" s="237">
        <v>0</v>
      </c>
      <c r="D84" s="237">
        <v>0</v>
      </c>
      <c r="E84" s="225"/>
      <c r="F84" s="215"/>
      <c r="G84" s="215"/>
      <c r="H84" s="215"/>
      <c r="I84" s="215"/>
      <c r="J84" s="215"/>
      <c r="K84" s="215"/>
      <c r="L84" s="215"/>
      <c r="M84" s="215"/>
    </row>
    <row r="85" spans="1:13" ht="18" x14ac:dyDescent="0.25">
      <c r="A85" s="234">
        <v>54404</v>
      </c>
      <c r="B85" s="235" t="s">
        <v>353</v>
      </c>
      <c r="C85" s="237">
        <v>0</v>
      </c>
      <c r="D85" s="237">
        <v>0</v>
      </c>
      <c r="E85" s="225"/>
      <c r="F85" s="215"/>
      <c r="G85" s="215"/>
      <c r="H85" s="215"/>
      <c r="I85" s="215"/>
      <c r="J85" s="215"/>
      <c r="K85" s="215"/>
      <c r="L85" s="215"/>
      <c r="M85" s="215"/>
    </row>
    <row r="86" spans="1:13" ht="18" x14ac:dyDescent="0.25">
      <c r="A86" s="234">
        <v>54403</v>
      </c>
      <c r="B86" s="235" t="s">
        <v>354</v>
      </c>
      <c r="C86" s="237">
        <v>0</v>
      </c>
      <c r="D86" s="237">
        <v>0</v>
      </c>
      <c r="E86" s="225"/>
      <c r="F86" s="215"/>
      <c r="G86" s="215"/>
      <c r="H86" s="215"/>
      <c r="I86" s="215"/>
      <c r="J86" s="215"/>
      <c r="K86" s="215"/>
      <c r="L86" s="215"/>
      <c r="M86" s="215"/>
    </row>
    <row r="87" spans="1:13" ht="18" x14ac:dyDescent="0.25">
      <c r="A87" s="234">
        <v>54501</v>
      </c>
      <c r="B87" s="235" t="s">
        <v>355</v>
      </c>
      <c r="C87" s="237">
        <v>0</v>
      </c>
      <c r="D87" s="237">
        <v>0</v>
      </c>
      <c r="E87" s="225"/>
      <c r="F87" s="215"/>
      <c r="G87" s="215"/>
      <c r="H87" s="215"/>
      <c r="I87" s="215"/>
      <c r="J87" s="215"/>
      <c r="K87" s="215"/>
      <c r="L87" s="215"/>
      <c r="M87" s="215"/>
    </row>
    <row r="88" spans="1:13" ht="18" x14ac:dyDescent="0.25">
      <c r="A88" s="234">
        <v>54503</v>
      </c>
      <c r="B88" s="235" t="s">
        <v>356</v>
      </c>
      <c r="C88" s="237">
        <v>0</v>
      </c>
      <c r="D88" s="237">
        <v>0</v>
      </c>
      <c r="E88" s="225"/>
      <c r="F88" s="215"/>
      <c r="G88" s="215"/>
      <c r="H88" s="215"/>
      <c r="I88" s="215"/>
      <c r="J88" s="215"/>
      <c r="K88" s="215"/>
      <c r="L88" s="215"/>
      <c r="M88" s="215"/>
    </row>
    <row r="89" spans="1:13" ht="18" x14ac:dyDescent="0.25">
      <c r="A89" s="234">
        <v>54505</v>
      </c>
      <c r="B89" s="235" t="s">
        <v>357</v>
      </c>
      <c r="C89" s="237">
        <v>0</v>
      </c>
      <c r="D89" s="237">
        <v>0</v>
      </c>
      <c r="E89" s="225"/>
      <c r="F89" s="215"/>
      <c r="G89" s="215"/>
      <c r="H89" s="215"/>
      <c r="I89" s="215"/>
      <c r="J89" s="215"/>
      <c r="K89" s="215"/>
      <c r="L89" s="215"/>
      <c r="M89" s="215"/>
    </row>
    <row r="90" spans="1:13" ht="18" x14ac:dyDescent="0.25">
      <c r="A90" s="234">
        <v>54507</v>
      </c>
      <c r="B90" s="235" t="s">
        <v>358</v>
      </c>
      <c r="C90" s="237">
        <v>0</v>
      </c>
      <c r="D90" s="237">
        <v>0</v>
      </c>
      <c r="E90" s="225"/>
      <c r="F90" s="215"/>
      <c r="G90" s="215"/>
      <c r="H90" s="215"/>
      <c r="I90" s="215"/>
      <c r="J90" s="215"/>
      <c r="K90" s="215"/>
      <c r="L90" s="215"/>
      <c r="M90" s="215"/>
    </row>
    <row r="91" spans="1:13" ht="18" x14ac:dyDescent="0.25">
      <c r="A91" s="234">
        <v>54599</v>
      </c>
      <c r="B91" s="235" t="s">
        <v>359</v>
      </c>
      <c r="C91" s="237">
        <v>0</v>
      </c>
      <c r="D91" s="237">
        <v>0</v>
      </c>
      <c r="E91" s="225"/>
      <c r="F91" s="215"/>
      <c r="G91" s="215"/>
      <c r="H91" s="215"/>
      <c r="I91" s="215"/>
      <c r="J91" s="215"/>
      <c r="K91" s="215"/>
      <c r="L91" s="215"/>
      <c r="M91" s="215"/>
    </row>
    <row r="92" spans="1:13" ht="18" x14ac:dyDescent="0.25">
      <c r="A92" s="234">
        <v>54508</v>
      </c>
      <c r="B92" s="235" t="s">
        <v>360</v>
      </c>
      <c r="C92" s="237">
        <v>0</v>
      </c>
      <c r="D92" s="237">
        <v>0</v>
      </c>
      <c r="E92" s="225"/>
      <c r="F92" s="215"/>
      <c r="G92" s="215"/>
      <c r="H92" s="215"/>
      <c r="I92" s="215"/>
      <c r="J92" s="215"/>
      <c r="K92" s="215"/>
      <c r="L92" s="215"/>
      <c r="M92" s="215"/>
    </row>
    <row r="93" spans="1:13" ht="18" x14ac:dyDescent="0.25">
      <c r="A93" s="234">
        <v>54699</v>
      </c>
      <c r="B93" s="235" t="s">
        <v>44</v>
      </c>
      <c r="C93" s="237">
        <v>0</v>
      </c>
      <c r="D93" s="237">
        <v>0</v>
      </c>
      <c r="E93" s="225"/>
      <c r="F93" s="215"/>
      <c r="G93" s="215"/>
      <c r="H93" s="215"/>
      <c r="I93" s="215"/>
      <c r="J93" s="215"/>
      <c r="K93" s="215"/>
      <c r="L93" s="215"/>
      <c r="M93" s="215"/>
    </row>
    <row r="94" spans="1:13" ht="18" x14ac:dyDescent="0.25">
      <c r="A94" s="222">
        <v>55</v>
      </c>
      <c r="B94" s="238" t="s">
        <v>194</v>
      </c>
      <c r="C94" s="239">
        <f>SUM(C97,C99,C103,)+C95</f>
        <v>0</v>
      </c>
      <c r="D94" s="239">
        <f>SUM(D97,D99,D103,)+D95</f>
        <v>0</v>
      </c>
      <c r="E94" s="225"/>
      <c r="F94" s="215"/>
      <c r="G94" s="215"/>
      <c r="H94" s="215"/>
      <c r="I94" s="215"/>
      <c r="J94" s="215"/>
      <c r="K94" s="215"/>
      <c r="L94" s="215"/>
      <c r="M94" s="215"/>
    </row>
    <row r="95" spans="1:13" ht="18" x14ac:dyDescent="0.25">
      <c r="A95" s="222">
        <v>553</v>
      </c>
      <c r="B95" s="238" t="s">
        <v>361</v>
      </c>
      <c r="C95" s="239">
        <f>+C96</f>
        <v>0</v>
      </c>
      <c r="D95" s="239">
        <f>+D96</f>
        <v>0</v>
      </c>
      <c r="E95" s="225"/>
      <c r="F95" s="215"/>
      <c r="G95" s="215"/>
      <c r="H95" s="215"/>
      <c r="I95" s="215"/>
      <c r="J95" s="215"/>
      <c r="K95" s="215"/>
      <c r="L95" s="215"/>
      <c r="M95" s="215"/>
    </row>
    <row r="96" spans="1:13" ht="18" x14ac:dyDescent="0.25">
      <c r="A96" s="234">
        <v>55308</v>
      </c>
      <c r="B96" s="235" t="s">
        <v>362</v>
      </c>
      <c r="C96" s="239">
        <v>0</v>
      </c>
      <c r="D96" s="239">
        <v>0</v>
      </c>
      <c r="E96" s="225"/>
      <c r="F96" s="215"/>
      <c r="G96" s="215"/>
      <c r="H96" s="215"/>
      <c r="I96" s="215"/>
      <c r="J96" s="215"/>
      <c r="K96" s="215"/>
      <c r="L96" s="215"/>
      <c r="M96" s="215"/>
    </row>
    <row r="97" spans="1:13" ht="18" x14ac:dyDescent="0.25">
      <c r="A97" s="222">
        <v>555</v>
      </c>
      <c r="B97" s="238" t="s">
        <v>363</v>
      </c>
      <c r="C97" s="239">
        <f>SUM(C98)</f>
        <v>0</v>
      </c>
      <c r="D97" s="239">
        <f>SUM(D98)</f>
        <v>0</v>
      </c>
      <c r="E97" s="225"/>
      <c r="F97" s="215"/>
      <c r="G97" s="215"/>
      <c r="H97" s="215"/>
      <c r="I97" s="215"/>
      <c r="J97" s="215"/>
      <c r="K97" s="215"/>
      <c r="L97" s="215"/>
      <c r="M97" s="215"/>
    </row>
    <row r="98" spans="1:13" ht="18" x14ac:dyDescent="0.25">
      <c r="A98" s="234">
        <v>55599</v>
      </c>
      <c r="B98" s="235" t="s">
        <v>364</v>
      </c>
      <c r="C98" s="237"/>
      <c r="D98" s="237">
        <v>0</v>
      </c>
      <c r="E98" s="225"/>
      <c r="F98" s="215"/>
      <c r="G98" s="215"/>
      <c r="H98" s="215"/>
      <c r="I98" s="215"/>
      <c r="J98" s="215"/>
      <c r="K98" s="215"/>
      <c r="L98" s="215"/>
      <c r="M98" s="215"/>
    </row>
    <row r="99" spans="1:13" ht="18" x14ac:dyDescent="0.25">
      <c r="A99" s="222">
        <v>556</v>
      </c>
      <c r="B99" s="238" t="s">
        <v>365</v>
      </c>
      <c r="C99" s="239">
        <f>SUM(C100:C102)</f>
        <v>0</v>
      </c>
      <c r="D99" s="239">
        <f>SUM(D100:D102)</f>
        <v>0</v>
      </c>
      <c r="E99" s="239">
        <f>SUM(E100:E102)</f>
        <v>0</v>
      </c>
      <c r="F99" s="215"/>
      <c r="G99" s="215"/>
      <c r="H99" s="215"/>
      <c r="I99" s="215"/>
      <c r="J99" s="215"/>
      <c r="K99" s="215"/>
      <c r="L99" s="215"/>
      <c r="M99" s="215"/>
    </row>
    <row r="100" spans="1:13" ht="18" x14ac:dyDescent="0.25">
      <c r="A100" s="234">
        <v>55601</v>
      </c>
      <c r="B100" s="235" t="s">
        <v>366</v>
      </c>
      <c r="C100" s="237">
        <v>0</v>
      </c>
      <c r="D100" s="237">
        <v>0</v>
      </c>
      <c r="E100" s="314">
        <v>0</v>
      </c>
      <c r="F100" s="215"/>
      <c r="G100" s="215"/>
      <c r="H100" s="215"/>
      <c r="I100" s="215"/>
      <c r="J100" s="215"/>
      <c r="K100" s="215"/>
      <c r="L100" s="215"/>
      <c r="M100" s="215"/>
    </row>
    <row r="101" spans="1:13" ht="18" x14ac:dyDescent="0.25">
      <c r="A101" s="234">
        <v>55602</v>
      </c>
      <c r="B101" s="235" t="s">
        <v>367</v>
      </c>
      <c r="C101" s="237">
        <v>0</v>
      </c>
      <c r="D101" s="237">
        <v>0</v>
      </c>
      <c r="E101" s="225"/>
      <c r="F101" s="215"/>
      <c r="G101" s="215"/>
      <c r="H101" s="215"/>
      <c r="I101" s="215"/>
      <c r="J101" s="215"/>
      <c r="K101" s="215"/>
      <c r="L101" s="215"/>
      <c r="M101" s="215"/>
    </row>
    <row r="102" spans="1:13" ht="18" x14ac:dyDescent="0.25">
      <c r="A102" s="234">
        <v>55603</v>
      </c>
      <c r="B102" s="235" t="s">
        <v>368</v>
      </c>
      <c r="C102" s="237">
        <v>0</v>
      </c>
      <c r="D102" s="237">
        <v>0</v>
      </c>
      <c r="E102" s="225"/>
      <c r="F102" s="215"/>
      <c r="G102" s="215"/>
      <c r="H102" s="215"/>
      <c r="I102" s="215"/>
      <c r="J102" s="215"/>
      <c r="K102" s="215"/>
      <c r="L102" s="215"/>
      <c r="M102" s="215"/>
    </row>
    <row r="103" spans="1:13" ht="18" x14ac:dyDescent="0.25">
      <c r="A103" s="222">
        <v>557</v>
      </c>
      <c r="B103" s="238" t="s">
        <v>369</v>
      </c>
      <c r="C103" s="239">
        <f>SUM(C104:C104)</f>
        <v>0</v>
      </c>
      <c r="D103" s="239">
        <f>SUM(D104:D104)</f>
        <v>0</v>
      </c>
      <c r="E103" s="225"/>
      <c r="F103" s="215"/>
      <c r="G103" s="215"/>
      <c r="H103" s="215"/>
      <c r="I103" s="215"/>
      <c r="J103" s="215"/>
      <c r="K103" s="215"/>
      <c r="L103" s="215"/>
      <c r="M103" s="215"/>
    </row>
    <row r="104" spans="1:13" ht="18" x14ac:dyDescent="0.25">
      <c r="A104" s="234">
        <v>55799</v>
      </c>
      <c r="B104" s="235" t="s">
        <v>370</v>
      </c>
      <c r="C104" s="237">
        <v>0</v>
      </c>
      <c r="D104" s="237">
        <v>0</v>
      </c>
      <c r="E104" s="225"/>
      <c r="F104" s="215"/>
      <c r="G104" s="215"/>
      <c r="H104" s="215"/>
      <c r="I104" s="215"/>
      <c r="J104" s="215"/>
      <c r="K104" s="215"/>
      <c r="L104" s="215"/>
      <c r="M104" s="215"/>
    </row>
    <row r="105" spans="1:13" ht="18" x14ac:dyDescent="0.25">
      <c r="A105" s="222">
        <v>56</v>
      </c>
      <c r="B105" s="238" t="s">
        <v>195</v>
      </c>
      <c r="C105" s="239">
        <f>SUM(C106,)</f>
        <v>0</v>
      </c>
      <c r="D105" s="239">
        <f>SUM(D106,)</f>
        <v>0</v>
      </c>
      <c r="E105" s="225"/>
      <c r="F105" s="215"/>
      <c r="G105" s="215"/>
      <c r="H105" s="215"/>
      <c r="I105" s="215"/>
      <c r="J105" s="215"/>
      <c r="K105" s="215"/>
      <c r="L105" s="215"/>
      <c r="M105" s="215"/>
    </row>
    <row r="106" spans="1:13" ht="18" x14ac:dyDescent="0.25">
      <c r="A106" s="222">
        <v>562</v>
      </c>
      <c r="B106" s="238" t="s">
        <v>371</v>
      </c>
      <c r="C106" s="239">
        <f>SUM(C107:C110)</f>
        <v>0</v>
      </c>
      <c r="D106" s="239">
        <f>SUM(D107:D110)</f>
        <v>0</v>
      </c>
      <c r="E106" s="225"/>
      <c r="F106" s="215"/>
      <c r="G106" s="215"/>
      <c r="H106" s="215"/>
      <c r="I106" s="215"/>
      <c r="J106" s="215"/>
      <c r="K106" s="215"/>
      <c r="L106" s="215"/>
      <c r="M106" s="215"/>
    </row>
    <row r="107" spans="1:13" ht="18" x14ac:dyDescent="0.25">
      <c r="A107" s="234">
        <v>56201</v>
      </c>
      <c r="B107" s="235" t="s">
        <v>195</v>
      </c>
      <c r="C107" s="237">
        <v>0</v>
      </c>
      <c r="D107" s="237">
        <v>0</v>
      </c>
      <c r="E107" s="225"/>
      <c r="F107" s="215"/>
      <c r="G107" s="215"/>
      <c r="H107" s="215"/>
      <c r="I107" s="215"/>
      <c r="J107" s="215"/>
      <c r="K107" s="215"/>
      <c r="L107" s="215"/>
      <c r="M107" s="215"/>
    </row>
    <row r="108" spans="1:13" ht="18" x14ac:dyDescent="0.25">
      <c r="A108" s="234">
        <v>56303</v>
      </c>
      <c r="B108" s="235" t="s">
        <v>372</v>
      </c>
      <c r="C108" s="237"/>
      <c r="D108" s="237">
        <v>0</v>
      </c>
      <c r="E108" s="225"/>
      <c r="F108" s="215"/>
      <c r="G108" s="215"/>
      <c r="H108" s="215"/>
      <c r="I108" s="215"/>
      <c r="J108" s="215"/>
      <c r="K108" s="215"/>
      <c r="L108" s="215"/>
      <c r="M108" s="215"/>
    </row>
    <row r="109" spans="1:13" ht="18" x14ac:dyDescent="0.25">
      <c r="A109" s="234">
        <v>56304</v>
      </c>
      <c r="B109" s="235" t="s">
        <v>373</v>
      </c>
      <c r="C109" s="237">
        <v>0</v>
      </c>
      <c r="D109" s="237">
        <v>0</v>
      </c>
      <c r="E109" s="225"/>
      <c r="F109" s="215"/>
      <c r="G109" s="215"/>
      <c r="H109" s="215"/>
      <c r="I109" s="215"/>
      <c r="J109" s="215"/>
      <c r="K109" s="215"/>
      <c r="L109" s="215"/>
      <c r="M109" s="215"/>
    </row>
    <row r="110" spans="1:13" ht="18" x14ac:dyDescent="0.25">
      <c r="A110" s="234">
        <v>56305</v>
      </c>
      <c r="B110" s="235" t="s">
        <v>374</v>
      </c>
      <c r="C110" s="237"/>
      <c r="D110" s="237">
        <v>0</v>
      </c>
      <c r="E110" s="225"/>
      <c r="F110" s="215"/>
      <c r="G110" s="215"/>
      <c r="H110" s="215"/>
      <c r="I110" s="215"/>
      <c r="J110" s="215"/>
      <c r="K110" s="215"/>
      <c r="L110" s="215"/>
      <c r="M110" s="215"/>
    </row>
    <row r="111" spans="1:13" ht="18" x14ac:dyDescent="0.25">
      <c r="A111" s="222">
        <v>61</v>
      </c>
      <c r="B111" s="238" t="s">
        <v>197</v>
      </c>
      <c r="C111" s="239">
        <f>SUM(C112,C120,C125,)+C118</f>
        <v>0</v>
      </c>
      <c r="D111" s="239">
        <f>SUM(D112,D120,D125,)</f>
        <v>0</v>
      </c>
      <c r="E111" s="225"/>
      <c r="F111" s="215"/>
      <c r="G111" s="215"/>
      <c r="H111" s="215"/>
      <c r="I111" s="215"/>
      <c r="J111" s="215"/>
      <c r="K111" s="215"/>
      <c r="L111" s="215"/>
      <c r="M111" s="215"/>
    </row>
    <row r="112" spans="1:13" ht="18" x14ac:dyDescent="0.25">
      <c r="A112" s="222">
        <v>611</v>
      </c>
      <c r="B112" s="238" t="s">
        <v>375</v>
      </c>
      <c r="C112" s="239">
        <f>SUM(C113:C117)</f>
        <v>0</v>
      </c>
      <c r="D112" s="239">
        <f>SUM(D113:D117)</f>
        <v>0</v>
      </c>
      <c r="E112" s="225"/>
      <c r="F112" s="215"/>
      <c r="G112" s="215"/>
      <c r="H112" s="215"/>
      <c r="I112" s="215"/>
      <c r="J112" s="215"/>
      <c r="K112" s="215"/>
      <c r="L112" s="215"/>
      <c r="M112" s="215"/>
    </row>
    <row r="113" spans="1:13" ht="18" x14ac:dyDescent="0.25">
      <c r="A113" s="234">
        <v>61101</v>
      </c>
      <c r="B113" s="235" t="s">
        <v>376</v>
      </c>
      <c r="C113" s="237">
        <v>0</v>
      </c>
      <c r="D113" s="237">
        <v>0</v>
      </c>
      <c r="E113" s="225"/>
      <c r="F113" s="215"/>
      <c r="G113" s="215"/>
      <c r="H113" s="215"/>
      <c r="I113" s="215"/>
      <c r="J113" s="215"/>
      <c r="K113" s="215"/>
      <c r="L113" s="215"/>
      <c r="M113" s="215"/>
    </row>
    <row r="114" spans="1:13" ht="18" x14ac:dyDescent="0.25">
      <c r="A114" s="234">
        <v>61102</v>
      </c>
      <c r="B114" s="235" t="s">
        <v>377</v>
      </c>
      <c r="C114" s="237">
        <v>0</v>
      </c>
      <c r="D114" s="237">
        <v>0</v>
      </c>
      <c r="E114" s="225"/>
      <c r="F114" s="215"/>
      <c r="G114" s="215"/>
      <c r="H114" s="215"/>
      <c r="I114" s="215"/>
      <c r="J114" s="215"/>
      <c r="K114" s="215"/>
      <c r="L114" s="215"/>
      <c r="M114" s="215"/>
    </row>
    <row r="115" spans="1:13" ht="18" x14ac:dyDescent="0.25">
      <c r="A115" s="234">
        <v>61105</v>
      </c>
      <c r="B115" s="235" t="s">
        <v>378</v>
      </c>
      <c r="C115" s="237">
        <v>0</v>
      </c>
      <c r="D115" s="237">
        <v>0</v>
      </c>
      <c r="E115" s="225"/>
      <c r="F115" s="215"/>
      <c r="G115" s="215"/>
      <c r="H115" s="215"/>
      <c r="I115" s="215"/>
      <c r="J115" s="215"/>
      <c r="K115" s="215"/>
      <c r="L115" s="215"/>
      <c r="M115" s="215"/>
    </row>
    <row r="116" spans="1:13" ht="18" x14ac:dyDescent="0.25">
      <c r="A116" s="234">
        <v>61104</v>
      </c>
      <c r="B116" s="235" t="s">
        <v>379</v>
      </c>
      <c r="C116" s="237">
        <v>0</v>
      </c>
      <c r="D116" s="237">
        <v>0</v>
      </c>
      <c r="E116" s="225"/>
      <c r="F116" s="215"/>
      <c r="G116" s="215"/>
      <c r="H116" s="215"/>
      <c r="I116" s="215"/>
      <c r="J116" s="215"/>
      <c r="K116" s="215"/>
      <c r="L116" s="215"/>
      <c r="M116" s="215"/>
    </row>
    <row r="117" spans="1:13" ht="18" x14ac:dyDescent="0.25">
      <c r="A117" s="234">
        <v>61199</v>
      </c>
      <c r="B117" s="235" t="s">
        <v>380</v>
      </c>
      <c r="C117" s="237">
        <v>0</v>
      </c>
      <c r="D117" s="237">
        <v>0</v>
      </c>
      <c r="E117" s="225"/>
      <c r="F117" s="215"/>
      <c r="G117" s="215"/>
      <c r="H117" s="215"/>
      <c r="I117" s="215"/>
      <c r="J117" s="215"/>
      <c r="K117" s="215"/>
      <c r="L117" s="215"/>
      <c r="M117" s="215"/>
    </row>
    <row r="118" spans="1:13" ht="18" x14ac:dyDescent="0.25">
      <c r="A118" s="222">
        <v>612</v>
      </c>
      <c r="B118" s="238" t="s">
        <v>381</v>
      </c>
      <c r="C118" s="239">
        <f>+C119</f>
        <v>0</v>
      </c>
      <c r="D118" s="239">
        <f>+D119</f>
        <v>0</v>
      </c>
      <c r="E118" s="225"/>
      <c r="F118" s="215"/>
      <c r="G118" s="215"/>
      <c r="H118" s="215"/>
      <c r="I118" s="215"/>
      <c r="J118" s="215"/>
      <c r="K118" s="215"/>
      <c r="L118" s="215"/>
      <c r="M118" s="215"/>
    </row>
    <row r="119" spans="1:13" ht="18" x14ac:dyDescent="0.25">
      <c r="A119" s="234">
        <v>61201</v>
      </c>
      <c r="B119" s="235" t="s">
        <v>382</v>
      </c>
      <c r="C119" s="237">
        <v>0</v>
      </c>
      <c r="D119" s="237">
        <v>0</v>
      </c>
      <c r="E119" s="225"/>
      <c r="F119" s="215"/>
      <c r="G119" s="215"/>
      <c r="H119" s="215"/>
      <c r="I119" s="215"/>
      <c r="J119" s="215"/>
      <c r="K119" s="215"/>
      <c r="L119" s="215"/>
      <c r="M119" s="215"/>
    </row>
    <row r="120" spans="1:13" ht="18" x14ac:dyDescent="0.25">
      <c r="A120" s="222">
        <v>615</v>
      </c>
      <c r="B120" s="238" t="s">
        <v>383</v>
      </c>
      <c r="C120" s="239">
        <f>SUM(C121:C124)</f>
        <v>0</v>
      </c>
      <c r="D120" s="239">
        <f>SUM(D121:D124)</f>
        <v>0</v>
      </c>
      <c r="E120" s="225"/>
      <c r="F120" s="215"/>
      <c r="G120" s="215"/>
      <c r="H120" s="215"/>
      <c r="I120" s="215"/>
      <c r="J120" s="215"/>
      <c r="K120" s="215"/>
      <c r="L120" s="215"/>
      <c r="M120" s="215"/>
    </row>
    <row r="121" spans="1:13" ht="18" x14ac:dyDescent="0.25">
      <c r="A121" s="234">
        <v>61501</v>
      </c>
      <c r="B121" s="245" t="s">
        <v>384</v>
      </c>
      <c r="C121" s="239">
        <v>0</v>
      </c>
      <c r="D121" s="239">
        <v>0</v>
      </c>
      <c r="E121" s="225"/>
      <c r="F121" s="215"/>
      <c r="G121" s="215"/>
      <c r="H121" s="215"/>
      <c r="I121" s="215"/>
      <c r="J121" s="215"/>
      <c r="K121" s="215"/>
      <c r="L121" s="215"/>
      <c r="M121" s="215"/>
    </row>
    <row r="122" spans="1:13" ht="18" x14ac:dyDescent="0.25">
      <c r="A122" s="234">
        <v>61502</v>
      </c>
      <c r="B122" s="245" t="s">
        <v>385</v>
      </c>
      <c r="C122" s="239">
        <v>0</v>
      </c>
      <c r="D122" s="239">
        <v>0</v>
      </c>
      <c r="E122" s="225"/>
      <c r="F122" s="215"/>
      <c r="G122" s="215"/>
      <c r="H122" s="215"/>
      <c r="I122" s="215"/>
      <c r="J122" s="215"/>
      <c r="K122" s="215"/>
      <c r="L122" s="215"/>
      <c r="M122" s="215"/>
    </row>
    <row r="123" spans="1:13" ht="18" x14ac:dyDescent="0.25">
      <c r="A123" s="234">
        <v>61503</v>
      </c>
      <c r="B123" s="245" t="s">
        <v>386</v>
      </c>
      <c r="C123" s="239">
        <v>0</v>
      </c>
      <c r="D123" s="239">
        <v>0</v>
      </c>
      <c r="E123" s="225"/>
      <c r="F123" s="215"/>
      <c r="G123" s="215"/>
      <c r="H123" s="215"/>
      <c r="I123" s="215"/>
      <c r="J123" s="215"/>
      <c r="K123" s="215"/>
      <c r="L123" s="215"/>
      <c r="M123" s="215"/>
    </row>
    <row r="124" spans="1:13" ht="18" x14ac:dyDescent="0.25">
      <c r="A124" s="234">
        <v>61599</v>
      </c>
      <c r="B124" s="245" t="s">
        <v>387</v>
      </c>
      <c r="C124" s="237">
        <v>0</v>
      </c>
      <c r="D124" s="237">
        <v>0</v>
      </c>
      <c r="E124" s="225"/>
      <c r="F124" s="215"/>
      <c r="G124" s="215"/>
      <c r="H124" s="215"/>
      <c r="I124" s="215"/>
      <c r="J124" s="215"/>
      <c r="K124" s="215"/>
      <c r="L124" s="215"/>
      <c r="M124" s="215"/>
    </row>
    <row r="125" spans="1:13" ht="18" x14ac:dyDescent="0.25">
      <c r="A125" s="222">
        <v>616</v>
      </c>
      <c r="B125" s="238" t="s">
        <v>388</v>
      </c>
      <c r="C125" s="239">
        <f>SUM(C126:C133)</f>
        <v>0</v>
      </c>
      <c r="D125" s="239">
        <f>SUM(D126:D133)</f>
        <v>0</v>
      </c>
      <c r="E125" s="225"/>
      <c r="F125" s="215"/>
      <c r="G125" s="215"/>
      <c r="H125" s="215"/>
      <c r="I125" s="215"/>
      <c r="J125" s="215"/>
      <c r="K125" s="215"/>
      <c r="L125" s="215"/>
      <c r="M125" s="215"/>
    </row>
    <row r="126" spans="1:13" ht="18" x14ac:dyDescent="0.25">
      <c r="A126" s="234">
        <v>61601</v>
      </c>
      <c r="B126" s="235" t="s">
        <v>389</v>
      </c>
      <c r="C126" s="239">
        <v>0</v>
      </c>
      <c r="D126" s="239">
        <v>0</v>
      </c>
      <c r="E126" s="225"/>
      <c r="F126" s="215"/>
      <c r="G126" s="215"/>
      <c r="H126" s="215"/>
      <c r="I126" s="215"/>
      <c r="J126" s="215"/>
      <c r="K126" s="215"/>
      <c r="L126" s="215"/>
      <c r="M126" s="215"/>
    </row>
    <row r="127" spans="1:13" ht="18" x14ac:dyDescent="0.25">
      <c r="A127" s="234">
        <v>61602</v>
      </c>
      <c r="B127" s="235" t="s">
        <v>390</v>
      </c>
      <c r="C127" s="239">
        <v>0</v>
      </c>
      <c r="D127" s="239">
        <v>0</v>
      </c>
      <c r="E127" s="225"/>
      <c r="F127" s="215"/>
      <c r="G127" s="215"/>
      <c r="H127" s="215"/>
      <c r="I127" s="215"/>
      <c r="J127" s="215"/>
      <c r="K127" s="215"/>
      <c r="L127" s="215"/>
      <c r="M127" s="215"/>
    </row>
    <row r="128" spans="1:13" ht="18" x14ac:dyDescent="0.25">
      <c r="A128" s="234">
        <v>61603</v>
      </c>
      <c r="B128" s="235" t="s">
        <v>391</v>
      </c>
      <c r="C128" s="239">
        <v>0</v>
      </c>
      <c r="D128" s="239">
        <v>0</v>
      </c>
      <c r="E128" s="225"/>
      <c r="F128" s="215"/>
      <c r="G128" s="215"/>
      <c r="H128" s="215"/>
      <c r="I128" s="215"/>
      <c r="J128" s="215"/>
      <c r="K128" s="215"/>
      <c r="L128" s="215"/>
      <c r="M128" s="215"/>
    </row>
    <row r="129" spans="1:13" ht="18" x14ac:dyDescent="0.25">
      <c r="A129" s="234">
        <v>61604</v>
      </c>
      <c r="B129" s="235" t="s">
        <v>392</v>
      </c>
      <c r="C129" s="239">
        <v>0</v>
      </c>
      <c r="D129" s="239">
        <v>0</v>
      </c>
      <c r="E129" s="225"/>
      <c r="F129" s="215"/>
      <c r="G129" s="215"/>
      <c r="H129" s="215"/>
      <c r="I129" s="215"/>
      <c r="J129" s="215"/>
      <c r="K129" s="215"/>
      <c r="L129" s="215"/>
      <c r="M129" s="215"/>
    </row>
    <row r="130" spans="1:13" ht="18" x14ac:dyDescent="0.25">
      <c r="A130" s="234">
        <v>61606</v>
      </c>
      <c r="B130" s="235" t="s">
        <v>393</v>
      </c>
      <c r="C130" s="239">
        <v>0</v>
      </c>
      <c r="D130" s="239">
        <v>0</v>
      </c>
      <c r="E130" s="225"/>
      <c r="F130" s="215"/>
      <c r="G130" s="215"/>
      <c r="H130" s="215"/>
      <c r="I130" s="215"/>
      <c r="J130" s="215"/>
      <c r="K130" s="215"/>
      <c r="L130" s="215"/>
      <c r="M130" s="215"/>
    </row>
    <row r="131" spans="1:13" ht="18" x14ac:dyDescent="0.25">
      <c r="A131" s="234">
        <v>61607</v>
      </c>
      <c r="B131" s="235" t="s">
        <v>394</v>
      </c>
      <c r="C131" s="239">
        <v>0</v>
      </c>
      <c r="D131" s="239">
        <v>0</v>
      </c>
      <c r="E131" s="225"/>
      <c r="F131" s="215"/>
      <c r="G131" s="215"/>
      <c r="H131" s="215"/>
      <c r="I131" s="215"/>
      <c r="J131" s="215"/>
      <c r="K131" s="215"/>
      <c r="L131" s="215"/>
      <c r="M131" s="215"/>
    </row>
    <row r="132" spans="1:13" ht="18" x14ac:dyDescent="0.25">
      <c r="A132" s="234">
        <v>61608</v>
      </c>
      <c r="B132" s="235" t="s">
        <v>395</v>
      </c>
      <c r="C132" s="239">
        <v>0</v>
      </c>
      <c r="D132" s="239">
        <v>0</v>
      </c>
      <c r="E132" s="225"/>
      <c r="F132" s="215"/>
      <c r="G132" s="215"/>
      <c r="H132" s="215"/>
      <c r="I132" s="215"/>
      <c r="J132" s="215"/>
      <c r="K132" s="215"/>
      <c r="L132" s="215"/>
      <c r="M132" s="215"/>
    </row>
    <row r="133" spans="1:13" ht="18" x14ac:dyDescent="0.25">
      <c r="A133" s="234">
        <v>61699</v>
      </c>
      <c r="B133" s="235" t="s">
        <v>396</v>
      </c>
      <c r="C133" s="237">
        <v>0</v>
      </c>
      <c r="D133" s="237">
        <v>0</v>
      </c>
      <c r="E133" s="225"/>
      <c r="F133" s="215"/>
      <c r="G133" s="215"/>
      <c r="H133" s="215"/>
      <c r="I133" s="215"/>
      <c r="J133" s="215"/>
      <c r="K133" s="215"/>
      <c r="L133" s="215"/>
      <c r="M133" s="215"/>
    </row>
    <row r="134" spans="1:13" ht="18" x14ac:dyDescent="0.25">
      <c r="A134" s="222">
        <v>62</v>
      </c>
      <c r="B134" s="238" t="s">
        <v>259</v>
      </c>
      <c r="C134" s="239">
        <f>SUM(C135,C137,)</f>
        <v>0</v>
      </c>
      <c r="D134" s="239">
        <f>SUM(D135,D137,)</f>
        <v>0</v>
      </c>
      <c r="E134" s="225"/>
      <c r="F134" s="215"/>
      <c r="G134" s="215"/>
      <c r="H134" s="215"/>
      <c r="I134" s="215"/>
      <c r="J134" s="215"/>
      <c r="K134" s="215"/>
      <c r="L134" s="215"/>
      <c r="M134" s="215"/>
    </row>
    <row r="135" spans="1:13" ht="18" x14ac:dyDescent="0.25">
      <c r="A135" s="222">
        <v>622</v>
      </c>
      <c r="B135" s="238" t="s">
        <v>397</v>
      </c>
      <c r="C135" s="239">
        <f>SUM(C136)</f>
        <v>0</v>
      </c>
      <c r="D135" s="239">
        <f>SUM(D136)</f>
        <v>0</v>
      </c>
      <c r="E135" s="225"/>
      <c r="F135" s="215"/>
      <c r="G135" s="215"/>
      <c r="H135" s="215"/>
      <c r="I135" s="215"/>
      <c r="J135" s="215"/>
      <c r="K135" s="215"/>
      <c r="L135" s="215"/>
      <c r="M135" s="215"/>
    </row>
    <row r="136" spans="1:13" ht="39.75" customHeight="1" x14ac:dyDescent="0.25">
      <c r="A136" s="234">
        <v>62201</v>
      </c>
      <c r="B136" s="249" t="s">
        <v>398</v>
      </c>
      <c r="C136" s="237"/>
      <c r="D136" s="237">
        <v>0</v>
      </c>
      <c r="E136" s="225"/>
      <c r="F136" s="215"/>
      <c r="G136" s="215"/>
      <c r="H136" s="215"/>
      <c r="I136" s="215"/>
      <c r="J136" s="215"/>
      <c r="K136" s="215"/>
      <c r="L136" s="215"/>
      <c r="M136" s="215"/>
    </row>
    <row r="137" spans="1:13" ht="18" x14ac:dyDescent="0.25">
      <c r="A137" s="222">
        <v>623</v>
      </c>
      <c r="B137" s="238" t="s">
        <v>399</v>
      </c>
      <c r="C137" s="239">
        <f>SUM(C138)</f>
        <v>0</v>
      </c>
      <c r="D137" s="239">
        <f>SUM(D138)</f>
        <v>0</v>
      </c>
      <c r="E137" s="225"/>
      <c r="F137" s="215"/>
      <c r="G137" s="215"/>
      <c r="H137" s="215"/>
      <c r="I137" s="215"/>
      <c r="J137" s="215"/>
      <c r="K137" s="215"/>
      <c r="L137" s="215"/>
      <c r="M137" s="215"/>
    </row>
    <row r="138" spans="1:13" ht="18" x14ac:dyDescent="0.25">
      <c r="A138" s="234">
        <v>62303</v>
      </c>
      <c r="B138" s="235" t="s">
        <v>372</v>
      </c>
      <c r="C138" s="237"/>
      <c r="D138" s="237">
        <v>0</v>
      </c>
      <c r="E138" s="225"/>
      <c r="F138" s="215"/>
      <c r="G138" s="215"/>
      <c r="H138" s="215"/>
      <c r="I138" s="215"/>
      <c r="J138" s="215"/>
      <c r="K138" s="215"/>
      <c r="L138" s="215"/>
      <c r="M138" s="215"/>
    </row>
    <row r="139" spans="1:13" ht="18" x14ac:dyDescent="0.25">
      <c r="A139" s="222">
        <v>72</v>
      </c>
      <c r="B139" s="238" t="s">
        <v>189</v>
      </c>
      <c r="C139" s="239">
        <f>SUM(C140)</f>
        <v>0</v>
      </c>
      <c r="D139" s="239">
        <f>SUM(D140)</f>
        <v>0</v>
      </c>
      <c r="E139" s="225"/>
      <c r="F139" s="215"/>
      <c r="G139" s="215"/>
      <c r="H139" s="215"/>
      <c r="I139" s="215"/>
      <c r="J139" s="215"/>
      <c r="K139" s="215"/>
      <c r="L139" s="215"/>
      <c r="M139" s="215"/>
    </row>
    <row r="140" spans="1:13" ht="18" x14ac:dyDescent="0.25">
      <c r="A140" s="222">
        <v>721</v>
      </c>
      <c r="B140" s="238" t="s">
        <v>400</v>
      </c>
      <c r="C140" s="239">
        <f>SUM(C141)</f>
        <v>0</v>
      </c>
      <c r="D140" s="239">
        <f>SUM(D141)</f>
        <v>0</v>
      </c>
      <c r="E140" s="225"/>
      <c r="F140" s="215"/>
      <c r="G140" s="215"/>
      <c r="H140" s="215"/>
      <c r="I140" s="215"/>
      <c r="J140" s="215"/>
      <c r="K140" s="215"/>
      <c r="L140" s="215"/>
      <c r="M140" s="215"/>
    </row>
    <row r="141" spans="1:13" ht="18.75" thickBot="1" x14ac:dyDescent="0.3">
      <c r="A141" s="250">
        <v>72101</v>
      </c>
      <c r="B141" s="251" t="s">
        <v>400</v>
      </c>
      <c r="C141" s="252">
        <v>0</v>
      </c>
      <c r="D141" s="252">
        <v>0</v>
      </c>
      <c r="E141" s="253"/>
      <c r="F141" s="215"/>
      <c r="G141" s="215"/>
      <c r="H141" s="215"/>
      <c r="I141" s="215"/>
      <c r="J141" s="215"/>
      <c r="K141" s="215"/>
      <c r="L141" s="215"/>
      <c r="M141" s="215"/>
    </row>
    <row r="142" spans="1:13" ht="18" x14ac:dyDescent="0.25">
      <c r="A142" s="254"/>
      <c r="B142" s="255" t="s">
        <v>93</v>
      </c>
      <c r="C142" s="256">
        <f>SUM(C38+C94+C105+C111+C134+C139)+C12</f>
        <v>0</v>
      </c>
      <c r="D142" s="256">
        <f>SUM(D38+D94+D105+D111+D134+D139)+D12+D32</f>
        <v>6343</v>
      </c>
      <c r="E142" s="256">
        <f>SUM(C142:D142)</f>
        <v>6343</v>
      </c>
      <c r="F142" s="215"/>
      <c r="G142" s="215"/>
      <c r="H142" s="215"/>
      <c r="I142" s="215"/>
      <c r="J142" s="215"/>
      <c r="K142" s="215"/>
      <c r="L142" s="215"/>
      <c r="M142" s="215"/>
    </row>
    <row r="143" spans="1:13" ht="18" x14ac:dyDescent="0.25">
      <c r="A143" s="215"/>
      <c r="B143" s="215"/>
      <c r="C143" s="215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</row>
    <row r="144" spans="1:13" ht="18" x14ac:dyDescent="0.25">
      <c r="A144" s="665" t="s">
        <v>408</v>
      </c>
      <c r="B144" s="665" t="s">
        <v>409</v>
      </c>
      <c r="C144" s="674" t="s">
        <v>410</v>
      </c>
      <c r="D144" s="665" t="s">
        <v>411</v>
      </c>
      <c r="E144" s="674" t="s">
        <v>412</v>
      </c>
      <c r="F144" s="674" t="s">
        <v>413</v>
      </c>
      <c r="G144" s="674"/>
      <c r="H144" s="674" t="s">
        <v>414</v>
      </c>
      <c r="I144" s="664" t="s">
        <v>415</v>
      </c>
      <c r="J144" s="664"/>
      <c r="K144" s="664"/>
      <c r="L144" s="664"/>
      <c r="M144" s="665" t="s">
        <v>93</v>
      </c>
    </row>
    <row r="145" spans="1:13" ht="18" x14ac:dyDescent="0.25">
      <c r="A145" s="665"/>
      <c r="B145" s="665"/>
      <c r="C145" s="674"/>
      <c r="D145" s="665"/>
      <c r="E145" s="674"/>
      <c r="F145" s="674"/>
      <c r="G145" s="674"/>
      <c r="H145" s="674"/>
      <c r="I145" s="258" t="s">
        <v>416</v>
      </c>
      <c r="J145" s="675" t="s">
        <v>417</v>
      </c>
      <c r="K145" s="675"/>
      <c r="L145" s="675"/>
      <c r="M145" s="665"/>
    </row>
    <row r="146" spans="1:13" ht="36" x14ac:dyDescent="0.25">
      <c r="A146" s="665"/>
      <c r="B146" s="665"/>
      <c r="C146" s="674"/>
      <c r="D146" s="665"/>
      <c r="E146" s="674"/>
      <c r="F146" s="259" t="s">
        <v>418</v>
      </c>
      <c r="G146" s="259" t="s">
        <v>419</v>
      </c>
      <c r="H146" s="259" t="s">
        <v>420</v>
      </c>
      <c r="I146" s="259" t="s">
        <v>421</v>
      </c>
      <c r="J146" s="260" t="s">
        <v>422</v>
      </c>
      <c r="K146" s="260" t="s">
        <v>423</v>
      </c>
      <c r="L146" s="259" t="s">
        <v>265</v>
      </c>
      <c r="M146" s="665"/>
    </row>
    <row r="147" spans="1:13" ht="18" x14ac:dyDescent="0.25">
      <c r="A147" s="261">
        <v>53</v>
      </c>
      <c r="B147" s="269" t="s">
        <v>522</v>
      </c>
      <c r="C147" s="269" t="s">
        <v>523</v>
      </c>
      <c r="D147" s="270" t="s">
        <v>426</v>
      </c>
      <c r="E147" s="272" t="s">
        <v>133</v>
      </c>
      <c r="F147" s="265">
        <v>370</v>
      </c>
      <c r="G147" s="265">
        <f>+F147*12</f>
        <v>4440</v>
      </c>
      <c r="H147" s="268">
        <v>370</v>
      </c>
      <c r="I147" s="266">
        <f>+H147*6.75%*12</f>
        <v>299.70000000000005</v>
      </c>
      <c r="J147" s="292">
        <v>0</v>
      </c>
      <c r="K147" s="266">
        <f>+H147*7.5%*12</f>
        <v>333</v>
      </c>
      <c r="L147" s="266">
        <f>SUM(I147:K147)</f>
        <v>632.70000000000005</v>
      </c>
      <c r="M147" s="268">
        <f>ROUND((+G147+H147+L147),2)</f>
        <v>5442.7</v>
      </c>
    </row>
    <row r="148" spans="1:13" ht="18" x14ac:dyDescent="0.25">
      <c r="A148" s="261"/>
      <c r="B148" s="313" t="s">
        <v>448</v>
      </c>
      <c r="C148" s="269"/>
      <c r="D148" s="325"/>
      <c r="E148" s="272"/>
      <c r="F148" s="316">
        <f t="shared" ref="F148:M148" si="0">+F147</f>
        <v>370</v>
      </c>
      <c r="G148" s="316">
        <f t="shared" si="0"/>
        <v>4440</v>
      </c>
      <c r="H148" s="316">
        <f t="shared" si="0"/>
        <v>370</v>
      </c>
      <c r="I148" s="316">
        <f t="shared" si="0"/>
        <v>299.70000000000005</v>
      </c>
      <c r="J148" s="316">
        <f t="shared" si="0"/>
        <v>0</v>
      </c>
      <c r="K148" s="316">
        <f t="shared" si="0"/>
        <v>333</v>
      </c>
      <c r="L148" s="316">
        <f t="shared" si="0"/>
        <v>632.70000000000005</v>
      </c>
      <c r="M148" s="316">
        <f t="shared" si="0"/>
        <v>5442.7</v>
      </c>
    </row>
  </sheetData>
  <mergeCells count="20">
    <mergeCell ref="F144:G145"/>
    <mergeCell ref="H144:H145"/>
    <mergeCell ref="I144:L144"/>
    <mergeCell ref="M144:M146"/>
    <mergeCell ref="J145:L145"/>
    <mergeCell ref="A9:E9"/>
    <mergeCell ref="A10:B10"/>
    <mergeCell ref="C10:D10"/>
    <mergeCell ref="E10:E11"/>
    <mergeCell ref="A144:A146"/>
    <mergeCell ref="B144:B146"/>
    <mergeCell ref="C144:C146"/>
    <mergeCell ref="D144:D146"/>
    <mergeCell ref="E144:E146"/>
    <mergeCell ref="A8:E8"/>
    <mergeCell ref="A3:E3"/>
    <mergeCell ref="A4:E4"/>
    <mergeCell ref="A5:E5"/>
    <mergeCell ref="A6:E6"/>
    <mergeCell ref="A7:E7"/>
  </mergeCells>
  <pageMargins left="0.70866141732283472" right="0.11811023622047245" top="0.35433070866141736" bottom="0.55118110236220474" header="0.31496062992125984" footer="0.31496062992125984"/>
  <pageSetup scale="90" orientation="portrait" horizontalDpi="120" verticalDpi="72" r:id="rId1"/>
  <headerFooter>
    <oddHeader>&amp;A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D31"/>
  <sheetViews>
    <sheetView topLeftCell="A10" workbookViewId="0">
      <selection activeCell="G27" sqref="G27"/>
    </sheetView>
  </sheetViews>
  <sheetFormatPr baseColWidth="10" defaultRowHeight="15" x14ac:dyDescent="0.25"/>
  <cols>
    <col min="2" max="2" width="65.85546875" customWidth="1"/>
    <col min="3" max="3" width="32.42578125" customWidth="1"/>
    <col min="4" max="4" width="13.7109375" customWidth="1"/>
  </cols>
  <sheetData>
    <row r="8" spans="1:4" ht="33" x14ac:dyDescent="0.6">
      <c r="A8" s="636" t="s">
        <v>97</v>
      </c>
      <c r="B8" s="636"/>
      <c r="C8" s="636"/>
      <c r="D8" s="636"/>
    </row>
    <row r="9" spans="1:4" ht="33" x14ac:dyDescent="0.6">
      <c r="A9" s="636" t="s">
        <v>88</v>
      </c>
      <c r="B9" s="636"/>
      <c r="C9" s="636"/>
      <c r="D9" s="636"/>
    </row>
    <row r="10" spans="1:4" ht="33" x14ac:dyDescent="0.6">
      <c r="A10" s="636" t="s">
        <v>89</v>
      </c>
      <c r="B10" s="636"/>
      <c r="C10" s="636"/>
      <c r="D10" s="636"/>
    </row>
    <row r="11" spans="1:4" ht="16.5" customHeight="1" thickBot="1" x14ac:dyDescent="0.3">
      <c r="A11" s="57"/>
      <c r="B11" s="57"/>
      <c r="C11" s="57"/>
      <c r="D11" s="57"/>
    </row>
    <row r="12" spans="1:4" ht="16.5" hidden="1" thickBot="1" x14ac:dyDescent="0.3">
      <c r="B12" s="58"/>
      <c r="C12" s="58"/>
    </row>
    <row r="13" spans="1:4" ht="48" customHeight="1" thickBot="1" x14ac:dyDescent="0.35">
      <c r="A13" s="92"/>
      <c r="B13" s="93"/>
      <c r="C13" s="93"/>
      <c r="D13" s="94"/>
    </row>
    <row r="14" spans="1:4" ht="25.5" thickBot="1" x14ac:dyDescent="0.55000000000000004">
      <c r="A14" s="95"/>
      <c r="B14" s="637" t="s">
        <v>90</v>
      </c>
      <c r="C14" s="637"/>
      <c r="D14" s="96"/>
    </row>
    <row r="15" spans="1:4" ht="24" x14ac:dyDescent="0.45">
      <c r="A15" s="95"/>
      <c r="B15" s="59"/>
      <c r="C15" s="59"/>
      <c r="D15" s="96"/>
    </row>
    <row r="16" spans="1:4" ht="24.75" x14ac:dyDescent="0.5">
      <c r="A16" s="95"/>
      <c r="B16" s="60" t="s">
        <v>91</v>
      </c>
      <c r="C16" s="61">
        <v>2030287.76</v>
      </c>
      <c r="D16" s="96"/>
    </row>
    <row r="17" spans="1:4" ht="24.75" x14ac:dyDescent="0.5">
      <c r="A17" s="95"/>
      <c r="B17" s="60"/>
      <c r="C17" s="61"/>
      <c r="D17" s="96"/>
    </row>
    <row r="18" spans="1:4" ht="24.75" x14ac:dyDescent="0.5">
      <c r="A18" s="95"/>
      <c r="B18" s="60" t="s">
        <v>92</v>
      </c>
      <c r="C18" s="61">
        <v>908723.61</v>
      </c>
      <c r="D18" s="96"/>
    </row>
    <row r="19" spans="1:4" ht="24.75" thickBot="1" x14ac:dyDescent="0.5">
      <c r="A19" s="95"/>
      <c r="B19" s="62"/>
      <c r="C19" s="63"/>
      <c r="D19" s="96"/>
    </row>
    <row r="20" spans="1:4" ht="25.5" thickBot="1" x14ac:dyDescent="0.55000000000000004">
      <c r="A20" s="95"/>
      <c r="B20" s="64" t="s">
        <v>93</v>
      </c>
      <c r="C20" s="65">
        <f>SUM(C16:C18)</f>
        <v>2939011.37</v>
      </c>
      <c r="D20" s="96"/>
    </row>
    <row r="21" spans="1:4" ht="24.75" x14ac:dyDescent="0.5">
      <c r="A21" s="95"/>
      <c r="B21" s="66"/>
      <c r="C21" s="67"/>
      <c r="D21" s="96"/>
    </row>
    <row r="22" spans="1:4" ht="24.75" thickBot="1" x14ac:dyDescent="0.5">
      <c r="A22" s="95"/>
      <c r="B22" s="99"/>
      <c r="C22" s="99"/>
      <c r="D22" s="96"/>
    </row>
    <row r="23" spans="1:4" ht="25.5" thickBot="1" x14ac:dyDescent="0.55000000000000004">
      <c r="A23" s="95"/>
      <c r="B23" s="637" t="s">
        <v>94</v>
      </c>
      <c r="C23" s="637"/>
      <c r="D23" s="96"/>
    </row>
    <row r="24" spans="1:4" ht="24" x14ac:dyDescent="0.45">
      <c r="A24" s="95"/>
      <c r="B24" s="59"/>
      <c r="C24" s="59"/>
      <c r="D24" s="96"/>
    </row>
    <row r="25" spans="1:4" ht="24.75" x14ac:dyDescent="0.5">
      <c r="A25" s="95"/>
      <c r="B25" s="60" t="s">
        <v>95</v>
      </c>
      <c r="C25" s="68">
        <v>2030287.76</v>
      </c>
      <c r="D25" s="96"/>
    </row>
    <row r="26" spans="1:4" ht="24.75" x14ac:dyDescent="0.5">
      <c r="A26" s="95"/>
      <c r="B26" s="60"/>
      <c r="C26" s="61"/>
      <c r="D26" s="96"/>
    </row>
    <row r="27" spans="1:4" ht="24.75" x14ac:dyDescent="0.5">
      <c r="A27" s="95"/>
      <c r="B27" s="60" t="s">
        <v>96</v>
      </c>
      <c r="C27" s="68">
        <v>908723.61</v>
      </c>
      <c r="D27" s="96"/>
    </row>
    <row r="28" spans="1:4" ht="24.75" thickBot="1" x14ac:dyDescent="0.5">
      <c r="A28" s="95"/>
      <c r="B28" s="69"/>
      <c r="C28" s="70"/>
      <c r="D28" s="96"/>
    </row>
    <row r="29" spans="1:4" ht="24.75" thickBot="1" x14ac:dyDescent="0.5">
      <c r="A29" s="95"/>
      <c r="B29" s="69"/>
      <c r="C29" s="70"/>
      <c r="D29" s="96"/>
    </row>
    <row r="30" spans="1:4" ht="46.5" customHeight="1" thickBot="1" x14ac:dyDescent="0.55000000000000004">
      <c r="A30" s="95"/>
      <c r="B30" s="64" t="s">
        <v>93</v>
      </c>
      <c r="C30" s="65">
        <f>SUM(C25:C27)</f>
        <v>2939011.37</v>
      </c>
      <c r="D30" s="96"/>
    </row>
    <row r="31" spans="1:4" ht="49.5" customHeight="1" thickBot="1" x14ac:dyDescent="0.35">
      <c r="A31" s="98"/>
      <c r="B31" s="100"/>
      <c r="C31" s="100"/>
      <c r="D31" s="97"/>
    </row>
  </sheetData>
  <mergeCells count="5">
    <mergeCell ref="A8:D8"/>
    <mergeCell ref="A9:D9"/>
    <mergeCell ref="A10:D10"/>
    <mergeCell ref="B14:C14"/>
    <mergeCell ref="B23:C23"/>
  </mergeCells>
  <pageMargins left="0.51181102362204722" right="0.31496062992125984" top="1.5354330708661419" bottom="0.74803149606299213" header="0.31496062992125984" footer="0.31496062992125984"/>
  <pageSetup scale="8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150"/>
  <sheetViews>
    <sheetView topLeftCell="A127" workbookViewId="0">
      <selection activeCell="I136" sqref="I136"/>
    </sheetView>
  </sheetViews>
  <sheetFormatPr baseColWidth="10" defaultRowHeight="15" x14ac:dyDescent="0.25"/>
  <cols>
    <col min="2" max="2" width="47.28515625" customWidth="1"/>
    <col min="3" max="3" width="14.42578125" customWidth="1"/>
    <col min="4" max="4" width="18.42578125" customWidth="1"/>
    <col min="5" max="5" width="16.7109375" customWidth="1"/>
    <col min="6" max="6" width="15.28515625" customWidth="1"/>
    <col min="7" max="7" width="15.5703125" customWidth="1"/>
    <col min="8" max="8" width="14.28515625" customWidth="1"/>
    <col min="9" max="9" width="13.85546875" customWidth="1"/>
    <col min="11" max="11" width="13.5703125" customWidth="1"/>
    <col min="12" max="12" width="16.140625" customWidth="1"/>
    <col min="13" max="13" width="17.140625" customWidth="1"/>
  </cols>
  <sheetData>
    <row r="3" spans="1:13" ht="18" x14ac:dyDescent="0.25">
      <c r="A3" s="672" t="s">
        <v>401</v>
      </c>
      <c r="B3" s="672"/>
      <c r="C3" s="672"/>
      <c r="D3" s="672"/>
      <c r="E3" s="672"/>
      <c r="F3" s="215"/>
      <c r="G3" s="215"/>
      <c r="H3" s="215"/>
      <c r="I3" s="215"/>
      <c r="J3" s="215"/>
      <c r="K3" s="215"/>
      <c r="L3" s="215"/>
      <c r="M3" s="215"/>
    </row>
    <row r="4" spans="1:13" ht="18" x14ac:dyDescent="0.25">
      <c r="A4" s="672" t="s">
        <v>402</v>
      </c>
      <c r="B4" s="672"/>
      <c r="C4" s="672"/>
      <c r="D4" s="672"/>
      <c r="E4" s="672"/>
      <c r="F4" s="215"/>
      <c r="G4" s="215"/>
      <c r="H4" s="215"/>
      <c r="I4" s="215"/>
      <c r="J4" s="215"/>
      <c r="K4" s="215"/>
      <c r="L4" s="215"/>
      <c r="M4" s="215"/>
    </row>
    <row r="5" spans="1:13" ht="18" x14ac:dyDescent="0.25">
      <c r="A5" s="672" t="s">
        <v>163</v>
      </c>
      <c r="B5" s="672"/>
      <c r="C5" s="672"/>
      <c r="D5" s="672"/>
      <c r="E5" s="672"/>
      <c r="F5" s="215"/>
      <c r="G5" s="215"/>
      <c r="H5" s="215"/>
      <c r="I5" s="215"/>
      <c r="J5" s="215"/>
      <c r="K5" s="215"/>
      <c r="L5" s="215"/>
      <c r="M5" s="215"/>
    </row>
    <row r="6" spans="1:13" ht="18" x14ac:dyDescent="0.25">
      <c r="A6" s="672" t="s">
        <v>438</v>
      </c>
      <c r="B6" s="672"/>
      <c r="C6" s="672"/>
      <c r="D6" s="672"/>
      <c r="E6" s="672"/>
      <c r="F6" s="215"/>
      <c r="G6" s="215"/>
      <c r="H6" s="215"/>
      <c r="I6" s="215"/>
      <c r="J6" s="215"/>
      <c r="K6" s="215"/>
      <c r="L6" s="215"/>
      <c r="M6" s="215"/>
    </row>
    <row r="7" spans="1:13" ht="18" x14ac:dyDescent="0.25">
      <c r="A7" s="672" t="s">
        <v>403</v>
      </c>
      <c r="B7" s="672"/>
      <c r="C7" s="672"/>
      <c r="D7" s="672"/>
      <c r="E7" s="672"/>
      <c r="F7" s="215"/>
      <c r="G7" s="215"/>
      <c r="H7" s="215"/>
      <c r="I7" s="215"/>
      <c r="J7" s="215"/>
      <c r="K7" s="215"/>
      <c r="L7" s="215"/>
      <c r="M7" s="215"/>
    </row>
    <row r="8" spans="1:13" ht="18" x14ac:dyDescent="0.25">
      <c r="A8" s="672" t="s">
        <v>525</v>
      </c>
      <c r="B8" s="672"/>
      <c r="C8" s="672"/>
      <c r="D8" s="672"/>
      <c r="E8" s="672"/>
      <c r="F8" s="215"/>
      <c r="G8" s="215"/>
      <c r="H8" s="215"/>
      <c r="I8" s="215"/>
      <c r="J8" s="215"/>
      <c r="K8" s="215"/>
      <c r="L8" s="215"/>
      <c r="M8" s="215"/>
    </row>
    <row r="9" spans="1:13" ht="18" x14ac:dyDescent="0.25">
      <c r="A9" s="673" t="s">
        <v>530</v>
      </c>
      <c r="B9" s="673"/>
      <c r="C9" s="673"/>
      <c r="D9" s="673"/>
      <c r="E9" s="673"/>
      <c r="F9" s="215"/>
      <c r="G9" s="215"/>
      <c r="H9" s="215"/>
      <c r="I9" s="215"/>
      <c r="J9" s="215"/>
      <c r="K9" s="215"/>
      <c r="L9" s="215"/>
      <c r="M9" s="215"/>
    </row>
    <row r="10" spans="1:13" ht="18" x14ac:dyDescent="0.25">
      <c r="A10" s="664" t="s">
        <v>269</v>
      </c>
      <c r="B10" s="664"/>
      <c r="C10" s="664" t="s">
        <v>270</v>
      </c>
      <c r="D10" s="664"/>
      <c r="E10" s="665" t="s">
        <v>93</v>
      </c>
      <c r="F10" s="215"/>
      <c r="G10" s="215"/>
      <c r="H10" s="215"/>
      <c r="I10" s="215"/>
      <c r="J10" s="215"/>
      <c r="K10" s="215"/>
      <c r="L10" s="215"/>
      <c r="M10" s="215"/>
    </row>
    <row r="11" spans="1:13" ht="72" x14ac:dyDescent="0.25">
      <c r="A11" s="217" t="s">
        <v>271</v>
      </c>
      <c r="B11" s="217" t="s">
        <v>272</v>
      </c>
      <c r="C11" s="218" t="s">
        <v>405</v>
      </c>
      <c r="D11" s="218" t="s">
        <v>275</v>
      </c>
      <c r="E11" s="665"/>
      <c r="F11" s="215"/>
      <c r="G11" s="215"/>
      <c r="H11" s="215"/>
      <c r="I11" s="215"/>
      <c r="J11" s="215"/>
      <c r="K11" s="215"/>
      <c r="L11" s="215"/>
      <c r="M11" s="215"/>
    </row>
    <row r="12" spans="1:13" ht="18" x14ac:dyDescent="0.25">
      <c r="A12" s="219">
        <v>51</v>
      </c>
      <c r="B12" s="220" t="s">
        <v>192</v>
      </c>
      <c r="C12" s="221">
        <f>SUM(C13,C18,C22,C25,C27,C29,C35)</f>
        <v>0</v>
      </c>
      <c r="D12" s="221">
        <f>SUM(D13,D18,D22,D25,D27,D29,D35)</f>
        <v>12215</v>
      </c>
      <c r="E12" s="221"/>
      <c r="F12" s="215"/>
      <c r="G12" s="215"/>
      <c r="H12" s="215"/>
      <c r="I12" s="215"/>
      <c r="J12" s="215"/>
      <c r="K12" s="215"/>
      <c r="L12" s="215"/>
      <c r="M12" s="215"/>
    </row>
    <row r="13" spans="1:13" ht="18" x14ac:dyDescent="0.25">
      <c r="A13" s="222">
        <v>511</v>
      </c>
      <c r="B13" s="223" t="s">
        <v>276</v>
      </c>
      <c r="C13" s="224">
        <f>SUM(C14:C17)</f>
        <v>0</v>
      </c>
      <c r="D13" s="224">
        <f>SUM(D14:D17)</f>
        <v>10790</v>
      </c>
      <c r="E13" s="225"/>
      <c r="F13" s="215"/>
      <c r="G13" s="215"/>
      <c r="H13" s="215"/>
      <c r="I13" s="215"/>
      <c r="J13" s="215"/>
      <c r="K13" s="215"/>
      <c r="L13" s="215"/>
      <c r="M13" s="215"/>
    </row>
    <row r="14" spans="1:13" ht="18" x14ac:dyDescent="0.25">
      <c r="A14" s="226" t="s">
        <v>277</v>
      </c>
      <c r="B14" s="227" t="s">
        <v>278</v>
      </c>
      <c r="C14" s="228">
        <v>0</v>
      </c>
      <c r="D14" s="228">
        <v>9960</v>
      </c>
      <c r="E14" s="225"/>
      <c r="F14" s="215"/>
      <c r="G14" s="215"/>
      <c r="H14" s="215"/>
      <c r="I14" s="215"/>
      <c r="J14" s="215"/>
      <c r="K14" s="215"/>
      <c r="L14" s="215"/>
      <c r="M14" s="215"/>
    </row>
    <row r="15" spans="1:13" ht="18" x14ac:dyDescent="0.25">
      <c r="A15" s="226" t="s">
        <v>279</v>
      </c>
      <c r="B15" s="227" t="s">
        <v>280</v>
      </c>
      <c r="C15" s="228">
        <v>0</v>
      </c>
      <c r="D15" s="228">
        <v>830</v>
      </c>
      <c r="E15" s="225"/>
      <c r="F15" s="215"/>
      <c r="G15" s="215"/>
      <c r="H15" s="215"/>
      <c r="I15" s="215"/>
      <c r="J15" s="215"/>
      <c r="K15" s="215"/>
      <c r="L15" s="215"/>
      <c r="M15" s="215"/>
    </row>
    <row r="16" spans="1:13" ht="18" x14ac:dyDescent="0.25">
      <c r="A16" s="226" t="s">
        <v>281</v>
      </c>
      <c r="B16" s="227" t="s">
        <v>282</v>
      </c>
      <c r="C16" s="228">
        <v>0</v>
      </c>
      <c r="D16" s="228">
        <v>0</v>
      </c>
      <c r="E16" s="225"/>
      <c r="F16" s="215"/>
      <c r="G16" s="215"/>
      <c r="H16" s="215"/>
      <c r="I16" s="215"/>
      <c r="J16" s="215"/>
      <c r="K16" s="215"/>
      <c r="L16" s="215"/>
      <c r="M16" s="215"/>
    </row>
    <row r="17" spans="1:13" ht="18" x14ac:dyDescent="0.25">
      <c r="A17" s="226" t="s">
        <v>283</v>
      </c>
      <c r="B17" s="227" t="s">
        <v>284</v>
      </c>
      <c r="C17" s="229">
        <v>0</v>
      </c>
      <c r="D17" s="229">
        <v>0</v>
      </c>
      <c r="E17" s="230"/>
      <c r="F17" s="215"/>
      <c r="G17" s="215"/>
      <c r="H17" s="215"/>
      <c r="I17" s="215"/>
      <c r="J17" s="215"/>
      <c r="K17" s="215"/>
      <c r="L17" s="215"/>
      <c r="M17" s="215"/>
    </row>
    <row r="18" spans="1:13" ht="18" x14ac:dyDescent="0.25">
      <c r="A18" s="232" t="s">
        <v>285</v>
      </c>
      <c r="B18" s="233" t="s">
        <v>286</v>
      </c>
      <c r="C18" s="224">
        <f>SUM(C19:C21)</f>
        <v>0</v>
      </c>
      <c r="D18" s="224">
        <f>SUM(D19:D21)</f>
        <v>0</v>
      </c>
      <c r="E18" s="225"/>
      <c r="F18" s="215"/>
      <c r="G18" s="215"/>
      <c r="H18" s="215"/>
      <c r="I18" s="215"/>
      <c r="J18" s="215"/>
      <c r="K18" s="215"/>
      <c r="L18" s="215"/>
      <c r="M18" s="215"/>
    </row>
    <row r="19" spans="1:13" ht="18" x14ac:dyDescent="0.25">
      <c r="A19" s="226" t="s">
        <v>287</v>
      </c>
      <c r="B19" s="227" t="s">
        <v>278</v>
      </c>
      <c r="C19" s="228">
        <v>0</v>
      </c>
      <c r="D19" s="228">
        <v>0</v>
      </c>
      <c r="E19" s="225"/>
      <c r="F19" s="215"/>
      <c r="G19" s="215"/>
      <c r="H19" s="215"/>
      <c r="I19" s="215"/>
      <c r="J19" s="215"/>
      <c r="K19" s="215"/>
      <c r="L19" s="215"/>
      <c r="M19" s="215"/>
    </row>
    <row r="20" spans="1:13" ht="18" x14ac:dyDescent="0.25">
      <c r="A20" s="234">
        <v>51202</v>
      </c>
      <c r="B20" s="235" t="s">
        <v>288</v>
      </c>
      <c r="C20" s="228">
        <v>0</v>
      </c>
      <c r="D20" s="228">
        <v>0</v>
      </c>
      <c r="E20" s="225"/>
      <c r="F20" s="215"/>
      <c r="G20" s="215"/>
      <c r="H20" s="215"/>
      <c r="I20" s="215"/>
      <c r="J20" s="215"/>
      <c r="K20" s="215"/>
      <c r="L20" s="215"/>
      <c r="M20" s="215"/>
    </row>
    <row r="21" spans="1:13" ht="18" x14ac:dyDescent="0.25">
      <c r="A21" s="226" t="s">
        <v>289</v>
      </c>
      <c r="B21" s="227" t="s">
        <v>280</v>
      </c>
      <c r="C21" s="228">
        <v>0</v>
      </c>
      <c r="D21" s="228">
        <v>0</v>
      </c>
      <c r="E21" s="225"/>
      <c r="F21" s="215"/>
      <c r="G21" s="215"/>
      <c r="H21" s="215"/>
      <c r="I21" s="215"/>
      <c r="J21" s="215"/>
      <c r="K21" s="215"/>
      <c r="L21" s="215"/>
      <c r="M21" s="215"/>
    </row>
    <row r="22" spans="1:13" ht="18" x14ac:dyDescent="0.25">
      <c r="A22" s="232" t="s">
        <v>290</v>
      </c>
      <c r="B22" s="233" t="s">
        <v>291</v>
      </c>
      <c r="C22" s="224">
        <f>SUM(C23:C24)</f>
        <v>0</v>
      </c>
      <c r="D22" s="224">
        <f>SUM(D23:D24)</f>
        <v>0</v>
      </c>
      <c r="E22" s="225"/>
      <c r="F22" s="215"/>
      <c r="G22" s="215"/>
      <c r="H22" s="215"/>
      <c r="I22" s="215"/>
      <c r="J22" s="215"/>
      <c r="K22" s="215"/>
      <c r="L22" s="215"/>
      <c r="M22" s="215"/>
    </row>
    <row r="23" spans="1:13" ht="18" x14ac:dyDescent="0.25">
      <c r="A23" s="234">
        <v>51301</v>
      </c>
      <c r="B23" s="235" t="s">
        <v>292</v>
      </c>
      <c r="C23" s="237">
        <v>0</v>
      </c>
      <c r="D23" s="237">
        <v>0</v>
      </c>
      <c r="E23" s="225"/>
      <c r="F23" s="215"/>
      <c r="G23" s="215"/>
      <c r="H23" s="215"/>
      <c r="I23" s="215"/>
      <c r="J23" s="215"/>
      <c r="K23" s="215"/>
      <c r="L23" s="215"/>
      <c r="M23" s="215"/>
    </row>
    <row r="24" spans="1:13" ht="18" x14ac:dyDescent="0.25">
      <c r="A24" s="234">
        <v>51302</v>
      </c>
      <c r="B24" s="235" t="s">
        <v>293</v>
      </c>
      <c r="C24" s="237">
        <v>0</v>
      </c>
      <c r="D24" s="237">
        <v>0</v>
      </c>
      <c r="E24" s="225"/>
      <c r="F24" s="215"/>
      <c r="G24" s="215"/>
      <c r="H24" s="215"/>
      <c r="I24" s="215"/>
      <c r="J24" s="215"/>
      <c r="K24" s="215"/>
      <c r="L24" s="215"/>
      <c r="M24" s="215"/>
    </row>
    <row r="25" spans="1:13" ht="18" x14ac:dyDescent="0.25">
      <c r="A25" s="222">
        <v>514</v>
      </c>
      <c r="B25" s="238" t="s">
        <v>294</v>
      </c>
      <c r="C25" s="239">
        <f>SUM(C26)</f>
        <v>0</v>
      </c>
      <c r="D25" s="239">
        <f>SUM(D26)</f>
        <v>750</v>
      </c>
      <c r="E25" s="225"/>
      <c r="F25" s="215"/>
      <c r="G25" s="215"/>
      <c r="H25" s="215"/>
      <c r="I25" s="215"/>
      <c r="J25" s="215"/>
      <c r="K25" s="215"/>
      <c r="L25" s="215"/>
      <c r="M25" s="215"/>
    </row>
    <row r="26" spans="1:13" ht="18" x14ac:dyDescent="0.25">
      <c r="A26" s="226" t="s">
        <v>295</v>
      </c>
      <c r="B26" s="227" t="s">
        <v>296</v>
      </c>
      <c r="C26" s="228">
        <v>0</v>
      </c>
      <c r="D26" s="228">
        <v>750</v>
      </c>
      <c r="E26" s="225"/>
      <c r="F26" s="215"/>
      <c r="G26" s="215"/>
      <c r="H26" s="215"/>
      <c r="I26" s="215"/>
      <c r="J26" s="215"/>
      <c r="K26" s="215"/>
      <c r="L26" s="215"/>
      <c r="M26" s="215"/>
    </row>
    <row r="27" spans="1:13" ht="18" x14ac:dyDescent="0.25">
      <c r="A27" s="222">
        <v>515</v>
      </c>
      <c r="B27" s="238" t="s">
        <v>297</v>
      </c>
      <c r="C27" s="224">
        <f>SUM(C28)</f>
        <v>0</v>
      </c>
      <c r="D27" s="224">
        <f>SUM(D28)</f>
        <v>675</v>
      </c>
      <c r="E27" s="225"/>
      <c r="F27" s="215"/>
      <c r="G27" s="215"/>
      <c r="H27" s="215"/>
      <c r="I27" s="215"/>
      <c r="J27" s="215"/>
      <c r="K27" s="215"/>
      <c r="L27" s="215"/>
      <c r="M27" s="215"/>
    </row>
    <row r="28" spans="1:13" ht="18" x14ac:dyDescent="0.25">
      <c r="A28" s="226" t="s">
        <v>298</v>
      </c>
      <c r="B28" s="227" t="s">
        <v>299</v>
      </c>
      <c r="C28" s="228">
        <v>0</v>
      </c>
      <c r="D28" s="228">
        <v>675</v>
      </c>
      <c r="E28" s="225"/>
      <c r="F28" s="215"/>
      <c r="G28" s="215"/>
      <c r="H28" s="215"/>
      <c r="I28" s="215"/>
      <c r="J28" s="215"/>
      <c r="K28" s="215"/>
      <c r="L28" s="215"/>
      <c r="M28" s="215"/>
    </row>
    <row r="29" spans="1:13" ht="18" x14ac:dyDescent="0.25">
      <c r="A29" s="232" t="s">
        <v>300</v>
      </c>
      <c r="B29" s="233" t="s">
        <v>301</v>
      </c>
      <c r="C29" s="224" t="s">
        <v>302</v>
      </c>
      <c r="D29" s="224">
        <f>SUM(D30:D31)</f>
        <v>0</v>
      </c>
      <c r="E29" s="225"/>
      <c r="F29" s="215"/>
      <c r="G29" s="215"/>
      <c r="H29" s="215"/>
      <c r="I29" s="215"/>
      <c r="J29" s="215"/>
      <c r="K29" s="215"/>
      <c r="L29" s="215"/>
      <c r="M29" s="215"/>
    </row>
    <row r="30" spans="1:13" ht="18" x14ac:dyDescent="0.25">
      <c r="A30" s="234">
        <v>51601</v>
      </c>
      <c r="B30" s="235" t="s">
        <v>301</v>
      </c>
      <c r="C30" s="237">
        <v>0</v>
      </c>
      <c r="D30" s="237">
        <v>0</v>
      </c>
      <c r="E30" s="225"/>
      <c r="F30" s="215"/>
      <c r="G30" s="215"/>
      <c r="H30" s="215"/>
      <c r="I30" s="215"/>
      <c r="J30" s="215"/>
      <c r="K30" s="215"/>
      <c r="L30" s="215"/>
      <c r="M30" s="215"/>
    </row>
    <row r="31" spans="1:13" ht="18" x14ac:dyDescent="0.25">
      <c r="A31" s="234">
        <v>51602</v>
      </c>
      <c r="B31" s="235" t="s">
        <v>303</v>
      </c>
      <c r="C31" s="237">
        <v>0</v>
      </c>
      <c r="D31" s="237">
        <v>0</v>
      </c>
      <c r="E31" s="225"/>
      <c r="F31" s="215"/>
      <c r="G31" s="215"/>
      <c r="H31" s="215"/>
      <c r="I31" s="215"/>
      <c r="J31" s="215"/>
      <c r="K31" s="215"/>
      <c r="L31" s="215"/>
      <c r="M31" s="215"/>
    </row>
    <row r="32" spans="1:13" ht="18" x14ac:dyDescent="0.25">
      <c r="A32" s="222">
        <v>517</v>
      </c>
      <c r="B32" s="238" t="s">
        <v>304</v>
      </c>
      <c r="C32" s="237"/>
      <c r="D32" s="237">
        <f>SUM(D33:D34)</f>
        <v>0</v>
      </c>
      <c r="E32" s="225"/>
      <c r="F32" s="215"/>
      <c r="G32" s="215"/>
      <c r="H32" s="215"/>
      <c r="I32" s="215"/>
      <c r="J32" s="215"/>
      <c r="K32" s="215"/>
      <c r="L32" s="215"/>
      <c r="M32" s="215"/>
    </row>
    <row r="33" spans="1:13" ht="18" x14ac:dyDescent="0.25">
      <c r="A33" s="234">
        <v>51701</v>
      </c>
      <c r="B33" s="235" t="s">
        <v>305</v>
      </c>
      <c r="C33" s="237"/>
      <c r="D33" s="237">
        <v>0</v>
      </c>
      <c r="E33" s="225"/>
      <c r="F33" s="215"/>
      <c r="G33" s="215"/>
      <c r="H33" s="215"/>
      <c r="I33" s="215"/>
      <c r="J33" s="215"/>
      <c r="K33" s="215"/>
      <c r="L33" s="215"/>
      <c r="M33" s="215"/>
    </row>
    <row r="34" spans="1:13" ht="18" x14ac:dyDescent="0.25">
      <c r="A34" s="234">
        <v>51702</v>
      </c>
      <c r="B34" s="235" t="s">
        <v>306</v>
      </c>
      <c r="C34" s="237"/>
      <c r="D34" s="237">
        <v>0</v>
      </c>
      <c r="E34" s="225"/>
      <c r="F34" s="215"/>
      <c r="G34" s="215"/>
      <c r="H34" s="215"/>
      <c r="I34" s="215"/>
      <c r="J34" s="215"/>
      <c r="K34" s="215"/>
      <c r="L34" s="215"/>
      <c r="M34" s="215"/>
    </row>
    <row r="35" spans="1:13" ht="18" x14ac:dyDescent="0.25">
      <c r="A35" s="222">
        <v>519</v>
      </c>
      <c r="B35" s="238" t="s">
        <v>307</v>
      </c>
      <c r="C35" s="239">
        <f>SUM(C36:C37)</f>
        <v>0</v>
      </c>
      <c r="D35" s="239">
        <f>SUM(D36:D37)</f>
        <v>0</v>
      </c>
      <c r="E35" s="225"/>
      <c r="F35" s="215"/>
      <c r="G35" s="215"/>
      <c r="H35" s="215"/>
      <c r="I35" s="215"/>
      <c r="J35" s="215"/>
      <c r="K35" s="215"/>
      <c r="L35" s="215"/>
      <c r="M35" s="215"/>
    </row>
    <row r="36" spans="1:13" ht="18" x14ac:dyDescent="0.25">
      <c r="A36" s="234">
        <v>51901</v>
      </c>
      <c r="B36" s="235" t="s">
        <v>308</v>
      </c>
      <c r="C36" s="237">
        <v>0</v>
      </c>
      <c r="D36" s="237">
        <v>0</v>
      </c>
      <c r="E36" s="225"/>
      <c r="F36" s="215"/>
      <c r="G36" s="215"/>
      <c r="H36" s="215"/>
      <c r="I36" s="215"/>
      <c r="J36" s="215"/>
      <c r="K36" s="215"/>
      <c r="L36" s="215"/>
      <c r="M36" s="215"/>
    </row>
    <row r="37" spans="1:13" ht="18" x14ac:dyDescent="0.25">
      <c r="A37" s="234">
        <v>51999</v>
      </c>
      <c r="B37" s="235" t="s">
        <v>307</v>
      </c>
      <c r="C37" s="237">
        <v>0</v>
      </c>
      <c r="D37" s="237">
        <v>0</v>
      </c>
      <c r="E37" s="225"/>
      <c r="F37" s="215"/>
      <c r="G37" s="215"/>
      <c r="H37" s="215"/>
      <c r="I37" s="215"/>
      <c r="J37" s="215"/>
      <c r="K37" s="215"/>
      <c r="L37" s="215"/>
      <c r="M37" s="215"/>
    </row>
    <row r="38" spans="1:13" ht="18" x14ac:dyDescent="0.25">
      <c r="A38" s="222">
        <v>54</v>
      </c>
      <c r="B38" s="238" t="s">
        <v>193</v>
      </c>
      <c r="C38" s="224">
        <f>SUM(C39,C59,C65,C82,)</f>
        <v>0</v>
      </c>
      <c r="D38" s="224">
        <f>SUM(D39,D59,D65,D82,)</f>
        <v>250</v>
      </c>
      <c r="E38" s="225"/>
      <c r="F38" s="215"/>
      <c r="G38" s="215"/>
      <c r="H38" s="215"/>
      <c r="I38" s="215"/>
      <c r="J38" s="215"/>
      <c r="K38" s="215"/>
      <c r="L38" s="215"/>
      <c r="M38" s="215"/>
    </row>
    <row r="39" spans="1:13" ht="18" x14ac:dyDescent="0.25">
      <c r="A39" s="222">
        <v>541</v>
      </c>
      <c r="B39" s="238" t="s">
        <v>309</v>
      </c>
      <c r="C39" s="239">
        <f>SUM(C40:C58)</f>
        <v>0</v>
      </c>
      <c r="D39" s="239">
        <f>SUM(D40:D58)</f>
        <v>250</v>
      </c>
      <c r="E39" s="225"/>
      <c r="F39" s="215"/>
      <c r="G39" s="215"/>
      <c r="H39" s="215"/>
      <c r="I39" s="215"/>
      <c r="J39" s="215"/>
      <c r="K39" s="215"/>
      <c r="L39" s="215"/>
      <c r="M39" s="215"/>
    </row>
    <row r="40" spans="1:13" ht="18" x14ac:dyDescent="0.25">
      <c r="A40" s="234">
        <v>54101</v>
      </c>
      <c r="B40" s="235" t="s">
        <v>310</v>
      </c>
      <c r="C40" s="237">
        <v>0</v>
      </c>
      <c r="D40" s="237">
        <v>0</v>
      </c>
      <c r="E40" s="225"/>
      <c r="F40" s="215"/>
      <c r="G40" s="215"/>
      <c r="H40" s="215"/>
      <c r="I40" s="215"/>
      <c r="J40" s="215"/>
      <c r="K40" s="215"/>
      <c r="L40" s="215"/>
      <c r="M40" s="215"/>
    </row>
    <row r="41" spans="1:13" ht="18" x14ac:dyDescent="0.25">
      <c r="A41" s="234">
        <v>54103</v>
      </c>
      <c r="B41" s="235" t="s">
        <v>311</v>
      </c>
      <c r="C41" s="237">
        <v>0</v>
      </c>
      <c r="D41" s="237">
        <v>0</v>
      </c>
      <c r="E41" s="225"/>
      <c r="F41" s="215"/>
      <c r="G41" s="215"/>
      <c r="H41" s="215"/>
      <c r="I41" s="215"/>
      <c r="J41" s="215"/>
      <c r="K41" s="215"/>
      <c r="L41" s="215"/>
      <c r="M41" s="215"/>
    </row>
    <row r="42" spans="1:13" ht="18" x14ac:dyDescent="0.25">
      <c r="A42" s="234">
        <v>54104</v>
      </c>
      <c r="B42" s="235" t="s">
        <v>312</v>
      </c>
      <c r="C42" s="237">
        <v>0</v>
      </c>
      <c r="D42" s="237">
        <v>0</v>
      </c>
      <c r="E42" s="225"/>
      <c r="F42" s="215"/>
      <c r="G42" s="215"/>
      <c r="H42" s="215"/>
      <c r="I42" s="215"/>
      <c r="J42" s="215"/>
      <c r="K42" s="215"/>
      <c r="L42" s="215"/>
      <c r="M42" s="215"/>
    </row>
    <row r="43" spans="1:13" ht="18" x14ac:dyDescent="0.25">
      <c r="A43" s="234">
        <v>54105</v>
      </c>
      <c r="B43" s="235" t="s">
        <v>313</v>
      </c>
      <c r="C43" s="237">
        <v>0</v>
      </c>
      <c r="D43" s="237">
        <v>150</v>
      </c>
      <c r="E43" s="225"/>
      <c r="F43" s="215"/>
      <c r="G43" s="215"/>
      <c r="H43" s="215"/>
      <c r="I43" s="215"/>
      <c r="J43" s="215"/>
      <c r="K43" s="215"/>
      <c r="L43" s="215"/>
      <c r="M43" s="215"/>
    </row>
    <row r="44" spans="1:13" ht="18" x14ac:dyDescent="0.25">
      <c r="A44" s="234">
        <v>54106</v>
      </c>
      <c r="B44" s="235" t="s">
        <v>314</v>
      </c>
      <c r="C44" s="237">
        <v>0</v>
      </c>
      <c r="D44" s="237">
        <v>0</v>
      </c>
      <c r="E44" s="225"/>
      <c r="F44" s="215"/>
      <c r="G44" s="215"/>
      <c r="H44" s="215"/>
      <c r="I44" s="215"/>
      <c r="J44" s="215"/>
      <c r="K44" s="215"/>
      <c r="L44" s="215"/>
      <c r="M44" s="215"/>
    </row>
    <row r="45" spans="1:13" ht="18" x14ac:dyDescent="0.25">
      <c r="A45" s="234">
        <v>54107</v>
      </c>
      <c r="B45" s="235" t="s">
        <v>315</v>
      </c>
      <c r="C45" s="237">
        <v>0</v>
      </c>
      <c r="D45" s="237">
        <v>0</v>
      </c>
      <c r="E45" s="225"/>
      <c r="F45" s="215"/>
      <c r="G45" s="215"/>
      <c r="H45" s="215"/>
      <c r="I45" s="215"/>
      <c r="J45" s="215"/>
      <c r="K45" s="215"/>
      <c r="L45" s="215"/>
      <c r="M45" s="215"/>
    </row>
    <row r="46" spans="1:13" ht="18" x14ac:dyDescent="0.25">
      <c r="A46" s="234">
        <v>54108</v>
      </c>
      <c r="B46" s="235" t="s">
        <v>316</v>
      </c>
      <c r="C46" s="237">
        <v>0</v>
      </c>
      <c r="D46" s="237">
        <v>0</v>
      </c>
      <c r="E46" s="225"/>
      <c r="F46" s="215"/>
      <c r="G46" s="215"/>
      <c r="H46" s="215"/>
      <c r="I46" s="215"/>
      <c r="J46" s="215"/>
      <c r="K46" s="215"/>
      <c r="L46" s="215"/>
      <c r="M46" s="215"/>
    </row>
    <row r="47" spans="1:13" ht="18" x14ac:dyDescent="0.25">
      <c r="A47" s="234">
        <v>54109</v>
      </c>
      <c r="B47" s="235" t="s">
        <v>317</v>
      </c>
      <c r="C47" s="237">
        <v>0</v>
      </c>
      <c r="D47" s="237">
        <v>0</v>
      </c>
      <c r="E47" s="225"/>
      <c r="F47" s="215"/>
      <c r="G47" s="215"/>
      <c r="H47" s="215"/>
      <c r="I47" s="215"/>
      <c r="J47" s="215"/>
      <c r="K47" s="215"/>
      <c r="L47" s="215"/>
      <c r="M47" s="215"/>
    </row>
    <row r="48" spans="1:13" ht="18" x14ac:dyDescent="0.25">
      <c r="A48" s="234">
        <v>54110</v>
      </c>
      <c r="B48" s="235" t="s">
        <v>318</v>
      </c>
      <c r="C48" s="237">
        <v>0</v>
      </c>
      <c r="D48" s="237">
        <v>0</v>
      </c>
      <c r="E48" s="225"/>
      <c r="F48" s="215"/>
      <c r="G48" s="215"/>
      <c r="H48" s="215"/>
      <c r="I48" s="215"/>
      <c r="J48" s="215"/>
      <c r="K48" s="215"/>
      <c r="L48" s="215"/>
      <c r="M48" s="215"/>
    </row>
    <row r="49" spans="1:13" ht="18" x14ac:dyDescent="0.25">
      <c r="A49" s="234">
        <v>54111</v>
      </c>
      <c r="B49" s="235" t="s">
        <v>319</v>
      </c>
      <c r="C49" s="237">
        <v>0</v>
      </c>
      <c r="D49" s="237">
        <v>0</v>
      </c>
      <c r="E49" s="225"/>
      <c r="F49" s="215"/>
      <c r="G49" s="215"/>
      <c r="H49" s="215"/>
      <c r="I49" s="215"/>
      <c r="J49" s="215"/>
      <c r="K49" s="215"/>
      <c r="L49" s="215"/>
      <c r="M49" s="215"/>
    </row>
    <row r="50" spans="1:13" ht="18" x14ac:dyDescent="0.25">
      <c r="A50" s="234">
        <v>54112</v>
      </c>
      <c r="B50" s="235" t="s">
        <v>320</v>
      </c>
      <c r="C50" s="237">
        <v>0</v>
      </c>
      <c r="D50" s="237">
        <v>0</v>
      </c>
      <c r="E50" s="225"/>
      <c r="F50" s="215"/>
      <c r="G50" s="215"/>
      <c r="H50" s="215"/>
      <c r="I50" s="215"/>
      <c r="J50" s="215"/>
      <c r="K50" s="215"/>
      <c r="L50" s="215"/>
      <c r="M50" s="215"/>
    </row>
    <row r="51" spans="1:13" ht="18" x14ac:dyDescent="0.25">
      <c r="A51" s="234">
        <v>54114</v>
      </c>
      <c r="B51" s="235" t="s">
        <v>321</v>
      </c>
      <c r="C51" s="237">
        <v>0</v>
      </c>
      <c r="D51" s="237">
        <v>100</v>
      </c>
      <c r="E51" s="225"/>
      <c r="F51" s="215"/>
      <c r="G51" s="215"/>
      <c r="H51" s="215"/>
      <c r="I51" s="215"/>
      <c r="J51" s="215"/>
      <c r="K51" s="215"/>
      <c r="L51" s="215"/>
      <c r="M51" s="215"/>
    </row>
    <row r="52" spans="1:13" ht="18" x14ac:dyDescent="0.25">
      <c r="A52" s="234">
        <v>54115</v>
      </c>
      <c r="B52" s="235" t="s">
        <v>322</v>
      </c>
      <c r="C52" s="237">
        <v>0</v>
      </c>
      <c r="D52" s="237">
        <v>0</v>
      </c>
      <c r="E52" s="225"/>
      <c r="F52" s="215"/>
      <c r="G52" s="215"/>
      <c r="H52" s="215"/>
      <c r="I52" s="215"/>
      <c r="J52" s="215"/>
      <c r="K52" s="215"/>
      <c r="L52" s="215"/>
      <c r="M52" s="215"/>
    </row>
    <row r="53" spans="1:13" ht="18" x14ac:dyDescent="0.25">
      <c r="A53" s="234">
        <v>54116</v>
      </c>
      <c r="B53" s="235" t="s">
        <v>323</v>
      </c>
      <c r="C53" s="237">
        <v>0</v>
      </c>
      <c r="D53" s="237">
        <v>0</v>
      </c>
      <c r="E53" s="225"/>
      <c r="F53" s="215"/>
      <c r="G53" s="215"/>
      <c r="H53" s="215"/>
      <c r="I53" s="215"/>
      <c r="J53" s="215"/>
      <c r="K53" s="215"/>
      <c r="L53" s="215"/>
      <c r="M53" s="215"/>
    </row>
    <row r="54" spans="1:13" ht="18" x14ac:dyDescent="0.25">
      <c r="A54" s="234">
        <v>54117</v>
      </c>
      <c r="B54" s="235" t="s">
        <v>324</v>
      </c>
      <c r="C54" s="237">
        <v>0</v>
      </c>
      <c r="D54" s="237">
        <v>0</v>
      </c>
      <c r="E54" s="225"/>
      <c r="F54" s="215"/>
      <c r="G54" s="215"/>
      <c r="H54" s="215"/>
      <c r="I54" s="215"/>
      <c r="J54" s="215"/>
      <c r="K54" s="215"/>
      <c r="L54" s="215"/>
      <c r="M54" s="215"/>
    </row>
    <row r="55" spans="1:13" ht="18" x14ac:dyDescent="0.25">
      <c r="A55" s="234">
        <v>54118</v>
      </c>
      <c r="B55" s="235" t="s">
        <v>325</v>
      </c>
      <c r="C55" s="237">
        <v>0</v>
      </c>
      <c r="D55" s="237">
        <v>0</v>
      </c>
      <c r="E55" s="225"/>
      <c r="F55" s="215"/>
      <c r="G55" s="215"/>
      <c r="H55" s="215"/>
      <c r="I55" s="215"/>
      <c r="J55" s="215"/>
      <c r="K55" s="215"/>
      <c r="L55" s="215"/>
      <c r="M55" s="215"/>
    </row>
    <row r="56" spans="1:13" ht="18" x14ac:dyDescent="0.25">
      <c r="A56" s="234">
        <v>54119</v>
      </c>
      <c r="B56" s="235" t="s">
        <v>326</v>
      </c>
      <c r="C56" s="237">
        <v>0</v>
      </c>
      <c r="D56" s="237">
        <v>0</v>
      </c>
      <c r="E56" s="225"/>
      <c r="F56" s="215"/>
      <c r="G56" s="215"/>
      <c r="H56" s="215"/>
      <c r="I56" s="215"/>
      <c r="J56" s="215"/>
      <c r="K56" s="215"/>
      <c r="L56" s="215"/>
      <c r="M56" s="215"/>
    </row>
    <row r="57" spans="1:13" ht="18" x14ac:dyDescent="0.25">
      <c r="A57" s="234">
        <v>54121</v>
      </c>
      <c r="B57" s="235" t="s">
        <v>327</v>
      </c>
      <c r="C57" s="237">
        <v>0</v>
      </c>
      <c r="D57" s="237">
        <v>0</v>
      </c>
      <c r="E57" s="225"/>
      <c r="F57" s="215"/>
      <c r="G57" s="215"/>
      <c r="H57" s="215"/>
      <c r="I57" s="215"/>
      <c r="J57" s="215"/>
      <c r="K57" s="215"/>
      <c r="L57" s="215"/>
      <c r="M57" s="215"/>
    </row>
    <row r="58" spans="1:13" ht="18" x14ac:dyDescent="0.25">
      <c r="A58" s="234">
        <v>54199</v>
      </c>
      <c r="B58" s="235" t="s">
        <v>328</v>
      </c>
      <c r="C58" s="237">
        <v>0</v>
      </c>
      <c r="D58" s="237">
        <v>0</v>
      </c>
      <c r="E58" s="225"/>
      <c r="F58" s="215"/>
      <c r="G58" s="215"/>
      <c r="H58" s="215"/>
      <c r="I58" s="215"/>
      <c r="J58" s="215"/>
      <c r="K58" s="215"/>
      <c r="L58" s="215"/>
      <c r="M58" s="215"/>
    </row>
    <row r="59" spans="1:13" ht="18" x14ac:dyDescent="0.25">
      <c r="A59" s="222">
        <v>542</v>
      </c>
      <c r="B59" s="238" t="s">
        <v>329</v>
      </c>
      <c r="C59" s="239">
        <f>SUM(C60:C64)</f>
        <v>0</v>
      </c>
      <c r="D59" s="239">
        <f>SUM(D60:D64)</f>
        <v>0</v>
      </c>
      <c r="E59" s="225"/>
      <c r="F59" s="215"/>
      <c r="G59" s="215"/>
      <c r="H59" s="215"/>
      <c r="I59" s="215"/>
      <c r="J59" s="215"/>
      <c r="K59" s="215"/>
      <c r="L59" s="215"/>
      <c r="M59" s="215"/>
    </row>
    <row r="60" spans="1:13" ht="18" x14ac:dyDescent="0.25">
      <c r="A60" s="234">
        <v>54205</v>
      </c>
      <c r="B60" s="235" t="s">
        <v>21</v>
      </c>
      <c r="C60" s="237">
        <v>0</v>
      </c>
      <c r="D60" s="237">
        <v>0</v>
      </c>
      <c r="E60" s="225"/>
      <c r="F60" s="215"/>
      <c r="G60" s="215"/>
      <c r="H60" s="215"/>
      <c r="I60" s="215"/>
      <c r="J60" s="215"/>
      <c r="K60" s="215"/>
      <c r="L60" s="215"/>
      <c r="M60" s="215"/>
    </row>
    <row r="61" spans="1:13" ht="18" x14ac:dyDescent="0.25">
      <c r="A61" s="234">
        <v>54201</v>
      </c>
      <c r="B61" s="235" t="s">
        <v>330</v>
      </c>
      <c r="C61" s="237">
        <v>0</v>
      </c>
      <c r="D61" s="237">
        <v>0</v>
      </c>
      <c r="E61" s="225"/>
      <c r="F61" s="215"/>
      <c r="G61" s="215"/>
      <c r="H61" s="215"/>
      <c r="I61" s="215"/>
      <c r="J61" s="215"/>
      <c r="K61" s="215"/>
      <c r="L61" s="215"/>
      <c r="M61" s="215"/>
    </row>
    <row r="62" spans="1:13" ht="18" x14ac:dyDescent="0.25">
      <c r="A62" s="234">
        <v>54202</v>
      </c>
      <c r="B62" s="235" t="s">
        <v>331</v>
      </c>
      <c r="C62" s="237">
        <v>0</v>
      </c>
      <c r="D62" s="237">
        <v>0</v>
      </c>
      <c r="E62" s="225"/>
      <c r="F62" s="215"/>
      <c r="G62" s="215"/>
      <c r="H62" s="215"/>
      <c r="I62" s="215"/>
      <c r="J62" s="215"/>
      <c r="K62" s="215"/>
      <c r="L62" s="215"/>
      <c r="M62" s="215"/>
    </row>
    <row r="63" spans="1:13" ht="18" x14ac:dyDescent="0.25">
      <c r="A63" s="234">
        <v>54203</v>
      </c>
      <c r="B63" s="235" t="s">
        <v>332</v>
      </c>
      <c r="C63" s="237">
        <v>0</v>
      </c>
      <c r="D63" s="237">
        <v>0</v>
      </c>
      <c r="E63" s="225"/>
      <c r="F63" s="215"/>
      <c r="G63" s="215"/>
      <c r="H63" s="215"/>
      <c r="I63" s="215"/>
      <c r="J63" s="215"/>
      <c r="K63" s="215"/>
      <c r="L63" s="215"/>
      <c r="M63" s="215"/>
    </row>
    <row r="64" spans="1:13" ht="18" x14ac:dyDescent="0.25">
      <c r="A64" s="234">
        <v>54204</v>
      </c>
      <c r="B64" s="215" t="s">
        <v>333</v>
      </c>
      <c r="C64" s="240">
        <v>0</v>
      </c>
      <c r="D64" s="240">
        <v>0</v>
      </c>
      <c r="E64" s="225"/>
      <c r="F64" s="215"/>
      <c r="G64" s="215"/>
      <c r="H64" s="215"/>
      <c r="I64" s="215"/>
      <c r="J64" s="215"/>
      <c r="K64" s="215"/>
      <c r="L64" s="215"/>
      <c r="M64" s="215"/>
    </row>
    <row r="65" spans="1:13" ht="18" x14ac:dyDescent="0.25">
      <c r="A65" s="222">
        <v>543</v>
      </c>
      <c r="B65" s="238" t="s">
        <v>334</v>
      </c>
      <c r="C65" s="239">
        <f>SUM(C66:C81)</f>
        <v>0</v>
      </c>
      <c r="D65" s="239">
        <f>SUM(D66:D81)</f>
        <v>0</v>
      </c>
      <c r="E65" s="225"/>
      <c r="F65" s="215"/>
      <c r="G65" s="215"/>
      <c r="H65" s="215"/>
      <c r="I65" s="215"/>
      <c r="J65" s="215"/>
      <c r="K65" s="215"/>
      <c r="L65" s="215"/>
      <c r="M65" s="215"/>
    </row>
    <row r="66" spans="1:13" ht="18" x14ac:dyDescent="0.25">
      <c r="A66" s="234">
        <v>54301</v>
      </c>
      <c r="B66" s="235" t="s">
        <v>335</v>
      </c>
      <c r="C66" s="237">
        <v>0</v>
      </c>
      <c r="D66" s="237">
        <v>0</v>
      </c>
      <c r="E66" s="225"/>
      <c r="F66" s="215"/>
      <c r="G66" s="215"/>
      <c r="H66" s="215"/>
      <c r="I66" s="215"/>
      <c r="J66" s="215"/>
      <c r="K66" s="215"/>
      <c r="L66" s="215"/>
      <c r="M66" s="215"/>
    </row>
    <row r="67" spans="1:13" ht="18" x14ac:dyDescent="0.25">
      <c r="A67" s="234">
        <v>54302</v>
      </c>
      <c r="B67" s="235" t="s">
        <v>336</v>
      </c>
      <c r="C67" s="237">
        <v>0</v>
      </c>
      <c r="D67" s="237">
        <v>0</v>
      </c>
      <c r="E67" s="225"/>
      <c r="F67" s="215"/>
      <c r="G67" s="215"/>
      <c r="H67" s="215"/>
      <c r="I67" s="215"/>
      <c r="J67" s="215"/>
      <c r="K67" s="215"/>
      <c r="L67" s="215"/>
      <c r="M67" s="215"/>
    </row>
    <row r="68" spans="1:13" ht="18" x14ac:dyDescent="0.25">
      <c r="A68" s="234">
        <v>54303</v>
      </c>
      <c r="B68" s="235" t="s">
        <v>337</v>
      </c>
      <c r="C68" s="237">
        <v>0</v>
      </c>
      <c r="D68" s="237">
        <v>0</v>
      </c>
      <c r="E68" s="225"/>
      <c r="F68" s="215"/>
      <c r="G68" s="215"/>
      <c r="H68" s="215"/>
      <c r="I68" s="215"/>
      <c r="J68" s="215"/>
      <c r="K68" s="215"/>
      <c r="L68" s="215"/>
      <c r="M68" s="215"/>
    </row>
    <row r="69" spans="1:13" ht="18" x14ac:dyDescent="0.25">
      <c r="A69" s="234">
        <v>54304</v>
      </c>
      <c r="B69" s="235" t="s">
        <v>338</v>
      </c>
      <c r="C69" s="237">
        <v>0</v>
      </c>
      <c r="D69" s="237">
        <v>0</v>
      </c>
      <c r="E69" s="225"/>
      <c r="F69" s="215"/>
      <c r="G69" s="215"/>
      <c r="H69" s="215"/>
      <c r="I69" s="215"/>
      <c r="J69" s="215"/>
      <c r="K69" s="215"/>
      <c r="L69" s="215"/>
      <c r="M69" s="215"/>
    </row>
    <row r="70" spans="1:13" ht="18" x14ac:dyDescent="0.25">
      <c r="A70" s="234">
        <v>54305</v>
      </c>
      <c r="B70" s="235" t="s">
        <v>339</v>
      </c>
      <c r="C70" s="237">
        <v>0</v>
      </c>
      <c r="D70" s="237">
        <v>0</v>
      </c>
      <c r="E70" s="225"/>
      <c r="F70" s="215"/>
      <c r="G70" s="215"/>
      <c r="H70" s="215"/>
      <c r="I70" s="215"/>
      <c r="J70" s="215"/>
      <c r="K70" s="215"/>
      <c r="L70" s="215"/>
      <c r="M70" s="215"/>
    </row>
    <row r="71" spans="1:13" ht="18" x14ac:dyDescent="0.25">
      <c r="A71" s="234">
        <v>54306</v>
      </c>
      <c r="B71" s="235" t="s">
        <v>340</v>
      </c>
      <c r="C71" s="237">
        <v>0</v>
      </c>
      <c r="D71" s="237">
        <v>0</v>
      </c>
      <c r="E71" s="225"/>
      <c r="F71" s="215"/>
      <c r="G71" s="215"/>
      <c r="H71" s="215"/>
      <c r="I71" s="215"/>
      <c r="J71" s="215"/>
      <c r="K71" s="215"/>
      <c r="L71" s="215"/>
      <c r="M71" s="215"/>
    </row>
    <row r="72" spans="1:13" ht="18" x14ac:dyDescent="0.25">
      <c r="A72" s="234">
        <v>54307</v>
      </c>
      <c r="B72" s="235" t="s">
        <v>341</v>
      </c>
      <c r="C72" s="237">
        <v>0</v>
      </c>
      <c r="D72" s="237">
        <v>0</v>
      </c>
      <c r="E72" s="225"/>
      <c r="F72" s="215"/>
      <c r="G72" s="215"/>
      <c r="H72" s="215"/>
      <c r="I72" s="215"/>
      <c r="J72" s="215"/>
      <c r="K72" s="215"/>
      <c r="L72" s="215"/>
      <c r="M72" s="215"/>
    </row>
    <row r="73" spans="1:13" ht="18" x14ac:dyDescent="0.25">
      <c r="A73" s="234">
        <v>54309</v>
      </c>
      <c r="B73" s="235" t="s">
        <v>342</v>
      </c>
      <c r="C73" s="237">
        <v>0</v>
      </c>
      <c r="D73" s="237">
        <v>0</v>
      </c>
      <c r="E73" s="225"/>
      <c r="F73" s="215"/>
      <c r="G73" s="215"/>
      <c r="H73" s="215"/>
      <c r="I73" s="215"/>
      <c r="J73" s="215"/>
      <c r="K73" s="215"/>
      <c r="L73" s="215"/>
      <c r="M73" s="215"/>
    </row>
    <row r="74" spans="1:13" ht="18" x14ac:dyDescent="0.25">
      <c r="A74" s="234">
        <v>54310</v>
      </c>
      <c r="B74" s="235" t="s">
        <v>343</v>
      </c>
      <c r="C74" s="237">
        <v>0</v>
      </c>
      <c r="D74" s="237">
        <v>0</v>
      </c>
      <c r="E74" s="225"/>
      <c r="F74" s="215"/>
      <c r="G74" s="215"/>
      <c r="H74" s="215"/>
      <c r="I74" s="215"/>
      <c r="J74" s="215"/>
      <c r="K74" s="215"/>
      <c r="L74" s="215"/>
      <c r="M74" s="215"/>
    </row>
    <row r="75" spans="1:13" ht="18" x14ac:dyDescent="0.25">
      <c r="A75" s="234">
        <v>54311</v>
      </c>
      <c r="B75" s="235" t="s">
        <v>344</v>
      </c>
      <c r="C75" s="237">
        <v>0</v>
      </c>
      <c r="D75" s="237">
        <v>0</v>
      </c>
      <c r="E75" s="225"/>
      <c r="F75" s="215"/>
      <c r="G75" s="215"/>
      <c r="H75" s="215"/>
      <c r="I75" s="215"/>
      <c r="J75" s="215"/>
      <c r="K75" s="215"/>
      <c r="L75" s="215"/>
      <c r="M75" s="215"/>
    </row>
    <row r="76" spans="1:13" ht="18" x14ac:dyDescent="0.25">
      <c r="A76" s="241">
        <v>54313</v>
      </c>
      <c r="B76" s="235" t="s">
        <v>345</v>
      </c>
      <c r="C76" s="237">
        <v>0</v>
      </c>
      <c r="D76" s="237">
        <v>0</v>
      </c>
      <c r="E76" s="225"/>
      <c r="F76" s="215"/>
      <c r="G76" s="215"/>
      <c r="H76" s="215"/>
      <c r="I76" s="215"/>
      <c r="J76" s="215"/>
      <c r="K76" s="215"/>
      <c r="L76" s="215"/>
      <c r="M76" s="215"/>
    </row>
    <row r="77" spans="1:13" ht="18" x14ac:dyDescent="0.25">
      <c r="A77" s="242">
        <v>54316</v>
      </c>
      <c r="B77" s="235" t="s">
        <v>346</v>
      </c>
      <c r="C77" s="237">
        <v>0</v>
      </c>
      <c r="D77" s="237">
        <v>0</v>
      </c>
      <c r="E77" s="225"/>
      <c r="F77" s="215"/>
      <c r="G77" s="215"/>
      <c r="H77" s="215"/>
      <c r="I77" s="215"/>
      <c r="J77" s="215"/>
      <c r="K77" s="215"/>
      <c r="L77" s="215"/>
      <c r="M77" s="215"/>
    </row>
    <row r="78" spans="1:13" ht="18" x14ac:dyDescent="0.25">
      <c r="A78" s="243">
        <v>54317</v>
      </c>
      <c r="B78" s="235" t="s">
        <v>347</v>
      </c>
      <c r="C78" s="237">
        <v>0</v>
      </c>
      <c r="D78" s="237">
        <v>0</v>
      </c>
      <c r="E78" s="225"/>
      <c r="F78" s="215"/>
      <c r="G78" s="215"/>
      <c r="H78" s="215"/>
      <c r="I78" s="215"/>
      <c r="J78" s="215"/>
      <c r="K78" s="215"/>
      <c r="L78" s="215"/>
      <c r="M78" s="215"/>
    </row>
    <row r="79" spans="1:13" ht="18" x14ac:dyDescent="0.25">
      <c r="A79" s="244">
        <v>54314</v>
      </c>
      <c r="B79" s="235" t="s">
        <v>348</v>
      </c>
      <c r="C79" s="237">
        <v>0</v>
      </c>
      <c r="D79" s="237">
        <v>0</v>
      </c>
      <c r="E79" s="225"/>
      <c r="F79" s="215"/>
      <c r="G79" s="215"/>
      <c r="H79" s="215"/>
      <c r="I79" s="215"/>
      <c r="J79" s="215"/>
      <c r="K79" s="215"/>
      <c r="L79" s="215"/>
      <c r="M79" s="215"/>
    </row>
    <row r="80" spans="1:13" ht="18" x14ac:dyDescent="0.25">
      <c r="A80" s="244">
        <v>54318</v>
      </c>
      <c r="B80" s="245" t="s">
        <v>349</v>
      </c>
      <c r="C80" s="237">
        <v>0</v>
      </c>
      <c r="D80" s="237">
        <v>0</v>
      </c>
      <c r="E80" s="225"/>
      <c r="F80" s="215"/>
      <c r="G80" s="215"/>
      <c r="H80" s="215"/>
      <c r="I80" s="215"/>
      <c r="J80" s="215"/>
      <c r="K80" s="215"/>
      <c r="L80" s="215"/>
      <c r="M80" s="215"/>
    </row>
    <row r="81" spans="1:13" ht="18" x14ac:dyDescent="0.25">
      <c r="A81" s="234">
        <v>54399</v>
      </c>
      <c r="B81" s="245" t="s">
        <v>350</v>
      </c>
      <c r="C81" s="237">
        <v>0</v>
      </c>
      <c r="D81" s="237">
        <v>0</v>
      </c>
      <c r="E81" s="225"/>
      <c r="F81" s="215"/>
      <c r="G81" s="215"/>
      <c r="H81" s="215"/>
      <c r="I81" s="215"/>
      <c r="J81" s="215"/>
      <c r="K81" s="215"/>
      <c r="L81" s="215"/>
      <c r="M81" s="215"/>
    </row>
    <row r="82" spans="1:13" ht="18" x14ac:dyDescent="0.25">
      <c r="A82" s="222">
        <v>544</v>
      </c>
      <c r="B82" s="246" t="s">
        <v>351</v>
      </c>
      <c r="C82" s="239">
        <f>SUM(C83:C93)</f>
        <v>0</v>
      </c>
      <c r="D82" s="239">
        <f>SUM(D83:D93)</f>
        <v>0</v>
      </c>
      <c r="E82" s="225"/>
      <c r="F82" s="215"/>
      <c r="G82" s="215"/>
      <c r="H82" s="215"/>
      <c r="I82" s="215"/>
      <c r="J82" s="215"/>
      <c r="K82" s="215"/>
      <c r="L82" s="215"/>
      <c r="M82" s="215"/>
    </row>
    <row r="83" spans="1:13" ht="18" x14ac:dyDescent="0.25">
      <c r="A83" s="234">
        <v>54401</v>
      </c>
      <c r="B83" s="235" t="s">
        <v>352</v>
      </c>
      <c r="C83" s="237">
        <v>0</v>
      </c>
      <c r="D83" s="237">
        <v>0</v>
      </c>
      <c r="E83" s="225"/>
      <c r="F83" s="215"/>
      <c r="G83" s="215"/>
      <c r="H83" s="215"/>
      <c r="I83" s="215"/>
      <c r="J83" s="215"/>
      <c r="K83" s="215"/>
      <c r="L83" s="215"/>
      <c r="M83" s="215"/>
    </row>
    <row r="84" spans="1:13" ht="18" x14ac:dyDescent="0.25">
      <c r="A84" s="234">
        <v>54402</v>
      </c>
      <c r="B84" s="235" t="s">
        <v>407</v>
      </c>
      <c r="C84" s="237">
        <v>0</v>
      </c>
      <c r="D84" s="237">
        <v>0</v>
      </c>
      <c r="E84" s="225"/>
      <c r="F84" s="215"/>
      <c r="G84" s="215"/>
      <c r="H84" s="215"/>
      <c r="I84" s="215"/>
      <c r="J84" s="215"/>
      <c r="K84" s="215"/>
      <c r="L84" s="215"/>
      <c r="M84" s="215"/>
    </row>
    <row r="85" spans="1:13" ht="18" x14ac:dyDescent="0.25">
      <c r="A85" s="234">
        <v>54404</v>
      </c>
      <c r="B85" s="235" t="s">
        <v>353</v>
      </c>
      <c r="C85" s="237">
        <v>0</v>
      </c>
      <c r="D85" s="237">
        <v>0</v>
      </c>
      <c r="E85" s="225"/>
      <c r="F85" s="215"/>
      <c r="G85" s="215"/>
      <c r="H85" s="215"/>
      <c r="I85" s="215"/>
      <c r="J85" s="215"/>
      <c r="K85" s="215"/>
      <c r="L85" s="215"/>
      <c r="M85" s="215"/>
    </row>
    <row r="86" spans="1:13" ht="18" x14ac:dyDescent="0.25">
      <c r="A86" s="234">
        <v>54403</v>
      </c>
      <c r="B86" s="235" t="s">
        <v>354</v>
      </c>
      <c r="C86" s="237">
        <v>0</v>
      </c>
      <c r="D86" s="237">
        <v>0</v>
      </c>
      <c r="E86" s="225"/>
      <c r="F86" s="215"/>
      <c r="G86" s="215"/>
      <c r="H86" s="215"/>
      <c r="I86" s="215"/>
      <c r="J86" s="215"/>
      <c r="K86" s="215"/>
      <c r="L86" s="215"/>
      <c r="M86" s="215"/>
    </row>
    <row r="87" spans="1:13" ht="18" x14ac:dyDescent="0.25">
      <c r="A87" s="234">
        <v>54501</v>
      </c>
      <c r="B87" s="235" t="s">
        <v>355</v>
      </c>
      <c r="C87" s="237">
        <v>0</v>
      </c>
      <c r="D87" s="237">
        <v>0</v>
      </c>
      <c r="E87" s="225"/>
      <c r="F87" s="215"/>
      <c r="G87" s="215"/>
      <c r="H87" s="215"/>
      <c r="I87" s="215"/>
      <c r="J87" s="215"/>
      <c r="K87" s="215"/>
      <c r="L87" s="215"/>
      <c r="M87" s="215"/>
    </row>
    <row r="88" spans="1:13" ht="18" x14ac:dyDescent="0.25">
      <c r="A88" s="234">
        <v>54503</v>
      </c>
      <c r="B88" s="235" t="s">
        <v>356</v>
      </c>
      <c r="C88" s="237">
        <v>0</v>
      </c>
      <c r="D88" s="237">
        <v>0</v>
      </c>
      <c r="E88" s="225"/>
      <c r="F88" s="215"/>
      <c r="G88" s="215"/>
      <c r="H88" s="215"/>
      <c r="I88" s="215"/>
      <c r="J88" s="215"/>
      <c r="K88" s="215"/>
      <c r="L88" s="215"/>
      <c r="M88" s="215"/>
    </row>
    <row r="89" spans="1:13" ht="18" x14ac:dyDescent="0.25">
      <c r="A89" s="234">
        <v>54505</v>
      </c>
      <c r="B89" s="235" t="s">
        <v>357</v>
      </c>
      <c r="C89" s="237">
        <v>0</v>
      </c>
      <c r="D89" s="237">
        <v>0</v>
      </c>
      <c r="E89" s="225"/>
      <c r="F89" s="215"/>
      <c r="G89" s="215"/>
      <c r="H89" s="215"/>
      <c r="I89" s="215"/>
      <c r="J89" s="215"/>
      <c r="K89" s="215"/>
      <c r="L89" s="215"/>
      <c r="M89" s="215"/>
    </row>
    <row r="90" spans="1:13" ht="18" x14ac:dyDescent="0.25">
      <c r="A90" s="234">
        <v>54507</v>
      </c>
      <c r="B90" s="235" t="s">
        <v>358</v>
      </c>
      <c r="C90" s="237">
        <v>0</v>
      </c>
      <c r="D90" s="237">
        <v>0</v>
      </c>
      <c r="E90" s="225"/>
      <c r="F90" s="215"/>
      <c r="G90" s="215"/>
      <c r="H90" s="215"/>
      <c r="I90" s="215"/>
      <c r="J90" s="215"/>
      <c r="K90" s="215"/>
      <c r="L90" s="215"/>
      <c r="M90" s="215"/>
    </row>
    <row r="91" spans="1:13" ht="18" x14ac:dyDescent="0.25">
      <c r="A91" s="234">
        <v>54599</v>
      </c>
      <c r="B91" s="235" t="s">
        <v>359</v>
      </c>
      <c r="C91" s="237">
        <v>0</v>
      </c>
      <c r="D91" s="237">
        <v>0</v>
      </c>
      <c r="E91" s="225"/>
      <c r="F91" s="215"/>
      <c r="G91" s="215"/>
      <c r="H91" s="215"/>
      <c r="I91" s="215"/>
      <c r="J91" s="215"/>
      <c r="K91" s="215"/>
      <c r="L91" s="215"/>
      <c r="M91" s="215"/>
    </row>
    <row r="92" spans="1:13" ht="18" x14ac:dyDescent="0.25">
      <c r="A92" s="234">
        <v>54508</v>
      </c>
      <c r="B92" s="235" t="s">
        <v>360</v>
      </c>
      <c r="C92" s="237">
        <v>0</v>
      </c>
      <c r="D92" s="237">
        <v>0</v>
      </c>
      <c r="E92" s="225"/>
      <c r="F92" s="215"/>
      <c r="G92" s="215"/>
      <c r="H92" s="215"/>
      <c r="I92" s="215"/>
      <c r="J92" s="215"/>
      <c r="K92" s="215"/>
      <c r="L92" s="215"/>
      <c r="M92" s="215"/>
    </row>
    <row r="93" spans="1:13" ht="18" x14ac:dyDescent="0.25">
      <c r="A93" s="234">
        <v>54699</v>
      </c>
      <c r="B93" s="235" t="s">
        <v>44</v>
      </c>
      <c r="C93" s="237">
        <v>0</v>
      </c>
      <c r="D93" s="237">
        <v>0</v>
      </c>
      <c r="E93" s="225"/>
      <c r="F93" s="215"/>
      <c r="G93" s="215"/>
      <c r="H93" s="215"/>
      <c r="I93" s="215"/>
      <c r="J93" s="215"/>
      <c r="K93" s="215"/>
      <c r="L93" s="215"/>
      <c r="M93" s="215"/>
    </row>
    <row r="94" spans="1:13" ht="18" x14ac:dyDescent="0.25">
      <c r="A94" s="222">
        <v>55</v>
      </c>
      <c r="B94" s="238" t="s">
        <v>194</v>
      </c>
      <c r="C94" s="239">
        <f>SUM(C97,C99,C103,)+C95</f>
        <v>0</v>
      </c>
      <c r="D94" s="239">
        <f>SUM(D97,D99,D103,)+D95</f>
        <v>0</v>
      </c>
      <c r="E94" s="225"/>
      <c r="F94" s="215"/>
      <c r="G94" s="215"/>
      <c r="H94" s="215"/>
      <c r="I94" s="215"/>
      <c r="J94" s="215"/>
      <c r="K94" s="215"/>
      <c r="L94" s="215"/>
      <c r="M94" s="215"/>
    </row>
    <row r="95" spans="1:13" ht="18" x14ac:dyDescent="0.25">
      <c r="A95" s="222">
        <v>553</v>
      </c>
      <c r="B95" s="238" t="s">
        <v>361</v>
      </c>
      <c r="C95" s="239">
        <f>+C96</f>
        <v>0</v>
      </c>
      <c r="D95" s="239">
        <f>+D96</f>
        <v>0</v>
      </c>
      <c r="E95" s="225"/>
      <c r="F95" s="215"/>
      <c r="G95" s="215"/>
      <c r="H95" s="215"/>
      <c r="I95" s="215"/>
      <c r="J95" s="215"/>
      <c r="K95" s="215"/>
      <c r="L95" s="215"/>
      <c r="M95" s="215"/>
    </row>
    <row r="96" spans="1:13" ht="18" x14ac:dyDescent="0.25">
      <c r="A96" s="234">
        <v>55308</v>
      </c>
      <c r="B96" s="235" t="s">
        <v>362</v>
      </c>
      <c r="C96" s="239">
        <v>0</v>
      </c>
      <c r="D96" s="239">
        <v>0</v>
      </c>
      <c r="E96" s="225"/>
      <c r="F96" s="215"/>
      <c r="G96" s="215"/>
      <c r="H96" s="215"/>
      <c r="I96" s="215"/>
      <c r="J96" s="215"/>
      <c r="K96" s="215"/>
      <c r="L96" s="215"/>
      <c r="M96" s="215"/>
    </row>
    <row r="97" spans="1:13" ht="18" x14ac:dyDescent="0.25">
      <c r="A97" s="222">
        <v>555</v>
      </c>
      <c r="B97" s="238" t="s">
        <v>363</v>
      </c>
      <c r="C97" s="239">
        <f>SUM(C98)</f>
        <v>0</v>
      </c>
      <c r="D97" s="239">
        <f>SUM(D98)</f>
        <v>0</v>
      </c>
      <c r="E97" s="225"/>
      <c r="F97" s="215"/>
      <c r="G97" s="215"/>
      <c r="H97" s="215"/>
      <c r="I97" s="215"/>
      <c r="J97" s="215"/>
      <c r="K97" s="215"/>
      <c r="L97" s="215"/>
      <c r="M97" s="215"/>
    </row>
    <row r="98" spans="1:13" ht="18" x14ac:dyDescent="0.25">
      <c r="A98" s="234">
        <v>55599</v>
      </c>
      <c r="B98" s="235" t="s">
        <v>364</v>
      </c>
      <c r="C98" s="237"/>
      <c r="D98" s="237">
        <v>0</v>
      </c>
      <c r="E98" s="225"/>
      <c r="F98" s="215"/>
      <c r="G98" s="215"/>
      <c r="H98" s="215"/>
      <c r="I98" s="215"/>
      <c r="J98" s="215"/>
      <c r="K98" s="215"/>
      <c r="L98" s="215"/>
      <c r="M98" s="215"/>
    </row>
    <row r="99" spans="1:13" ht="18" x14ac:dyDescent="0.25">
      <c r="A99" s="222">
        <v>556</v>
      </c>
      <c r="B99" s="238" t="s">
        <v>365</v>
      </c>
      <c r="C99" s="239">
        <f>SUM(C100:C102)</f>
        <v>0</v>
      </c>
      <c r="D99" s="239">
        <f>SUM(D100:D102)</f>
        <v>0</v>
      </c>
      <c r="E99" s="239">
        <f>SUM(E100:E102)</f>
        <v>0</v>
      </c>
      <c r="F99" s="215"/>
      <c r="G99" s="215"/>
      <c r="H99" s="215"/>
      <c r="I99" s="215"/>
      <c r="J99" s="215"/>
      <c r="K99" s="215"/>
      <c r="L99" s="215"/>
      <c r="M99" s="215"/>
    </row>
    <row r="100" spans="1:13" ht="18" x14ac:dyDescent="0.25">
      <c r="A100" s="234">
        <v>55601</v>
      </c>
      <c r="B100" s="235" t="s">
        <v>366</v>
      </c>
      <c r="C100" s="237">
        <v>0</v>
      </c>
      <c r="D100" s="237">
        <v>0</v>
      </c>
      <c r="E100" s="314">
        <v>0</v>
      </c>
      <c r="F100" s="215"/>
      <c r="G100" s="215"/>
      <c r="H100" s="215"/>
      <c r="I100" s="215"/>
      <c r="J100" s="215"/>
      <c r="K100" s="215"/>
      <c r="L100" s="215"/>
      <c r="M100" s="215"/>
    </row>
    <row r="101" spans="1:13" ht="18" x14ac:dyDescent="0.25">
      <c r="A101" s="234">
        <v>55602</v>
      </c>
      <c r="B101" s="235" t="s">
        <v>367</v>
      </c>
      <c r="C101" s="237">
        <v>0</v>
      </c>
      <c r="D101" s="237">
        <v>0</v>
      </c>
      <c r="E101" s="225"/>
      <c r="F101" s="215"/>
      <c r="G101" s="215"/>
      <c r="H101" s="215"/>
      <c r="I101" s="215"/>
      <c r="J101" s="215"/>
      <c r="K101" s="215"/>
      <c r="L101" s="215"/>
      <c r="M101" s="215"/>
    </row>
    <row r="102" spans="1:13" ht="18" x14ac:dyDescent="0.25">
      <c r="A102" s="234">
        <v>55603</v>
      </c>
      <c r="B102" s="235" t="s">
        <v>368</v>
      </c>
      <c r="C102" s="237">
        <v>0</v>
      </c>
      <c r="D102" s="237">
        <v>0</v>
      </c>
      <c r="E102" s="225"/>
      <c r="F102" s="215"/>
      <c r="G102" s="215"/>
      <c r="H102" s="215"/>
      <c r="I102" s="215"/>
      <c r="J102" s="215"/>
      <c r="K102" s="215"/>
      <c r="L102" s="215"/>
      <c r="M102" s="215"/>
    </row>
    <row r="103" spans="1:13" ht="18" x14ac:dyDescent="0.25">
      <c r="A103" s="222">
        <v>557</v>
      </c>
      <c r="B103" s="238" t="s">
        <v>369</v>
      </c>
      <c r="C103" s="239">
        <f>SUM(C104:C104)</f>
        <v>0</v>
      </c>
      <c r="D103" s="239">
        <f>SUM(D104:D104)</f>
        <v>0</v>
      </c>
      <c r="E103" s="225"/>
      <c r="F103" s="215"/>
      <c r="G103" s="215"/>
      <c r="H103" s="215"/>
      <c r="I103" s="215"/>
      <c r="J103" s="215"/>
      <c r="K103" s="215"/>
      <c r="L103" s="215"/>
      <c r="M103" s="215"/>
    </row>
    <row r="104" spans="1:13" ht="18" x14ac:dyDescent="0.25">
      <c r="A104" s="234">
        <v>55799</v>
      </c>
      <c r="B104" s="235" t="s">
        <v>370</v>
      </c>
      <c r="C104" s="237">
        <v>0</v>
      </c>
      <c r="D104" s="237">
        <v>0</v>
      </c>
      <c r="E104" s="225"/>
      <c r="F104" s="215"/>
      <c r="G104" s="215"/>
      <c r="H104" s="215"/>
      <c r="I104" s="215"/>
      <c r="J104" s="215"/>
      <c r="K104" s="215"/>
      <c r="L104" s="215"/>
      <c r="M104" s="215"/>
    </row>
    <row r="105" spans="1:13" ht="18" x14ac:dyDescent="0.25">
      <c r="A105" s="222">
        <v>56</v>
      </c>
      <c r="B105" s="238" t="s">
        <v>195</v>
      </c>
      <c r="C105" s="239">
        <f>SUM(C106,)</f>
        <v>0</v>
      </c>
      <c r="D105" s="239">
        <f>SUM(D106,)</f>
        <v>0</v>
      </c>
      <c r="E105" s="225"/>
      <c r="F105" s="215"/>
      <c r="G105" s="215"/>
      <c r="H105" s="215"/>
      <c r="I105" s="215"/>
      <c r="J105" s="215"/>
      <c r="K105" s="215"/>
      <c r="L105" s="215"/>
      <c r="M105" s="215"/>
    </row>
    <row r="106" spans="1:13" ht="18" x14ac:dyDescent="0.25">
      <c r="A106" s="222">
        <v>562</v>
      </c>
      <c r="B106" s="238" t="s">
        <v>371</v>
      </c>
      <c r="C106" s="239">
        <f>SUM(C107:C110)</f>
        <v>0</v>
      </c>
      <c r="D106" s="239">
        <f>SUM(D107:D110)</f>
        <v>0</v>
      </c>
      <c r="E106" s="225"/>
      <c r="F106" s="215"/>
      <c r="G106" s="215"/>
      <c r="H106" s="215"/>
      <c r="I106" s="215"/>
      <c r="J106" s="215"/>
      <c r="K106" s="215"/>
      <c r="L106" s="215"/>
      <c r="M106" s="215"/>
    </row>
    <row r="107" spans="1:13" ht="18" x14ac:dyDescent="0.25">
      <c r="A107" s="234">
        <v>56201</v>
      </c>
      <c r="B107" s="235" t="s">
        <v>195</v>
      </c>
      <c r="C107" s="237">
        <v>0</v>
      </c>
      <c r="D107" s="237">
        <v>0</v>
      </c>
      <c r="E107" s="225"/>
      <c r="F107" s="215"/>
      <c r="G107" s="215"/>
      <c r="H107" s="215"/>
      <c r="I107" s="215"/>
      <c r="J107" s="215"/>
      <c r="K107" s="215"/>
      <c r="L107" s="215"/>
      <c r="M107" s="215"/>
    </row>
    <row r="108" spans="1:13" ht="18" x14ac:dyDescent="0.25">
      <c r="A108" s="234">
        <v>56303</v>
      </c>
      <c r="B108" s="235" t="s">
        <v>372</v>
      </c>
      <c r="C108" s="237"/>
      <c r="D108" s="237">
        <v>0</v>
      </c>
      <c r="E108" s="225"/>
      <c r="F108" s="215"/>
      <c r="G108" s="215"/>
      <c r="H108" s="215"/>
      <c r="I108" s="215"/>
      <c r="J108" s="215"/>
      <c r="K108" s="215"/>
      <c r="L108" s="215"/>
      <c r="M108" s="215"/>
    </row>
    <row r="109" spans="1:13" ht="18" x14ac:dyDescent="0.25">
      <c r="A109" s="234">
        <v>56304</v>
      </c>
      <c r="B109" s="235" t="s">
        <v>373</v>
      </c>
      <c r="C109" s="237">
        <v>0</v>
      </c>
      <c r="D109" s="237">
        <v>0</v>
      </c>
      <c r="E109" s="225"/>
      <c r="F109" s="215"/>
      <c r="G109" s="215"/>
      <c r="H109" s="215"/>
      <c r="I109" s="215"/>
      <c r="J109" s="215"/>
      <c r="K109" s="215"/>
      <c r="L109" s="215"/>
      <c r="M109" s="215"/>
    </row>
    <row r="110" spans="1:13" ht="18" x14ac:dyDescent="0.25">
      <c r="A110" s="234">
        <v>56305</v>
      </c>
      <c r="B110" s="235" t="s">
        <v>374</v>
      </c>
      <c r="C110" s="237"/>
      <c r="D110" s="237">
        <v>0</v>
      </c>
      <c r="E110" s="225"/>
      <c r="F110" s="215"/>
      <c r="G110" s="215"/>
      <c r="H110" s="215"/>
      <c r="I110" s="215"/>
      <c r="J110" s="215"/>
      <c r="K110" s="215"/>
      <c r="L110" s="215"/>
      <c r="M110" s="215"/>
    </row>
    <row r="111" spans="1:13" ht="18" x14ac:dyDescent="0.25">
      <c r="A111" s="222">
        <v>61</v>
      </c>
      <c r="B111" s="238" t="s">
        <v>197</v>
      </c>
      <c r="C111" s="239">
        <f>SUM(C112,C120,C125,)+C118</f>
        <v>0</v>
      </c>
      <c r="D111" s="239">
        <f>SUM(D112,D120,D125,)</f>
        <v>0</v>
      </c>
      <c r="E111" s="225"/>
      <c r="F111" s="215"/>
      <c r="G111" s="215"/>
      <c r="H111" s="215"/>
      <c r="I111" s="215"/>
      <c r="J111" s="215"/>
      <c r="K111" s="215"/>
      <c r="L111" s="215"/>
      <c r="M111" s="215"/>
    </row>
    <row r="112" spans="1:13" ht="18" x14ac:dyDescent="0.25">
      <c r="A112" s="222">
        <v>611</v>
      </c>
      <c r="B112" s="238" t="s">
        <v>375</v>
      </c>
      <c r="C112" s="239">
        <f>SUM(C113:C117)</f>
        <v>0</v>
      </c>
      <c r="D112" s="239">
        <f>SUM(D113:D117)</f>
        <v>0</v>
      </c>
      <c r="E112" s="225"/>
      <c r="F112" s="215"/>
      <c r="G112" s="215"/>
      <c r="H112" s="215"/>
      <c r="I112" s="215"/>
      <c r="J112" s="215"/>
      <c r="K112" s="215"/>
      <c r="L112" s="215"/>
      <c r="M112" s="215"/>
    </row>
    <row r="113" spans="1:13" ht="18" x14ac:dyDescent="0.25">
      <c r="A113" s="234">
        <v>61101</v>
      </c>
      <c r="B113" s="235" t="s">
        <v>376</v>
      </c>
      <c r="C113" s="237">
        <v>0</v>
      </c>
      <c r="D113" s="237">
        <v>0</v>
      </c>
      <c r="E113" s="314">
        <v>0</v>
      </c>
      <c r="F113" s="215"/>
      <c r="G113" s="215"/>
      <c r="H113" s="215"/>
      <c r="I113" s="215"/>
      <c r="J113" s="215"/>
      <c r="K113" s="215"/>
      <c r="L113" s="215"/>
      <c r="M113" s="215"/>
    </row>
    <row r="114" spans="1:13" ht="18" x14ac:dyDescent="0.25">
      <c r="A114" s="234">
        <v>61102</v>
      </c>
      <c r="B114" s="235" t="s">
        <v>377</v>
      </c>
      <c r="C114" s="237">
        <v>0</v>
      </c>
      <c r="D114" s="237">
        <v>0</v>
      </c>
      <c r="E114" s="225"/>
      <c r="F114" s="215"/>
      <c r="G114" s="215"/>
      <c r="H114" s="215"/>
      <c r="I114" s="215"/>
      <c r="J114" s="215"/>
      <c r="K114" s="215"/>
      <c r="L114" s="215"/>
      <c r="M114" s="215"/>
    </row>
    <row r="115" spans="1:13" ht="18" x14ac:dyDescent="0.25">
      <c r="A115" s="234">
        <v>61105</v>
      </c>
      <c r="B115" s="235" t="s">
        <v>378</v>
      </c>
      <c r="C115" s="237">
        <v>0</v>
      </c>
      <c r="D115" s="237">
        <v>0</v>
      </c>
      <c r="E115" s="225"/>
      <c r="F115" s="215"/>
      <c r="G115" s="215"/>
      <c r="H115" s="215"/>
      <c r="I115" s="215"/>
      <c r="J115" s="215"/>
      <c r="K115" s="215"/>
      <c r="L115" s="215"/>
      <c r="M115" s="215"/>
    </row>
    <row r="116" spans="1:13" ht="18" x14ac:dyDescent="0.25">
      <c r="A116" s="234">
        <v>61104</v>
      </c>
      <c r="B116" s="235" t="s">
        <v>379</v>
      </c>
      <c r="C116" s="237">
        <v>0</v>
      </c>
      <c r="D116" s="237">
        <v>0</v>
      </c>
      <c r="E116" s="314">
        <v>0</v>
      </c>
      <c r="F116" s="215"/>
      <c r="G116" s="215"/>
      <c r="H116" s="215"/>
      <c r="I116" s="215"/>
      <c r="J116" s="215"/>
      <c r="K116" s="215"/>
      <c r="L116" s="215"/>
      <c r="M116" s="215"/>
    </row>
    <row r="117" spans="1:13" ht="18" x14ac:dyDescent="0.25">
      <c r="A117" s="234">
        <v>61199</v>
      </c>
      <c r="B117" s="235" t="s">
        <v>380</v>
      </c>
      <c r="C117" s="237">
        <v>0</v>
      </c>
      <c r="D117" s="237">
        <v>0</v>
      </c>
      <c r="E117" s="225"/>
      <c r="F117" s="215"/>
      <c r="G117" s="215"/>
      <c r="H117" s="215"/>
      <c r="I117" s="215"/>
      <c r="J117" s="215"/>
      <c r="K117" s="215"/>
      <c r="L117" s="215"/>
      <c r="M117" s="215"/>
    </row>
    <row r="118" spans="1:13" ht="18" x14ac:dyDescent="0.25">
      <c r="A118" s="222">
        <v>612</v>
      </c>
      <c r="B118" s="238" t="s">
        <v>381</v>
      </c>
      <c r="C118" s="239">
        <f>+C119</f>
        <v>0</v>
      </c>
      <c r="D118" s="239">
        <f>+D119</f>
        <v>0</v>
      </c>
      <c r="E118" s="225"/>
      <c r="F118" s="215"/>
      <c r="G118" s="215"/>
      <c r="H118" s="215"/>
      <c r="I118" s="215"/>
      <c r="J118" s="215"/>
      <c r="K118" s="215"/>
      <c r="L118" s="215"/>
      <c r="M118" s="215"/>
    </row>
    <row r="119" spans="1:13" ht="18" x14ac:dyDescent="0.25">
      <c r="A119" s="234">
        <v>61201</v>
      </c>
      <c r="B119" s="235" t="s">
        <v>382</v>
      </c>
      <c r="C119" s="237">
        <v>0</v>
      </c>
      <c r="D119" s="237"/>
      <c r="E119" s="225"/>
      <c r="F119" s="215"/>
      <c r="G119" s="215"/>
      <c r="H119" s="215"/>
      <c r="I119" s="215"/>
      <c r="J119" s="215"/>
      <c r="K119" s="215"/>
      <c r="L119" s="215"/>
      <c r="M119" s="215"/>
    </row>
    <row r="120" spans="1:13" ht="18" x14ac:dyDescent="0.25">
      <c r="A120" s="222">
        <v>615</v>
      </c>
      <c r="B120" s="238" t="s">
        <v>383</v>
      </c>
      <c r="C120" s="239">
        <f>SUM(C121:C124)</f>
        <v>0</v>
      </c>
      <c r="D120" s="239">
        <f>SUM(D121:D124)</f>
        <v>0</v>
      </c>
      <c r="E120" s="225"/>
      <c r="F120" s="215"/>
      <c r="G120" s="215"/>
      <c r="H120" s="215"/>
      <c r="I120" s="215"/>
      <c r="J120" s="215"/>
      <c r="K120" s="215"/>
      <c r="L120" s="215"/>
      <c r="M120" s="215"/>
    </row>
    <row r="121" spans="1:13" ht="18" x14ac:dyDescent="0.25">
      <c r="A121" s="234">
        <v>61501</v>
      </c>
      <c r="B121" s="245" t="s">
        <v>384</v>
      </c>
      <c r="C121" s="239">
        <v>0</v>
      </c>
      <c r="D121" s="239">
        <v>0</v>
      </c>
      <c r="E121" s="225"/>
      <c r="F121" s="215"/>
      <c r="G121" s="215"/>
      <c r="H121" s="215"/>
      <c r="I121" s="215"/>
      <c r="J121" s="215"/>
      <c r="K121" s="215"/>
      <c r="L121" s="215"/>
      <c r="M121" s="215"/>
    </row>
    <row r="122" spans="1:13" ht="18" x14ac:dyDescent="0.25">
      <c r="A122" s="234">
        <v>61502</v>
      </c>
      <c r="B122" s="245" t="s">
        <v>385</v>
      </c>
      <c r="C122" s="239">
        <v>0</v>
      </c>
      <c r="D122" s="239">
        <v>0</v>
      </c>
      <c r="E122" s="225"/>
      <c r="F122" s="215"/>
      <c r="G122" s="215"/>
      <c r="H122" s="215"/>
      <c r="I122" s="215"/>
      <c r="J122" s="215"/>
      <c r="K122" s="215"/>
      <c r="L122" s="215"/>
      <c r="M122" s="215"/>
    </row>
    <row r="123" spans="1:13" ht="18" x14ac:dyDescent="0.25">
      <c r="A123" s="234">
        <v>61503</v>
      </c>
      <c r="B123" s="245" t="s">
        <v>386</v>
      </c>
      <c r="C123" s="239">
        <v>0</v>
      </c>
      <c r="D123" s="239">
        <v>0</v>
      </c>
      <c r="E123" s="225"/>
      <c r="F123" s="215"/>
      <c r="G123" s="215"/>
      <c r="H123" s="215"/>
      <c r="I123" s="215"/>
      <c r="J123" s="215"/>
      <c r="K123" s="215"/>
      <c r="L123" s="215"/>
      <c r="M123" s="215"/>
    </row>
    <row r="124" spans="1:13" ht="18" x14ac:dyDescent="0.25">
      <c r="A124" s="234">
        <v>61599</v>
      </c>
      <c r="B124" s="245" t="s">
        <v>387</v>
      </c>
      <c r="C124" s="237">
        <v>0</v>
      </c>
      <c r="D124" s="237">
        <v>0</v>
      </c>
      <c r="E124" s="225"/>
      <c r="F124" s="215"/>
      <c r="G124" s="215"/>
      <c r="H124" s="215"/>
      <c r="I124" s="215"/>
      <c r="J124" s="215"/>
      <c r="K124" s="215"/>
      <c r="L124" s="215"/>
      <c r="M124" s="215"/>
    </row>
    <row r="125" spans="1:13" ht="18" x14ac:dyDescent="0.25">
      <c r="A125" s="222">
        <v>616</v>
      </c>
      <c r="B125" s="238" t="s">
        <v>388</v>
      </c>
      <c r="C125" s="239">
        <f>SUM(C126:C133)</f>
        <v>0</v>
      </c>
      <c r="D125" s="239">
        <f>SUM(D126:D133)</f>
        <v>0</v>
      </c>
      <c r="E125" s="225"/>
      <c r="F125" s="215"/>
      <c r="G125" s="215"/>
      <c r="H125" s="215"/>
      <c r="I125" s="215"/>
      <c r="J125" s="215"/>
      <c r="K125" s="215"/>
      <c r="L125" s="215"/>
      <c r="M125" s="215"/>
    </row>
    <row r="126" spans="1:13" ht="18" x14ac:dyDescent="0.25">
      <c r="A126" s="234">
        <v>61601</v>
      </c>
      <c r="B126" s="235" t="s">
        <v>389</v>
      </c>
      <c r="C126" s="239">
        <v>0</v>
      </c>
      <c r="D126" s="239">
        <v>0</v>
      </c>
      <c r="E126" s="225"/>
      <c r="F126" s="215"/>
      <c r="G126" s="215"/>
      <c r="H126" s="215"/>
      <c r="I126" s="215"/>
      <c r="J126" s="215"/>
      <c r="K126" s="215"/>
      <c r="L126" s="215"/>
      <c r="M126" s="215"/>
    </row>
    <row r="127" spans="1:13" ht="18" x14ac:dyDescent="0.25">
      <c r="A127" s="234">
        <v>61602</v>
      </c>
      <c r="B127" s="235" t="s">
        <v>390</v>
      </c>
      <c r="C127" s="239">
        <v>0</v>
      </c>
      <c r="D127" s="239">
        <v>0</v>
      </c>
      <c r="E127" s="225"/>
      <c r="F127" s="215"/>
      <c r="G127" s="215"/>
      <c r="H127" s="215"/>
      <c r="I127" s="215"/>
      <c r="J127" s="215"/>
      <c r="K127" s="215"/>
      <c r="L127" s="215"/>
      <c r="M127" s="215"/>
    </row>
    <row r="128" spans="1:13" ht="18" x14ac:dyDescent="0.25">
      <c r="A128" s="234">
        <v>61603</v>
      </c>
      <c r="B128" s="235" t="s">
        <v>391</v>
      </c>
      <c r="C128" s="239">
        <v>0</v>
      </c>
      <c r="D128" s="239">
        <v>0</v>
      </c>
      <c r="E128" s="225"/>
      <c r="F128" s="215"/>
      <c r="G128" s="215"/>
      <c r="H128" s="215"/>
      <c r="I128" s="215"/>
      <c r="J128" s="215"/>
      <c r="K128" s="215"/>
      <c r="L128" s="215"/>
      <c r="M128" s="215"/>
    </row>
    <row r="129" spans="1:13" ht="18" x14ac:dyDescent="0.25">
      <c r="A129" s="234">
        <v>61604</v>
      </c>
      <c r="B129" s="235" t="s">
        <v>392</v>
      </c>
      <c r="C129" s="239">
        <v>0</v>
      </c>
      <c r="D129" s="239">
        <v>0</v>
      </c>
      <c r="E129" s="225"/>
      <c r="F129" s="215"/>
      <c r="G129" s="215"/>
      <c r="H129" s="215"/>
      <c r="I129" s="215"/>
      <c r="J129" s="215"/>
      <c r="K129" s="215"/>
      <c r="L129" s="215"/>
      <c r="M129" s="215"/>
    </row>
    <row r="130" spans="1:13" ht="18" x14ac:dyDescent="0.25">
      <c r="A130" s="234">
        <v>61606</v>
      </c>
      <c r="B130" s="235" t="s">
        <v>393</v>
      </c>
      <c r="C130" s="239">
        <v>0</v>
      </c>
      <c r="D130" s="239">
        <v>0</v>
      </c>
      <c r="E130" s="225"/>
      <c r="F130" s="215"/>
      <c r="G130" s="215"/>
      <c r="H130" s="215"/>
      <c r="I130" s="215"/>
      <c r="J130" s="215"/>
      <c r="K130" s="215"/>
      <c r="L130" s="215"/>
      <c r="M130" s="215"/>
    </row>
    <row r="131" spans="1:13" ht="18" x14ac:dyDescent="0.25">
      <c r="A131" s="234">
        <v>61607</v>
      </c>
      <c r="B131" s="235" t="s">
        <v>394</v>
      </c>
      <c r="C131" s="239">
        <v>0</v>
      </c>
      <c r="D131" s="239"/>
      <c r="E131" s="225"/>
      <c r="F131" s="215"/>
      <c r="G131" s="215"/>
      <c r="H131" s="215"/>
      <c r="I131" s="215"/>
      <c r="J131" s="215"/>
      <c r="K131" s="215"/>
      <c r="L131" s="215"/>
      <c r="M131" s="215"/>
    </row>
    <row r="132" spans="1:13" ht="18" x14ac:dyDescent="0.25">
      <c r="A132" s="234">
        <v>61608</v>
      </c>
      <c r="B132" s="235" t="s">
        <v>395</v>
      </c>
      <c r="C132" s="239">
        <v>0</v>
      </c>
      <c r="D132" s="239">
        <v>0</v>
      </c>
      <c r="E132" s="225"/>
      <c r="F132" s="215"/>
      <c r="G132" s="215"/>
      <c r="H132" s="215"/>
      <c r="I132" s="215"/>
      <c r="J132" s="215"/>
      <c r="K132" s="215"/>
      <c r="L132" s="215"/>
      <c r="M132" s="215"/>
    </row>
    <row r="133" spans="1:13" ht="18" x14ac:dyDescent="0.25">
      <c r="A133" s="234">
        <v>61699</v>
      </c>
      <c r="B133" s="235" t="s">
        <v>396</v>
      </c>
      <c r="C133" s="237">
        <v>0</v>
      </c>
      <c r="D133" s="237">
        <v>0</v>
      </c>
      <c r="E133" s="225"/>
      <c r="F133" s="215"/>
      <c r="G133" s="215"/>
      <c r="H133" s="215"/>
      <c r="I133" s="215"/>
      <c r="J133" s="215"/>
      <c r="K133" s="215"/>
      <c r="L133" s="215"/>
      <c r="M133" s="215"/>
    </row>
    <row r="134" spans="1:13" ht="18" x14ac:dyDescent="0.25">
      <c r="A134" s="222">
        <v>62</v>
      </c>
      <c r="B134" s="238" t="s">
        <v>259</v>
      </c>
      <c r="C134" s="239">
        <f>SUM(C135,C137,)</f>
        <v>0</v>
      </c>
      <c r="D134" s="239">
        <f>SUM(D135,D137,)</f>
        <v>0</v>
      </c>
      <c r="E134" s="225"/>
      <c r="F134" s="215"/>
      <c r="G134" s="215"/>
      <c r="H134" s="215"/>
      <c r="I134" s="215"/>
      <c r="J134" s="215"/>
      <c r="K134" s="215"/>
      <c r="L134" s="215"/>
      <c r="M134" s="215"/>
    </row>
    <row r="135" spans="1:13" ht="18" x14ac:dyDescent="0.25">
      <c r="A135" s="222">
        <v>622</v>
      </c>
      <c r="B135" s="238" t="s">
        <v>397</v>
      </c>
      <c r="C135" s="239">
        <f>SUM(C136)</f>
        <v>0</v>
      </c>
      <c r="D135" s="239">
        <f>SUM(D136)</f>
        <v>0</v>
      </c>
      <c r="E135" s="225"/>
      <c r="F135" s="215"/>
      <c r="G135" s="215"/>
      <c r="H135" s="215"/>
      <c r="I135" s="215"/>
      <c r="J135" s="215"/>
      <c r="K135" s="215"/>
      <c r="L135" s="215"/>
      <c r="M135" s="215"/>
    </row>
    <row r="136" spans="1:13" ht="36" x14ac:dyDescent="0.25">
      <c r="A136" s="234">
        <v>62201</v>
      </c>
      <c r="B136" s="249" t="s">
        <v>398</v>
      </c>
      <c r="C136" s="237"/>
      <c r="D136" s="237">
        <v>0</v>
      </c>
      <c r="E136" s="225"/>
      <c r="F136" s="215"/>
      <c r="G136" s="215"/>
      <c r="H136" s="215"/>
      <c r="I136" s="215"/>
      <c r="J136" s="215"/>
      <c r="K136" s="215"/>
      <c r="L136" s="215"/>
      <c r="M136" s="215"/>
    </row>
    <row r="137" spans="1:13" ht="18" x14ac:dyDescent="0.25">
      <c r="A137" s="222">
        <v>623</v>
      </c>
      <c r="B137" s="238" t="s">
        <v>399</v>
      </c>
      <c r="C137" s="239">
        <f>SUM(C138)</f>
        <v>0</v>
      </c>
      <c r="D137" s="239">
        <f>SUM(D138)</f>
        <v>0</v>
      </c>
      <c r="E137" s="225"/>
      <c r="F137" s="215"/>
      <c r="G137" s="215"/>
      <c r="H137" s="215"/>
      <c r="I137" s="215"/>
      <c r="J137" s="215"/>
      <c r="K137" s="215"/>
      <c r="L137" s="215"/>
      <c r="M137" s="215"/>
    </row>
    <row r="138" spans="1:13" ht="18" x14ac:dyDescent="0.25">
      <c r="A138" s="234">
        <v>62303</v>
      </c>
      <c r="B138" s="235" t="s">
        <v>372</v>
      </c>
      <c r="C138" s="237"/>
      <c r="D138" s="237">
        <v>0</v>
      </c>
      <c r="E138" s="225"/>
      <c r="F138" s="215"/>
      <c r="G138" s="215"/>
      <c r="H138" s="215"/>
      <c r="I138" s="215"/>
      <c r="J138" s="215"/>
      <c r="K138" s="215"/>
      <c r="L138" s="215"/>
      <c r="M138" s="215"/>
    </row>
    <row r="139" spans="1:13" ht="18" x14ac:dyDescent="0.25">
      <c r="A139" s="222">
        <v>72</v>
      </c>
      <c r="B139" s="238" t="s">
        <v>189</v>
      </c>
      <c r="C139" s="239">
        <f>SUM(C140)</f>
        <v>0</v>
      </c>
      <c r="D139" s="239">
        <f>SUM(D140)</f>
        <v>0</v>
      </c>
      <c r="E139" s="225"/>
      <c r="F139" s="215"/>
      <c r="G139" s="215"/>
      <c r="H139" s="215"/>
      <c r="I139" s="215"/>
      <c r="J139" s="215"/>
      <c r="K139" s="215"/>
      <c r="L139" s="215"/>
      <c r="M139" s="215"/>
    </row>
    <row r="140" spans="1:13" ht="18" x14ac:dyDescent="0.25">
      <c r="A140" s="222">
        <v>721</v>
      </c>
      <c r="B140" s="238" t="s">
        <v>400</v>
      </c>
      <c r="C140" s="239">
        <f>SUM(C141)</f>
        <v>0</v>
      </c>
      <c r="D140" s="239">
        <f>SUM(D141)</f>
        <v>0</v>
      </c>
      <c r="E140" s="225"/>
      <c r="F140" s="215"/>
      <c r="G140" s="215"/>
      <c r="H140" s="215"/>
      <c r="I140" s="215"/>
      <c r="J140" s="215"/>
      <c r="K140" s="215"/>
      <c r="L140" s="215"/>
      <c r="M140" s="215"/>
    </row>
    <row r="141" spans="1:13" ht="18.75" thickBot="1" x14ac:dyDescent="0.3">
      <c r="A141" s="250">
        <v>72101</v>
      </c>
      <c r="B141" s="251" t="s">
        <v>400</v>
      </c>
      <c r="C141" s="252">
        <v>0</v>
      </c>
      <c r="D141" s="252">
        <v>0</v>
      </c>
      <c r="E141" s="253"/>
      <c r="F141" s="215"/>
      <c r="G141" s="215"/>
      <c r="H141" s="215"/>
      <c r="I141" s="215"/>
      <c r="J141" s="215"/>
      <c r="K141" s="215"/>
      <c r="L141" s="215"/>
      <c r="M141" s="215"/>
    </row>
    <row r="142" spans="1:13" ht="18" x14ac:dyDescent="0.25">
      <c r="A142" s="254"/>
      <c r="B142" s="255" t="s">
        <v>93</v>
      </c>
      <c r="C142" s="256">
        <f>SUM(C38+C94+C105+C111+C134+C139)+C12</f>
        <v>0</v>
      </c>
      <c r="D142" s="256">
        <f>SUM(D38+D94+D105+D111+D134+D139)+D12+D32</f>
        <v>12465</v>
      </c>
      <c r="E142" s="256">
        <f>SUM(C142:D142)</f>
        <v>12465</v>
      </c>
      <c r="F142" s="215"/>
      <c r="G142" s="215"/>
      <c r="H142" s="215"/>
      <c r="I142" s="215"/>
      <c r="J142" s="215"/>
      <c r="K142" s="215"/>
      <c r="L142" s="215"/>
      <c r="M142" s="215"/>
    </row>
    <row r="143" spans="1:13" ht="18" x14ac:dyDescent="0.25">
      <c r="A143" s="215"/>
      <c r="B143" s="215"/>
      <c r="C143" s="215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</row>
    <row r="144" spans="1:13" ht="18" x14ac:dyDescent="0.25">
      <c r="A144" s="215"/>
      <c r="B144" s="215"/>
      <c r="C144" s="215"/>
      <c r="D144" s="215"/>
      <c r="E144" s="215"/>
      <c r="F144" s="215"/>
      <c r="G144" s="215"/>
      <c r="H144" s="215"/>
      <c r="I144" s="215"/>
      <c r="J144" s="215"/>
      <c r="K144" s="215"/>
      <c r="L144" s="215"/>
      <c r="M144" s="215"/>
    </row>
    <row r="145" spans="1:13" ht="18" x14ac:dyDescent="0.25">
      <c r="A145" s="665" t="s">
        <v>408</v>
      </c>
      <c r="B145" s="665" t="s">
        <v>409</v>
      </c>
      <c r="C145" s="674" t="s">
        <v>410</v>
      </c>
      <c r="D145" s="665" t="s">
        <v>411</v>
      </c>
      <c r="E145" s="674" t="s">
        <v>412</v>
      </c>
      <c r="F145" s="674" t="s">
        <v>413</v>
      </c>
      <c r="G145" s="674"/>
      <c r="H145" s="674" t="s">
        <v>414</v>
      </c>
      <c r="I145" s="664" t="s">
        <v>415</v>
      </c>
      <c r="J145" s="664"/>
      <c r="K145" s="664"/>
      <c r="L145" s="664"/>
      <c r="M145" s="665" t="s">
        <v>93</v>
      </c>
    </row>
    <row r="146" spans="1:13" ht="18" x14ac:dyDescent="0.25">
      <c r="A146" s="665"/>
      <c r="B146" s="665"/>
      <c r="C146" s="674"/>
      <c r="D146" s="665"/>
      <c r="E146" s="674"/>
      <c r="F146" s="674"/>
      <c r="G146" s="674"/>
      <c r="H146" s="674"/>
      <c r="I146" s="258" t="s">
        <v>416</v>
      </c>
      <c r="J146" s="675" t="s">
        <v>417</v>
      </c>
      <c r="K146" s="675"/>
      <c r="L146" s="675"/>
      <c r="M146" s="665"/>
    </row>
    <row r="147" spans="1:13" ht="36" x14ac:dyDescent="0.25">
      <c r="A147" s="665"/>
      <c r="B147" s="665"/>
      <c r="C147" s="674"/>
      <c r="D147" s="665"/>
      <c r="E147" s="674"/>
      <c r="F147" s="259" t="s">
        <v>418</v>
      </c>
      <c r="G147" s="259" t="s">
        <v>419</v>
      </c>
      <c r="H147" s="259" t="s">
        <v>420</v>
      </c>
      <c r="I147" s="259" t="s">
        <v>421</v>
      </c>
      <c r="J147" s="260" t="s">
        <v>422</v>
      </c>
      <c r="K147" s="260" t="s">
        <v>423</v>
      </c>
      <c r="L147" s="259" t="s">
        <v>265</v>
      </c>
      <c r="M147" s="665"/>
    </row>
    <row r="148" spans="1:13" ht="18" x14ac:dyDescent="0.25">
      <c r="A148" s="261">
        <v>39</v>
      </c>
      <c r="B148" s="269" t="s">
        <v>526</v>
      </c>
      <c r="C148" s="269" t="s">
        <v>527</v>
      </c>
      <c r="D148" s="270" t="s">
        <v>426</v>
      </c>
      <c r="E148" s="272" t="s">
        <v>134</v>
      </c>
      <c r="F148" s="265">
        <v>380</v>
      </c>
      <c r="G148" s="265">
        <f>+F148*12</f>
        <v>4560</v>
      </c>
      <c r="H148" s="268">
        <v>380</v>
      </c>
      <c r="I148" s="266">
        <f>+H148*6.75%*12</f>
        <v>307.8</v>
      </c>
      <c r="J148" s="271">
        <v>0</v>
      </c>
      <c r="K148" s="266">
        <f>+H148*7.5%*12</f>
        <v>342</v>
      </c>
      <c r="L148" s="266">
        <f>SUM(I148:K148)</f>
        <v>649.79999999999995</v>
      </c>
      <c r="M148" s="268">
        <f>ROUND((+G148+H148+L148),2)</f>
        <v>5589.8</v>
      </c>
    </row>
    <row r="149" spans="1:13" ht="18" x14ac:dyDescent="0.25">
      <c r="A149" s="261">
        <v>40</v>
      </c>
      <c r="B149" s="269" t="s">
        <v>528</v>
      </c>
      <c r="C149" s="269" t="s">
        <v>529</v>
      </c>
      <c r="D149" s="270" t="s">
        <v>426</v>
      </c>
      <c r="E149" s="272" t="s">
        <v>134</v>
      </c>
      <c r="F149" s="265">
        <v>450</v>
      </c>
      <c r="G149" s="265">
        <f>+F149*12</f>
        <v>5400</v>
      </c>
      <c r="H149" s="268">
        <v>450</v>
      </c>
      <c r="I149" s="266">
        <f>+H149*6.75%*12</f>
        <v>364.50000000000006</v>
      </c>
      <c r="J149" s="293">
        <v>0</v>
      </c>
      <c r="K149" s="266">
        <f>+H149*7.5%*12</f>
        <v>405</v>
      </c>
      <c r="L149" s="266">
        <f>SUM(I149:K149)</f>
        <v>769.5</v>
      </c>
      <c r="M149" s="268">
        <f>ROUND((+G149+H149+L149),2)</f>
        <v>6619.5</v>
      </c>
    </row>
    <row r="150" spans="1:13" ht="18" x14ac:dyDescent="0.25">
      <c r="A150" s="261"/>
      <c r="B150" s="313" t="s">
        <v>448</v>
      </c>
      <c r="C150" s="269"/>
      <c r="D150" s="270"/>
      <c r="E150" s="272"/>
      <c r="F150" s="316">
        <f t="shared" ref="F150:M150" si="0">SUM(F148:F149)</f>
        <v>830</v>
      </c>
      <c r="G150" s="316">
        <f t="shared" si="0"/>
        <v>9960</v>
      </c>
      <c r="H150" s="316">
        <f t="shared" si="0"/>
        <v>830</v>
      </c>
      <c r="I150" s="316">
        <f t="shared" si="0"/>
        <v>672.30000000000007</v>
      </c>
      <c r="J150" s="293">
        <f t="shared" si="0"/>
        <v>0</v>
      </c>
      <c r="K150" s="316">
        <f t="shared" si="0"/>
        <v>747</v>
      </c>
      <c r="L150" s="316">
        <f t="shared" si="0"/>
        <v>1419.3</v>
      </c>
      <c r="M150" s="316">
        <f t="shared" si="0"/>
        <v>12209.3</v>
      </c>
    </row>
  </sheetData>
  <mergeCells count="20">
    <mergeCell ref="F145:G146"/>
    <mergeCell ref="H145:H146"/>
    <mergeCell ref="I145:L145"/>
    <mergeCell ref="M145:M147"/>
    <mergeCell ref="J146:L146"/>
    <mergeCell ref="A9:E9"/>
    <mergeCell ref="A10:B10"/>
    <mergeCell ref="C10:D10"/>
    <mergeCell ref="E10:E11"/>
    <mergeCell ref="A145:A147"/>
    <mergeCell ref="B145:B147"/>
    <mergeCell ref="C145:C147"/>
    <mergeCell ref="D145:D147"/>
    <mergeCell ref="E145:E147"/>
    <mergeCell ref="A8:E8"/>
    <mergeCell ref="A3:E3"/>
    <mergeCell ref="A4:E4"/>
    <mergeCell ref="A5:E5"/>
    <mergeCell ref="A6:E6"/>
    <mergeCell ref="A7:E7"/>
  </mergeCells>
  <pageMargins left="0.51181102362204722" right="0.31496062992125984" top="0.74803149606299213" bottom="0.55118110236220474" header="0.31496062992125984" footer="0.31496062992125984"/>
  <pageSetup scale="90" orientation="portrait" horizontalDpi="120" verticalDpi="72" r:id="rId1"/>
  <headerFooter>
    <oddFooter>&amp;A</oddFooter>
  </headerFooter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151"/>
  <sheetViews>
    <sheetView topLeftCell="A115" workbookViewId="0">
      <selection activeCell="G141" sqref="G141"/>
    </sheetView>
  </sheetViews>
  <sheetFormatPr baseColWidth="10" defaultRowHeight="15" x14ac:dyDescent="0.25"/>
  <cols>
    <col min="2" max="2" width="47.28515625" customWidth="1"/>
    <col min="3" max="3" width="13.7109375" customWidth="1"/>
    <col min="4" max="4" width="17.42578125" customWidth="1"/>
    <col min="5" max="5" width="17.140625" customWidth="1"/>
    <col min="6" max="6" width="16.7109375" customWidth="1"/>
    <col min="7" max="7" width="17.28515625" customWidth="1"/>
    <col min="8" max="8" width="15.42578125" customWidth="1"/>
    <col min="9" max="9" width="17" customWidth="1"/>
    <col min="11" max="11" width="16.5703125" customWidth="1"/>
    <col min="12" max="12" width="15.5703125" customWidth="1"/>
    <col min="13" max="13" width="16.85546875" customWidth="1"/>
  </cols>
  <sheetData>
    <row r="3" spans="1:13" ht="18" x14ac:dyDescent="0.25">
      <c r="A3" s="672" t="s">
        <v>401</v>
      </c>
      <c r="B3" s="672"/>
      <c r="C3" s="672"/>
      <c r="D3" s="672"/>
      <c r="E3" s="672"/>
      <c r="F3" s="215"/>
      <c r="G3" s="215"/>
      <c r="H3" s="215"/>
      <c r="I3" s="215"/>
      <c r="J3" s="215"/>
      <c r="K3" s="215"/>
      <c r="L3" s="215"/>
      <c r="M3" s="215"/>
    </row>
    <row r="4" spans="1:13" ht="18" x14ac:dyDescent="0.25">
      <c r="A4" s="672" t="s">
        <v>402</v>
      </c>
      <c r="B4" s="672"/>
      <c r="C4" s="672"/>
      <c r="D4" s="672"/>
      <c r="E4" s="672"/>
      <c r="F4" s="215"/>
      <c r="G4" s="215"/>
      <c r="H4" s="215"/>
      <c r="I4" s="215"/>
      <c r="J4" s="215"/>
      <c r="K4" s="215"/>
      <c r="L4" s="215"/>
      <c r="M4" s="215"/>
    </row>
    <row r="5" spans="1:13" ht="18" x14ac:dyDescent="0.25">
      <c r="A5" s="672" t="s">
        <v>163</v>
      </c>
      <c r="B5" s="672"/>
      <c r="C5" s="672"/>
      <c r="D5" s="672"/>
      <c r="E5" s="672"/>
      <c r="F5" s="215"/>
      <c r="G5" s="215"/>
      <c r="H5" s="215"/>
      <c r="I5" s="215"/>
      <c r="J5" s="215"/>
      <c r="K5" s="215"/>
      <c r="L5" s="215"/>
      <c r="M5" s="215"/>
    </row>
    <row r="6" spans="1:13" ht="18" x14ac:dyDescent="0.25">
      <c r="A6" s="672" t="s">
        <v>438</v>
      </c>
      <c r="B6" s="672"/>
      <c r="C6" s="672"/>
      <c r="D6" s="672"/>
      <c r="E6" s="672"/>
      <c r="F6" s="215"/>
      <c r="G6" s="215"/>
      <c r="H6" s="215"/>
      <c r="I6" s="215"/>
      <c r="J6" s="215"/>
      <c r="K6" s="215"/>
      <c r="L6" s="215"/>
      <c r="M6" s="215"/>
    </row>
    <row r="7" spans="1:13" ht="18" x14ac:dyDescent="0.25">
      <c r="A7" s="672" t="s">
        <v>403</v>
      </c>
      <c r="B7" s="672"/>
      <c r="C7" s="672"/>
      <c r="D7" s="672"/>
      <c r="E7" s="672"/>
      <c r="F7" s="215"/>
      <c r="G7" s="215"/>
      <c r="H7" s="215"/>
      <c r="I7" s="215"/>
      <c r="J7" s="215"/>
      <c r="K7" s="215"/>
      <c r="L7" s="215"/>
      <c r="M7" s="215"/>
    </row>
    <row r="8" spans="1:13" ht="18" x14ac:dyDescent="0.25">
      <c r="A8" s="672" t="s">
        <v>404</v>
      </c>
      <c r="B8" s="672"/>
      <c r="C8" s="672"/>
      <c r="D8" s="672"/>
      <c r="E8" s="672"/>
      <c r="F8" s="215"/>
      <c r="G8" s="215"/>
      <c r="H8" s="215"/>
      <c r="I8" s="215"/>
      <c r="J8" s="215"/>
      <c r="K8" s="215"/>
      <c r="L8" s="215"/>
      <c r="M8" s="215"/>
    </row>
    <row r="9" spans="1:13" ht="18" x14ac:dyDescent="0.25">
      <c r="A9" s="673" t="s">
        <v>540</v>
      </c>
      <c r="B9" s="673"/>
      <c r="C9" s="673"/>
      <c r="D9" s="673"/>
      <c r="E9" s="673"/>
      <c r="F9" s="215"/>
      <c r="G9" s="215"/>
      <c r="H9" s="215"/>
      <c r="I9" s="215"/>
      <c r="J9" s="215"/>
      <c r="K9" s="215"/>
      <c r="L9" s="215"/>
      <c r="M9" s="215"/>
    </row>
    <row r="10" spans="1:13" ht="18" x14ac:dyDescent="0.25">
      <c r="A10" s="664" t="s">
        <v>269</v>
      </c>
      <c r="B10" s="664"/>
      <c r="C10" s="664" t="s">
        <v>270</v>
      </c>
      <c r="D10" s="664"/>
      <c r="E10" s="665" t="s">
        <v>93</v>
      </c>
      <c r="F10" s="215"/>
      <c r="G10" s="215"/>
      <c r="H10" s="215"/>
      <c r="I10" s="215"/>
      <c r="J10" s="215"/>
      <c r="K10" s="215"/>
      <c r="L10" s="215"/>
      <c r="M10" s="215"/>
    </row>
    <row r="11" spans="1:13" ht="72" x14ac:dyDescent="0.25">
      <c r="A11" s="217" t="s">
        <v>271</v>
      </c>
      <c r="B11" s="217" t="s">
        <v>272</v>
      </c>
      <c r="C11" s="218" t="s">
        <v>405</v>
      </c>
      <c r="D11" s="218" t="s">
        <v>275</v>
      </c>
      <c r="E11" s="665"/>
      <c r="F11" s="215"/>
      <c r="G11" s="215"/>
      <c r="H11" s="215"/>
      <c r="I11" s="215"/>
      <c r="J11" s="215"/>
      <c r="K11" s="215"/>
      <c r="L11" s="215"/>
      <c r="M11" s="215"/>
    </row>
    <row r="12" spans="1:13" ht="18" x14ac:dyDescent="0.25">
      <c r="A12" s="219">
        <v>51</v>
      </c>
      <c r="B12" s="220" t="s">
        <v>192</v>
      </c>
      <c r="C12" s="282">
        <f>SUM(C13,C18,C22,C25,C27,C29,C35)</f>
        <v>0</v>
      </c>
      <c r="D12" s="282">
        <f>SUM(D13,D18,D22,D25,D27,D29,D35)</f>
        <v>25330.62</v>
      </c>
      <c r="E12" s="282"/>
      <c r="F12" s="215"/>
      <c r="G12" s="215"/>
      <c r="H12" s="215"/>
      <c r="I12" s="215"/>
      <c r="J12" s="215"/>
      <c r="K12" s="215"/>
      <c r="L12" s="215"/>
      <c r="M12" s="215"/>
    </row>
    <row r="13" spans="1:13" ht="18" x14ac:dyDescent="0.25">
      <c r="A13" s="222">
        <v>511</v>
      </c>
      <c r="B13" s="223" t="s">
        <v>276</v>
      </c>
      <c r="C13" s="283">
        <f>SUM(C14:C17)</f>
        <v>0</v>
      </c>
      <c r="D13" s="283">
        <f>SUM(D14:D17)</f>
        <v>22386</v>
      </c>
      <c r="E13" s="284"/>
      <c r="F13" s="215"/>
      <c r="G13" s="215"/>
      <c r="H13" s="215"/>
      <c r="I13" s="215"/>
      <c r="J13" s="215"/>
      <c r="K13" s="215"/>
      <c r="L13" s="215"/>
      <c r="M13" s="215"/>
    </row>
    <row r="14" spans="1:13" ht="18" x14ac:dyDescent="0.25">
      <c r="A14" s="226" t="s">
        <v>277</v>
      </c>
      <c r="B14" s="227" t="s">
        <v>278</v>
      </c>
      <c r="C14" s="228">
        <v>0</v>
      </c>
      <c r="D14" s="298">
        <v>20664</v>
      </c>
      <c r="E14" s="284"/>
      <c r="F14" s="215"/>
      <c r="G14" s="215"/>
      <c r="H14" s="215"/>
      <c r="I14" s="215"/>
      <c r="J14" s="215"/>
      <c r="K14" s="215"/>
      <c r="L14" s="215"/>
      <c r="M14" s="215"/>
    </row>
    <row r="15" spans="1:13" ht="18" x14ac:dyDescent="0.25">
      <c r="A15" s="226" t="s">
        <v>279</v>
      </c>
      <c r="B15" s="227" t="s">
        <v>280</v>
      </c>
      <c r="C15" s="228">
        <v>0</v>
      </c>
      <c r="D15" s="298">
        <v>1722</v>
      </c>
      <c r="E15" s="284"/>
      <c r="F15" s="215"/>
      <c r="G15" s="215"/>
      <c r="H15" s="215"/>
      <c r="I15" s="215"/>
      <c r="J15" s="215"/>
      <c r="K15" s="215"/>
      <c r="L15" s="215"/>
      <c r="M15" s="215"/>
    </row>
    <row r="16" spans="1:13" ht="18" x14ac:dyDescent="0.25">
      <c r="A16" s="226" t="s">
        <v>281</v>
      </c>
      <c r="B16" s="227" t="s">
        <v>282</v>
      </c>
      <c r="C16" s="228">
        <v>0</v>
      </c>
      <c r="D16" s="298">
        <v>0</v>
      </c>
      <c r="E16" s="284"/>
      <c r="F16" s="215"/>
      <c r="G16" s="215"/>
      <c r="H16" s="215"/>
      <c r="I16" s="215"/>
      <c r="J16" s="215"/>
      <c r="K16" s="215"/>
      <c r="L16" s="215"/>
      <c r="M16" s="215"/>
    </row>
    <row r="17" spans="1:13" ht="18" x14ac:dyDescent="0.25">
      <c r="A17" s="226" t="s">
        <v>283</v>
      </c>
      <c r="B17" s="227" t="s">
        <v>284</v>
      </c>
      <c r="C17" s="229">
        <v>0</v>
      </c>
      <c r="D17" s="299">
        <v>0</v>
      </c>
      <c r="E17" s="285"/>
      <c r="F17" s="215"/>
      <c r="G17" s="215"/>
      <c r="H17" s="215"/>
      <c r="I17" s="215"/>
      <c r="J17" s="215"/>
      <c r="K17" s="215"/>
      <c r="L17" s="215"/>
      <c r="M17" s="215"/>
    </row>
    <row r="18" spans="1:13" ht="18" x14ac:dyDescent="0.25">
      <c r="A18" s="232" t="s">
        <v>285</v>
      </c>
      <c r="B18" s="233" t="s">
        <v>286</v>
      </c>
      <c r="C18" s="286">
        <f>SUM(C19:C21)</f>
        <v>0</v>
      </c>
      <c r="D18" s="286">
        <f>SUM(D19:D21)</f>
        <v>0</v>
      </c>
      <c r="E18" s="284"/>
      <c r="F18" s="215"/>
      <c r="G18" s="215"/>
      <c r="H18" s="215"/>
      <c r="I18" s="215"/>
      <c r="J18" s="215"/>
      <c r="K18" s="215"/>
      <c r="L18" s="215"/>
      <c r="M18" s="215"/>
    </row>
    <row r="19" spans="1:13" ht="18" x14ac:dyDescent="0.25">
      <c r="A19" s="226" t="s">
        <v>287</v>
      </c>
      <c r="B19" s="227" t="s">
        <v>278</v>
      </c>
      <c r="C19" s="298">
        <v>0</v>
      </c>
      <c r="D19" s="298">
        <v>0</v>
      </c>
      <c r="E19" s="284"/>
      <c r="F19" s="215"/>
      <c r="G19" s="215"/>
      <c r="H19" s="215"/>
      <c r="I19" s="215"/>
      <c r="J19" s="215"/>
      <c r="K19" s="215"/>
      <c r="L19" s="215"/>
      <c r="M19" s="215"/>
    </row>
    <row r="20" spans="1:13" ht="18" x14ac:dyDescent="0.25">
      <c r="A20" s="234">
        <v>51202</v>
      </c>
      <c r="B20" s="235" t="s">
        <v>288</v>
      </c>
      <c r="C20" s="298">
        <v>0</v>
      </c>
      <c r="D20" s="298">
        <v>0</v>
      </c>
      <c r="E20" s="284"/>
      <c r="F20" s="215"/>
      <c r="G20" s="215"/>
      <c r="H20" s="215"/>
      <c r="I20" s="215"/>
      <c r="J20" s="215"/>
      <c r="K20" s="215"/>
      <c r="L20" s="215"/>
      <c r="M20" s="215"/>
    </row>
    <row r="21" spans="1:13" ht="18" x14ac:dyDescent="0.25">
      <c r="A21" s="226" t="s">
        <v>289</v>
      </c>
      <c r="B21" s="227" t="s">
        <v>280</v>
      </c>
      <c r="C21" s="298">
        <v>0</v>
      </c>
      <c r="D21" s="298">
        <v>0</v>
      </c>
      <c r="E21" s="284"/>
      <c r="F21" s="215"/>
      <c r="G21" s="215"/>
      <c r="H21" s="215"/>
      <c r="I21" s="215"/>
      <c r="J21" s="215"/>
      <c r="K21" s="215"/>
      <c r="L21" s="215"/>
      <c r="M21" s="215"/>
    </row>
    <row r="22" spans="1:13" ht="18" x14ac:dyDescent="0.25">
      <c r="A22" s="232" t="s">
        <v>290</v>
      </c>
      <c r="B22" s="233" t="s">
        <v>291</v>
      </c>
      <c r="C22" s="286">
        <f>SUM(C23:C24)</f>
        <v>0</v>
      </c>
      <c r="D22" s="286">
        <f>SUM(D23:D24)</f>
        <v>0</v>
      </c>
      <c r="E22" s="284"/>
      <c r="F22" s="215"/>
      <c r="G22" s="215"/>
      <c r="H22" s="215"/>
      <c r="I22" s="215"/>
      <c r="J22" s="215"/>
      <c r="K22" s="215"/>
      <c r="L22" s="215"/>
      <c r="M22" s="215"/>
    </row>
    <row r="23" spans="1:13" ht="18" x14ac:dyDescent="0.25">
      <c r="A23" s="234">
        <v>51301</v>
      </c>
      <c r="B23" s="235" t="s">
        <v>292</v>
      </c>
      <c r="C23" s="301">
        <v>0</v>
      </c>
      <c r="D23" s="301">
        <v>0</v>
      </c>
      <c r="E23" s="284"/>
      <c r="F23" s="215"/>
      <c r="G23" s="215"/>
      <c r="H23" s="215"/>
      <c r="I23" s="215"/>
      <c r="J23" s="215"/>
      <c r="K23" s="215"/>
      <c r="L23" s="215"/>
      <c r="M23" s="215"/>
    </row>
    <row r="24" spans="1:13" ht="18" x14ac:dyDescent="0.25">
      <c r="A24" s="234">
        <v>51302</v>
      </c>
      <c r="B24" s="235" t="s">
        <v>293</v>
      </c>
      <c r="C24" s="302">
        <v>0</v>
      </c>
      <c r="D24" s="301">
        <v>0</v>
      </c>
      <c r="E24" s="284"/>
      <c r="F24" s="215"/>
      <c r="G24" s="215"/>
      <c r="H24" s="215"/>
      <c r="I24" s="215"/>
      <c r="J24" s="215"/>
      <c r="K24" s="215"/>
      <c r="L24" s="215"/>
      <c r="M24" s="215"/>
    </row>
    <row r="25" spans="1:13" ht="18" x14ac:dyDescent="0.25">
      <c r="A25" s="222">
        <v>514</v>
      </c>
      <c r="B25" s="238" t="s">
        <v>294</v>
      </c>
      <c r="C25" s="288">
        <f>SUM(C26)</f>
        <v>0</v>
      </c>
      <c r="D25" s="288">
        <f>SUM(D26)</f>
        <v>1549.8000000000002</v>
      </c>
      <c r="E25" s="284"/>
      <c r="F25" s="215"/>
      <c r="G25" s="215"/>
      <c r="H25" s="215"/>
      <c r="I25" s="215"/>
      <c r="J25" s="215"/>
      <c r="K25" s="215"/>
      <c r="L25" s="215"/>
      <c r="M25" s="215"/>
    </row>
    <row r="26" spans="1:13" ht="18" x14ac:dyDescent="0.25">
      <c r="A26" s="226" t="s">
        <v>295</v>
      </c>
      <c r="B26" s="227" t="s">
        <v>296</v>
      </c>
      <c r="C26" s="298">
        <v>0</v>
      </c>
      <c r="D26" s="298">
        <f>+K151</f>
        <v>1549.8000000000002</v>
      </c>
      <c r="E26" s="284"/>
      <c r="F26" s="215"/>
      <c r="G26" s="215"/>
      <c r="H26" s="215"/>
      <c r="I26" s="215"/>
      <c r="J26" s="215"/>
      <c r="K26" s="215"/>
      <c r="L26" s="215"/>
      <c r="M26" s="215"/>
    </row>
    <row r="27" spans="1:13" ht="18" x14ac:dyDescent="0.25">
      <c r="A27" s="222">
        <v>515</v>
      </c>
      <c r="B27" s="238" t="s">
        <v>297</v>
      </c>
      <c r="C27" s="286">
        <f>SUM(C28)</f>
        <v>0</v>
      </c>
      <c r="D27" s="286">
        <f>SUM(D28)</f>
        <v>1394.8200000000002</v>
      </c>
      <c r="E27" s="284"/>
      <c r="F27" s="215"/>
      <c r="G27" s="215"/>
      <c r="H27" s="215"/>
      <c r="I27" s="215"/>
      <c r="J27" s="215"/>
      <c r="K27" s="215"/>
      <c r="L27" s="215"/>
      <c r="M27" s="215"/>
    </row>
    <row r="28" spans="1:13" ht="18" x14ac:dyDescent="0.25">
      <c r="A28" s="226" t="s">
        <v>298</v>
      </c>
      <c r="B28" s="227" t="s">
        <v>299</v>
      </c>
      <c r="C28" s="298">
        <v>0</v>
      </c>
      <c r="D28" s="298">
        <f>+I151</f>
        <v>1394.8200000000002</v>
      </c>
      <c r="E28" s="284"/>
      <c r="F28" s="215"/>
      <c r="G28" s="215"/>
      <c r="H28" s="215"/>
      <c r="I28" s="215"/>
      <c r="J28" s="215"/>
      <c r="K28" s="215"/>
      <c r="L28" s="215"/>
      <c r="M28" s="215"/>
    </row>
    <row r="29" spans="1:13" ht="18" x14ac:dyDescent="0.25">
      <c r="A29" s="232" t="s">
        <v>300</v>
      </c>
      <c r="B29" s="233" t="s">
        <v>301</v>
      </c>
      <c r="C29" s="286" t="s">
        <v>302</v>
      </c>
      <c r="D29" s="286">
        <f>SUM(D30:D31)</f>
        <v>0</v>
      </c>
      <c r="E29" s="284"/>
      <c r="F29" s="215"/>
      <c r="G29" s="215"/>
      <c r="H29" s="215"/>
      <c r="I29" s="215"/>
      <c r="J29" s="215"/>
      <c r="K29" s="215"/>
      <c r="L29" s="215"/>
      <c r="M29" s="215"/>
    </row>
    <row r="30" spans="1:13" ht="18" x14ac:dyDescent="0.25">
      <c r="A30" s="234">
        <v>51601</v>
      </c>
      <c r="B30" s="235" t="s">
        <v>301</v>
      </c>
      <c r="C30" s="301">
        <v>0</v>
      </c>
      <c r="D30" s="301">
        <v>0</v>
      </c>
      <c r="E30" s="284"/>
      <c r="F30" s="215"/>
      <c r="G30" s="215"/>
      <c r="H30" s="215"/>
      <c r="I30" s="215"/>
      <c r="J30" s="215"/>
      <c r="K30" s="215"/>
      <c r="L30" s="215"/>
      <c r="M30" s="215"/>
    </row>
    <row r="31" spans="1:13" ht="18" x14ac:dyDescent="0.25">
      <c r="A31" s="234">
        <v>51602</v>
      </c>
      <c r="B31" s="235" t="s">
        <v>303</v>
      </c>
      <c r="C31" s="301">
        <v>0</v>
      </c>
      <c r="D31" s="301">
        <v>0</v>
      </c>
      <c r="E31" s="284"/>
      <c r="F31" s="215"/>
      <c r="G31" s="215"/>
      <c r="H31" s="215"/>
      <c r="I31" s="215"/>
      <c r="J31" s="215"/>
      <c r="K31" s="215"/>
      <c r="L31" s="215"/>
      <c r="M31" s="215"/>
    </row>
    <row r="32" spans="1:13" ht="18" x14ac:dyDescent="0.25">
      <c r="A32" s="222">
        <v>517</v>
      </c>
      <c r="B32" s="238" t="s">
        <v>304</v>
      </c>
      <c r="C32" s="301"/>
      <c r="D32" s="301">
        <f>SUM(D33:D34)</f>
        <v>0</v>
      </c>
      <c r="E32" s="284"/>
      <c r="F32" s="215"/>
      <c r="G32" s="215"/>
      <c r="H32" s="215"/>
      <c r="I32" s="215"/>
      <c r="J32" s="215"/>
      <c r="K32" s="215"/>
      <c r="L32" s="215"/>
      <c r="M32" s="215"/>
    </row>
    <row r="33" spans="1:13" ht="18" x14ac:dyDescent="0.25">
      <c r="A33" s="234">
        <v>51701</v>
      </c>
      <c r="B33" s="235" t="s">
        <v>305</v>
      </c>
      <c r="C33" s="301"/>
      <c r="D33" s="301">
        <v>0</v>
      </c>
      <c r="E33" s="284"/>
      <c r="F33" s="215"/>
      <c r="G33" s="215"/>
      <c r="H33" s="215"/>
      <c r="I33" s="215"/>
      <c r="J33" s="215"/>
      <c r="K33" s="215"/>
      <c r="L33" s="215"/>
      <c r="M33" s="215"/>
    </row>
    <row r="34" spans="1:13" ht="18" x14ac:dyDescent="0.25">
      <c r="A34" s="234">
        <v>51702</v>
      </c>
      <c r="B34" s="235" t="s">
        <v>306</v>
      </c>
      <c r="C34" s="301"/>
      <c r="D34" s="301">
        <v>0</v>
      </c>
      <c r="E34" s="284"/>
      <c r="F34" s="215"/>
      <c r="G34" s="215"/>
      <c r="H34" s="215"/>
      <c r="I34" s="215"/>
      <c r="J34" s="215"/>
      <c r="K34" s="215"/>
      <c r="L34" s="215"/>
      <c r="M34" s="215"/>
    </row>
    <row r="35" spans="1:13" ht="18" x14ac:dyDescent="0.25">
      <c r="A35" s="222">
        <v>519</v>
      </c>
      <c r="B35" s="238" t="s">
        <v>307</v>
      </c>
      <c r="C35" s="288">
        <f>SUM(C36:C37)</f>
        <v>0</v>
      </c>
      <c r="D35" s="288">
        <f>SUM(D36:D37)</f>
        <v>0</v>
      </c>
      <c r="E35" s="284"/>
      <c r="F35" s="215"/>
      <c r="G35" s="215"/>
      <c r="H35" s="215"/>
      <c r="I35" s="215"/>
      <c r="J35" s="215"/>
      <c r="K35" s="215"/>
      <c r="L35" s="215"/>
      <c r="M35" s="215"/>
    </row>
    <row r="36" spans="1:13" ht="18" x14ac:dyDescent="0.25">
      <c r="A36" s="234">
        <v>51901</v>
      </c>
      <c r="B36" s="235" t="s">
        <v>308</v>
      </c>
      <c r="C36" s="301">
        <v>0</v>
      </c>
      <c r="D36" s="301">
        <v>0</v>
      </c>
      <c r="E36" s="284"/>
      <c r="F36" s="215"/>
      <c r="G36" s="215"/>
      <c r="H36" s="215"/>
      <c r="I36" s="215"/>
      <c r="J36" s="215"/>
      <c r="K36" s="215"/>
      <c r="L36" s="215"/>
      <c r="M36" s="215"/>
    </row>
    <row r="37" spans="1:13" ht="18" x14ac:dyDescent="0.25">
      <c r="A37" s="234">
        <v>51999</v>
      </c>
      <c r="B37" s="235" t="s">
        <v>307</v>
      </c>
      <c r="C37" s="301">
        <v>0</v>
      </c>
      <c r="D37" s="301">
        <v>0</v>
      </c>
      <c r="E37" s="284"/>
      <c r="F37" s="215"/>
      <c r="G37" s="215"/>
      <c r="H37" s="215"/>
      <c r="I37" s="215"/>
      <c r="J37" s="215"/>
      <c r="K37" s="215"/>
      <c r="L37" s="215"/>
      <c r="M37" s="215"/>
    </row>
    <row r="38" spans="1:13" ht="18" x14ac:dyDescent="0.25">
      <c r="A38" s="222">
        <v>54</v>
      </c>
      <c r="B38" s="238" t="s">
        <v>193</v>
      </c>
      <c r="C38" s="286">
        <f>SUM(C39,C59,C65,C82,)</f>
        <v>0</v>
      </c>
      <c r="D38" s="286">
        <f>SUM(D39,D59,D65,D82,)</f>
        <v>1895.84</v>
      </c>
      <c r="E38" s="284"/>
      <c r="F38" s="215"/>
      <c r="G38" s="215"/>
      <c r="H38" s="215"/>
      <c r="I38" s="215"/>
      <c r="J38" s="215"/>
      <c r="K38" s="215"/>
      <c r="L38" s="215"/>
      <c r="M38" s="215"/>
    </row>
    <row r="39" spans="1:13" ht="18" x14ac:dyDescent="0.25">
      <c r="A39" s="222">
        <v>541</v>
      </c>
      <c r="B39" s="238" t="s">
        <v>309</v>
      </c>
      <c r="C39" s="288">
        <f>SUM(C40:C58)</f>
        <v>0</v>
      </c>
      <c r="D39" s="288">
        <f>SUM(D40:D58)</f>
        <v>1895.84</v>
      </c>
      <c r="E39" s="284"/>
      <c r="F39" s="215"/>
      <c r="G39" s="215"/>
      <c r="H39" s="215"/>
      <c r="I39" s="215"/>
      <c r="J39" s="215"/>
      <c r="K39" s="215"/>
      <c r="L39" s="215"/>
      <c r="M39" s="215"/>
    </row>
    <row r="40" spans="1:13" ht="18" x14ac:dyDescent="0.25">
      <c r="A40" s="234">
        <v>54101</v>
      </c>
      <c r="B40" s="235" t="s">
        <v>310</v>
      </c>
      <c r="C40" s="301">
        <v>0</v>
      </c>
      <c r="D40" s="301">
        <v>0</v>
      </c>
      <c r="E40" s="284"/>
      <c r="F40" s="215"/>
      <c r="G40" s="215"/>
      <c r="H40" s="215"/>
      <c r="I40" s="215"/>
      <c r="J40" s="215"/>
      <c r="K40" s="215"/>
      <c r="L40" s="215"/>
      <c r="M40" s="215"/>
    </row>
    <row r="41" spans="1:13" ht="18" x14ac:dyDescent="0.25">
      <c r="A41" s="234">
        <v>54103</v>
      </c>
      <c r="B41" s="235" t="s">
        <v>311</v>
      </c>
      <c r="C41" s="301">
        <v>0</v>
      </c>
      <c r="D41" s="301">
        <v>0</v>
      </c>
      <c r="E41" s="284"/>
      <c r="F41" s="215"/>
      <c r="G41" s="215"/>
      <c r="H41" s="215"/>
      <c r="I41" s="215"/>
      <c r="J41" s="215"/>
      <c r="K41" s="215"/>
      <c r="L41" s="215"/>
      <c r="M41" s="215"/>
    </row>
    <row r="42" spans="1:13" ht="18" x14ac:dyDescent="0.25">
      <c r="A42" s="234">
        <v>54104</v>
      </c>
      <c r="B42" s="235" t="s">
        <v>312</v>
      </c>
      <c r="C42" s="301">
        <v>0</v>
      </c>
      <c r="D42" s="301">
        <v>0</v>
      </c>
      <c r="E42" s="284"/>
      <c r="F42" s="215"/>
      <c r="G42" s="215"/>
      <c r="H42" s="215"/>
      <c r="I42" s="215"/>
      <c r="J42" s="215"/>
      <c r="K42" s="215"/>
      <c r="L42" s="215"/>
      <c r="M42" s="215"/>
    </row>
    <row r="43" spans="1:13" ht="18" x14ac:dyDescent="0.25">
      <c r="A43" s="234">
        <v>54105</v>
      </c>
      <c r="B43" s="235" t="s">
        <v>313</v>
      </c>
      <c r="C43" s="301">
        <v>0</v>
      </c>
      <c r="D43" s="301">
        <v>307</v>
      </c>
      <c r="E43" s="284"/>
      <c r="F43" s="215"/>
      <c r="G43" s="215"/>
      <c r="H43" s="215"/>
      <c r="I43" s="215"/>
      <c r="J43" s="215"/>
      <c r="K43" s="215"/>
      <c r="L43" s="215"/>
      <c r="M43" s="215"/>
    </row>
    <row r="44" spans="1:13" ht="18" x14ac:dyDescent="0.25">
      <c r="A44" s="234">
        <v>54106</v>
      </c>
      <c r="B44" s="235" t="s">
        <v>314</v>
      </c>
      <c r="C44" s="301">
        <v>0</v>
      </c>
      <c r="D44" s="301">
        <v>0</v>
      </c>
      <c r="E44" s="284"/>
      <c r="F44" s="215"/>
      <c r="G44" s="215"/>
      <c r="H44" s="215"/>
      <c r="I44" s="215"/>
      <c r="J44" s="215"/>
      <c r="K44" s="215"/>
      <c r="L44" s="215"/>
      <c r="M44" s="215"/>
    </row>
    <row r="45" spans="1:13" ht="18" x14ac:dyDescent="0.25">
      <c r="A45" s="234">
        <v>54107</v>
      </c>
      <c r="B45" s="235" t="s">
        <v>315</v>
      </c>
      <c r="C45" s="301">
        <v>0</v>
      </c>
      <c r="D45" s="301">
        <v>0</v>
      </c>
      <c r="E45" s="284"/>
      <c r="F45" s="215"/>
      <c r="G45" s="215"/>
      <c r="H45" s="215"/>
      <c r="I45" s="215"/>
      <c r="J45" s="215"/>
      <c r="K45" s="215"/>
      <c r="L45" s="215"/>
      <c r="M45" s="215"/>
    </row>
    <row r="46" spans="1:13" ht="18" x14ac:dyDescent="0.25">
      <c r="A46" s="234">
        <v>54108</v>
      </c>
      <c r="B46" s="235" t="s">
        <v>316</v>
      </c>
      <c r="C46" s="301">
        <v>0</v>
      </c>
      <c r="D46" s="301">
        <v>0</v>
      </c>
      <c r="E46" s="284"/>
      <c r="F46" s="215"/>
      <c r="G46" s="215"/>
      <c r="H46" s="215"/>
      <c r="I46" s="215"/>
      <c r="J46" s="215"/>
      <c r="K46" s="215"/>
      <c r="L46" s="215"/>
      <c r="M46" s="215"/>
    </row>
    <row r="47" spans="1:13" ht="18" x14ac:dyDescent="0.25">
      <c r="A47" s="234">
        <v>54109</v>
      </c>
      <c r="B47" s="235" t="s">
        <v>317</v>
      </c>
      <c r="C47" s="301">
        <v>0</v>
      </c>
      <c r="D47" s="301">
        <v>0</v>
      </c>
      <c r="E47" s="284"/>
      <c r="F47" s="215"/>
      <c r="G47" s="215"/>
      <c r="H47" s="215"/>
      <c r="I47" s="215"/>
      <c r="J47" s="215"/>
      <c r="K47" s="215"/>
      <c r="L47" s="215"/>
      <c r="M47" s="215"/>
    </row>
    <row r="48" spans="1:13" ht="18" x14ac:dyDescent="0.25">
      <c r="A48" s="234">
        <v>54110</v>
      </c>
      <c r="B48" s="235" t="s">
        <v>318</v>
      </c>
      <c r="C48" s="301">
        <v>0</v>
      </c>
      <c r="D48" s="301">
        <v>0</v>
      </c>
      <c r="E48" s="284"/>
      <c r="F48" s="215"/>
      <c r="G48" s="215"/>
      <c r="H48" s="215"/>
      <c r="I48" s="215"/>
      <c r="J48" s="215"/>
      <c r="K48" s="215"/>
      <c r="L48" s="215"/>
      <c r="M48" s="215"/>
    </row>
    <row r="49" spans="1:13" ht="18" x14ac:dyDescent="0.25">
      <c r="A49" s="234">
        <v>54111</v>
      </c>
      <c r="B49" s="235" t="s">
        <v>319</v>
      </c>
      <c r="C49" s="301">
        <v>0</v>
      </c>
      <c r="D49" s="301">
        <v>0</v>
      </c>
      <c r="E49" s="284"/>
      <c r="F49" s="215"/>
      <c r="G49" s="215"/>
      <c r="H49" s="215"/>
      <c r="I49" s="215"/>
      <c r="J49" s="215"/>
      <c r="K49" s="215"/>
      <c r="L49" s="215"/>
      <c r="M49" s="215"/>
    </row>
    <row r="50" spans="1:13" ht="18" x14ac:dyDescent="0.25">
      <c r="A50" s="234">
        <v>54112</v>
      </c>
      <c r="B50" s="235" t="s">
        <v>320</v>
      </c>
      <c r="C50" s="301">
        <v>0</v>
      </c>
      <c r="D50" s="301">
        <v>0</v>
      </c>
      <c r="E50" s="284"/>
      <c r="F50" s="215"/>
      <c r="G50" s="215"/>
      <c r="H50" s="215"/>
      <c r="I50" s="215"/>
      <c r="J50" s="215"/>
      <c r="K50" s="215"/>
      <c r="L50" s="215"/>
      <c r="M50" s="215"/>
    </row>
    <row r="51" spans="1:13" ht="18" x14ac:dyDescent="0.25">
      <c r="A51" s="234">
        <v>54114</v>
      </c>
      <c r="B51" s="235" t="s">
        <v>321</v>
      </c>
      <c r="C51" s="301">
        <v>0</v>
      </c>
      <c r="D51" s="301">
        <v>360</v>
      </c>
      <c r="E51" s="284"/>
      <c r="F51" s="215"/>
      <c r="G51" s="215"/>
      <c r="H51" s="215"/>
      <c r="I51" s="215"/>
      <c r="J51" s="215"/>
      <c r="K51" s="215"/>
      <c r="L51" s="215"/>
      <c r="M51" s="215"/>
    </row>
    <row r="52" spans="1:13" ht="18" x14ac:dyDescent="0.25">
      <c r="A52" s="234">
        <v>54115</v>
      </c>
      <c r="B52" s="235" t="s">
        <v>322</v>
      </c>
      <c r="C52" s="301">
        <v>0</v>
      </c>
      <c r="D52" s="301">
        <v>1228.8399999999999</v>
      </c>
      <c r="E52" s="284"/>
      <c r="F52" s="215"/>
      <c r="G52" s="215"/>
      <c r="H52" s="215"/>
      <c r="I52" s="215"/>
      <c r="J52" s="215"/>
      <c r="K52" s="215"/>
      <c r="L52" s="215"/>
      <c r="M52" s="215"/>
    </row>
    <row r="53" spans="1:13" ht="18" x14ac:dyDescent="0.25">
      <c r="A53" s="234">
        <v>54116</v>
      </c>
      <c r="B53" s="235" t="s">
        <v>323</v>
      </c>
      <c r="C53" s="301">
        <v>0</v>
      </c>
      <c r="D53" s="301">
        <v>0</v>
      </c>
      <c r="E53" s="284"/>
      <c r="F53" s="215"/>
      <c r="G53" s="215"/>
      <c r="H53" s="215"/>
      <c r="I53" s="215"/>
      <c r="J53" s="215"/>
      <c r="K53" s="215"/>
      <c r="L53" s="215"/>
      <c r="M53" s="215"/>
    </row>
    <row r="54" spans="1:13" ht="18" x14ac:dyDescent="0.25">
      <c r="A54" s="234">
        <v>54117</v>
      </c>
      <c r="B54" s="235" t="s">
        <v>324</v>
      </c>
      <c r="C54" s="301">
        <v>0</v>
      </c>
      <c r="D54" s="301">
        <v>0</v>
      </c>
      <c r="E54" s="284"/>
      <c r="F54" s="215"/>
      <c r="G54" s="215"/>
      <c r="H54" s="215"/>
      <c r="I54" s="215"/>
      <c r="J54" s="215"/>
      <c r="K54" s="215"/>
      <c r="L54" s="215"/>
      <c r="M54" s="215"/>
    </row>
    <row r="55" spans="1:13" ht="18" x14ac:dyDescent="0.25">
      <c r="A55" s="234">
        <v>54118</v>
      </c>
      <c r="B55" s="235" t="s">
        <v>325</v>
      </c>
      <c r="C55" s="301">
        <v>0</v>
      </c>
      <c r="D55" s="301">
        <v>0</v>
      </c>
      <c r="E55" s="284"/>
      <c r="F55" s="215"/>
      <c r="G55" s="215"/>
      <c r="H55" s="215"/>
      <c r="I55" s="215"/>
      <c r="J55" s="215"/>
      <c r="K55" s="215"/>
      <c r="L55" s="215"/>
      <c r="M55" s="215"/>
    </row>
    <row r="56" spans="1:13" ht="18" x14ac:dyDescent="0.25">
      <c r="A56" s="234">
        <v>54119</v>
      </c>
      <c r="B56" s="235" t="s">
        <v>326</v>
      </c>
      <c r="C56" s="301">
        <v>0</v>
      </c>
      <c r="D56" s="301">
        <v>0</v>
      </c>
      <c r="E56" s="284"/>
      <c r="F56" s="215"/>
      <c r="G56" s="215"/>
      <c r="H56" s="215"/>
      <c r="I56" s="215"/>
      <c r="J56" s="215"/>
      <c r="K56" s="215"/>
      <c r="L56" s="215"/>
      <c r="M56" s="215"/>
    </row>
    <row r="57" spans="1:13" ht="18" x14ac:dyDescent="0.25">
      <c r="A57" s="234">
        <v>54121</v>
      </c>
      <c r="B57" s="235" t="s">
        <v>327</v>
      </c>
      <c r="C57" s="301">
        <v>0</v>
      </c>
      <c r="D57" s="301">
        <v>0</v>
      </c>
      <c r="E57" s="284"/>
      <c r="F57" s="215"/>
      <c r="G57" s="215"/>
      <c r="H57" s="215"/>
      <c r="I57" s="215"/>
      <c r="J57" s="215"/>
      <c r="K57" s="215"/>
      <c r="L57" s="215"/>
      <c r="M57" s="215"/>
    </row>
    <row r="58" spans="1:13" ht="18" x14ac:dyDescent="0.25">
      <c r="A58" s="234">
        <v>54199</v>
      </c>
      <c r="B58" s="235" t="s">
        <v>328</v>
      </c>
      <c r="C58" s="301">
        <v>0</v>
      </c>
      <c r="D58" s="301">
        <v>0</v>
      </c>
      <c r="E58" s="284"/>
      <c r="F58" s="215"/>
      <c r="G58" s="215"/>
      <c r="H58" s="215"/>
      <c r="I58" s="215"/>
      <c r="J58" s="215"/>
      <c r="K58" s="215"/>
      <c r="L58" s="215"/>
      <c r="M58" s="215"/>
    </row>
    <row r="59" spans="1:13" ht="18" x14ac:dyDescent="0.25">
      <c r="A59" s="222">
        <v>542</v>
      </c>
      <c r="B59" s="238" t="s">
        <v>329</v>
      </c>
      <c r="C59" s="288">
        <f>SUM(C60:C64)</f>
        <v>0</v>
      </c>
      <c r="D59" s="288">
        <f>SUM(D60:D64)</f>
        <v>0</v>
      </c>
      <c r="E59" s="284"/>
      <c r="F59" s="215"/>
      <c r="G59" s="215"/>
      <c r="H59" s="215"/>
      <c r="I59" s="215"/>
      <c r="J59" s="215"/>
      <c r="K59" s="215"/>
      <c r="L59" s="215"/>
      <c r="M59" s="215"/>
    </row>
    <row r="60" spans="1:13" ht="18" x14ac:dyDescent="0.25">
      <c r="A60" s="234">
        <v>54205</v>
      </c>
      <c r="B60" s="235" t="s">
        <v>21</v>
      </c>
      <c r="C60" s="301">
        <v>0</v>
      </c>
      <c r="D60" s="301">
        <v>0</v>
      </c>
      <c r="E60" s="284"/>
      <c r="F60" s="215"/>
      <c r="G60" s="215"/>
      <c r="H60" s="215"/>
      <c r="I60" s="215"/>
      <c r="J60" s="215"/>
      <c r="K60" s="215"/>
      <c r="L60" s="215"/>
      <c r="M60" s="215"/>
    </row>
    <row r="61" spans="1:13" ht="18" x14ac:dyDescent="0.25">
      <c r="A61" s="234">
        <v>54201</v>
      </c>
      <c r="B61" s="235" t="s">
        <v>330</v>
      </c>
      <c r="C61" s="301">
        <v>0</v>
      </c>
      <c r="D61" s="301">
        <v>0</v>
      </c>
      <c r="E61" s="284"/>
      <c r="F61" s="215"/>
      <c r="G61" s="215"/>
      <c r="H61" s="215"/>
      <c r="I61" s="215"/>
      <c r="J61" s="215"/>
      <c r="K61" s="215"/>
      <c r="L61" s="215"/>
      <c r="M61" s="215"/>
    </row>
    <row r="62" spans="1:13" ht="18" x14ac:dyDescent="0.25">
      <c r="A62" s="234">
        <v>54202</v>
      </c>
      <c r="B62" s="235" t="s">
        <v>331</v>
      </c>
      <c r="C62" s="301">
        <v>0</v>
      </c>
      <c r="D62" s="301">
        <v>0</v>
      </c>
      <c r="E62" s="284"/>
      <c r="F62" s="215"/>
      <c r="G62" s="215"/>
      <c r="H62" s="215"/>
      <c r="I62" s="215"/>
      <c r="J62" s="215"/>
      <c r="K62" s="215"/>
      <c r="L62" s="215"/>
      <c r="M62" s="215"/>
    </row>
    <row r="63" spans="1:13" ht="18" x14ac:dyDescent="0.25">
      <c r="A63" s="234">
        <v>54203</v>
      </c>
      <c r="B63" s="235" t="s">
        <v>332</v>
      </c>
      <c r="C63" s="301">
        <v>0</v>
      </c>
      <c r="D63" s="301">
        <v>0</v>
      </c>
      <c r="E63" s="284"/>
      <c r="F63" s="215"/>
      <c r="G63" s="215"/>
      <c r="H63" s="215"/>
      <c r="I63" s="215"/>
      <c r="J63" s="215"/>
      <c r="K63" s="215"/>
      <c r="L63" s="215"/>
      <c r="M63" s="215"/>
    </row>
    <row r="64" spans="1:13" ht="18" x14ac:dyDescent="0.25">
      <c r="A64" s="234">
        <v>54204</v>
      </c>
      <c r="B64" s="215" t="s">
        <v>333</v>
      </c>
      <c r="C64" s="303">
        <v>0</v>
      </c>
      <c r="D64" s="303">
        <v>0</v>
      </c>
      <c r="E64" s="284"/>
      <c r="F64" s="215"/>
      <c r="G64" s="215"/>
      <c r="H64" s="215"/>
      <c r="I64" s="215"/>
      <c r="J64" s="215"/>
      <c r="K64" s="215"/>
      <c r="L64" s="215"/>
      <c r="M64" s="215"/>
    </row>
    <row r="65" spans="1:13" ht="18" x14ac:dyDescent="0.25">
      <c r="A65" s="222">
        <v>543</v>
      </c>
      <c r="B65" s="238" t="s">
        <v>334</v>
      </c>
      <c r="C65" s="288">
        <f>SUM(C66:C81)</f>
        <v>0</v>
      </c>
      <c r="D65" s="288">
        <f>SUM(D66:D81)</f>
        <v>0</v>
      </c>
      <c r="E65" s="284"/>
      <c r="F65" s="215"/>
      <c r="G65" s="215"/>
      <c r="H65" s="215"/>
      <c r="I65" s="215"/>
      <c r="J65" s="215"/>
      <c r="K65" s="215"/>
      <c r="L65" s="215"/>
      <c r="M65" s="215"/>
    </row>
    <row r="66" spans="1:13" ht="18" x14ac:dyDescent="0.25">
      <c r="A66" s="234">
        <v>54301</v>
      </c>
      <c r="B66" s="235" t="s">
        <v>335</v>
      </c>
      <c r="C66" s="301">
        <v>0</v>
      </c>
      <c r="D66" s="301">
        <v>0</v>
      </c>
      <c r="E66" s="284"/>
      <c r="F66" s="215"/>
      <c r="G66" s="215"/>
      <c r="H66" s="215"/>
      <c r="I66" s="215"/>
      <c r="J66" s="215"/>
      <c r="K66" s="215"/>
      <c r="L66" s="215"/>
      <c r="M66" s="215"/>
    </row>
    <row r="67" spans="1:13" ht="18" x14ac:dyDescent="0.25">
      <c r="A67" s="234">
        <v>54302</v>
      </c>
      <c r="B67" s="235" t="s">
        <v>336</v>
      </c>
      <c r="C67" s="301">
        <v>0</v>
      </c>
      <c r="D67" s="301">
        <v>0</v>
      </c>
      <c r="E67" s="284"/>
      <c r="F67" s="215"/>
      <c r="G67" s="215"/>
      <c r="H67" s="215"/>
      <c r="I67" s="215"/>
      <c r="J67" s="215"/>
      <c r="K67" s="215"/>
      <c r="L67" s="215"/>
      <c r="M67" s="215"/>
    </row>
    <row r="68" spans="1:13" ht="18" x14ac:dyDescent="0.25">
      <c r="A68" s="234">
        <v>54303</v>
      </c>
      <c r="B68" s="235" t="s">
        <v>337</v>
      </c>
      <c r="C68" s="301">
        <v>0</v>
      </c>
      <c r="D68" s="301">
        <v>0</v>
      </c>
      <c r="E68" s="284"/>
      <c r="F68" s="215"/>
      <c r="G68" s="215"/>
      <c r="H68" s="215"/>
      <c r="I68" s="215"/>
      <c r="J68" s="215"/>
      <c r="K68" s="215"/>
      <c r="L68" s="215"/>
      <c r="M68" s="215"/>
    </row>
    <row r="69" spans="1:13" ht="18" x14ac:dyDescent="0.25">
      <c r="A69" s="234">
        <v>54304</v>
      </c>
      <c r="B69" s="235" t="s">
        <v>338</v>
      </c>
      <c r="C69" s="301">
        <v>0</v>
      </c>
      <c r="D69" s="301">
        <v>0</v>
      </c>
      <c r="E69" s="284"/>
      <c r="F69" s="215"/>
      <c r="G69" s="215"/>
      <c r="H69" s="215"/>
      <c r="I69" s="215"/>
      <c r="J69" s="215"/>
      <c r="K69" s="215"/>
      <c r="L69" s="215"/>
      <c r="M69" s="215"/>
    </row>
    <row r="70" spans="1:13" ht="18" x14ac:dyDescent="0.25">
      <c r="A70" s="234">
        <v>54305</v>
      </c>
      <c r="B70" s="235" t="s">
        <v>339</v>
      </c>
      <c r="C70" s="301">
        <v>0</v>
      </c>
      <c r="D70" s="301">
        <v>0</v>
      </c>
      <c r="E70" s="284"/>
      <c r="F70" s="215"/>
      <c r="G70" s="215"/>
      <c r="H70" s="215"/>
      <c r="I70" s="215"/>
      <c r="J70" s="215"/>
      <c r="K70" s="215"/>
      <c r="L70" s="215"/>
      <c r="M70" s="215"/>
    </row>
    <row r="71" spans="1:13" ht="18" x14ac:dyDescent="0.25">
      <c r="A71" s="234">
        <v>54306</v>
      </c>
      <c r="B71" s="235" t="s">
        <v>340</v>
      </c>
      <c r="C71" s="301">
        <v>0</v>
      </c>
      <c r="D71" s="301">
        <v>0</v>
      </c>
      <c r="E71" s="284"/>
      <c r="F71" s="215"/>
      <c r="G71" s="215"/>
      <c r="H71" s="215"/>
      <c r="I71" s="215"/>
      <c r="J71" s="215"/>
      <c r="K71" s="215"/>
      <c r="L71" s="215"/>
      <c r="M71" s="215"/>
    </row>
    <row r="72" spans="1:13" ht="18" x14ac:dyDescent="0.25">
      <c r="A72" s="234">
        <v>54307</v>
      </c>
      <c r="B72" s="235" t="s">
        <v>341</v>
      </c>
      <c r="C72" s="301">
        <v>0</v>
      </c>
      <c r="D72" s="301">
        <v>0</v>
      </c>
      <c r="E72" s="284"/>
      <c r="F72" s="215"/>
      <c r="G72" s="215"/>
      <c r="H72" s="215"/>
      <c r="I72" s="215"/>
      <c r="J72" s="215"/>
      <c r="K72" s="215"/>
      <c r="L72" s="215"/>
      <c r="M72" s="215"/>
    </row>
    <row r="73" spans="1:13" ht="18" x14ac:dyDescent="0.25">
      <c r="A73" s="234">
        <v>54309</v>
      </c>
      <c r="B73" s="235" t="s">
        <v>342</v>
      </c>
      <c r="C73" s="301">
        <v>0</v>
      </c>
      <c r="D73" s="301">
        <v>0</v>
      </c>
      <c r="E73" s="284"/>
      <c r="F73" s="215"/>
      <c r="G73" s="215"/>
      <c r="H73" s="215"/>
      <c r="I73" s="215"/>
      <c r="J73" s="215"/>
      <c r="K73" s="215"/>
      <c r="L73" s="215"/>
      <c r="M73" s="215"/>
    </row>
    <row r="74" spans="1:13" ht="18" x14ac:dyDescent="0.25">
      <c r="A74" s="234">
        <v>54310</v>
      </c>
      <c r="B74" s="235" t="s">
        <v>343</v>
      </c>
      <c r="C74" s="301">
        <v>0</v>
      </c>
      <c r="D74" s="301">
        <v>0</v>
      </c>
      <c r="E74" s="284"/>
      <c r="F74" s="215"/>
      <c r="G74" s="215"/>
      <c r="H74" s="215"/>
      <c r="I74" s="215"/>
      <c r="J74" s="215"/>
      <c r="K74" s="215"/>
      <c r="L74" s="215"/>
      <c r="M74" s="215"/>
    </row>
    <row r="75" spans="1:13" ht="18" x14ac:dyDescent="0.25">
      <c r="A75" s="234">
        <v>54311</v>
      </c>
      <c r="B75" s="235" t="s">
        <v>344</v>
      </c>
      <c r="C75" s="301">
        <v>0</v>
      </c>
      <c r="D75" s="301">
        <v>0</v>
      </c>
      <c r="E75" s="284"/>
      <c r="F75" s="215"/>
      <c r="G75" s="215"/>
      <c r="H75" s="215"/>
      <c r="I75" s="215"/>
      <c r="J75" s="215"/>
      <c r="K75" s="215"/>
      <c r="L75" s="215"/>
      <c r="M75" s="215"/>
    </row>
    <row r="76" spans="1:13" ht="18" x14ac:dyDescent="0.25">
      <c r="A76" s="241">
        <v>54313</v>
      </c>
      <c r="B76" s="235" t="s">
        <v>345</v>
      </c>
      <c r="C76" s="301">
        <v>0</v>
      </c>
      <c r="D76" s="301">
        <v>0</v>
      </c>
      <c r="E76" s="284"/>
      <c r="F76" s="215"/>
      <c r="G76" s="215"/>
      <c r="H76" s="215"/>
      <c r="I76" s="215"/>
      <c r="J76" s="215"/>
      <c r="K76" s="215"/>
      <c r="L76" s="215"/>
      <c r="M76" s="215"/>
    </row>
    <row r="77" spans="1:13" ht="18" x14ac:dyDescent="0.25">
      <c r="A77" s="242">
        <v>54316</v>
      </c>
      <c r="B77" s="235" t="s">
        <v>346</v>
      </c>
      <c r="C77" s="301">
        <v>0</v>
      </c>
      <c r="D77" s="301">
        <v>0</v>
      </c>
      <c r="E77" s="284"/>
      <c r="F77" s="215"/>
      <c r="G77" s="215"/>
      <c r="H77" s="215"/>
      <c r="I77" s="215"/>
      <c r="J77" s="215"/>
      <c r="K77" s="215"/>
      <c r="L77" s="215"/>
      <c r="M77" s="215"/>
    </row>
    <row r="78" spans="1:13" ht="18" x14ac:dyDescent="0.25">
      <c r="A78" s="243">
        <v>54317</v>
      </c>
      <c r="B78" s="235" t="s">
        <v>347</v>
      </c>
      <c r="C78" s="301">
        <v>0</v>
      </c>
      <c r="D78" s="301">
        <v>0</v>
      </c>
      <c r="E78" s="284"/>
      <c r="F78" s="215"/>
      <c r="G78" s="215"/>
      <c r="H78" s="215"/>
      <c r="I78" s="215"/>
      <c r="J78" s="215"/>
      <c r="K78" s="215"/>
      <c r="L78" s="215"/>
      <c r="M78" s="215"/>
    </row>
    <row r="79" spans="1:13" ht="18" x14ac:dyDescent="0.25">
      <c r="A79" s="244">
        <v>54314</v>
      </c>
      <c r="B79" s="235" t="s">
        <v>348</v>
      </c>
      <c r="C79" s="301">
        <v>0</v>
      </c>
      <c r="D79" s="301">
        <v>0</v>
      </c>
      <c r="E79" s="284"/>
      <c r="F79" s="215"/>
      <c r="G79" s="215"/>
      <c r="H79" s="215"/>
      <c r="I79" s="215"/>
      <c r="J79" s="215"/>
      <c r="K79" s="215"/>
      <c r="L79" s="215"/>
      <c r="M79" s="215"/>
    </row>
    <row r="80" spans="1:13" ht="18" x14ac:dyDescent="0.25">
      <c r="A80" s="244">
        <v>54318</v>
      </c>
      <c r="B80" s="245" t="s">
        <v>349</v>
      </c>
      <c r="C80" s="301">
        <v>0</v>
      </c>
      <c r="D80" s="301">
        <v>0</v>
      </c>
      <c r="E80" s="284"/>
      <c r="F80" s="215"/>
      <c r="G80" s="215"/>
      <c r="H80" s="215"/>
      <c r="I80" s="215"/>
      <c r="J80" s="215"/>
      <c r="K80" s="215"/>
      <c r="L80" s="215"/>
      <c r="M80" s="215"/>
    </row>
    <row r="81" spans="1:13" ht="18" x14ac:dyDescent="0.25">
      <c r="A81" s="234">
        <v>54399</v>
      </c>
      <c r="B81" s="245" t="s">
        <v>350</v>
      </c>
      <c r="C81" s="301">
        <v>0</v>
      </c>
      <c r="D81" s="301">
        <v>0</v>
      </c>
      <c r="E81" s="284"/>
      <c r="F81" s="215"/>
      <c r="G81" s="215"/>
      <c r="H81" s="215"/>
      <c r="I81" s="215"/>
      <c r="J81" s="215"/>
      <c r="K81" s="215"/>
      <c r="L81" s="215"/>
      <c r="M81" s="215"/>
    </row>
    <row r="82" spans="1:13" ht="18" x14ac:dyDescent="0.25">
      <c r="A82" s="222">
        <v>544</v>
      </c>
      <c r="B82" s="246" t="s">
        <v>351</v>
      </c>
      <c r="C82" s="288">
        <f>SUM(C83:C93)</f>
        <v>0</v>
      </c>
      <c r="D82" s="288">
        <f>SUM(D83:D93)</f>
        <v>0</v>
      </c>
      <c r="E82" s="284"/>
      <c r="F82" s="215"/>
      <c r="G82" s="215"/>
      <c r="H82" s="215"/>
      <c r="I82" s="215"/>
      <c r="J82" s="215"/>
      <c r="K82" s="215"/>
      <c r="L82" s="215"/>
      <c r="M82" s="215"/>
    </row>
    <row r="83" spans="1:13" ht="18" x14ac:dyDescent="0.25">
      <c r="A83" s="234">
        <v>54401</v>
      </c>
      <c r="B83" s="235" t="s">
        <v>352</v>
      </c>
      <c r="C83" s="301">
        <v>0</v>
      </c>
      <c r="D83" s="301">
        <v>0</v>
      </c>
      <c r="E83" s="284"/>
      <c r="F83" s="215"/>
      <c r="G83" s="215"/>
      <c r="H83" s="215"/>
      <c r="I83" s="215"/>
      <c r="J83" s="215"/>
      <c r="K83" s="215"/>
      <c r="L83" s="215"/>
      <c r="M83" s="215"/>
    </row>
    <row r="84" spans="1:13" ht="18" x14ac:dyDescent="0.25">
      <c r="A84" s="234">
        <v>54402</v>
      </c>
      <c r="B84" s="235" t="s">
        <v>407</v>
      </c>
      <c r="C84" s="301">
        <v>0</v>
      </c>
      <c r="D84" s="301">
        <v>0</v>
      </c>
      <c r="E84" s="284"/>
      <c r="F84" s="215"/>
      <c r="G84" s="215"/>
      <c r="H84" s="215"/>
      <c r="I84" s="215"/>
      <c r="J84" s="215"/>
      <c r="K84" s="215"/>
      <c r="L84" s="215"/>
      <c r="M84" s="215"/>
    </row>
    <row r="85" spans="1:13" ht="18" x14ac:dyDescent="0.25">
      <c r="A85" s="234">
        <v>54404</v>
      </c>
      <c r="B85" s="235" t="s">
        <v>353</v>
      </c>
      <c r="C85" s="301">
        <v>0</v>
      </c>
      <c r="D85" s="301">
        <v>0</v>
      </c>
      <c r="E85" s="284"/>
      <c r="F85" s="215"/>
      <c r="G85" s="215"/>
      <c r="H85" s="215"/>
      <c r="I85" s="215"/>
      <c r="J85" s="215"/>
      <c r="K85" s="215"/>
      <c r="L85" s="215"/>
      <c r="M85" s="215"/>
    </row>
    <row r="86" spans="1:13" ht="18" x14ac:dyDescent="0.25">
      <c r="A86" s="234">
        <v>54403</v>
      </c>
      <c r="B86" s="235" t="s">
        <v>354</v>
      </c>
      <c r="C86" s="301">
        <v>0</v>
      </c>
      <c r="D86" s="301">
        <v>0</v>
      </c>
      <c r="E86" s="284"/>
      <c r="F86" s="215"/>
      <c r="G86" s="215"/>
      <c r="H86" s="215"/>
      <c r="I86" s="215"/>
      <c r="J86" s="215"/>
      <c r="K86" s="215"/>
      <c r="L86" s="215"/>
      <c r="M86" s="215"/>
    </row>
    <row r="87" spans="1:13" ht="18" x14ac:dyDescent="0.25">
      <c r="A87" s="234">
        <v>54501</v>
      </c>
      <c r="B87" s="235" t="s">
        <v>355</v>
      </c>
      <c r="C87" s="301">
        <v>0</v>
      </c>
      <c r="D87" s="301">
        <v>0</v>
      </c>
      <c r="E87" s="284"/>
      <c r="F87" s="215"/>
      <c r="G87" s="215"/>
      <c r="H87" s="215"/>
      <c r="I87" s="215"/>
      <c r="J87" s="215"/>
      <c r="K87" s="215"/>
      <c r="L87" s="215"/>
      <c r="M87" s="215"/>
    </row>
    <row r="88" spans="1:13" ht="18" x14ac:dyDescent="0.25">
      <c r="A88" s="234">
        <v>54503</v>
      </c>
      <c r="B88" s="235" t="s">
        <v>356</v>
      </c>
      <c r="C88" s="301">
        <v>0</v>
      </c>
      <c r="D88" s="301">
        <v>0</v>
      </c>
      <c r="E88" s="284"/>
      <c r="F88" s="215"/>
      <c r="G88" s="215"/>
      <c r="H88" s="215"/>
      <c r="I88" s="215"/>
      <c r="J88" s="215"/>
      <c r="K88" s="215"/>
      <c r="L88" s="215"/>
      <c r="M88" s="215"/>
    </row>
    <row r="89" spans="1:13" ht="18" x14ac:dyDescent="0.25">
      <c r="A89" s="234">
        <v>54505</v>
      </c>
      <c r="B89" s="235" t="s">
        <v>357</v>
      </c>
      <c r="C89" s="301">
        <v>0</v>
      </c>
      <c r="D89" s="301">
        <v>0</v>
      </c>
      <c r="E89" s="284"/>
      <c r="F89" s="215"/>
      <c r="G89" s="215"/>
      <c r="H89" s="215"/>
      <c r="I89" s="215"/>
      <c r="J89" s="215"/>
      <c r="K89" s="215"/>
      <c r="L89" s="215"/>
      <c r="M89" s="215"/>
    </row>
    <row r="90" spans="1:13" ht="18" x14ac:dyDescent="0.25">
      <c r="A90" s="234">
        <v>54507</v>
      </c>
      <c r="B90" s="235" t="s">
        <v>358</v>
      </c>
      <c r="C90" s="301">
        <v>0</v>
      </c>
      <c r="D90" s="301">
        <v>0</v>
      </c>
      <c r="E90" s="284"/>
      <c r="F90" s="215"/>
      <c r="G90" s="215"/>
      <c r="H90" s="215"/>
      <c r="I90" s="215"/>
      <c r="J90" s="215"/>
      <c r="K90" s="215"/>
      <c r="L90" s="215"/>
      <c r="M90" s="215"/>
    </row>
    <row r="91" spans="1:13" ht="18" x14ac:dyDescent="0.25">
      <c r="A91" s="234">
        <v>54599</v>
      </c>
      <c r="B91" s="235" t="s">
        <v>359</v>
      </c>
      <c r="C91" s="301">
        <v>0</v>
      </c>
      <c r="D91" s="301">
        <v>0</v>
      </c>
      <c r="E91" s="284"/>
      <c r="F91" s="215"/>
      <c r="G91" s="215"/>
      <c r="H91" s="215"/>
      <c r="I91" s="215"/>
      <c r="J91" s="215"/>
      <c r="K91" s="215"/>
      <c r="L91" s="215"/>
      <c r="M91" s="215"/>
    </row>
    <row r="92" spans="1:13" ht="18" x14ac:dyDescent="0.25">
      <c r="A92" s="234">
        <v>54508</v>
      </c>
      <c r="B92" s="235" t="s">
        <v>360</v>
      </c>
      <c r="C92" s="301">
        <v>0</v>
      </c>
      <c r="D92" s="301">
        <v>0</v>
      </c>
      <c r="E92" s="284"/>
      <c r="F92" s="215"/>
      <c r="G92" s="215"/>
      <c r="H92" s="215"/>
      <c r="I92" s="215"/>
      <c r="J92" s="215"/>
      <c r="K92" s="215"/>
      <c r="L92" s="215"/>
      <c r="M92" s="215"/>
    </row>
    <row r="93" spans="1:13" ht="18" x14ac:dyDescent="0.25">
      <c r="A93" s="234">
        <v>54699</v>
      </c>
      <c r="B93" s="235" t="s">
        <v>44</v>
      </c>
      <c r="C93" s="301">
        <v>0</v>
      </c>
      <c r="D93" s="301">
        <v>0</v>
      </c>
      <c r="E93" s="284"/>
      <c r="F93" s="215"/>
      <c r="G93" s="215"/>
      <c r="H93" s="215"/>
      <c r="I93" s="215"/>
      <c r="J93" s="215"/>
      <c r="K93" s="215"/>
      <c r="L93" s="215"/>
      <c r="M93" s="215"/>
    </row>
    <row r="94" spans="1:13" ht="18" x14ac:dyDescent="0.25">
      <c r="A94" s="222">
        <v>55</v>
      </c>
      <c r="B94" s="238" t="s">
        <v>194</v>
      </c>
      <c r="C94" s="288">
        <f>SUM(C97,C99,C103,)+C95</f>
        <v>0</v>
      </c>
      <c r="D94" s="288">
        <f>SUM(D97,D99,D103,)+D95</f>
        <v>0</v>
      </c>
      <c r="E94" s="284"/>
      <c r="F94" s="215"/>
      <c r="G94" s="215"/>
      <c r="H94" s="215"/>
      <c r="I94" s="215"/>
      <c r="J94" s="215"/>
      <c r="K94" s="215"/>
      <c r="L94" s="215"/>
      <c r="M94" s="215"/>
    </row>
    <row r="95" spans="1:13" ht="18" x14ac:dyDescent="0.25">
      <c r="A95" s="222">
        <v>553</v>
      </c>
      <c r="B95" s="238" t="s">
        <v>361</v>
      </c>
      <c r="C95" s="288">
        <f>+C96</f>
        <v>0</v>
      </c>
      <c r="D95" s="288">
        <f>+D96</f>
        <v>0</v>
      </c>
      <c r="E95" s="284"/>
      <c r="F95" s="215"/>
      <c r="G95" s="215"/>
      <c r="H95" s="215"/>
      <c r="I95" s="215"/>
      <c r="J95" s="215"/>
      <c r="K95" s="215"/>
      <c r="L95" s="215"/>
      <c r="M95" s="215"/>
    </row>
    <row r="96" spans="1:13" ht="18" x14ac:dyDescent="0.25">
      <c r="A96" s="234">
        <v>55308</v>
      </c>
      <c r="B96" s="235" t="s">
        <v>362</v>
      </c>
      <c r="C96" s="288">
        <v>0</v>
      </c>
      <c r="D96" s="288">
        <v>0</v>
      </c>
      <c r="E96" s="284"/>
      <c r="F96" s="215"/>
      <c r="G96" s="215"/>
      <c r="H96" s="215"/>
      <c r="I96" s="215"/>
      <c r="J96" s="215"/>
      <c r="K96" s="215"/>
      <c r="L96" s="215"/>
      <c r="M96" s="215"/>
    </row>
    <row r="97" spans="1:13" ht="18" x14ac:dyDescent="0.25">
      <c r="A97" s="222">
        <v>555</v>
      </c>
      <c r="B97" s="238" t="s">
        <v>363</v>
      </c>
      <c r="C97" s="288">
        <f>SUM(C98)</f>
        <v>0</v>
      </c>
      <c r="D97" s="288">
        <f>SUM(D98)</f>
        <v>0</v>
      </c>
      <c r="E97" s="284"/>
      <c r="F97" s="215"/>
      <c r="G97" s="215"/>
      <c r="H97" s="215"/>
      <c r="I97" s="215"/>
      <c r="J97" s="215"/>
      <c r="K97" s="215"/>
      <c r="L97" s="215"/>
      <c r="M97" s="215"/>
    </row>
    <row r="98" spans="1:13" ht="18" x14ac:dyDescent="0.25">
      <c r="A98" s="234">
        <v>55599</v>
      </c>
      <c r="B98" s="235" t="s">
        <v>364</v>
      </c>
      <c r="C98" s="301"/>
      <c r="D98" s="301">
        <v>0</v>
      </c>
      <c r="E98" s="284"/>
      <c r="F98" s="215"/>
      <c r="G98" s="215"/>
      <c r="H98" s="215"/>
      <c r="I98" s="215"/>
      <c r="J98" s="215"/>
      <c r="K98" s="215"/>
      <c r="L98" s="215"/>
      <c r="M98" s="215"/>
    </row>
    <row r="99" spans="1:13" ht="18" x14ac:dyDescent="0.25">
      <c r="A99" s="222">
        <v>556</v>
      </c>
      <c r="B99" s="238" t="s">
        <v>365</v>
      </c>
      <c r="C99" s="288">
        <f>SUM(C100:C102)</f>
        <v>0</v>
      </c>
      <c r="D99" s="288">
        <f>SUM(D100:D102)</f>
        <v>0</v>
      </c>
      <c r="E99" s="288">
        <f>SUM(E100:E102)</f>
        <v>0</v>
      </c>
      <c r="F99" s="215"/>
      <c r="G99" s="215"/>
      <c r="H99" s="215"/>
      <c r="I99" s="215"/>
      <c r="J99" s="215"/>
      <c r="K99" s="215"/>
      <c r="L99" s="215"/>
      <c r="M99" s="215"/>
    </row>
    <row r="100" spans="1:13" ht="18" x14ac:dyDescent="0.25">
      <c r="A100" s="234">
        <v>55601</v>
      </c>
      <c r="B100" s="235" t="s">
        <v>366</v>
      </c>
      <c r="C100" s="301">
        <v>0</v>
      </c>
      <c r="D100" s="301">
        <v>0</v>
      </c>
      <c r="E100" s="289">
        <v>0</v>
      </c>
      <c r="F100" s="215"/>
      <c r="G100" s="215"/>
      <c r="H100" s="215"/>
      <c r="I100" s="215"/>
      <c r="J100" s="215"/>
      <c r="K100" s="215"/>
      <c r="L100" s="215"/>
      <c r="M100" s="215"/>
    </row>
    <row r="101" spans="1:13" ht="18" x14ac:dyDescent="0.25">
      <c r="A101" s="234">
        <v>55602</v>
      </c>
      <c r="B101" s="235" t="s">
        <v>367</v>
      </c>
      <c r="C101" s="301">
        <v>0</v>
      </c>
      <c r="D101" s="301">
        <v>0</v>
      </c>
      <c r="E101" s="284"/>
      <c r="F101" s="215"/>
      <c r="G101" s="215"/>
      <c r="H101" s="215"/>
      <c r="I101" s="215"/>
      <c r="J101" s="215"/>
      <c r="K101" s="215"/>
      <c r="L101" s="215"/>
      <c r="M101" s="215"/>
    </row>
    <row r="102" spans="1:13" ht="18" x14ac:dyDescent="0.25">
      <c r="A102" s="234">
        <v>55603</v>
      </c>
      <c r="B102" s="235" t="s">
        <v>368</v>
      </c>
      <c r="C102" s="301">
        <v>0</v>
      </c>
      <c r="D102" s="301">
        <v>0</v>
      </c>
      <c r="E102" s="284"/>
      <c r="F102" s="215"/>
      <c r="G102" s="215"/>
      <c r="H102" s="215"/>
      <c r="I102" s="215"/>
      <c r="J102" s="215"/>
      <c r="K102" s="215"/>
      <c r="L102" s="215"/>
      <c r="M102" s="215"/>
    </row>
    <row r="103" spans="1:13" ht="18" x14ac:dyDescent="0.25">
      <c r="A103" s="222">
        <v>557</v>
      </c>
      <c r="B103" s="238" t="s">
        <v>369</v>
      </c>
      <c r="C103" s="288">
        <f>SUM(C104:C104)</f>
        <v>0</v>
      </c>
      <c r="D103" s="288">
        <f>SUM(D104:D104)</f>
        <v>0</v>
      </c>
      <c r="E103" s="284"/>
      <c r="F103" s="215"/>
      <c r="G103" s="215"/>
      <c r="H103" s="215"/>
      <c r="I103" s="215"/>
      <c r="J103" s="215"/>
      <c r="K103" s="215"/>
      <c r="L103" s="215"/>
      <c r="M103" s="215"/>
    </row>
    <row r="104" spans="1:13" ht="18" x14ac:dyDescent="0.25">
      <c r="A104" s="234">
        <v>55799</v>
      </c>
      <c r="B104" s="235" t="s">
        <v>370</v>
      </c>
      <c r="C104" s="301">
        <v>0</v>
      </c>
      <c r="D104" s="301">
        <v>0</v>
      </c>
      <c r="E104" s="284"/>
      <c r="F104" s="215"/>
      <c r="G104" s="215"/>
      <c r="H104" s="215"/>
      <c r="I104" s="215"/>
      <c r="J104" s="215"/>
      <c r="K104" s="215"/>
      <c r="L104" s="215"/>
      <c r="M104" s="215"/>
    </row>
    <row r="105" spans="1:13" ht="18" x14ac:dyDescent="0.25">
      <c r="A105" s="222">
        <v>56</v>
      </c>
      <c r="B105" s="238" t="s">
        <v>195</v>
      </c>
      <c r="C105" s="288">
        <f>SUM(C106,)</f>
        <v>0</v>
      </c>
      <c r="D105" s="288">
        <f>SUM(D106,)</f>
        <v>0</v>
      </c>
      <c r="E105" s="284"/>
      <c r="F105" s="215"/>
      <c r="G105" s="215"/>
      <c r="H105" s="215"/>
      <c r="I105" s="215"/>
      <c r="J105" s="215"/>
      <c r="K105" s="215"/>
      <c r="L105" s="215"/>
      <c r="M105" s="215"/>
    </row>
    <row r="106" spans="1:13" ht="18" x14ac:dyDescent="0.25">
      <c r="A106" s="222">
        <v>562</v>
      </c>
      <c r="B106" s="238" t="s">
        <v>371</v>
      </c>
      <c r="C106" s="288">
        <f>SUM(C107:C110)</f>
        <v>0</v>
      </c>
      <c r="D106" s="288">
        <f>SUM(D107:D110)</f>
        <v>0</v>
      </c>
      <c r="E106" s="284"/>
      <c r="F106" s="215"/>
      <c r="G106" s="215"/>
      <c r="H106" s="215"/>
      <c r="I106" s="215"/>
      <c r="J106" s="215"/>
      <c r="K106" s="215"/>
      <c r="L106" s="215"/>
      <c r="M106" s="215"/>
    </row>
    <row r="107" spans="1:13" ht="18" x14ac:dyDescent="0.25">
      <c r="A107" s="234">
        <v>56201</v>
      </c>
      <c r="B107" s="235" t="s">
        <v>195</v>
      </c>
      <c r="C107" s="301">
        <v>0</v>
      </c>
      <c r="D107" s="301">
        <v>0</v>
      </c>
      <c r="E107" s="284"/>
      <c r="F107" s="215"/>
      <c r="G107" s="215"/>
      <c r="H107" s="215"/>
      <c r="I107" s="215"/>
      <c r="J107" s="215"/>
      <c r="K107" s="215"/>
      <c r="L107" s="215"/>
      <c r="M107" s="215"/>
    </row>
    <row r="108" spans="1:13" ht="18" x14ac:dyDescent="0.25">
      <c r="A108" s="234">
        <v>56303</v>
      </c>
      <c r="B108" s="235" t="s">
        <v>372</v>
      </c>
      <c r="C108" s="301"/>
      <c r="D108" s="301">
        <v>0</v>
      </c>
      <c r="E108" s="284"/>
      <c r="F108" s="215"/>
      <c r="G108" s="215"/>
      <c r="H108" s="215"/>
      <c r="I108" s="215"/>
      <c r="J108" s="215"/>
      <c r="K108" s="215"/>
      <c r="L108" s="215"/>
      <c r="M108" s="215"/>
    </row>
    <row r="109" spans="1:13" ht="18" x14ac:dyDescent="0.25">
      <c r="A109" s="234">
        <v>56304</v>
      </c>
      <c r="B109" s="235" t="s">
        <v>373</v>
      </c>
      <c r="C109" s="301">
        <v>0</v>
      </c>
      <c r="D109" s="301">
        <v>0</v>
      </c>
      <c r="E109" s="284"/>
      <c r="F109" s="215"/>
      <c r="G109" s="215"/>
      <c r="H109" s="215"/>
      <c r="I109" s="215"/>
      <c r="J109" s="215"/>
      <c r="K109" s="215"/>
      <c r="L109" s="215"/>
      <c r="M109" s="215"/>
    </row>
    <row r="110" spans="1:13" ht="18" x14ac:dyDescent="0.25">
      <c r="A110" s="234">
        <v>56305</v>
      </c>
      <c r="B110" s="235" t="s">
        <v>374</v>
      </c>
      <c r="C110" s="301"/>
      <c r="D110" s="301">
        <v>0</v>
      </c>
      <c r="E110" s="284"/>
      <c r="F110" s="215"/>
      <c r="G110" s="215"/>
      <c r="H110" s="215"/>
      <c r="I110" s="215"/>
      <c r="J110" s="215"/>
      <c r="K110" s="215"/>
      <c r="L110" s="215"/>
      <c r="M110" s="215"/>
    </row>
    <row r="111" spans="1:13" ht="18" x14ac:dyDescent="0.25">
      <c r="A111" s="222">
        <v>61</v>
      </c>
      <c r="B111" s="238" t="s">
        <v>197</v>
      </c>
      <c r="C111" s="288">
        <f>SUM(C112,C120,C125,)+C118</f>
        <v>0</v>
      </c>
      <c r="D111" s="288">
        <f>SUM(D112,D120,D125,)</f>
        <v>1600</v>
      </c>
      <c r="E111" s="284"/>
      <c r="F111" s="215"/>
      <c r="G111" s="215"/>
      <c r="H111" s="215"/>
      <c r="I111" s="215"/>
      <c r="J111" s="215"/>
      <c r="K111" s="215"/>
      <c r="L111" s="215"/>
      <c r="M111" s="215"/>
    </row>
    <row r="112" spans="1:13" ht="18" x14ac:dyDescent="0.25">
      <c r="A112" s="222">
        <v>611</v>
      </c>
      <c r="B112" s="238" t="s">
        <v>375</v>
      </c>
      <c r="C112" s="288">
        <f>SUM(C113:C117)</f>
        <v>0</v>
      </c>
      <c r="D112" s="288">
        <f>SUM(D113:D117)</f>
        <v>1600</v>
      </c>
      <c r="E112" s="284"/>
      <c r="F112" s="215"/>
      <c r="G112" s="215"/>
      <c r="H112" s="215"/>
      <c r="I112" s="215"/>
      <c r="J112" s="215"/>
      <c r="K112" s="215"/>
      <c r="L112" s="215"/>
      <c r="M112" s="215"/>
    </row>
    <row r="113" spans="1:13" ht="18" x14ac:dyDescent="0.25">
      <c r="A113" s="234">
        <v>61101</v>
      </c>
      <c r="B113" s="235" t="s">
        <v>376</v>
      </c>
      <c r="C113" s="301">
        <v>0</v>
      </c>
      <c r="D113" s="301">
        <v>0</v>
      </c>
      <c r="E113" s="284"/>
      <c r="F113" s="215"/>
      <c r="G113" s="215"/>
      <c r="H113" s="215"/>
      <c r="I113" s="215"/>
      <c r="J113" s="215"/>
      <c r="K113" s="215"/>
      <c r="L113" s="215"/>
      <c r="M113" s="215"/>
    </row>
    <row r="114" spans="1:13" ht="18" x14ac:dyDescent="0.25">
      <c r="A114" s="234">
        <v>61102</v>
      </c>
      <c r="B114" s="235" t="s">
        <v>377</v>
      </c>
      <c r="C114" s="301">
        <v>0</v>
      </c>
      <c r="D114" s="301">
        <v>0</v>
      </c>
      <c r="E114" s="284"/>
      <c r="F114" s="215"/>
      <c r="G114" s="215"/>
      <c r="H114" s="215"/>
      <c r="I114" s="215"/>
      <c r="J114" s="215"/>
      <c r="K114" s="215"/>
      <c r="L114" s="215"/>
      <c r="M114" s="215"/>
    </row>
    <row r="115" spans="1:13" ht="18" x14ac:dyDescent="0.25">
      <c r="A115" s="234">
        <v>61105</v>
      </c>
      <c r="B115" s="235" t="s">
        <v>378</v>
      </c>
      <c r="C115" s="301">
        <v>0</v>
      </c>
      <c r="D115" s="301">
        <v>0</v>
      </c>
      <c r="E115" s="284"/>
      <c r="F115" s="215"/>
      <c r="G115" s="215"/>
      <c r="H115" s="215"/>
      <c r="I115" s="215"/>
      <c r="J115" s="215"/>
      <c r="K115" s="215"/>
      <c r="L115" s="215"/>
      <c r="M115" s="215"/>
    </row>
    <row r="116" spans="1:13" ht="18" x14ac:dyDescent="0.25">
      <c r="A116" s="234">
        <v>61104</v>
      </c>
      <c r="B116" s="235" t="s">
        <v>379</v>
      </c>
      <c r="C116" s="301">
        <v>0</v>
      </c>
      <c r="D116" s="301">
        <v>1600</v>
      </c>
      <c r="E116" s="284"/>
      <c r="F116" s="215"/>
      <c r="G116" s="215"/>
      <c r="H116" s="215"/>
      <c r="I116" s="215"/>
      <c r="J116" s="215"/>
      <c r="K116" s="215"/>
      <c r="L116" s="215"/>
      <c r="M116" s="215"/>
    </row>
    <row r="117" spans="1:13" ht="18" x14ac:dyDescent="0.25">
      <c r="A117" s="234">
        <v>61199</v>
      </c>
      <c r="B117" s="235" t="s">
        <v>380</v>
      </c>
      <c r="C117" s="301">
        <v>0</v>
      </c>
      <c r="D117" s="301">
        <v>0</v>
      </c>
      <c r="E117" s="284"/>
      <c r="F117" s="215"/>
      <c r="G117" s="215"/>
      <c r="H117" s="215"/>
      <c r="I117" s="215"/>
      <c r="J117" s="215"/>
      <c r="K117" s="215"/>
      <c r="L117" s="215"/>
      <c r="M117" s="215"/>
    </row>
    <row r="118" spans="1:13" ht="18" x14ac:dyDescent="0.25">
      <c r="A118" s="222">
        <v>612</v>
      </c>
      <c r="B118" s="238" t="s">
        <v>381</v>
      </c>
      <c r="C118" s="288">
        <f>+C119</f>
        <v>0</v>
      </c>
      <c r="D118" s="288">
        <f>+D119</f>
        <v>0</v>
      </c>
      <c r="E118" s="284"/>
      <c r="F118" s="215"/>
      <c r="G118" s="215"/>
      <c r="H118" s="215"/>
      <c r="I118" s="215"/>
      <c r="J118" s="215"/>
      <c r="K118" s="215"/>
      <c r="L118" s="215"/>
      <c r="M118" s="215"/>
    </row>
    <row r="119" spans="1:13" ht="18" x14ac:dyDescent="0.25">
      <c r="A119" s="234">
        <v>61201</v>
      </c>
      <c r="B119" s="235" t="s">
        <v>382</v>
      </c>
      <c r="C119" s="301">
        <v>0</v>
      </c>
      <c r="D119" s="301"/>
      <c r="E119" s="284"/>
      <c r="F119" s="215"/>
      <c r="G119" s="215"/>
      <c r="H119" s="215"/>
      <c r="I119" s="215"/>
      <c r="J119" s="215"/>
      <c r="K119" s="215"/>
      <c r="L119" s="215"/>
      <c r="M119" s="215"/>
    </row>
    <row r="120" spans="1:13" ht="18" x14ac:dyDescent="0.25">
      <c r="A120" s="222">
        <v>615</v>
      </c>
      <c r="B120" s="238" t="s">
        <v>383</v>
      </c>
      <c r="C120" s="288">
        <f>SUM(C121:C124)</f>
        <v>0</v>
      </c>
      <c r="D120" s="288">
        <f>SUM(D121:D124)</f>
        <v>0</v>
      </c>
      <c r="E120" s="284"/>
      <c r="F120" s="215"/>
      <c r="G120" s="215"/>
      <c r="H120" s="215"/>
      <c r="I120" s="215"/>
      <c r="J120" s="215"/>
      <c r="K120" s="215"/>
      <c r="L120" s="215"/>
      <c r="M120" s="215"/>
    </row>
    <row r="121" spans="1:13" ht="18" x14ac:dyDescent="0.25">
      <c r="A121" s="234">
        <v>61501</v>
      </c>
      <c r="B121" s="245" t="s">
        <v>384</v>
      </c>
      <c r="C121" s="288">
        <v>0</v>
      </c>
      <c r="D121" s="288">
        <v>0</v>
      </c>
      <c r="E121" s="284"/>
      <c r="F121" s="215"/>
      <c r="G121" s="215"/>
      <c r="H121" s="215"/>
      <c r="I121" s="215"/>
      <c r="J121" s="215"/>
      <c r="K121" s="215"/>
      <c r="L121" s="215"/>
      <c r="M121" s="215"/>
    </row>
    <row r="122" spans="1:13" ht="18" x14ac:dyDescent="0.25">
      <c r="A122" s="234">
        <v>61502</v>
      </c>
      <c r="B122" s="245" t="s">
        <v>385</v>
      </c>
      <c r="C122" s="288">
        <v>0</v>
      </c>
      <c r="D122" s="288">
        <v>0</v>
      </c>
      <c r="E122" s="284"/>
      <c r="F122" s="215"/>
      <c r="G122" s="215"/>
      <c r="H122" s="215"/>
      <c r="I122" s="215"/>
      <c r="J122" s="215"/>
      <c r="K122" s="215"/>
      <c r="L122" s="215"/>
      <c r="M122" s="215"/>
    </row>
    <row r="123" spans="1:13" ht="18" x14ac:dyDescent="0.25">
      <c r="A123" s="234">
        <v>61503</v>
      </c>
      <c r="B123" s="245" t="s">
        <v>386</v>
      </c>
      <c r="C123" s="288">
        <v>0</v>
      </c>
      <c r="D123" s="288">
        <v>0</v>
      </c>
      <c r="E123" s="284"/>
      <c r="F123" s="215"/>
      <c r="G123" s="215"/>
      <c r="H123" s="215"/>
      <c r="I123" s="215"/>
      <c r="J123" s="215"/>
      <c r="K123" s="215"/>
      <c r="L123" s="215"/>
      <c r="M123" s="215"/>
    </row>
    <row r="124" spans="1:13" ht="18" x14ac:dyDescent="0.25">
      <c r="A124" s="234">
        <v>61599</v>
      </c>
      <c r="B124" s="245" t="s">
        <v>387</v>
      </c>
      <c r="C124" s="301">
        <v>0</v>
      </c>
      <c r="D124" s="301">
        <v>0</v>
      </c>
      <c r="E124" s="284"/>
      <c r="F124" s="215"/>
      <c r="G124" s="215"/>
      <c r="H124" s="215"/>
      <c r="I124" s="215"/>
      <c r="J124" s="215"/>
      <c r="K124" s="215"/>
      <c r="L124" s="215"/>
      <c r="M124" s="215"/>
    </row>
    <row r="125" spans="1:13" ht="18" x14ac:dyDescent="0.25">
      <c r="A125" s="222">
        <v>616</v>
      </c>
      <c r="B125" s="238" t="s">
        <v>388</v>
      </c>
      <c r="C125" s="288">
        <f>SUM(C126:C133)</f>
        <v>0</v>
      </c>
      <c r="D125" s="288">
        <f>SUM(D126:D133)</f>
        <v>0</v>
      </c>
      <c r="E125" s="284"/>
      <c r="F125" s="215"/>
      <c r="G125" s="215"/>
      <c r="H125" s="215"/>
      <c r="I125" s="215"/>
      <c r="J125" s="215"/>
      <c r="K125" s="215"/>
      <c r="L125" s="215"/>
      <c r="M125" s="215"/>
    </row>
    <row r="126" spans="1:13" ht="18" x14ac:dyDescent="0.25">
      <c r="A126" s="234">
        <v>61601</v>
      </c>
      <c r="B126" s="235" t="s">
        <v>389</v>
      </c>
      <c r="C126" s="288">
        <v>0</v>
      </c>
      <c r="D126" s="288">
        <v>0</v>
      </c>
      <c r="E126" s="284"/>
      <c r="F126" s="215"/>
      <c r="G126" s="215"/>
      <c r="H126" s="215"/>
      <c r="I126" s="215"/>
      <c r="J126" s="215"/>
      <c r="K126" s="215"/>
      <c r="L126" s="215"/>
      <c r="M126" s="215"/>
    </row>
    <row r="127" spans="1:13" ht="18" x14ac:dyDescent="0.25">
      <c r="A127" s="234">
        <v>61602</v>
      </c>
      <c r="B127" s="235" t="s">
        <v>390</v>
      </c>
      <c r="C127" s="288">
        <v>0</v>
      </c>
      <c r="D127" s="288">
        <v>0</v>
      </c>
      <c r="E127" s="284"/>
      <c r="F127" s="215"/>
      <c r="G127" s="215"/>
      <c r="H127" s="215"/>
      <c r="I127" s="215"/>
      <c r="J127" s="215"/>
      <c r="K127" s="215"/>
      <c r="L127" s="215"/>
      <c r="M127" s="215"/>
    </row>
    <row r="128" spans="1:13" ht="18" x14ac:dyDescent="0.25">
      <c r="A128" s="234">
        <v>61603</v>
      </c>
      <c r="B128" s="235" t="s">
        <v>391</v>
      </c>
      <c r="C128" s="288">
        <v>0</v>
      </c>
      <c r="D128" s="288">
        <v>0</v>
      </c>
      <c r="E128" s="284"/>
      <c r="F128" s="215"/>
      <c r="G128" s="215"/>
      <c r="H128" s="215"/>
      <c r="I128" s="215"/>
      <c r="J128" s="215"/>
      <c r="K128" s="215"/>
      <c r="L128" s="215"/>
      <c r="M128" s="215"/>
    </row>
    <row r="129" spans="1:13" ht="18" x14ac:dyDescent="0.25">
      <c r="A129" s="234">
        <v>61604</v>
      </c>
      <c r="B129" s="235" t="s">
        <v>392</v>
      </c>
      <c r="C129" s="288">
        <v>0</v>
      </c>
      <c r="D129" s="288">
        <v>0</v>
      </c>
      <c r="E129" s="284"/>
      <c r="F129" s="215"/>
      <c r="G129" s="215"/>
      <c r="H129" s="215"/>
      <c r="I129" s="215"/>
      <c r="J129" s="215"/>
      <c r="K129" s="215"/>
      <c r="L129" s="215"/>
      <c r="M129" s="215"/>
    </row>
    <row r="130" spans="1:13" ht="18" x14ac:dyDescent="0.25">
      <c r="A130" s="234">
        <v>61606</v>
      </c>
      <c r="B130" s="235" t="s">
        <v>393</v>
      </c>
      <c r="C130" s="288">
        <v>0</v>
      </c>
      <c r="D130" s="288">
        <v>0</v>
      </c>
      <c r="E130" s="284"/>
      <c r="F130" s="215"/>
      <c r="G130" s="215"/>
      <c r="H130" s="215"/>
      <c r="I130" s="215"/>
      <c r="J130" s="215"/>
      <c r="K130" s="215"/>
      <c r="L130" s="215"/>
      <c r="M130" s="215"/>
    </row>
    <row r="131" spans="1:13" ht="18" x14ac:dyDescent="0.25">
      <c r="A131" s="234">
        <v>61607</v>
      </c>
      <c r="B131" s="235" t="s">
        <v>394</v>
      </c>
      <c r="C131" s="288">
        <v>0</v>
      </c>
      <c r="D131" s="288"/>
      <c r="E131" s="284"/>
      <c r="F131" s="215"/>
      <c r="G131" s="215"/>
      <c r="H131" s="215"/>
      <c r="I131" s="215"/>
      <c r="J131" s="215"/>
      <c r="K131" s="215"/>
      <c r="L131" s="215"/>
      <c r="M131" s="215"/>
    </row>
    <row r="132" spans="1:13" ht="18" x14ac:dyDescent="0.25">
      <c r="A132" s="234">
        <v>61608</v>
      </c>
      <c r="B132" s="235" t="s">
        <v>395</v>
      </c>
      <c r="C132" s="288">
        <v>0</v>
      </c>
      <c r="D132" s="288">
        <v>0</v>
      </c>
      <c r="E132" s="284"/>
      <c r="F132" s="215"/>
      <c r="G132" s="215"/>
      <c r="H132" s="215"/>
      <c r="I132" s="215"/>
      <c r="J132" s="215"/>
      <c r="K132" s="215"/>
      <c r="L132" s="215"/>
      <c r="M132" s="215"/>
    </row>
    <row r="133" spans="1:13" ht="18" x14ac:dyDescent="0.25">
      <c r="A133" s="234">
        <v>61699</v>
      </c>
      <c r="B133" s="235" t="s">
        <v>396</v>
      </c>
      <c r="C133" s="301">
        <v>0</v>
      </c>
      <c r="D133" s="301">
        <v>0</v>
      </c>
      <c r="E133" s="284"/>
      <c r="F133" s="215"/>
      <c r="G133" s="215"/>
      <c r="H133" s="215"/>
      <c r="I133" s="215"/>
      <c r="J133" s="215"/>
      <c r="K133" s="215"/>
      <c r="L133" s="215"/>
      <c r="M133" s="215"/>
    </row>
    <row r="134" spans="1:13" ht="18" x14ac:dyDescent="0.25">
      <c r="A134" s="222">
        <v>62</v>
      </c>
      <c r="B134" s="238" t="s">
        <v>259</v>
      </c>
      <c r="C134" s="288">
        <f>SUM(C135,C137,)</f>
        <v>0</v>
      </c>
      <c r="D134" s="288">
        <f>SUM(D135,D137,)</f>
        <v>0</v>
      </c>
      <c r="E134" s="284"/>
      <c r="F134" s="215"/>
      <c r="G134" s="215"/>
      <c r="H134" s="215"/>
      <c r="I134" s="215"/>
      <c r="J134" s="215"/>
      <c r="K134" s="215"/>
      <c r="L134" s="215"/>
      <c r="M134" s="215"/>
    </row>
    <row r="135" spans="1:13" ht="18" x14ac:dyDescent="0.25">
      <c r="A135" s="222">
        <v>622</v>
      </c>
      <c r="B135" s="238" t="s">
        <v>397</v>
      </c>
      <c r="C135" s="288">
        <f>SUM(C136)</f>
        <v>0</v>
      </c>
      <c r="D135" s="288">
        <f>SUM(D136)</f>
        <v>0</v>
      </c>
      <c r="E135" s="284"/>
      <c r="F135" s="215"/>
      <c r="G135" s="215"/>
      <c r="H135" s="215"/>
      <c r="I135" s="215"/>
      <c r="J135" s="215"/>
      <c r="K135" s="215"/>
      <c r="L135" s="215"/>
      <c r="M135" s="215"/>
    </row>
    <row r="136" spans="1:13" ht="39.75" customHeight="1" x14ac:dyDescent="0.25">
      <c r="A136" s="234">
        <v>62201</v>
      </c>
      <c r="B136" s="249" t="s">
        <v>398</v>
      </c>
      <c r="C136" s="301"/>
      <c r="D136" s="301">
        <v>0</v>
      </c>
      <c r="E136" s="284"/>
      <c r="F136" s="215"/>
      <c r="G136" s="215"/>
      <c r="H136" s="215"/>
      <c r="I136" s="215"/>
      <c r="J136" s="215"/>
      <c r="K136" s="215"/>
      <c r="L136" s="215"/>
      <c r="M136" s="215"/>
    </row>
    <row r="137" spans="1:13" ht="18" x14ac:dyDescent="0.25">
      <c r="A137" s="222">
        <v>623</v>
      </c>
      <c r="B137" s="238" t="s">
        <v>399</v>
      </c>
      <c r="C137" s="288">
        <f>SUM(C138)</f>
        <v>0</v>
      </c>
      <c r="D137" s="288">
        <f>SUM(D138)</f>
        <v>0</v>
      </c>
      <c r="E137" s="284"/>
      <c r="F137" s="215"/>
      <c r="G137" s="215"/>
      <c r="H137" s="215"/>
      <c r="I137" s="215"/>
      <c r="J137" s="215"/>
      <c r="K137" s="215"/>
      <c r="L137" s="215"/>
      <c r="M137" s="215"/>
    </row>
    <row r="138" spans="1:13" ht="18" x14ac:dyDescent="0.25">
      <c r="A138" s="234">
        <v>62303</v>
      </c>
      <c r="B138" s="235" t="s">
        <v>372</v>
      </c>
      <c r="C138" s="301"/>
      <c r="D138" s="301">
        <v>0</v>
      </c>
      <c r="E138" s="284"/>
      <c r="F138" s="215"/>
      <c r="G138" s="215"/>
      <c r="H138" s="215"/>
      <c r="I138" s="215"/>
      <c r="J138" s="215"/>
      <c r="K138" s="215"/>
      <c r="L138" s="215"/>
      <c r="M138" s="215"/>
    </row>
    <row r="139" spans="1:13" ht="18" x14ac:dyDescent="0.25">
      <c r="A139" s="222">
        <v>72</v>
      </c>
      <c r="B139" s="238" t="s">
        <v>189</v>
      </c>
      <c r="C139" s="288">
        <f>SUM(C140)</f>
        <v>0</v>
      </c>
      <c r="D139" s="288">
        <f>SUM(D140)</f>
        <v>0</v>
      </c>
      <c r="E139" s="284"/>
      <c r="F139" s="215"/>
      <c r="G139" s="215"/>
      <c r="H139" s="215"/>
      <c r="I139" s="215"/>
      <c r="J139" s="215"/>
      <c r="K139" s="215"/>
      <c r="L139" s="215"/>
      <c r="M139" s="215"/>
    </row>
    <row r="140" spans="1:13" ht="18" x14ac:dyDescent="0.25">
      <c r="A140" s="222">
        <v>721</v>
      </c>
      <c r="B140" s="238" t="s">
        <v>400</v>
      </c>
      <c r="C140" s="288">
        <f>SUM(C141)</f>
        <v>0</v>
      </c>
      <c r="D140" s="288">
        <f>SUM(D141)</f>
        <v>0</v>
      </c>
      <c r="E140" s="284"/>
      <c r="F140" s="215"/>
      <c r="G140" s="215"/>
      <c r="H140" s="215"/>
      <c r="I140" s="215"/>
      <c r="J140" s="215"/>
      <c r="K140" s="215"/>
      <c r="L140" s="215"/>
      <c r="M140" s="215"/>
    </row>
    <row r="141" spans="1:13" ht="18.75" thickBot="1" x14ac:dyDescent="0.3">
      <c r="A141" s="250">
        <v>72101</v>
      </c>
      <c r="B141" s="251" t="s">
        <v>400</v>
      </c>
      <c r="C141" s="252">
        <v>0</v>
      </c>
      <c r="D141" s="308">
        <v>0</v>
      </c>
      <c r="E141" s="324"/>
      <c r="F141" s="215"/>
      <c r="G141" s="215"/>
      <c r="H141" s="215"/>
      <c r="I141" s="215"/>
      <c r="J141" s="215"/>
      <c r="K141" s="215"/>
      <c r="L141" s="215"/>
      <c r="M141" s="215"/>
    </row>
    <row r="142" spans="1:13" ht="18" x14ac:dyDescent="0.25">
      <c r="A142" s="254"/>
      <c r="B142" s="255" t="s">
        <v>93</v>
      </c>
      <c r="C142" s="310">
        <f>SUM(C38+C94+C105+C111+C134+C139)+C12</f>
        <v>0</v>
      </c>
      <c r="D142" s="310">
        <f>SUM(D38+D94+D105+D111+D134+D139)+D12+D32</f>
        <v>28826.46</v>
      </c>
      <c r="E142" s="310">
        <f>SUM(C142:D142)</f>
        <v>28826.46</v>
      </c>
      <c r="F142" s="215"/>
      <c r="G142" s="215"/>
      <c r="H142" s="215"/>
      <c r="I142" s="215"/>
      <c r="J142" s="215"/>
      <c r="K142" s="215"/>
      <c r="L142" s="215"/>
      <c r="M142" s="215"/>
    </row>
    <row r="143" spans="1:13" ht="18" x14ac:dyDescent="0.25">
      <c r="A143" s="215"/>
      <c r="B143" s="216"/>
      <c r="C143" s="257"/>
      <c r="D143" s="257"/>
      <c r="E143" s="257"/>
      <c r="F143" s="215"/>
      <c r="G143" s="215"/>
      <c r="H143" s="215"/>
      <c r="I143" s="215"/>
      <c r="J143" s="215"/>
      <c r="K143" s="215"/>
      <c r="L143" s="215"/>
      <c r="M143" s="215"/>
    </row>
    <row r="144" spans="1:13" ht="18" x14ac:dyDescent="0.25">
      <c r="A144" s="665" t="s">
        <v>408</v>
      </c>
      <c r="B144" s="665" t="s">
        <v>409</v>
      </c>
      <c r="C144" s="674" t="s">
        <v>410</v>
      </c>
      <c r="D144" s="665" t="s">
        <v>411</v>
      </c>
      <c r="E144" s="674" t="s">
        <v>412</v>
      </c>
      <c r="F144" s="674" t="s">
        <v>413</v>
      </c>
      <c r="G144" s="674"/>
      <c r="H144" s="674" t="s">
        <v>414</v>
      </c>
      <c r="I144" s="664" t="s">
        <v>415</v>
      </c>
      <c r="J144" s="664"/>
      <c r="K144" s="664"/>
      <c r="L144" s="664"/>
      <c r="M144" s="665" t="s">
        <v>93</v>
      </c>
    </row>
    <row r="145" spans="1:13" ht="18" x14ac:dyDescent="0.25">
      <c r="A145" s="665"/>
      <c r="B145" s="665"/>
      <c r="C145" s="674"/>
      <c r="D145" s="665"/>
      <c r="E145" s="674"/>
      <c r="F145" s="674"/>
      <c r="G145" s="674"/>
      <c r="H145" s="674"/>
      <c r="I145" s="258" t="s">
        <v>416</v>
      </c>
      <c r="J145" s="675" t="s">
        <v>417</v>
      </c>
      <c r="K145" s="675"/>
      <c r="L145" s="675"/>
      <c r="M145" s="665"/>
    </row>
    <row r="146" spans="1:13" ht="36" x14ac:dyDescent="0.25">
      <c r="A146" s="665"/>
      <c r="B146" s="665"/>
      <c r="C146" s="674"/>
      <c r="D146" s="665"/>
      <c r="E146" s="674"/>
      <c r="F146" s="259" t="s">
        <v>418</v>
      </c>
      <c r="G146" s="259" t="s">
        <v>419</v>
      </c>
      <c r="H146" s="259" t="s">
        <v>420</v>
      </c>
      <c r="I146" s="259" t="s">
        <v>421</v>
      </c>
      <c r="J146" s="260" t="s">
        <v>422</v>
      </c>
      <c r="K146" s="260" t="s">
        <v>423</v>
      </c>
      <c r="L146" s="259" t="s">
        <v>265</v>
      </c>
      <c r="M146" s="665"/>
    </row>
    <row r="147" spans="1:13" ht="18" x14ac:dyDescent="0.25">
      <c r="A147" s="261">
        <v>29</v>
      </c>
      <c r="B147" s="269" t="s">
        <v>531</v>
      </c>
      <c r="C147" s="269" t="s">
        <v>532</v>
      </c>
      <c r="D147" s="270" t="s">
        <v>533</v>
      </c>
      <c r="E147" s="272" t="s">
        <v>136</v>
      </c>
      <c r="F147" s="265">
        <v>600</v>
      </c>
      <c r="G147" s="265">
        <f>+F147*12</f>
        <v>7200</v>
      </c>
      <c r="H147" s="268">
        <v>600</v>
      </c>
      <c r="I147" s="266">
        <f>+H147*6.75%*12</f>
        <v>486</v>
      </c>
      <c r="J147" s="268">
        <v>0</v>
      </c>
      <c r="K147" s="266">
        <f>+H147*7.5%*12</f>
        <v>540</v>
      </c>
      <c r="L147" s="266">
        <f>SUM(I147:K147)</f>
        <v>1026</v>
      </c>
      <c r="M147" s="268">
        <f>ROUND((+G147+H147+L147),2)</f>
        <v>8826</v>
      </c>
    </row>
    <row r="148" spans="1:13" ht="18" x14ac:dyDescent="0.25">
      <c r="A148" s="270">
        <v>75</v>
      </c>
      <c r="B148" s="269" t="s">
        <v>534</v>
      </c>
      <c r="C148" s="269" t="s">
        <v>535</v>
      </c>
      <c r="D148" s="325"/>
      <c r="E148" s="272" t="s">
        <v>136</v>
      </c>
      <c r="F148" s="271">
        <v>360</v>
      </c>
      <c r="G148" s="265">
        <f>+F148*12</f>
        <v>4320</v>
      </c>
      <c r="H148" s="271">
        <v>360</v>
      </c>
      <c r="I148" s="266">
        <f>+H148*6.75%*12</f>
        <v>291.60000000000002</v>
      </c>
      <c r="J148" s="292">
        <v>0</v>
      </c>
      <c r="K148" s="266">
        <f>+H148*7.5%*12</f>
        <v>324</v>
      </c>
      <c r="L148" s="266">
        <f>SUM(I148:K148)</f>
        <v>615.6</v>
      </c>
      <c r="M148" s="268">
        <f>ROUND((+G148+H148+L148),2)</f>
        <v>5295.6</v>
      </c>
    </row>
    <row r="149" spans="1:13" ht="18" x14ac:dyDescent="0.25">
      <c r="A149" s="261">
        <v>30</v>
      </c>
      <c r="B149" s="269"/>
      <c r="C149" s="269" t="s">
        <v>537</v>
      </c>
      <c r="D149" s="270" t="s">
        <v>533</v>
      </c>
      <c r="E149" s="272" t="s">
        <v>136</v>
      </c>
      <c r="F149" s="265">
        <v>396</v>
      </c>
      <c r="G149" s="265">
        <f>+F149*12</f>
        <v>4752</v>
      </c>
      <c r="H149" s="268">
        <v>396</v>
      </c>
      <c r="I149" s="266">
        <f>+H149*6.75%*12</f>
        <v>320.76</v>
      </c>
      <c r="J149" s="268">
        <v>0</v>
      </c>
      <c r="K149" s="266">
        <f>+H149*7.5%*12</f>
        <v>356.4</v>
      </c>
      <c r="L149" s="266">
        <f>SUM(I149:K149)</f>
        <v>677.16</v>
      </c>
      <c r="M149" s="268">
        <f>ROUND((+G149+H149+L149),2)</f>
        <v>5825.16</v>
      </c>
    </row>
    <row r="150" spans="1:13" ht="18" x14ac:dyDescent="0.25">
      <c r="A150" s="261">
        <v>31</v>
      </c>
      <c r="B150" s="269" t="s">
        <v>538</v>
      </c>
      <c r="C150" s="269" t="s">
        <v>539</v>
      </c>
      <c r="D150" s="270" t="s">
        <v>533</v>
      </c>
      <c r="E150" s="272" t="s">
        <v>136</v>
      </c>
      <c r="F150" s="265">
        <v>366</v>
      </c>
      <c r="G150" s="265">
        <f>+F150*12</f>
        <v>4392</v>
      </c>
      <c r="H150" s="268">
        <v>366</v>
      </c>
      <c r="I150" s="266">
        <f>+H150*6.75%*12</f>
        <v>296.46000000000004</v>
      </c>
      <c r="J150" s="268">
        <v>0</v>
      </c>
      <c r="K150" s="266">
        <f>+H150*7.5%*12</f>
        <v>329.4</v>
      </c>
      <c r="L150" s="266">
        <f>SUM(I150:K150)</f>
        <v>625.86</v>
      </c>
      <c r="M150" s="268">
        <f>ROUND((+G150+H150+L150),2)</f>
        <v>5383.86</v>
      </c>
    </row>
    <row r="151" spans="1:13" ht="18" x14ac:dyDescent="0.25">
      <c r="A151" s="261"/>
      <c r="B151" s="313" t="s">
        <v>448</v>
      </c>
      <c r="C151" s="269"/>
      <c r="D151" s="270"/>
      <c r="E151" s="272"/>
      <c r="F151" s="316">
        <f t="shared" ref="F151:M151" si="0">SUM(F147:F150)</f>
        <v>1722</v>
      </c>
      <c r="G151" s="316">
        <f t="shared" si="0"/>
        <v>20664</v>
      </c>
      <c r="H151" s="316">
        <f t="shared" si="0"/>
        <v>1722</v>
      </c>
      <c r="I151" s="316">
        <f t="shared" si="0"/>
        <v>1394.8200000000002</v>
      </c>
      <c r="J151" s="316">
        <f t="shared" si="0"/>
        <v>0</v>
      </c>
      <c r="K151" s="316">
        <f t="shared" si="0"/>
        <v>1549.8000000000002</v>
      </c>
      <c r="L151" s="316">
        <f t="shared" si="0"/>
        <v>2944.62</v>
      </c>
      <c r="M151" s="316">
        <f t="shared" si="0"/>
        <v>25330.620000000003</v>
      </c>
    </row>
  </sheetData>
  <mergeCells count="20">
    <mergeCell ref="F144:G145"/>
    <mergeCell ref="H144:H145"/>
    <mergeCell ref="I144:L144"/>
    <mergeCell ref="M144:M146"/>
    <mergeCell ref="J145:L145"/>
    <mergeCell ref="A9:E9"/>
    <mergeCell ref="A10:B10"/>
    <mergeCell ref="C10:D10"/>
    <mergeCell ref="E10:E11"/>
    <mergeCell ref="A144:A146"/>
    <mergeCell ref="B144:B146"/>
    <mergeCell ref="C144:C146"/>
    <mergeCell ref="D144:D146"/>
    <mergeCell ref="E144:E146"/>
    <mergeCell ref="A8:E8"/>
    <mergeCell ref="A3:E3"/>
    <mergeCell ref="A4:E4"/>
    <mergeCell ref="A5:E5"/>
    <mergeCell ref="A6:E6"/>
    <mergeCell ref="A7:E7"/>
  </mergeCells>
  <pageMargins left="0.51181102362204722" right="0.11811023622047245" top="0.74803149606299213" bottom="0.55118110236220474" header="0.31496062992125984" footer="0.31496062992125984"/>
  <pageSetup scale="90" orientation="portrait" horizontalDpi="120" verticalDpi="72" r:id="rId1"/>
  <headerFooter>
    <oddFooter>&amp;A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149"/>
  <sheetViews>
    <sheetView topLeftCell="A121" workbookViewId="0">
      <selection activeCell="H141" sqref="H141"/>
    </sheetView>
  </sheetViews>
  <sheetFormatPr baseColWidth="10" defaultRowHeight="15" x14ac:dyDescent="0.25"/>
  <cols>
    <col min="2" max="2" width="47.7109375" customWidth="1"/>
    <col min="3" max="3" width="14.5703125" customWidth="1"/>
    <col min="4" max="4" width="15.85546875" customWidth="1"/>
    <col min="5" max="5" width="16.140625" customWidth="1"/>
    <col min="6" max="6" width="16.28515625" customWidth="1"/>
    <col min="7" max="7" width="17.85546875" customWidth="1"/>
    <col min="8" max="8" width="17.140625" customWidth="1"/>
    <col min="9" max="9" width="16" customWidth="1"/>
    <col min="10" max="10" width="15.85546875" customWidth="1"/>
    <col min="11" max="11" width="16.42578125" customWidth="1"/>
    <col min="12" max="12" width="15.28515625" customWidth="1"/>
    <col min="13" max="13" width="17" customWidth="1"/>
  </cols>
  <sheetData>
    <row r="3" spans="1:13" ht="18" x14ac:dyDescent="0.25">
      <c r="A3" s="672" t="s">
        <v>401</v>
      </c>
      <c r="B3" s="672"/>
      <c r="C3" s="672"/>
      <c r="D3" s="672"/>
      <c r="E3" s="672"/>
      <c r="F3" s="215"/>
      <c r="G3" s="215"/>
      <c r="H3" s="215"/>
      <c r="I3" s="215"/>
      <c r="J3" s="215"/>
      <c r="K3" s="215"/>
      <c r="L3" s="215"/>
      <c r="M3" s="215"/>
    </row>
    <row r="4" spans="1:13" ht="18" x14ac:dyDescent="0.25">
      <c r="A4" s="672" t="s">
        <v>402</v>
      </c>
      <c r="B4" s="672"/>
      <c r="C4" s="672"/>
      <c r="D4" s="672"/>
      <c r="E4" s="672"/>
      <c r="F4" s="215"/>
      <c r="G4" s="215"/>
      <c r="H4" s="215"/>
      <c r="I4" s="215"/>
      <c r="J4" s="215"/>
      <c r="K4" s="215"/>
      <c r="L4" s="215"/>
      <c r="M4" s="215"/>
    </row>
    <row r="5" spans="1:13" ht="18" x14ac:dyDescent="0.25">
      <c r="A5" s="672" t="s">
        <v>163</v>
      </c>
      <c r="B5" s="672"/>
      <c r="C5" s="672"/>
      <c r="D5" s="672"/>
      <c r="E5" s="672"/>
      <c r="F5" s="215"/>
      <c r="G5" s="215"/>
      <c r="H5" s="215"/>
      <c r="I5" s="215"/>
      <c r="J5" s="215"/>
      <c r="K5" s="215"/>
      <c r="L5" s="215"/>
      <c r="M5" s="215"/>
    </row>
    <row r="6" spans="1:13" ht="18" x14ac:dyDescent="0.25">
      <c r="A6" s="672" t="s">
        <v>438</v>
      </c>
      <c r="B6" s="672"/>
      <c r="C6" s="672"/>
      <c r="D6" s="672"/>
      <c r="E6" s="672"/>
      <c r="F6" s="215"/>
      <c r="G6" s="215"/>
      <c r="H6" s="215"/>
      <c r="I6" s="215"/>
      <c r="J6" s="215"/>
      <c r="K6" s="215"/>
      <c r="L6" s="215"/>
      <c r="M6" s="215"/>
    </row>
    <row r="7" spans="1:13" ht="18" x14ac:dyDescent="0.25">
      <c r="A7" s="672" t="s">
        <v>403</v>
      </c>
      <c r="B7" s="672"/>
      <c r="C7" s="672"/>
      <c r="D7" s="672"/>
      <c r="E7" s="672"/>
      <c r="F7" s="215"/>
      <c r="G7" s="215"/>
      <c r="H7" s="215"/>
      <c r="I7" s="215"/>
      <c r="J7" s="215"/>
      <c r="K7" s="215"/>
      <c r="L7" s="215"/>
      <c r="M7" s="215"/>
    </row>
    <row r="8" spans="1:13" ht="18" x14ac:dyDescent="0.25">
      <c r="A8" s="672" t="s">
        <v>404</v>
      </c>
      <c r="B8" s="672"/>
      <c r="C8" s="672"/>
      <c r="D8" s="672"/>
      <c r="E8" s="672"/>
      <c r="F8" s="215"/>
      <c r="G8" s="215"/>
      <c r="H8" s="215"/>
      <c r="I8" s="215"/>
      <c r="J8" s="215"/>
      <c r="K8" s="215"/>
      <c r="L8" s="215"/>
      <c r="M8" s="215"/>
    </row>
    <row r="9" spans="1:13" ht="18" x14ac:dyDescent="0.25">
      <c r="A9" s="673" t="s">
        <v>541</v>
      </c>
      <c r="B9" s="673"/>
      <c r="C9" s="673"/>
      <c r="D9" s="673"/>
      <c r="E9" s="673"/>
      <c r="F9" s="215"/>
      <c r="G9" s="215"/>
      <c r="H9" s="215"/>
      <c r="I9" s="215"/>
      <c r="J9" s="215"/>
      <c r="K9" s="215"/>
      <c r="L9" s="215"/>
      <c r="M9" s="215"/>
    </row>
    <row r="10" spans="1:13" ht="18" x14ac:dyDescent="0.25">
      <c r="A10" s="664" t="s">
        <v>269</v>
      </c>
      <c r="B10" s="664"/>
      <c r="C10" s="664" t="s">
        <v>270</v>
      </c>
      <c r="D10" s="664"/>
      <c r="E10" s="665" t="s">
        <v>93</v>
      </c>
      <c r="F10" s="215"/>
      <c r="G10" s="215"/>
      <c r="H10" s="215"/>
      <c r="I10" s="215"/>
      <c r="J10" s="215"/>
      <c r="K10" s="215"/>
      <c r="L10" s="215"/>
      <c r="M10" s="215"/>
    </row>
    <row r="11" spans="1:13" ht="72" x14ac:dyDescent="0.25">
      <c r="A11" s="217" t="s">
        <v>271</v>
      </c>
      <c r="B11" s="217" t="s">
        <v>272</v>
      </c>
      <c r="C11" s="218" t="s">
        <v>405</v>
      </c>
      <c r="D11" s="218" t="s">
        <v>275</v>
      </c>
      <c r="E11" s="665"/>
      <c r="F11" s="215"/>
      <c r="G11" s="215"/>
      <c r="H11" s="215"/>
      <c r="I11" s="215"/>
      <c r="J11" s="215"/>
      <c r="K11" s="215"/>
      <c r="L11" s="215"/>
      <c r="M11" s="215"/>
    </row>
    <row r="12" spans="1:13" ht="18" x14ac:dyDescent="0.25">
      <c r="A12" s="219">
        <v>51</v>
      </c>
      <c r="B12" s="220" t="s">
        <v>192</v>
      </c>
      <c r="C12" s="282">
        <f>SUM(C13,C18,C22,C25,C27,C29,C35)</f>
        <v>0</v>
      </c>
      <c r="D12" s="282">
        <f>SUM(D13,D18,D22,D25,D27,D29,D35)</f>
        <v>14396</v>
      </c>
      <c r="E12" s="282"/>
      <c r="F12" s="215"/>
      <c r="G12" s="215"/>
      <c r="H12" s="215"/>
      <c r="I12" s="215"/>
      <c r="J12" s="215"/>
      <c r="K12" s="215"/>
      <c r="L12" s="215"/>
      <c r="M12" s="215"/>
    </row>
    <row r="13" spans="1:13" ht="18" x14ac:dyDescent="0.25">
      <c r="A13" s="222">
        <v>511</v>
      </c>
      <c r="B13" s="223" t="s">
        <v>276</v>
      </c>
      <c r="C13" s="283">
        <f>SUM(C14:C17)</f>
        <v>0</v>
      </c>
      <c r="D13" s="283">
        <f>SUM(D14:D17)</f>
        <v>12800</v>
      </c>
      <c r="E13" s="284"/>
      <c r="F13" s="215"/>
      <c r="G13" s="215"/>
      <c r="H13" s="215"/>
      <c r="I13" s="215"/>
      <c r="J13" s="215"/>
      <c r="K13" s="215"/>
      <c r="L13" s="215"/>
      <c r="M13" s="215"/>
    </row>
    <row r="14" spans="1:13" ht="18" x14ac:dyDescent="0.25">
      <c r="A14" s="226" t="s">
        <v>277</v>
      </c>
      <c r="B14" s="227" t="s">
        <v>278</v>
      </c>
      <c r="C14" s="228">
        <v>0</v>
      </c>
      <c r="D14" s="298">
        <v>11200</v>
      </c>
      <c r="E14" s="284"/>
      <c r="F14" s="215"/>
      <c r="G14" s="215"/>
      <c r="H14" s="215"/>
      <c r="I14" s="215"/>
      <c r="J14" s="215"/>
      <c r="K14" s="215"/>
      <c r="L14" s="215"/>
      <c r="M14" s="215"/>
    </row>
    <row r="15" spans="1:13" ht="18" x14ac:dyDescent="0.25">
      <c r="A15" s="226" t="s">
        <v>279</v>
      </c>
      <c r="B15" s="227" t="s">
        <v>280</v>
      </c>
      <c r="C15" s="228">
        <v>0</v>
      </c>
      <c r="D15" s="298">
        <v>1600</v>
      </c>
      <c r="E15" s="284"/>
      <c r="F15" s="215"/>
      <c r="G15" s="215"/>
      <c r="H15" s="215"/>
      <c r="I15" s="215"/>
      <c r="J15" s="215"/>
      <c r="K15" s="215"/>
      <c r="L15" s="215"/>
      <c r="M15" s="215"/>
    </row>
    <row r="16" spans="1:13" ht="18" x14ac:dyDescent="0.25">
      <c r="A16" s="226" t="s">
        <v>281</v>
      </c>
      <c r="B16" s="227" t="s">
        <v>282</v>
      </c>
      <c r="C16" s="228">
        <v>0</v>
      </c>
      <c r="D16" s="298">
        <v>0</v>
      </c>
      <c r="E16" s="284"/>
      <c r="F16" s="215"/>
      <c r="G16" s="215"/>
      <c r="H16" s="215"/>
      <c r="I16" s="215"/>
      <c r="J16" s="215"/>
      <c r="K16" s="215"/>
      <c r="L16" s="215"/>
      <c r="M16" s="215"/>
    </row>
    <row r="17" spans="1:13" ht="18" x14ac:dyDescent="0.25">
      <c r="A17" s="226" t="s">
        <v>283</v>
      </c>
      <c r="B17" s="227" t="s">
        <v>284</v>
      </c>
      <c r="C17" s="229">
        <v>0</v>
      </c>
      <c r="D17" s="299">
        <v>0</v>
      </c>
      <c r="E17" s="285"/>
      <c r="F17" s="215"/>
      <c r="G17" s="215"/>
      <c r="H17" s="215"/>
      <c r="I17" s="215"/>
      <c r="J17" s="215"/>
      <c r="K17" s="215"/>
      <c r="L17" s="215"/>
      <c r="M17" s="215"/>
    </row>
    <row r="18" spans="1:13" ht="18" x14ac:dyDescent="0.25">
      <c r="A18" s="232" t="s">
        <v>285</v>
      </c>
      <c r="B18" s="233" t="s">
        <v>286</v>
      </c>
      <c r="C18" s="286">
        <f>SUM(C19:C21)</f>
        <v>0</v>
      </c>
      <c r="D18" s="286">
        <f>SUM(D19:D21)</f>
        <v>0</v>
      </c>
      <c r="E18" s="284"/>
      <c r="F18" s="215"/>
      <c r="G18" s="215"/>
      <c r="H18" s="215"/>
      <c r="I18" s="215"/>
      <c r="J18" s="215"/>
      <c r="K18" s="215"/>
      <c r="L18" s="215"/>
      <c r="M18" s="215"/>
    </row>
    <row r="19" spans="1:13" ht="18" x14ac:dyDescent="0.25">
      <c r="A19" s="226" t="s">
        <v>287</v>
      </c>
      <c r="B19" s="227" t="s">
        <v>278</v>
      </c>
      <c r="C19" s="298">
        <v>0</v>
      </c>
      <c r="D19" s="298">
        <v>0</v>
      </c>
      <c r="E19" s="284"/>
      <c r="F19" s="215"/>
      <c r="G19" s="215"/>
      <c r="H19" s="215"/>
      <c r="I19" s="215"/>
      <c r="J19" s="215"/>
      <c r="K19" s="215"/>
      <c r="L19" s="215"/>
      <c r="M19" s="215"/>
    </row>
    <row r="20" spans="1:13" ht="18" x14ac:dyDescent="0.25">
      <c r="A20" s="234">
        <v>51202</v>
      </c>
      <c r="B20" s="235" t="s">
        <v>288</v>
      </c>
      <c r="C20" s="298">
        <v>0</v>
      </c>
      <c r="D20" s="298">
        <v>0</v>
      </c>
      <c r="E20" s="284"/>
      <c r="F20" s="215"/>
      <c r="G20" s="215"/>
      <c r="H20" s="215"/>
      <c r="I20" s="215"/>
      <c r="J20" s="215"/>
      <c r="K20" s="215"/>
      <c r="L20" s="215"/>
      <c r="M20" s="215"/>
    </row>
    <row r="21" spans="1:13" ht="18" x14ac:dyDescent="0.25">
      <c r="A21" s="226" t="s">
        <v>289</v>
      </c>
      <c r="B21" s="227" t="s">
        <v>280</v>
      </c>
      <c r="C21" s="298">
        <v>0</v>
      </c>
      <c r="D21" s="298">
        <v>0</v>
      </c>
      <c r="E21" s="284"/>
      <c r="F21" s="215"/>
      <c r="G21" s="215"/>
      <c r="H21" s="215"/>
      <c r="I21" s="215"/>
      <c r="J21" s="215"/>
      <c r="K21" s="215"/>
      <c r="L21" s="215"/>
      <c r="M21" s="215"/>
    </row>
    <row r="22" spans="1:13" ht="18" x14ac:dyDescent="0.25">
      <c r="A22" s="232" t="s">
        <v>290</v>
      </c>
      <c r="B22" s="233" t="s">
        <v>291</v>
      </c>
      <c r="C22" s="286">
        <f>SUM(C23:C24)</f>
        <v>0</v>
      </c>
      <c r="D22" s="286">
        <f>SUM(D23:D24)</f>
        <v>0</v>
      </c>
      <c r="E22" s="284"/>
      <c r="F22" s="215"/>
      <c r="G22" s="215"/>
      <c r="H22" s="215"/>
      <c r="I22" s="215"/>
      <c r="J22" s="215"/>
      <c r="K22" s="215"/>
      <c r="L22" s="215"/>
      <c r="M22" s="215"/>
    </row>
    <row r="23" spans="1:13" ht="18" x14ac:dyDescent="0.25">
      <c r="A23" s="234">
        <v>51301</v>
      </c>
      <c r="B23" s="235" t="s">
        <v>292</v>
      </c>
      <c r="C23" s="301">
        <v>0</v>
      </c>
      <c r="D23" s="301">
        <v>0</v>
      </c>
      <c r="E23" s="284"/>
      <c r="F23" s="215"/>
      <c r="G23" s="215"/>
      <c r="H23" s="215"/>
      <c r="I23" s="215"/>
      <c r="J23" s="215"/>
      <c r="K23" s="215"/>
      <c r="L23" s="215"/>
      <c r="M23" s="215"/>
    </row>
    <row r="24" spans="1:13" ht="18" x14ac:dyDescent="0.25">
      <c r="A24" s="234">
        <v>51302</v>
      </c>
      <c r="B24" s="235" t="s">
        <v>293</v>
      </c>
      <c r="C24" s="302">
        <v>0</v>
      </c>
      <c r="D24" s="301">
        <v>0</v>
      </c>
      <c r="E24" s="284"/>
      <c r="F24" s="215"/>
      <c r="G24" s="215"/>
      <c r="H24" s="215"/>
      <c r="I24" s="215"/>
      <c r="J24" s="215"/>
      <c r="K24" s="215"/>
      <c r="L24" s="215"/>
      <c r="M24" s="215"/>
    </row>
    <row r="25" spans="1:13" ht="18" x14ac:dyDescent="0.25">
      <c r="A25" s="222">
        <v>514</v>
      </c>
      <c r="B25" s="238" t="s">
        <v>294</v>
      </c>
      <c r="C25" s="288">
        <f>SUM(C26)</f>
        <v>0</v>
      </c>
      <c r="D25" s="288">
        <f>SUM(D26)</f>
        <v>840</v>
      </c>
      <c r="E25" s="284"/>
      <c r="F25" s="215"/>
      <c r="G25" s="215"/>
      <c r="H25" s="215"/>
      <c r="I25" s="215"/>
      <c r="J25" s="215"/>
      <c r="K25" s="215"/>
      <c r="L25" s="215"/>
      <c r="M25" s="215"/>
    </row>
    <row r="26" spans="1:13" ht="18" x14ac:dyDescent="0.25">
      <c r="A26" s="226" t="s">
        <v>295</v>
      </c>
      <c r="B26" s="227" t="s">
        <v>296</v>
      </c>
      <c r="C26" s="298">
        <v>0</v>
      </c>
      <c r="D26" s="298">
        <v>840</v>
      </c>
      <c r="E26" s="284"/>
      <c r="F26" s="215"/>
      <c r="G26" s="215"/>
      <c r="H26" s="215"/>
      <c r="I26" s="215"/>
      <c r="J26" s="215"/>
      <c r="K26" s="215"/>
      <c r="L26" s="215"/>
      <c r="M26" s="215"/>
    </row>
    <row r="27" spans="1:13" ht="18" x14ac:dyDescent="0.25">
      <c r="A27" s="222">
        <v>515</v>
      </c>
      <c r="B27" s="238" t="s">
        <v>297</v>
      </c>
      <c r="C27" s="286">
        <f>SUM(C28)</f>
        <v>0</v>
      </c>
      <c r="D27" s="286">
        <f>SUM(D28)</f>
        <v>756</v>
      </c>
      <c r="E27" s="284"/>
      <c r="F27" s="215"/>
      <c r="G27" s="215"/>
      <c r="H27" s="215"/>
      <c r="I27" s="215"/>
      <c r="J27" s="215"/>
      <c r="K27" s="215"/>
      <c r="L27" s="215"/>
      <c r="M27" s="215"/>
    </row>
    <row r="28" spans="1:13" ht="18" x14ac:dyDescent="0.25">
      <c r="A28" s="226" t="s">
        <v>298</v>
      </c>
      <c r="B28" s="227" t="s">
        <v>299</v>
      </c>
      <c r="C28" s="298">
        <v>0</v>
      </c>
      <c r="D28" s="298">
        <v>756</v>
      </c>
      <c r="E28" s="284"/>
      <c r="F28" s="215"/>
      <c r="G28" s="215"/>
      <c r="H28" s="215"/>
      <c r="I28" s="215"/>
      <c r="J28" s="215"/>
      <c r="K28" s="215"/>
      <c r="L28" s="215"/>
      <c r="M28" s="215"/>
    </row>
    <row r="29" spans="1:13" ht="18" x14ac:dyDescent="0.25">
      <c r="A29" s="232" t="s">
        <v>300</v>
      </c>
      <c r="B29" s="233" t="s">
        <v>301</v>
      </c>
      <c r="C29" s="286" t="s">
        <v>302</v>
      </c>
      <c r="D29" s="286">
        <f>SUM(D30:D31)</f>
        <v>0</v>
      </c>
      <c r="E29" s="284"/>
      <c r="F29" s="215"/>
      <c r="G29" s="215"/>
      <c r="H29" s="215"/>
      <c r="I29" s="215"/>
      <c r="J29" s="215"/>
      <c r="K29" s="215"/>
      <c r="L29" s="215"/>
      <c r="M29" s="215"/>
    </row>
    <row r="30" spans="1:13" ht="18" x14ac:dyDescent="0.25">
      <c r="A30" s="234">
        <v>51601</v>
      </c>
      <c r="B30" s="235" t="s">
        <v>301</v>
      </c>
      <c r="C30" s="301">
        <v>0</v>
      </c>
      <c r="D30" s="301">
        <v>0</v>
      </c>
      <c r="E30" s="284"/>
      <c r="F30" s="215"/>
      <c r="G30" s="215"/>
      <c r="H30" s="215"/>
      <c r="I30" s="215"/>
      <c r="J30" s="215"/>
      <c r="K30" s="215"/>
      <c r="L30" s="215"/>
      <c r="M30" s="215"/>
    </row>
    <row r="31" spans="1:13" ht="18" x14ac:dyDescent="0.25">
      <c r="A31" s="234">
        <v>51602</v>
      </c>
      <c r="B31" s="235" t="s">
        <v>303</v>
      </c>
      <c r="C31" s="301">
        <v>0</v>
      </c>
      <c r="D31" s="301">
        <v>0</v>
      </c>
      <c r="E31" s="284"/>
      <c r="F31" s="215"/>
      <c r="G31" s="215"/>
      <c r="H31" s="215"/>
      <c r="I31" s="215"/>
      <c r="J31" s="215"/>
      <c r="K31" s="215"/>
      <c r="L31" s="215"/>
      <c r="M31" s="215"/>
    </row>
    <row r="32" spans="1:13" ht="18" x14ac:dyDescent="0.25">
      <c r="A32" s="222">
        <v>517</v>
      </c>
      <c r="B32" s="238" t="s">
        <v>304</v>
      </c>
      <c r="C32" s="301"/>
      <c r="D32" s="301">
        <f>SUM(D33:D34)</f>
        <v>0</v>
      </c>
      <c r="E32" s="284"/>
      <c r="F32" s="215"/>
      <c r="G32" s="215"/>
      <c r="H32" s="215"/>
      <c r="I32" s="215"/>
      <c r="J32" s="215"/>
      <c r="K32" s="215"/>
      <c r="L32" s="215"/>
      <c r="M32" s="215"/>
    </row>
    <row r="33" spans="1:13" ht="18" x14ac:dyDescent="0.25">
      <c r="A33" s="234">
        <v>51701</v>
      </c>
      <c r="B33" s="235" t="s">
        <v>305</v>
      </c>
      <c r="C33" s="301"/>
      <c r="D33" s="301">
        <v>0</v>
      </c>
      <c r="E33" s="284"/>
      <c r="F33" s="215"/>
      <c r="G33" s="215"/>
      <c r="H33" s="215"/>
      <c r="I33" s="215"/>
      <c r="J33" s="215"/>
      <c r="K33" s="215"/>
      <c r="L33" s="215"/>
      <c r="M33" s="215"/>
    </row>
    <row r="34" spans="1:13" ht="18" x14ac:dyDescent="0.25">
      <c r="A34" s="234">
        <v>51702</v>
      </c>
      <c r="B34" s="235" t="s">
        <v>306</v>
      </c>
      <c r="C34" s="301"/>
      <c r="D34" s="301">
        <v>0</v>
      </c>
      <c r="E34" s="284"/>
      <c r="F34" s="215"/>
      <c r="G34" s="215"/>
      <c r="H34" s="215"/>
      <c r="I34" s="215"/>
      <c r="J34" s="215"/>
      <c r="K34" s="215"/>
      <c r="L34" s="215"/>
      <c r="M34" s="215"/>
    </row>
    <row r="35" spans="1:13" ht="18" x14ac:dyDescent="0.25">
      <c r="A35" s="222">
        <v>519</v>
      </c>
      <c r="B35" s="238" t="s">
        <v>307</v>
      </c>
      <c r="C35" s="288">
        <f>SUM(C36:C37)</f>
        <v>0</v>
      </c>
      <c r="D35" s="288">
        <f>SUM(D36:D37)</f>
        <v>0</v>
      </c>
      <c r="E35" s="284"/>
      <c r="F35" s="215"/>
      <c r="G35" s="215"/>
      <c r="H35" s="215"/>
      <c r="I35" s="215"/>
      <c r="J35" s="215"/>
      <c r="K35" s="215"/>
      <c r="L35" s="215"/>
      <c r="M35" s="215"/>
    </row>
    <row r="36" spans="1:13" ht="18" x14ac:dyDescent="0.25">
      <c r="A36" s="234">
        <v>51901</v>
      </c>
      <c r="B36" s="235" t="s">
        <v>308</v>
      </c>
      <c r="C36" s="301">
        <v>0</v>
      </c>
      <c r="D36" s="301">
        <v>0</v>
      </c>
      <c r="E36" s="284"/>
      <c r="F36" s="215"/>
      <c r="G36" s="215"/>
      <c r="H36" s="215"/>
      <c r="I36" s="215"/>
      <c r="J36" s="215"/>
      <c r="K36" s="215"/>
      <c r="L36" s="215"/>
      <c r="M36" s="215"/>
    </row>
    <row r="37" spans="1:13" ht="18" x14ac:dyDescent="0.25">
      <c r="A37" s="234">
        <v>51999</v>
      </c>
      <c r="B37" s="235" t="s">
        <v>307</v>
      </c>
      <c r="C37" s="301">
        <v>0</v>
      </c>
      <c r="D37" s="301">
        <v>0</v>
      </c>
      <c r="E37" s="284"/>
      <c r="F37" s="215"/>
      <c r="G37" s="215"/>
      <c r="H37" s="215"/>
      <c r="I37" s="215"/>
      <c r="J37" s="215"/>
      <c r="K37" s="215"/>
      <c r="L37" s="215"/>
      <c r="M37" s="215"/>
    </row>
    <row r="38" spans="1:13" ht="18" x14ac:dyDescent="0.25">
      <c r="A38" s="222">
        <v>54</v>
      </c>
      <c r="B38" s="238" t="s">
        <v>193</v>
      </c>
      <c r="C38" s="286">
        <f>SUM(C39,C59,C65,C82,)</f>
        <v>0</v>
      </c>
      <c r="D38" s="286">
        <f>SUM(D39,D59,D65,D82,)</f>
        <v>0</v>
      </c>
      <c r="E38" s="284"/>
      <c r="F38" s="215"/>
      <c r="G38" s="215"/>
      <c r="H38" s="215"/>
      <c r="I38" s="215"/>
      <c r="J38" s="215"/>
      <c r="K38" s="215"/>
      <c r="L38" s="215"/>
      <c r="M38" s="215"/>
    </row>
    <row r="39" spans="1:13" ht="18" x14ac:dyDescent="0.25">
      <c r="A39" s="222">
        <v>541</v>
      </c>
      <c r="B39" s="238" t="s">
        <v>309</v>
      </c>
      <c r="C39" s="288">
        <f>SUM(C40:C58)</f>
        <v>0</v>
      </c>
      <c r="D39" s="288">
        <f>SUM(D40:D58)</f>
        <v>0</v>
      </c>
      <c r="E39" s="284"/>
      <c r="F39" s="215"/>
      <c r="G39" s="215"/>
      <c r="H39" s="215"/>
      <c r="I39" s="215"/>
      <c r="J39" s="215"/>
      <c r="K39" s="215"/>
      <c r="L39" s="215"/>
      <c r="M39" s="215"/>
    </row>
    <row r="40" spans="1:13" ht="18" x14ac:dyDescent="0.25">
      <c r="A40" s="234">
        <v>54101</v>
      </c>
      <c r="B40" s="235" t="s">
        <v>310</v>
      </c>
      <c r="C40" s="301">
        <v>0</v>
      </c>
      <c r="D40" s="301">
        <v>0</v>
      </c>
      <c r="E40" s="284"/>
      <c r="F40" s="215"/>
      <c r="G40" s="215"/>
      <c r="H40" s="215"/>
      <c r="I40" s="215"/>
      <c r="J40" s="215"/>
      <c r="K40" s="215"/>
      <c r="L40" s="215"/>
      <c r="M40" s="215"/>
    </row>
    <row r="41" spans="1:13" ht="18" x14ac:dyDescent="0.25">
      <c r="A41" s="234">
        <v>54103</v>
      </c>
      <c r="B41" s="235" t="s">
        <v>311</v>
      </c>
      <c r="C41" s="301">
        <v>0</v>
      </c>
      <c r="D41" s="301">
        <v>0</v>
      </c>
      <c r="E41" s="284"/>
      <c r="F41" s="215"/>
      <c r="G41" s="215"/>
      <c r="H41" s="215"/>
      <c r="I41" s="215"/>
      <c r="J41" s="215"/>
      <c r="K41" s="215"/>
      <c r="L41" s="215"/>
      <c r="M41" s="215"/>
    </row>
    <row r="42" spans="1:13" ht="18" x14ac:dyDescent="0.25">
      <c r="A42" s="234">
        <v>54104</v>
      </c>
      <c r="B42" s="235" t="s">
        <v>312</v>
      </c>
      <c r="C42" s="301">
        <v>0</v>
      </c>
      <c r="D42" s="301">
        <v>0</v>
      </c>
      <c r="E42" s="284"/>
      <c r="F42" s="215"/>
      <c r="G42" s="215"/>
      <c r="H42" s="215"/>
      <c r="I42" s="215"/>
      <c r="J42" s="215"/>
      <c r="K42" s="215"/>
      <c r="L42" s="215"/>
      <c r="M42" s="215"/>
    </row>
    <row r="43" spans="1:13" ht="18" x14ac:dyDescent="0.25">
      <c r="A43" s="234">
        <v>54105</v>
      </c>
      <c r="B43" s="235" t="s">
        <v>313</v>
      </c>
      <c r="C43" s="301">
        <v>0</v>
      </c>
      <c r="D43" s="301">
        <v>0</v>
      </c>
      <c r="E43" s="284"/>
      <c r="F43" s="215"/>
      <c r="G43" s="215"/>
      <c r="H43" s="215"/>
      <c r="I43" s="215"/>
      <c r="J43" s="215"/>
      <c r="K43" s="215"/>
      <c r="L43" s="215"/>
      <c r="M43" s="215"/>
    </row>
    <row r="44" spans="1:13" ht="18" x14ac:dyDescent="0.25">
      <c r="A44" s="234">
        <v>54106</v>
      </c>
      <c r="B44" s="235" t="s">
        <v>314</v>
      </c>
      <c r="C44" s="301">
        <v>0</v>
      </c>
      <c r="D44" s="301">
        <v>0</v>
      </c>
      <c r="E44" s="284"/>
      <c r="F44" s="215"/>
      <c r="G44" s="215"/>
      <c r="H44" s="215"/>
      <c r="I44" s="215"/>
      <c r="J44" s="215"/>
      <c r="K44" s="215"/>
      <c r="L44" s="215"/>
      <c r="M44" s="215"/>
    </row>
    <row r="45" spans="1:13" ht="18" x14ac:dyDescent="0.25">
      <c r="A45" s="234">
        <v>54107</v>
      </c>
      <c r="B45" s="235" t="s">
        <v>315</v>
      </c>
      <c r="C45" s="301">
        <v>0</v>
      </c>
      <c r="D45" s="301">
        <v>0</v>
      </c>
      <c r="E45" s="284"/>
      <c r="F45" s="215"/>
      <c r="G45" s="215"/>
      <c r="H45" s="215"/>
      <c r="I45" s="215"/>
      <c r="J45" s="215"/>
      <c r="K45" s="215"/>
      <c r="L45" s="215"/>
      <c r="M45" s="215"/>
    </row>
    <row r="46" spans="1:13" ht="18" x14ac:dyDescent="0.25">
      <c r="A46" s="234">
        <v>54108</v>
      </c>
      <c r="B46" s="235" t="s">
        <v>316</v>
      </c>
      <c r="C46" s="301">
        <v>0</v>
      </c>
      <c r="D46" s="301">
        <v>0</v>
      </c>
      <c r="E46" s="284"/>
      <c r="F46" s="215"/>
      <c r="G46" s="215"/>
      <c r="H46" s="215"/>
      <c r="I46" s="215"/>
      <c r="J46" s="215"/>
      <c r="K46" s="215"/>
      <c r="L46" s="215"/>
      <c r="M46" s="215"/>
    </row>
    <row r="47" spans="1:13" ht="18" x14ac:dyDescent="0.25">
      <c r="A47" s="234">
        <v>54109</v>
      </c>
      <c r="B47" s="235" t="s">
        <v>317</v>
      </c>
      <c r="C47" s="301">
        <v>0</v>
      </c>
      <c r="D47" s="301">
        <v>0</v>
      </c>
      <c r="E47" s="284"/>
      <c r="F47" s="215"/>
      <c r="G47" s="215"/>
      <c r="H47" s="215"/>
      <c r="I47" s="215"/>
      <c r="J47" s="215"/>
      <c r="K47" s="215"/>
      <c r="L47" s="215"/>
      <c r="M47" s="215"/>
    </row>
    <row r="48" spans="1:13" ht="18" x14ac:dyDescent="0.25">
      <c r="A48" s="234">
        <v>54110</v>
      </c>
      <c r="B48" s="235" t="s">
        <v>318</v>
      </c>
      <c r="C48" s="301">
        <v>0</v>
      </c>
      <c r="D48" s="301">
        <v>0</v>
      </c>
      <c r="E48" s="284"/>
      <c r="F48" s="215"/>
      <c r="G48" s="215"/>
      <c r="H48" s="215"/>
      <c r="I48" s="215"/>
      <c r="J48" s="215"/>
      <c r="K48" s="215"/>
      <c r="L48" s="215"/>
      <c r="M48" s="215"/>
    </row>
    <row r="49" spans="1:13" ht="18" x14ac:dyDescent="0.25">
      <c r="A49" s="234">
        <v>54111</v>
      </c>
      <c r="B49" s="235" t="s">
        <v>319</v>
      </c>
      <c r="C49" s="301">
        <v>0</v>
      </c>
      <c r="D49" s="301">
        <v>0</v>
      </c>
      <c r="E49" s="284"/>
      <c r="F49" s="215"/>
      <c r="G49" s="215"/>
      <c r="H49" s="215"/>
      <c r="I49" s="215"/>
      <c r="J49" s="215"/>
      <c r="K49" s="215"/>
      <c r="L49" s="215"/>
      <c r="M49" s="215"/>
    </row>
    <row r="50" spans="1:13" ht="18" x14ac:dyDescent="0.25">
      <c r="A50" s="234">
        <v>54112</v>
      </c>
      <c r="B50" s="235" t="s">
        <v>320</v>
      </c>
      <c r="C50" s="301">
        <v>0</v>
      </c>
      <c r="D50" s="301">
        <v>0</v>
      </c>
      <c r="E50" s="284"/>
      <c r="F50" s="215"/>
      <c r="G50" s="215"/>
      <c r="H50" s="215"/>
      <c r="I50" s="215"/>
      <c r="J50" s="215"/>
      <c r="K50" s="215"/>
      <c r="L50" s="215"/>
      <c r="M50" s="215"/>
    </row>
    <row r="51" spans="1:13" ht="18" x14ac:dyDescent="0.25">
      <c r="A51" s="234">
        <v>54114</v>
      </c>
      <c r="B51" s="235" t="s">
        <v>321</v>
      </c>
      <c r="C51" s="301">
        <v>0</v>
      </c>
      <c r="D51" s="301">
        <v>0</v>
      </c>
      <c r="E51" s="284"/>
      <c r="F51" s="215"/>
      <c r="G51" s="215"/>
      <c r="H51" s="215"/>
      <c r="I51" s="215"/>
      <c r="J51" s="215"/>
      <c r="K51" s="215"/>
      <c r="L51" s="215"/>
      <c r="M51" s="215"/>
    </row>
    <row r="52" spans="1:13" ht="18" x14ac:dyDescent="0.25">
      <c r="A52" s="234">
        <v>54115</v>
      </c>
      <c r="B52" s="235" t="s">
        <v>322</v>
      </c>
      <c r="C52" s="301">
        <v>0</v>
      </c>
      <c r="D52" s="301">
        <v>0</v>
      </c>
      <c r="E52" s="284"/>
      <c r="F52" s="215"/>
      <c r="G52" s="215"/>
      <c r="H52" s="215"/>
      <c r="I52" s="215"/>
      <c r="J52" s="215"/>
      <c r="K52" s="215"/>
      <c r="L52" s="215"/>
      <c r="M52" s="215"/>
    </row>
    <row r="53" spans="1:13" ht="18" x14ac:dyDescent="0.25">
      <c r="A53" s="234">
        <v>54116</v>
      </c>
      <c r="B53" s="235" t="s">
        <v>323</v>
      </c>
      <c r="C53" s="301">
        <v>0</v>
      </c>
      <c r="D53" s="301">
        <v>0</v>
      </c>
      <c r="E53" s="284"/>
      <c r="F53" s="215"/>
      <c r="G53" s="215"/>
      <c r="H53" s="215"/>
      <c r="I53" s="215"/>
      <c r="J53" s="215"/>
      <c r="K53" s="215"/>
      <c r="L53" s="215"/>
      <c r="M53" s="215"/>
    </row>
    <row r="54" spans="1:13" ht="18" x14ac:dyDescent="0.25">
      <c r="A54" s="234">
        <v>54117</v>
      </c>
      <c r="B54" s="235" t="s">
        <v>324</v>
      </c>
      <c r="C54" s="301">
        <v>0</v>
      </c>
      <c r="D54" s="301">
        <v>0</v>
      </c>
      <c r="E54" s="284"/>
      <c r="F54" s="215"/>
      <c r="G54" s="215"/>
      <c r="H54" s="215"/>
      <c r="I54" s="215"/>
      <c r="J54" s="215"/>
      <c r="K54" s="215"/>
      <c r="L54" s="215"/>
      <c r="M54" s="215"/>
    </row>
    <row r="55" spans="1:13" ht="18" x14ac:dyDescent="0.25">
      <c r="A55" s="234">
        <v>54118</v>
      </c>
      <c r="B55" s="235" t="s">
        <v>325</v>
      </c>
      <c r="C55" s="301">
        <v>0</v>
      </c>
      <c r="D55" s="301">
        <v>0</v>
      </c>
      <c r="E55" s="284"/>
      <c r="F55" s="215"/>
      <c r="G55" s="215"/>
      <c r="H55" s="215"/>
      <c r="I55" s="215"/>
      <c r="J55" s="215"/>
      <c r="K55" s="215"/>
      <c r="L55" s="215"/>
      <c r="M55" s="215"/>
    </row>
    <row r="56" spans="1:13" ht="18" x14ac:dyDescent="0.25">
      <c r="A56" s="234">
        <v>54119</v>
      </c>
      <c r="B56" s="235" t="s">
        <v>326</v>
      </c>
      <c r="C56" s="301">
        <v>0</v>
      </c>
      <c r="D56" s="301">
        <v>0</v>
      </c>
      <c r="E56" s="284"/>
      <c r="F56" s="215"/>
      <c r="G56" s="215"/>
      <c r="H56" s="215"/>
      <c r="I56" s="215"/>
      <c r="J56" s="215"/>
      <c r="K56" s="215"/>
      <c r="L56" s="215"/>
      <c r="M56" s="215"/>
    </row>
    <row r="57" spans="1:13" ht="18" x14ac:dyDescent="0.25">
      <c r="A57" s="234">
        <v>54121</v>
      </c>
      <c r="B57" s="235" t="s">
        <v>327</v>
      </c>
      <c r="C57" s="301">
        <v>0</v>
      </c>
      <c r="D57" s="301">
        <v>0</v>
      </c>
      <c r="E57" s="284"/>
      <c r="F57" s="215"/>
      <c r="G57" s="215"/>
      <c r="H57" s="215"/>
      <c r="I57" s="215"/>
      <c r="J57" s="215"/>
      <c r="K57" s="215"/>
      <c r="L57" s="215"/>
      <c r="M57" s="215"/>
    </row>
    <row r="58" spans="1:13" ht="18" x14ac:dyDescent="0.25">
      <c r="A58" s="234">
        <v>54199</v>
      </c>
      <c r="B58" s="235" t="s">
        <v>328</v>
      </c>
      <c r="C58" s="301">
        <v>0</v>
      </c>
      <c r="D58" s="301">
        <v>0</v>
      </c>
      <c r="E58" s="284"/>
      <c r="F58" s="215"/>
      <c r="G58" s="215"/>
      <c r="H58" s="215"/>
      <c r="I58" s="215"/>
      <c r="J58" s="215"/>
      <c r="K58" s="215"/>
      <c r="L58" s="215"/>
      <c r="M58" s="215"/>
    </row>
    <row r="59" spans="1:13" ht="18" x14ac:dyDescent="0.25">
      <c r="A59" s="222">
        <v>542</v>
      </c>
      <c r="B59" s="238" t="s">
        <v>329</v>
      </c>
      <c r="C59" s="288">
        <f>SUM(C60:C64)</f>
        <v>0</v>
      </c>
      <c r="D59" s="288">
        <f>SUM(D60:D64)</f>
        <v>0</v>
      </c>
      <c r="E59" s="284"/>
      <c r="F59" s="215"/>
      <c r="G59" s="215"/>
      <c r="H59" s="215"/>
      <c r="I59" s="215"/>
      <c r="J59" s="215"/>
      <c r="K59" s="215"/>
      <c r="L59" s="215"/>
      <c r="M59" s="215"/>
    </row>
    <row r="60" spans="1:13" ht="18" x14ac:dyDescent="0.25">
      <c r="A60" s="234">
        <v>54205</v>
      </c>
      <c r="B60" s="235" t="s">
        <v>21</v>
      </c>
      <c r="C60" s="301">
        <v>0</v>
      </c>
      <c r="D60" s="301">
        <v>0</v>
      </c>
      <c r="E60" s="284"/>
      <c r="F60" s="215"/>
      <c r="G60" s="215"/>
      <c r="H60" s="215"/>
      <c r="I60" s="215"/>
      <c r="J60" s="215"/>
      <c r="K60" s="215"/>
      <c r="L60" s="215"/>
      <c r="M60" s="215"/>
    </row>
    <row r="61" spans="1:13" ht="18" x14ac:dyDescent="0.25">
      <c r="A61" s="234">
        <v>54201</v>
      </c>
      <c r="B61" s="235" t="s">
        <v>330</v>
      </c>
      <c r="C61" s="301">
        <v>0</v>
      </c>
      <c r="D61" s="301">
        <v>0</v>
      </c>
      <c r="E61" s="284"/>
      <c r="F61" s="215"/>
      <c r="G61" s="215"/>
      <c r="H61" s="215"/>
      <c r="I61" s="215"/>
      <c r="J61" s="215"/>
      <c r="K61" s="215"/>
      <c r="L61" s="215"/>
      <c r="M61" s="215"/>
    </row>
    <row r="62" spans="1:13" ht="18" x14ac:dyDescent="0.25">
      <c r="A62" s="234">
        <v>54202</v>
      </c>
      <c r="B62" s="235" t="s">
        <v>331</v>
      </c>
      <c r="C62" s="301">
        <v>0</v>
      </c>
      <c r="D62" s="301">
        <v>0</v>
      </c>
      <c r="E62" s="284"/>
      <c r="F62" s="215"/>
      <c r="G62" s="215"/>
      <c r="H62" s="215"/>
      <c r="I62" s="215"/>
      <c r="J62" s="215"/>
      <c r="K62" s="215"/>
      <c r="L62" s="215"/>
      <c r="M62" s="215"/>
    </row>
    <row r="63" spans="1:13" ht="18" x14ac:dyDescent="0.25">
      <c r="A63" s="234">
        <v>54203</v>
      </c>
      <c r="B63" s="235" t="s">
        <v>332</v>
      </c>
      <c r="C63" s="301">
        <v>0</v>
      </c>
      <c r="D63" s="301">
        <v>0</v>
      </c>
      <c r="E63" s="284"/>
      <c r="F63" s="215"/>
      <c r="G63" s="215"/>
      <c r="H63" s="215"/>
      <c r="I63" s="215"/>
      <c r="J63" s="215"/>
      <c r="K63" s="215"/>
      <c r="L63" s="215"/>
      <c r="M63" s="215"/>
    </row>
    <row r="64" spans="1:13" ht="18" x14ac:dyDescent="0.25">
      <c r="A64" s="234">
        <v>54204</v>
      </c>
      <c r="B64" s="215" t="s">
        <v>333</v>
      </c>
      <c r="C64" s="303">
        <v>0</v>
      </c>
      <c r="D64" s="303">
        <v>0</v>
      </c>
      <c r="E64" s="284"/>
      <c r="F64" s="215"/>
      <c r="G64" s="215"/>
      <c r="H64" s="215"/>
      <c r="I64" s="215"/>
      <c r="J64" s="215"/>
      <c r="K64" s="215"/>
      <c r="L64" s="215"/>
      <c r="M64" s="215"/>
    </row>
    <row r="65" spans="1:13" ht="18" x14ac:dyDescent="0.25">
      <c r="A65" s="222">
        <v>543</v>
      </c>
      <c r="B65" s="238" t="s">
        <v>334</v>
      </c>
      <c r="C65" s="288">
        <f>SUM(C66:C81)</f>
        <v>0</v>
      </c>
      <c r="D65" s="288">
        <f>SUM(D66:D81)</f>
        <v>0</v>
      </c>
      <c r="E65" s="284"/>
      <c r="F65" s="215"/>
      <c r="G65" s="215"/>
      <c r="H65" s="215"/>
      <c r="I65" s="215"/>
      <c r="J65" s="215"/>
      <c r="K65" s="215"/>
      <c r="L65" s="215"/>
      <c r="M65" s="215"/>
    </row>
    <row r="66" spans="1:13" ht="18" x14ac:dyDescent="0.25">
      <c r="A66" s="234">
        <v>54301</v>
      </c>
      <c r="B66" s="235" t="s">
        <v>335</v>
      </c>
      <c r="C66" s="301">
        <v>0</v>
      </c>
      <c r="D66" s="301">
        <v>0</v>
      </c>
      <c r="E66" s="284"/>
      <c r="F66" s="215"/>
      <c r="G66" s="215"/>
      <c r="H66" s="215"/>
      <c r="I66" s="215"/>
      <c r="J66" s="215"/>
      <c r="K66" s="215"/>
      <c r="L66" s="215"/>
      <c r="M66" s="215"/>
    </row>
    <row r="67" spans="1:13" ht="18" x14ac:dyDescent="0.25">
      <c r="A67" s="234">
        <v>54302</v>
      </c>
      <c r="B67" s="235" t="s">
        <v>336</v>
      </c>
      <c r="C67" s="301">
        <v>0</v>
      </c>
      <c r="D67" s="301">
        <v>0</v>
      </c>
      <c r="E67" s="284"/>
      <c r="F67" s="215"/>
      <c r="G67" s="215"/>
      <c r="H67" s="215"/>
      <c r="I67" s="215"/>
      <c r="J67" s="215"/>
      <c r="K67" s="215"/>
      <c r="L67" s="215"/>
      <c r="M67" s="215"/>
    </row>
    <row r="68" spans="1:13" ht="18" x14ac:dyDescent="0.25">
      <c r="A68" s="234">
        <v>54303</v>
      </c>
      <c r="B68" s="235" t="s">
        <v>337</v>
      </c>
      <c r="C68" s="301">
        <v>0</v>
      </c>
      <c r="D68" s="301">
        <v>0</v>
      </c>
      <c r="E68" s="284"/>
      <c r="F68" s="215"/>
      <c r="G68" s="215"/>
      <c r="H68" s="215"/>
      <c r="I68" s="215"/>
      <c r="J68" s="215"/>
      <c r="K68" s="215"/>
      <c r="L68" s="215"/>
      <c r="M68" s="215"/>
    </row>
    <row r="69" spans="1:13" ht="18" x14ac:dyDescent="0.25">
      <c r="A69" s="234">
        <v>54304</v>
      </c>
      <c r="B69" s="235" t="s">
        <v>338</v>
      </c>
      <c r="C69" s="301">
        <v>0</v>
      </c>
      <c r="D69" s="301">
        <v>0</v>
      </c>
      <c r="E69" s="284"/>
      <c r="F69" s="215"/>
      <c r="G69" s="215"/>
      <c r="H69" s="215"/>
      <c r="I69" s="215"/>
      <c r="J69" s="215"/>
      <c r="K69" s="215"/>
      <c r="L69" s="215"/>
      <c r="M69" s="215"/>
    </row>
    <row r="70" spans="1:13" ht="18" x14ac:dyDescent="0.25">
      <c r="A70" s="234">
        <v>54305</v>
      </c>
      <c r="B70" s="235" t="s">
        <v>339</v>
      </c>
      <c r="C70" s="301">
        <v>0</v>
      </c>
      <c r="D70" s="301">
        <v>0</v>
      </c>
      <c r="E70" s="284"/>
      <c r="F70" s="215"/>
      <c r="G70" s="215"/>
      <c r="H70" s="215"/>
      <c r="I70" s="215"/>
      <c r="J70" s="215"/>
      <c r="K70" s="215"/>
      <c r="L70" s="215"/>
      <c r="M70" s="215"/>
    </row>
    <row r="71" spans="1:13" ht="18" x14ac:dyDescent="0.25">
      <c r="A71" s="234">
        <v>54306</v>
      </c>
      <c r="B71" s="235" t="s">
        <v>340</v>
      </c>
      <c r="C71" s="301">
        <v>0</v>
      </c>
      <c r="D71" s="301">
        <v>0</v>
      </c>
      <c r="E71" s="284"/>
      <c r="F71" s="215"/>
      <c r="G71" s="215"/>
      <c r="H71" s="215"/>
      <c r="I71" s="215"/>
      <c r="J71" s="215"/>
      <c r="K71" s="215"/>
      <c r="L71" s="215"/>
      <c r="M71" s="215"/>
    </row>
    <row r="72" spans="1:13" ht="18" x14ac:dyDescent="0.25">
      <c r="A72" s="234">
        <v>54307</v>
      </c>
      <c r="B72" s="235" t="s">
        <v>341</v>
      </c>
      <c r="C72" s="301">
        <v>0</v>
      </c>
      <c r="D72" s="301">
        <v>0</v>
      </c>
      <c r="E72" s="284"/>
      <c r="F72" s="215"/>
      <c r="G72" s="215"/>
      <c r="H72" s="215"/>
      <c r="I72" s="215"/>
      <c r="J72" s="215"/>
      <c r="K72" s="215"/>
      <c r="L72" s="215"/>
      <c r="M72" s="215"/>
    </row>
    <row r="73" spans="1:13" ht="18" x14ac:dyDescent="0.25">
      <c r="A73" s="234">
        <v>54309</v>
      </c>
      <c r="B73" s="235" t="s">
        <v>342</v>
      </c>
      <c r="C73" s="301">
        <v>0</v>
      </c>
      <c r="D73" s="301">
        <v>0</v>
      </c>
      <c r="E73" s="284"/>
      <c r="F73" s="215"/>
      <c r="G73" s="215"/>
      <c r="H73" s="215"/>
      <c r="I73" s="215"/>
      <c r="J73" s="215"/>
      <c r="K73" s="215"/>
      <c r="L73" s="215"/>
      <c r="M73" s="215"/>
    </row>
    <row r="74" spans="1:13" ht="18" x14ac:dyDescent="0.25">
      <c r="A74" s="234">
        <v>54310</v>
      </c>
      <c r="B74" s="235" t="s">
        <v>343</v>
      </c>
      <c r="C74" s="301">
        <v>0</v>
      </c>
      <c r="D74" s="301">
        <v>0</v>
      </c>
      <c r="E74" s="284"/>
      <c r="F74" s="215"/>
      <c r="G74" s="215"/>
      <c r="H74" s="215"/>
      <c r="I74" s="215"/>
      <c r="J74" s="215"/>
      <c r="K74" s="215"/>
      <c r="L74" s="215"/>
      <c r="M74" s="215"/>
    </row>
    <row r="75" spans="1:13" ht="18" x14ac:dyDescent="0.25">
      <c r="A75" s="234">
        <v>54311</v>
      </c>
      <c r="B75" s="235" t="s">
        <v>344</v>
      </c>
      <c r="C75" s="301">
        <v>0</v>
      </c>
      <c r="D75" s="301">
        <v>0</v>
      </c>
      <c r="E75" s="284"/>
      <c r="F75" s="215"/>
      <c r="G75" s="215"/>
      <c r="H75" s="215"/>
      <c r="I75" s="215"/>
      <c r="J75" s="215"/>
      <c r="K75" s="215"/>
      <c r="L75" s="215"/>
      <c r="M75" s="215"/>
    </row>
    <row r="76" spans="1:13" ht="18" x14ac:dyDescent="0.25">
      <c r="A76" s="241">
        <v>54313</v>
      </c>
      <c r="B76" s="235" t="s">
        <v>345</v>
      </c>
      <c r="C76" s="301">
        <v>0</v>
      </c>
      <c r="D76" s="301">
        <v>0</v>
      </c>
      <c r="E76" s="284"/>
      <c r="F76" s="215"/>
      <c r="G76" s="215"/>
      <c r="H76" s="215"/>
      <c r="I76" s="215"/>
      <c r="J76" s="215"/>
      <c r="K76" s="215"/>
      <c r="L76" s="215"/>
      <c r="M76" s="215"/>
    </row>
    <row r="77" spans="1:13" ht="18" x14ac:dyDescent="0.25">
      <c r="A77" s="242">
        <v>54316</v>
      </c>
      <c r="B77" s="235" t="s">
        <v>346</v>
      </c>
      <c r="C77" s="301">
        <v>0</v>
      </c>
      <c r="D77" s="301">
        <v>0</v>
      </c>
      <c r="E77" s="284"/>
      <c r="F77" s="215"/>
      <c r="G77" s="215"/>
      <c r="H77" s="215"/>
      <c r="I77" s="215"/>
      <c r="J77" s="215"/>
      <c r="K77" s="215"/>
      <c r="L77" s="215"/>
      <c r="M77" s="215"/>
    </row>
    <row r="78" spans="1:13" ht="18" x14ac:dyDescent="0.25">
      <c r="A78" s="243">
        <v>54317</v>
      </c>
      <c r="B78" s="235" t="s">
        <v>347</v>
      </c>
      <c r="C78" s="301">
        <v>0</v>
      </c>
      <c r="D78" s="301">
        <v>0</v>
      </c>
      <c r="E78" s="284"/>
      <c r="F78" s="215"/>
      <c r="G78" s="215"/>
      <c r="H78" s="215"/>
      <c r="I78" s="215"/>
      <c r="J78" s="215"/>
      <c r="K78" s="215"/>
      <c r="L78" s="215"/>
      <c r="M78" s="215"/>
    </row>
    <row r="79" spans="1:13" ht="18" x14ac:dyDescent="0.25">
      <c r="A79" s="244">
        <v>54314</v>
      </c>
      <c r="B79" s="235" t="s">
        <v>348</v>
      </c>
      <c r="C79" s="301">
        <v>0</v>
      </c>
      <c r="D79" s="301">
        <v>0</v>
      </c>
      <c r="E79" s="284"/>
      <c r="F79" s="215"/>
      <c r="G79" s="215"/>
      <c r="H79" s="215"/>
      <c r="I79" s="215"/>
      <c r="J79" s="215"/>
      <c r="K79" s="215"/>
      <c r="L79" s="215"/>
      <c r="M79" s="215"/>
    </row>
    <row r="80" spans="1:13" ht="18" x14ac:dyDescent="0.25">
      <c r="A80" s="244">
        <v>54318</v>
      </c>
      <c r="B80" s="245" t="s">
        <v>349</v>
      </c>
      <c r="C80" s="301">
        <v>0</v>
      </c>
      <c r="D80" s="301">
        <v>0</v>
      </c>
      <c r="E80" s="284"/>
      <c r="F80" s="215"/>
      <c r="G80" s="215"/>
      <c r="H80" s="215"/>
      <c r="I80" s="215"/>
      <c r="J80" s="215"/>
      <c r="K80" s="215"/>
      <c r="L80" s="215"/>
      <c r="M80" s="215"/>
    </row>
    <row r="81" spans="1:13" ht="18" x14ac:dyDescent="0.25">
      <c r="A81" s="234">
        <v>54399</v>
      </c>
      <c r="B81" s="245" t="s">
        <v>350</v>
      </c>
      <c r="C81" s="301">
        <v>0</v>
      </c>
      <c r="D81" s="301">
        <v>0</v>
      </c>
      <c r="E81" s="284"/>
      <c r="F81" s="215"/>
      <c r="G81" s="215"/>
      <c r="H81" s="215"/>
      <c r="I81" s="215"/>
      <c r="J81" s="215"/>
      <c r="K81" s="215"/>
      <c r="L81" s="215"/>
      <c r="M81" s="215"/>
    </row>
    <row r="82" spans="1:13" ht="18" x14ac:dyDescent="0.25">
      <c r="A82" s="222">
        <v>544</v>
      </c>
      <c r="B82" s="246" t="s">
        <v>351</v>
      </c>
      <c r="C82" s="288">
        <f>SUM(C83:C93)</f>
        <v>0</v>
      </c>
      <c r="D82" s="288">
        <f>SUM(D83:D93)</f>
        <v>0</v>
      </c>
      <c r="E82" s="284"/>
      <c r="F82" s="215"/>
      <c r="G82" s="215"/>
      <c r="H82" s="215"/>
      <c r="I82" s="215"/>
      <c r="J82" s="215"/>
      <c r="K82" s="215"/>
      <c r="L82" s="215"/>
      <c r="M82" s="215"/>
    </row>
    <row r="83" spans="1:13" ht="18" x14ac:dyDescent="0.25">
      <c r="A83" s="234">
        <v>54401</v>
      </c>
      <c r="B83" s="235" t="s">
        <v>352</v>
      </c>
      <c r="C83" s="301">
        <v>0</v>
      </c>
      <c r="D83" s="301">
        <v>0</v>
      </c>
      <c r="E83" s="284"/>
      <c r="F83" s="215"/>
      <c r="G83" s="215"/>
      <c r="H83" s="215"/>
      <c r="I83" s="215"/>
      <c r="J83" s="215"/>
      <c r="K83" s="215"/>
      <c r="L83" s="215"/>
      <c r="M83" s="215"/>
    </row>
    <row r="84" spans="1:13" ht="18" x14ac:dyDescent="0.25">
      <c r="A84" s="234">
        <v>54402</v>
      </c>
      <c r="B84" s="235" t="s">
        <v>407</v>
      </c>
      <c r="C84" s="301">
        <v>0</v>
      </c>
      <c r="D84" s="301">
        <v>0</v>
      </c>
      <c r="E84" s="284"/>
      <c r="F84" s="215"/>
      <c r="G84" s="215"/>
      <c r="H84" s="215"/>
      <c r="I84" s="215"/>
      <c r="J84" s="215"/>
      <c r="K84" s="215"/>
      <c r="L84" s="215"/>
      <c r="M84" s="215"/>
    </row>
    <row r="85" spans="1:13" ht="18" x14ac:dyDescent="0.25">
      <c r="A85" s="234">
        <v>54404</v>
      </c>
      <c r="B85" s="235" t="s">
        <v>353</v>
      </c>
      <c r="C85" s="301">
        <v>0</v>
      </c>
      <c r="D85" s="301">
        <v>0</v>
      </c>
      <c r="E85" s="284"/>
      <c r="F85" s="215"/>
      <c r="G85" s="215"/>
      <c r="H85" s="215"/>
      <c r="I85" s="215"/>
      <c r="J85" s="215"/>
      <c r="K85" s="215"/>
      <c r="L85" s="215"/>
      <c r="M85" s="215"/>
    </row>
    <row r="86" spans="1:13" ht="18" x14ac:dyDescent="0.25">
      <c r="A86" s="234">
        <v>54403</v>
      </c>
      <c r="B86" s="235" t="s">
        <v>354</v>
      </c>
      <c r="C86" s="301">
        <v>0</v>
      </c>
      <c r="D86" s="301">
        <v>0</v>
      </c>
      <c r="E86" s="284"/>
      <c r="F86" s="215"/>
      <c r="G86" s="215"/>
      <c r="H86" s="215"/>
      <c r="I86" s="215"/>
      <c r="J86" s="215"/>
      <c r="K86" s="215"/>
      <c r="L86" s="215"/>
      <c r="M86" s="215"/>
    </row>
    <row r="87" spans="1:13" ht="18" x14ac:dyDescent="0.25">
      <c r="A87" s="234">
        <v>54501</v>
      </c>
      <c r="B87" s="235" t="s">
        <v>355</v>
      </c>
      <c r="C87" s="301">
        <v>0</v>
      </c>
      <c r="D87" s="301">
        <v>0</v>
      </c>
      <c r="E87" s="284"/>
      <c r="F87" s="215"/>
      <c r="G87" s="215"/>
      <c r="H87" s="215"/>
      <c r="I87" s="215"/>
      <c r="J87" s="215"/>
      <c r="K87" s="215"/>
      <c r="L87" s="215"/>
      <c r="M87" s="215"/>
    </row>
    <row r="88" spans="1:13" ht="18" x14ac:dyDescent="0.25">
      <c r="A88" s="234">
        <v>54503</v>
      </c>
      <c r="B88" s="235" t="s">
        <v>356</v>
      </c>
      <c r="C88" s="301">
        <v>0</v>
      </c>
      <c r="D88" s="301">
        <v>0</v>
      </c>
      <c r="E88" s="284"/>
      <c r="F88" s="215"/>
      <c r="G88" s="215"/>
      <c r="H88" s="215"/>
      <c r="I88" s="215"/>
      <c r="J88" s="215"/>
      <c r="K88" s="215"/>
      <c r="L88" s="215"/>
      <c r="M88" s="215"/>
    </row>
    <row r="89" spans="1:13" ht="18" x14ac:dyDescent="0.25">
      <c r="A89" s="234">
        <v>54505</v>
      </c>
      <c r="B89" s="235" t="s">
        <v>357</v>
      </c>
      <c r="C89" s="301">
        <v>0</v>
      </c>
      <c r="D89" s="301">
        <v>0</v>
      </c>
      <c r="E89" s="284"/>
      <c r="F89" s="215"/>
      <c r="G89" s="215"/>
      <c r="H89" s="215"/>
      <c r="I89" s="215"/>
      <c r="J89" s="215"/>
      <c r="K89" s="215"/>
      <c r="L89" s="215"/>
      <c r="M89" s="215"/>
    </row>
    <row r="90" spans="1:13" ht="18" x14ac:dyDescent="0.25">
      <c r="A90" s="234">
        <v>54507</v>
      </c>
      <c r="B90" s="235" t="s">
        <v>358</v>
      </c>
      <c r="C90" s="301">
        <v>0</v>
      </c>
      <c r="D90" s="301">
        <v>0</v>
      </c>
      <c r="E90" s="284"/>
      <c r="F90" s="215"/>
      <c r="G90" s="215"/>
      <c r="H90" s="215"/>
      <c r="I90" s="215"/>
      <c r="J90" s="215"/>
      <c r="K90" s="215"/>
      <c r="L90" s="215"/>
      <c r="M90" s="215"/>
    </row>
    <row r="91" spans="1:13" ht="18" x14ac:dyDescent="0.25">
      <c r="A91" s="234">
        <v>54599</v>
      </c>
      <c r="B91" s="235" t="s">
        <v>359</v>
      </c>
      <c r="C91" s="301">
        <v>0</v>
      </c>
      <c r="D91" s="301">
        <v>0</v>
      </c>
      <c r="E91" s="284"/>
      <c r="F91" s="215"/>
      <c r="G91" s="215"/>
      <c r="H91" s="215"/>
      <c r="I91" s="215"/>
      <c r="J91" s="215"/>
      <c r="K91" s="215"/>
      <c r="L91" s="215"/>
      <c r="M91" s="215"/>
    </row>
    <row r="92" spans="1:13" ht="18" x14ac:dyDescent="0.25">
      <c r="A92" s="234">
        <v>54508</v>
      </c>
      <c r="B92" s="235" t="s">
        <v>360</v>
      </c>
      <c r="C92" s="301">
        <v>0</v>
      </c>
      <c r="D92" s="301">
        <v>0</v>
      </c>
      <c r="E92" s="284"/>
      <c r="F92" s="215"/>
      <c r="G92" s="215"/>
      <c r="H92" s="215"/>
      <c r="I92" s="215"/>
      <c r="J92" s="215"/>
      <c r="K92" s="215"/>
      <c r="L92" s="215"/>
      <c r="M92" s="215"/>
    </row>
    <row r="93" spans="1:13" ht="18" x14ac:dyDescent="0.25">
      <c r="A93" s="234">
        <v>54699</v>
      </c>
      <c r="B93" s="235" t="s">
        <v>44</v>
      </c>
      <c r="C93" s="301">
        <v>0</v>
      </c>
      <c r="D93" s="301">
        <v>0</v>
      </c>
      <c r="E93" s="284"/>
      <c r="F93" s="215"/>
      <c r="G93" s="215"/>
      <c r="H93" s="215"/>
      <c r="I93" s="215"/>
      <c r="J93" s="215"/>
      <c r="K93" s="215"/>
      <c r="L93" s="215"/>
      <c r="M93" s="215"/>
    </row>
    <row r="94" spans="1:13" ht="18" x14ac:dyDescent="0.25">
      <c r="A94" s="222">
        <v>55</v>
      </c>
      <c r="B94" s="238" t="s">
        <v>194</v>
      </c>
      <c r="C94" s="288">
        <f>SUM(C97,C99,C103,)+C95</f>
        <v>0</v>
      </c>
      <c r="D94" s="288">
        <f>SUM(D97,D99,D103,)+D95</f>
        <v>0</v>
      </c>
      <c r="E94" s="284"/>
      <c r="F94" s="215"/>
      <c r="G94" s="215"/>
      <c r="H94" s="215"/>
      <c r="I94" s="215"/>
      <c r="J94" s="215"/>
      <c r="K94" s="215"/>
      <c r="L94" s="215"/>
      <c r="M94" s="215"/>
    </row>
    <row r="95" spans="1:13" ht="18" x14ac:dyDescent="0.25">
      <c r="A95" s="222">
        <v>553</v>
      </c>
      <c r="B95" s="238" t="s">
        <v>361</v>
      </c>
      <c r="C95" s="288">
        <f>+C96</f>
        <v>0</v>
      </c>
      <c r="D95" s="288">
        <f>+D96</f>
        <v>0</v>
      </c>
      <c r="E95" s="284"/>
      <c r="F95" s="215"/>
      <c r="G95" s="215"/>
      <c r="H95" s="215"/>
      <c r="I95" s="215"/>
      <c r="J95" s="215"/>
      <c r="K95" s="215"/>
      <c r="L95" s="215"/>
      <c r="M95" s="215"/>
    </row>
    <row r="96" spans="1:13" ht="18" x14ac:dyDescent="0.25">
      <c r="A96" s="234">
        <v>55308</v>
      </c>
      <c r="B96" s="235" t="s">
        <v>362</v>
      </c>
      <c r="C96" s="288">
        <v>0</v>
      </c>
      <c r="D96" s="288">
        <v>0</v>
      </c>
      <c r="E96" s="284"/>
      <c r="F96" s="215"/>
      <c r="G96" s="215"/>
      <c r="H96" s="215"/>
      <c r="I96" s="215"/>
      <c r="J96" s="215"/>
      <c r="K96" s="215"/>
      <c r="L96" s="215"/>
      <c r="M96" s="215"/>
    </row>
    <row r="97" spans="1:13" ht="18" x14ac:dyDescent="0.25">
      <c r="A97" s="222">
        <v>555</v>
      </c>
      <c r="B97" s="238" t="s">
        <v>363</v>
      </c>
      <c r="C97" s="288">
        <f>SUM(C98)</f>
        <v>0</v>
      </c>
      <c r="D97" s="288">
        <f>SUM(D98)</f>
        <v>0</v>
      </c>
      <c r="E97" s="284"/>
      <c r="F97" s="215"/>
      <c r="G97" s="215"/>
      <c r="H97" s="215"/>
      <c r="I97" s="215"/>
      <c r="J97" s="215"/>
      <c r="K97" s="215"/>
      <c r="L97" s="215"/>
      <c r="M97" s="215"/>
    </row>
    <row r="98" spans="1:13" ht="18" x14ac:dyDescent="0.25">
      <c r="A98" s="234">
        <v>55599</v>
      </c>
      <c r="B98" s="235" t="s">
        <v>364</v>
      </c>
      <c r="C98" s="301"/>
      <c r="D98" s="301">
        <v>0</v>
      </c>
      <c r="E98" s="284"/>
      <c r="F98" s="215"/>
      <c r="G98" s="215"/>
      <c r="H98" s="215"/>
      <c r="I98" s="215"/>
      <c r="J98" s="215"/>
      <c r="K98" s="215"/>
      <c r="L98" s="215"/>
      <c r="M98" s="215"/>
    </row>
    <row r="99" spans="1:13" ht="18" x14ac:dyDescent="0.25">
      <c r="A99" s="222">
        <v>556</v>
      </c>
      <c r="B99" s="238" t="s">
        <v>365</v>
      </c>
      <c r="C99" s="288">
        <f>SUM(C100:C102)</f>
        <v>0</v>
      </c>
      <c r="D99" s="288">
        <f>SUM(D100:D102)</f>
        <v>0</v>
      </c>
      <c r="E99" s="288">
        <f>SUM(E100:E102)</f>
        <v>0</v>
      </c>
      <c r="F99" s="215"/>
      <c r="G99" s="215"/>
      <c r="H99" s="215"/>
      <c r="I99" s="215"/>
      <c r="J99" s="215"/>
      <c r="K99" s="215"/>
      <c r="L99" s="215"/>
      <c r="M99" s="215"/>
    </row>
    <row r="100" spans="1:13" ht="18" x14ac:dyDescent="0.25">
      <c r="A100" s="234">
        <v>55601</v>
      </c>
      <c r="B100" s="235" t="s">
        <v>366</v>
      </c>
      <c r="C100" s="301">
        <v>0</v>
      </c>
      <c r="D100" s="301">
        <v>0</v>
      </c>
      <c r="E100" s="289">
        <v>0</v>
      </c>
      <c r="F100" s="215"/>
      <c r="G100" s="215"/>
      <c r="H100" s="215"/>
      <c r="I100" s="215"/>
      <c r="J100" s="215"/>
      <c r="K100" s="215"/>
      <c r="L100" s="215"/>
      <c r="M100" s="215"/>
    </row>
    <row r="101" spans="1:13" ht="18" x14ac:dyDescent="0.25">
      <c r="A101" s="234">
        <v>55602</v>
      </c>
      <c r="B101" s="235" t="s">
        <v>367</v>
      </c>
      <c r="C101" s="301">
        <v>0</v>
      </c>
      <c r="D101" s="301">
        <v>0</v>
      </c>
      <c r="E101" s="284"/>
      <c r="F101" s="215"/>
      <c r="G101" s="215"/>
      <c r="H101" s="215"/>
      <c r="I101" s="215"/>
      <c r="J101" s="215"/>
      <c r="K101" s="215"/>
      <c r="L101" s="215"/>
      <c r="M101" s="215"/>
    </row>
    <row r="102" spans="1:13" ht="18" x14ac:dyDescent="0.25">
      <c r="A102" s="234">
        <v>55603</v>
      </c>
      <c r="B102" s="235" t="s">
        <v>368</v>
      </c>
      <c r="C102" s="301">
        <v>0</v>
      </c>
      <c r="D102" s="301">
        <v>0</v>
      </c>
      <c r="E102" s="284"/>
      <c r="F102" s="215"/>
      <c r="G102" s="215"/>
      <c r="H102" s="215"/>
      <c r="I102" s="215"/>
      <c r="J102" s="215"/>
      <c r="K102" s="215"/>
      <c r="L102" s="215"/>
      <c r="M102" s="215"/>
    </row>
    <row r="103" spans="1:13" ht="18" x14ac:dyDescent="0.25">
      <c r="A103" s="222">
        <v>557</v>
      </c>
      <c r="B103" s="238" t="s">
        <v>369</v>
      </c>
      <c r="C103" s="288">
        <f>SUM(C104:C104)</f>
        <v>0</v>
      </c>
      <c r="D103" s="288">
        <f>SUM(D104:D104)</f>
        <v>0</v>
      </c>
      <c r="E103" s="284"/>
      <c r="F103" s="215"/>
      <c r="G103" s="215"/>
      <c r="H103" s="215"/>
      <c r="I103" s="215"/>
      <c r="J103" s="215"/>
      <c r="K103" s="215"/>
      <c r="L103" s="215"/>
      <c r="M103" s="215"/>
    </row>
    <row r="104" spans="1:13" ht="18" x14ac:dyDescent="0.25">
      <c r="A104" s="234">
        <v>55799</v>
      </c>
      <c r="B104" s="235" t="s">
        <v>370</v>
      </c>
      <c r="C104" s="301">
        <v>0</v>
      </c>
      <c r="D104" s="301">
        <v>0</v>
      </c>
      <c r="E104" s="284"/>
      <c r="F104" s="215"/>
      <c r="G104" s="215"/>
      <c r="H104" s="215"/>
      <c r="I104" s="215"/>
      <c r="J104" s="215"/>
      <c r="K104" s="215"/>
      <c r="L104" s="215"/>
      <c r="M104" s="215"/>
    </row>
    <row r="105" spans="1:13" ht="18" x14ac:dyDescent="0.25">
      <c r="A105" s="222">
        <v>56</v>
      </c>
      <c r="B105" s="238" t="s">
        <v>195</v>
      </c>
      <c r="C105" s="288">
        <f>SUM(C106,)</f>
        <v>0</v>
      </c>
      <c r="D105" s="288">
        <f>SUM(D106,)</f>
        <v>0</v>
      </c>
      <c r="E105" s="284"/>
      <c r="F105" s="215"/>
      <c r="G105" s="215"/>
      <c r="H105" s="215"/>
      <c r="I105" s="215"/>
      <c r="J105" s="215"/>
      <c r="K105" s="215"/>
      <c r="L105" s="215"/>
      <c r="M105" s="215"/>
    </row>
    <row r="106" spans="1:13" ht="18" x14ac:dyDescent="0.25">
      <c r="A106" s="222">
        <v>562</v>
      </c>
      <c r="B106" s="238" t="s">
        <v>371</v>
      </c>
      <c r="C106" s="288">
        <f>SUM(C107:C110)</f>
        <v>0</v>
      </c>
      <c r="D106" s="288">
        <f>SUM(D107:D110)</f>
        <v>0</v>
      </c>
      <c r="E106" s="284"/>
      <c r="F106" s="215"/>
      <c r="G106" s="215"/>
      <c r="H106" s="215"/>
      <c r="I106" s="215"/>
      <c r="J106" s="215"/>
      <c r="K106" s="215"/>
      <c r="L106" s="215"/>
      <c r="M106" s="215"/>
    </row>
    <row r="107" spans="1:13" ht="18" x14ac:dyDescent="0.25">
      <c r="A107" s="234">
        <v>56201</v>
      </c>
      <c r="B107" s="235" t="s">
        <v>195</v>
      </c>
      <c r="C107" s="301">
        <v>0</v>
      </c>
      <c r="D107" s="301">
        <v>0</v>
      </c>
      <c r="E107" s="284"/>
      <c r="F107" s="215"/>
      <c r="G107" s="215"/>
      <c r="H107" s="215"/>
      <c r="I107" s="215"/>
      <c r="J107" s="215"/>
      <c r="K107" s="215"/>
      <c r="L107" s="215"/>
      <c r="M107" s="215"/>
    </row>
    <row r="108" spans="1:13" ht="18" x14ac:dyDescent="0.25">
      <c r="A108" s="234">
        <v>56303</v>
      </c>
      <c r="B108" s="235" t="s">
        <v>372</v>
      </c>
      <c r="C108" s="301"/>
      <c r="D108" s="301">
        <v>0</v>
      </c>
      <c r="E108" s="284"/>
      <c r="F108" s="215"/>
      <c r="G108" s="215"/>
      <c r="H108" s="215"/>
      <c r="I108" s="215"/>
      <c r="J108" s="215"/>
      <c r="K108" s="215"/>
      <c r="L108" s="215"/>
      <c r="M108" s="215"/>
    </row>
    <row r="109" spans="1:13" ht="18" x14ac:dyDescent="0.25">
      <c r="A109" s="234">
        <v>56304</v>
      </c>
      <c r="B109" s="235" t="s">
        <v>373</v>
      </c>
      <c r="C109" s="301">
        <v>0</v>
      </c>
      <c r="D109" s="301">
        <v>0</v>
      </c>
      <c r="E109" s="284"/>
      <c r="F109" s="215"/>
      <c r="G109" s="215"/>
      <c r="H109" s="215"/>
      <c r="I109" s="215"/>
      <c r="J109" s="215"/>
      <c r="K109" s="215"/>
      <c r="L109" s="215"/>
      <c r="M109" s="215"/>
    </row>
    <row r="110" spans="1:13" ht="18" x14ac:dyDescent="0.25">
      <c r="A110" s="234">
        <v>56305</v>
      </c>
      <c r="B110" s="235" t="s">
        <v>374</v>
      </c>
      <c r="C110" s="301"/>
      <c r="D110" s="301">
        <v>0</v>
      </c>
      <c r="E110" s="284"/>
      <c r="F110" s="215"/>
      <c r="G110" s="215"/>
      <c r="H110" s="215"/>
      <c r="I110" s="215"/>
      <c r="J110" s="215"/>
      <c r="K110" s="215"/>
      <c r="L110" s="215"/>
      <c r="M110" s="215"/>
    </row>
    <row r="111" spans="1:13" ht="18" x14ac:dyDescent="0.25">
      <c r="A111" s="222">
        <v>61</v>
      </c>
      <c r="B111" s="238" t="s">
        <v>197</v>
      </c>
      <c r="C111" s="288">
        <f>SUM(C112,C120,C125,)+C118</f>
        <v>0</v>
      </c>
      <c r="D111" s="288">
        <f>SUM(D112,D120,D125,)</f>
        <v>0</v>
      </c>
      <c r="E111" s="284"/>
      <c r="F111" s="215"/>
      <c r="G111" s="215"/>
      <c r="H111" s="215"/>
      <c r="I111" s="215"/>
      <c r="J111" s="215"/>
      <c r="K111" s="215"/>
      <c r="L111" s="215"/>
      <c r="M111" s="215"/>
    </row>
    <row r="112" spans="1:13" ht="18" x14ac:dyDescent="0.25">
      <c r="A112" s="222">
        <v>611</v>
      </c>
      <c r="B112" s="238" t="s">
        <v>375</v>
      </c>
      <c r="C112" s="288">
        <f>SUM(C113:C117)</f>
        <v>0</v>
      </c>
      <c r="D112" s="288">
        <f>SUM(D113:D117)</f>
        <v>0</v>
      </c>
      <c r="E112" s="284"/>
      <c r="F112" s="215"/>
      <c r="G112" s="215"/>
      <c r="H112" s="215"/>
      <c r="I112" s="215"/>
      <c r="J112" s="215"/>
      <c r="K112" s="215"/>
      <c r="L112" s="215"/>
      <c r="M112" s="215"/>
    </row>
    <row r="113" spans="1:13" ht="18" x14ac:dyDescent="0.25">
      <c r="A113" s="234">
        <v>61101</v>
      </c>
      <c r="B113" s="235" t="s">
        <v>376</v>
      </c>
      <c r="C113" s="301">
        <v>0</v>
      </c>
      <c r="D113" s="301">
        <v>0</v>
      </c>
      <c r="E113" s="284"/>
      <c r="F113" s="215"/>
      <c r="G113" s="215"/>
      <c r="H113" s="215"/>
      <c r="I113" s="215"/>
      <c r="J113" s="215"/>
      <c r="K113" s="215"/>
      <c r="L113" s="215"/>
      <c r="M113" s="215"/>
    </row>
    <row r="114" spans="1:13" ht="18" x14ac:dyDescent="0.25">
      <c r="A114" s="234">
        <v>61102</v>
      </c>
      <c r="B114" s="235" t="s">
        <v>377</v>
      </c>
      <c r="C114" s="301">
        <v>0</v>
      </c>
      <c r="D114" s="301">
        <v>0</v>
      </c>
      <c r="E114" s="284"/>
      <c r="F114" s="215"/>
      <c r="G114" s="215"/>
      <c r="H114" s="215"/>
      <c r="I114" s="215"/>
      <c r="J114" s="215"/>
      <c r="K114" s="215"/>
      <c r="L114" s="215"/>
      <c r="M114" s="215"/>
    </row>
    <row r="115" spans="1:13" ht="18" x14ac:dyDescent="0.25">
      <c r="A115" s="234">
        <v>61105</v>
      </c>
      <c r="B115" s="235" t="s">
        <v>378</v>
      </c>
      <c r="C115" s="301">
        <v>0</v>
      </c>
      <c r="D115" s="301">
        <v>0</v>
      </c>
      <c r="E115" s="284"/>
      <c r="F115" s="215"/>
      <c r="G115" s="215"/>
      <c r="H115" s="215"/>
      <c r="I115" s="215"/>
      <c r="J115" s="215"/>
      <c r="K115" s="215"/>
      <c r="L115" s="215"/>
      <c r="M115" s="215"/>
    </row>
    <row r="116" spans="1:13" ht="18" x14ac:dyDescent="0.25">
      <c r="A116" s="234">
        <v>61104</v>
      </c>
      <c r="B116" s="235" t="s">
        <v>379</v>
      </c>
      <c r="C116" s="301">
        <v>0</v>
      </c>
      <c r="D116" s="301">
        <v>0</v>
      </c>
      <c r="E116" s="284"/>
      <c r="F116" s="215"/>
      <c r="G116" s="215"/>
      <c r="H116" s="215"/>
      <c r="I116" s="215"/>
      <c r="J116" s="215"/>
      <c r="K116" s="215"/>
      <c r="L116" s="215"/>
      <c r="M116" s="215"/>
    </row>
    <row r="117" spans="1:13" ht="18" x14ac:dyDescent="0.25">
      <c r="A117" s="234">
        <v>61199</v>
      </c>
      <c r="B117" s="235" t="s">
        <v>380</v>
      </c>
      <c r="C117" s="301">
        <v>0</v>
      </c>
      <c r="D117" s="301">
        <v>0</v>
      </c>
      <c r="E117" s="284"/>
      <c r="F117" s="215"/>
      <c r="G117" s="215"/>
      <c r="H117" s="215"/>
      <c r="I117" s="215"/>
      <c r="J117" s="215"/>
      <c r="K117" s="215"/>
      <c r="L117" s="215"/>
      <c r="M117" s="215"/>
    </row>
    <row r="118" spans="1:13" ht="18" x14ac:dyDescent="0.25">
      <c r="A118" s="222">
        <v>612</v>
      </c>
      <c r="B118" s="238" t="s">
        <v>381</v>
      </c>
      <c r="C118" s="288">
        <f>+C119</f>
        <v>0</v>
      </c>
      <c r="D118" s="288">
        <f>+D119</f>
        <v>0</v>
      </c>
      <c r="E118" s="284"/>
      <c r="F118" s="215"/>
      <c r="G118" s="215"/>
      <c r="H118" s="215"/>
      <c r="I118" s="215"/>
      <c r="J118" s="215"/>
      <c r="K118" s="215"/>
      <c r="L118" s="215"/>
      <c r="M118" s="215"/>
    </row>
    <row r="119" spans="1:13" ht="18" x14ac:dyDescent="0.25">
      <c r="A119" s="234">
        <v>61201</v>
      </c>
      <c r="B119" s="235" t="s">
        <v>382</v>
      </c>
      <c r="C119" s="301">
        <v>0</v>
      </c>
      <c r="D119" s="301"/>
      <c r="E119" s="284"/>
      <c r="F119" s="215"/>
      <c r="G119" s="215"/>
      <c r="H119" s="215"/>
      <c r="I119" s="215"/>
      <c r="J119" s="215"/>
      <c r="K119" s="215"/>
      <c r="L119" s="215"/>
      <c r="M119" s="215"/>
    </row>
    <row r="120" spans="1:13" ht="18" x14ac:dyDescent="0.25">
      <c r="A120" s="222">
        <v>615</v>
      </c>
      <c r="B120" s="238" t="s">
        <v>383</v>
      </c>
      <c r="C120" s="288">
        <f>SUM(C121:C124)</f>
        <v>0</v>
      </c>
      <c r="D120" s="288">
        <f>SUM(D121:D124)</f>
        <v>0</v>
      </c>
      <c r="E120" s="284"/>
      <c r="F120" s="215"/>
      <c r="G120" s="215"/>
      <c r="H120" s="215"/>
      <c r="I120" s="215"/>
      <c r="J120" s="215"/>
      <c r="K120" s="215"/>
      <c r="L120" s="215"/>
      <c r="M120" s="215"/>
    </row>
    <row r="121" spans="1:13" ht="18" x14ac:dyDescent="0.25">
      <c r="A121" s="234">
        <v>61501</v>
      </c>
      <c r="B121" s="245" t="s">
        <v>384</v>
      </c>
      <c r="C121" s="288">
        <v>0</v>
      </c>
      <c r="D121" s="288">
        <v>0</v>
      </c>
      <c r="E121" s="284"/>
      <c r="F121" s="215"/>
      <c r="G121" s="215"/>
      <c r="H121" s="215"/>
      <c r="I121" s="215"/>
      <c r="J121" s="215"/>
      <c r="K121" s="215"/>
      <c r="L121" s="215"/>
      <c r="M121" s="215"/>
    </row>
    <row r="122" spans="1:13" ht="18" x14ac:dyDescent="0.25">
      <c r="A122" s="234">
        <v>61502</v>
      </c>
      <c r="B122" s="245" t="s">
        <v>385</v>
      </c>
      <c r="C122" s="288">
        <v>0</v>
      </c>
      <c r="D122" s="288">
        <v>0</v>
      </c>
      <c r="E122" s="284"/>
      <c r="F122" s="215"/>
      <c r="G122" s="215"/>
      <c r="H122" s="215"/>
      <c r="I122" s="215"/>
      <c r="J122" s="215"/>
      <c r="K122" s="215"/>
      <c r="L122" s="215"/>
      <c r="M122" s="215"/>
    </row>
    <row r="123" spans="1:13" ht="18" x14ac:dyDescent="0.25">
      <c r="A123" s="234">
        <v>61503</v>
      </c>
      <c r="B123" s="245" t="s">
        <v>386</v>
      </c>
      <c r="C123" s="288">
        <v>0</v>
      </c>
      <c r="D123" s="288">
        <v>0</v>
      </c>
      <c r="E123" s="284"/>
      <c r="F123" s="215"/>
      <c r="G123" s="215"/>
      <c r="H123" s="215"/>
      <c r="I123" s="215"/>
      <c r="J123" s="215"/>
      <c r="K123" s="215"/>
      <c r="L123" s="215"/>
      <c r="M123" s="215"/>
    </row>
    <row r="124" spans="1:13" ht="18" x14ac:dyDescent="0.25">
      <c r="A124" s="234">
        <v>61599</v>
      </c>
      <c r="B124" s="245" t="s">
        <v>387</v>
      </c>
      <c r="C124" s="301">
        <v>0</v>
      </c>
      <c r="D124" s="301">
        <v>0</v>
      </c>
      <c r="E124" s="284"/>
      <c r="F124" s="215"/>
      <c r="G124" s="215"/>
      <c r="H124" s="215"/>
      <c r="I124" s="215"/>
      <c r="J124" s="215"/>
      <c r="K124" s="215"/>
      <c r="L124" s="215"/>
      <c r="M124" s="215"/>
    </row>
    <row r="125" spans="1:13" ht="18" x14ac:dyDescent="0.25">
      <c r="A125" s="222">
        <v>616</v>
      </c>
      <c r="B125" s="238" t="s">
        <v>388</v>
      </c>
      <c r="C125" s="288">
        <f>SUM(C126:C133)</f>
        <v>0</v>
      </c>
      <c r="D125" s="288">
        <f>SUM(D126:D133)</f>
        <v>0</v>
      </c>
      <c r="E125" s="284"/>
      <c r="F125" s="215"/>
      <c r="G125" s="215"/>
      <c r="H125" s="215"/>
      <c r="I125" s="215"/>
      <c r="J125" s="215"/>
      <c r="K125" s="215"/>
      <c r="L125" s="215"/>
      <c r="M125" s="215"/>
    </row>
    <row r="126" spans="1:13" ht="18" x14ac:dyDescent="0.25">
      <c r="A126" s="234">
        <v>61601</v>
      </c>
      <c r="B126" s="235" t="s">
        <v>389</v>
      </c>
      <c r="C126" s="288">
        <v>0</v>
      </c>
      <c r="D126" s="288">
        <v>0</v>
      </c>
      <c r="E126" s="284"/>
      <c r="F126" s="215"/>
      <c r="G126" s="215"/>
      <c r="H126" s="215"/>
      <c r="I126" s="215"/>
      <c r="J126" s="215"/>
      <c r="K126" s="215"/>
      <c r="L126" s="215"/>
      <c r="M126" s="215"/>
    </row>
    <row r="127" spans="1:13" ht="18" x14ac:dyDescent="0.25">
      <c r="A127" s="234">
        <v>61602</v>
      </c>
      <c r="B127" s="235" t="s">
        <v>390</v>
      </c>
      <c r="C127" s="288">
        <v>0</v>
      </c>
      <c r="D127" s="288">
        <v>0</v>
      </c>
      <c r="E127" s="284"/>
      <c r="F127" s="215"/>
      <c r="G127" s="215"/>
      <c r="H127" s="215"/>
      <c r="I127" s="215"/>
      <c r="J127" s="215"/>
      <c r="K127" s="215"/>
      <c r="L127" s="215"/>
      <c r="M127" s="215"/>
    </row>
    <row r="128" spans="1:13" ht="18" x14ac:dyDescent="0.25">
      <c r="A128" s="234">
        <v>61603</v>
      </c>
      <c r="B128" s="235" t="s">
        <v>391</v>
      </c>
      <c r="C128" s="288">
        <v>0</v>
      </c>
      <c r="D128" s="288">
        <v>0</v>
      </c>
      <c r="E128" s="284"/>
      <c r="F128" s="215"/>
      <c r="G128" s="215"/>
      <c r="H128" s="215"/>
      <c r="I128" s="215"/>
      <c r="J128" s="215"/>
      <c r="K128" s="215"/>
      <c r="L128" s="215"/>
      <c r="M128" s="215"/>
    </row>
    <row r="129" spans="1:13" ht="18" x14ac:dyDescent="0.25">
      <c r="A129" s="234">
        <v>61604</v>
      </c>
      <c r="B129" s="235" t="s">
        <v>392</v>
      </c>
      <c r="C129" s="288">
        <v>0</v>
      </c>
      <c r="D129" s="288">
        <v>0</v>
      </c>
      <c r="E129" s="284"/>
      <c r="F129" s="215"/>
      <c r="G129" s="215"/>
      <c r="H129" s="215"/>
      <c r="I129" s="215"/>
      <c r="J129" s="215"/>
      <c r="K129" s="215"/>
      <c r="L129" s="215"/>
      <c r="M129" s="215"/>
    </row>
    <row r="130" spans="1:13" ht="18" x14ac:dyDescent="0.25">
      <c r="A130" s="234">
        <v>61606</v>
      </c>
      <c r="B130" s="235" t="s">
        <v>393</v>
      </c>
      <c r="C130" s="288">
        <v>0</v>
      </c>
      <c r="D130" s="288">
        <v>0</v>
      </c>
      <c r="E130" s="284"/>
      <c r="F130" s="215"/>
      <c r="G130" s="215"/>
      <c r="H130" s="215"/>
      <c r="I130" s="215"/>
      <c r="J130" s="215"/>
      <c r="K130" s="215"/>
      <c r="L130" s="215"/>
      <c r="M130" s="215"/>
    </row>
    <row r="131" spans="1:13" ht="18" x14ac:dyDescent="0.25">
      <c r="A131" s="234">
        <v>61607</v>
      </c>
      <c r="B131" s="235" t="s">
        <v>394</v>
      </c>
      <c r="C131" s="288">
        <v>0</v>
      </c>
      <c r="D131" s="288"/>
      <c r="E131" s="284"/>
      <c r="F131" s="215"/>
      <c r="G131" s="215"/>
      <c r="H131" s="215"/>
      <c r="I131" s="215"/>
      <c r="J131" s="215"/>
      <c r="K131" s="215"/>
      <c r="L131" s="215"/>
      <c r="M131" s="215"/>
    </row>
    <row r="132" spans="1:13" ht="18" x14ac:dyDescent="0.25">
      <c r="A132" s="234">
        <v>61608</v>
      </c>
      <c r="B132" s="235" t="s">
        <v>395</v>
      </c>
      <c r="C132" s="288">
        <v>0</v>
      </c>
      <c r="D132" s="288">
        <v>0</v>
      </c>
      <c r="E132" s="284"/>
      <c r="F132" s="215"/>
      <c r="G132" s="215"/>
      <c r="H132" s="215"/>
      <c r="I132" s="215"/>
      <c r="J132" s="215"/>
      <c r="K132" s="215"/>
      <c r="L132" s="215"/>
      <c r="M132" s="215"/>
    </row>
    <row r="133" spans="1:13" ht="18" x14ac:dyDescent="0.25">
      <c r="A133" s="234">
        <v>61699</v>
      </c>
      <c r="B133" s="235" t="s">
        <v>396</v>
      </c>
      <c r="C133" s="301">
        <v>0</v>
      </c>
      <c r="D133" s="301">
        <v>0</v>
      </c>
      <c r="E133" s="284"/>
      <c r="F133" s="215"/>
      <c r="G133" s="215"/>
      <c r="H133" s="215"/>
      <c r="I133" s="215"/>
      <c r="J133" s="215"/>
      <c r="K133" s="215"/>
      <c r="L133" s="215"/>
      <c r="M133" s="215"/>
    </row>
    <row r="134" spans="1:13" ht="18" x14ac:dyDescent="0.25">
      <c r="A134" s="222">
        <v>62</v>
      </c>
      <c r="B134" s="238" t="s">
        <v>259</v>
      </c>
      <c r="C134" s="288">
        <f>SUM(C135,C137,)</f>
        <v>0</v>
      </c>
      <c r="D134" s="288">
        <f>SUM(D135,D137,)</f>
        <v>0</v>
      </c>
      <c r="E134" s="284"/>
      <c r="F134" s="215"/>
      <c r="G134" s="215"/>
      <c r="H134" s="215"/>
      <c r="I134" s="215"/>
      <c r="J134" s="215"/>
      <c r="K134" s="215"/>
      <c r="L134" s="215"/>
      <c r="M134" s="215"/>
    </row>
    <row r="135" spans="1:13" ht="18" x14ac:dyDescent="0.25">
      <c r="A135" s="222">
        <v>622</v>
      </c>
      <c r="B135" s="238" t="s">
        <v>397</v>
      </c>
      <c r="C135" s="288">
        <f>SUM(C136)</f>
        <v>0</v>
      </c>
      <c r="D135" s="288">
        <f>SUM(D136)</f>
        <v>0</v>
      </c>
      <c r="E135" s="284"/>
      <c r="F135" s="215"/>
      <c r="G135" s="215"/>
      <c r="H135" s="215"/>
      <c r="I135" s="215"/>
      <c r="J135" s="215"/>
      <c r="K135" s="215"/>
      <c r="L135" s="215"/>
      <c r="M135" s="215"/>
    </row>
    <row r="136" spans="1:13" ht="40.5" customHeight="1" x14ac:dyDescent="0.25">
      <c r="A136" s="234">
        <v>62201</v>
      </c>
      <c r="B136" s="249" t="s">
        <v>398</v>
      </c>
      <c r="C136" s="301"/>
      <c r="D136" s="301">
        <v>0</v>
      </c>
      <c r="E136" s="284"/>
      <c r="F136" s="215"/>
      <c r="G136" s="215"/>
      <c r="H136" s="215"/>
      <c r="I136" s="215"/>
      <c r="J136" s="215"/>
      <c r="K136" s="215"/>
      <c r="L136" s="215"/>
      <c r="M136" s="215"/>
    </row>
    <row r="137" spans="1:13" ht="18" x14ac:dyDescent="0.25">
      <c r="A137" s="222">
        <v>623</v>
      </c>
      <c r="B137" s="238" t="s">
        <v>399</v>
      </c>
      <c r="C137" s="288">
        <f>SUM(C138)</f>
        <v>0</v>
      </c>
      <c r="D137" s="288">
        <f>SUM(D138)</f>
        <v>0</v>
      </c>
      <c r="E137" s="284"/>
      <c r="F137" s="215"/>
      <c r="G137" s="215"/>
      <c r="H137" s="215"/>
      <c r="I137" s="215"/>
      <c r="J137" s="215"/>
      <c r="K137" s="215"/>
      <c r="L137" s="215"/>
      <c r="M137" s="215"/>
    </row>
    <row r="138" spans="1:13" ht="18" x14ac:dyDescent="0.25">
      <c r="A138" s="234">
        <v>62303</v>
      </c>
      <c r="B138" s="235" t="s">
        <v>372</v>
      </c>
      <c r="C138" s="301"/>
      <c r="D138" s="301">
        <v>0</v>
      </c>
      <c r="E138" s="284"/>
      <c r="F138" s="215"/>
      <c r="G138" s="215"/>
      <c r="H138" s="215"/>
      <c r="I138" s="215"/>
      <c r="J138" s="215"/>
      <c r="K138" s="215"/>
      <c r="L138" s="215"/>
      <c r="M138" s="215"/>
    </row>
    <row r="139" spans="1:13" ht="18" x14ac:dyDescent="0.25">
      <c r="A139" s="222">
        <v>72</v>
      </c>
      <c r="B139" s="238" t="s">
        <v>189</v>
      </c>
      <c r="C139" s="288">
        <f>SUM(C140)</f>
        <v>0</v>
      </c>
      <c r="D139" s="288">
        <f>SUM(D140)</f>
        <v>0</v>
      </c>
      <c r="E139" s="284"/>
      <c r="F139" s="215"/>
      <c r="G139" s="215"/>
      <c r="H139" s="215"/>
      <c r="I139" s="215"/>
      <c r="J139" s="215"/>
      <c r="K139" s="215"/>
      <c r="L139" s="215"/>
      <c r="M139" s="215"/>
    </row>
    <row r="140" spans="1:13" ht="18" x14ac:dyDescent="0.25">
      <c r="A140" s="222">
        <v>721</v>
      </c>
      <c r="B140" s="238" t="s">
        <v>400</v>
      </c>
      <c r="C140" s="288">
        <f>SUM(C141)</f>
        <v>0</v>
      </c>
      <c r="D140" s="288">
        <f>SUM(D141)</f>
        <v>0</v>
      </c>
      <c r="E140" s="284"/>
      <c r="F140" s="215"/>
      <c r="G140" s="215"/>
      <c r="H140" s="215"/>
      <c r="I140" s="215"/>
      <c r="J140" s="215"/>
      <c r="K140" s="215"/>
      <c r="L140" s="215"/>
      <c r="M140" s="215"/>
    </row>
    <row r="141" spans="1:13" ht="18.75" thickBot="1" x14ac:dyDescent="0.3">
      <c r="A141" s="250">
        <v>72101</v>
      </c>
      <c r="B141" s="251" t="s">
        <v>400</v>
      </c>
      <c r="C141" s="252">
        <v>0</v>
      </c>
      <c r="D141" s="308">
        <v>0</v>
      </c>
      <c r="E141" s="324"/>
      <c r="F141" s="215"/>
      <c r="G141" s="215"/>
      <c r="H141" s="215"/>
      <c r="I141" s="215"/>
      <c r="J141" s="215"/>
      <c r="K141" s="215"/>
      <c r="L141" s="215"/>
      <c r="M141" s="215"/>
    </row>
    <row r="142" spans="1:13" ht="18" x14ac:dyDescent="0.25">
      <c r="A142" s="254"/>
      <c r="B142" s="255" t="s">
        <v>93</v>
      </c>
      <c r="C142" s="310">
        <f>SUM(C38+C94+C105+C111+C134+C139)+C12</f>
        <v>0</v>
      </c>
      <c r="D142" s="310">
        <f>SUM(D38+D94+D105+D111+D134+D139)+D12+D32</f>
        <v>14396</v>
      </c>
      <c r="E142" s="310">
        <f>SUM(C142:D142)</f>
        <v>14396</v>
      </c>
      <c r="F142" s="215"/>
      <c r="G142" s="215"/>
      <c r="H142" s="215"/>
      <c r="I142" s="215"/>
      <c r="J142" s="215"/>
      <c r="K142" s="215"/>
      <c r="L142" s="215"/>
      <c r="M142" s="215"/>
    </row>
    <row r="143" spans="1:13" ht="18" x14ac:dyDescent="0.25">
      <c r="A143" s="215"/>
      <c r="B143" s="216"/>
      <c r="C143" s="257"/>
      <c r="D143" s="257"/>
      <c r="E143" s="257"/>
      <c r="F143" s="215"/>
      <c r="G143" s="215"/>
      <c r="H143" s="215"/>
      <c r="I143" s="215"/>
      <c r="J143" s="215"/>
      <c r="K143" s="215"/>
      <c r="L143" s="215"/>
      <c r="M143" s="215"/>
    </row>
    <row r="144" spans="1:13" ht="18" x14ac:dyDescent="0.25">
      <c r="A144" s="665" t="s">
        <v>408</v>
      </c>
      <c r="B144" s="665" t="s">
        <v>409</v>
      </c>
      <c r="C144" s="674" t="s">
        <v>410</v>
      </c>
      <c r="D144" s="665" t="s">
        <v>411</v>
      </c>
      <c r="E144" s="674" t="s">
        <v>412</v>
      </c>
      <c r="F144" s="674" t="s">
        <v>413</v>
      </c>
      <c r="G144" s="674"/>
      <c r="H144" s="674" t="s">
        <v>414</v>
      </c>
      <c r="I144" s="664" t="s">
        <v>415</v>
      </c>
      <c r="J144" s="664"/>
      <c r="K144" s="664"/>
      <c r="L144" s="664"/>
      <c r="M144" s="665" t="s">
        <v>93</v>
      </c>
    </row>
    <row r="145" spans="1:13" ht="18" x14ac:dyDescent="0.25">
      <c r="A145" s="665"/>
      <c r="B145" s="665"/>
      <c r="C145" s="674"/>
      <c r="D145" s="665"/>
      <c r="E145" s="674"/>
      <c r="F145" s="674"/>
      <c r="G145" s="674"/>
      <c r="H145" s="674"/>
      <c r="I145" s="258" t="s">
        <v>416</v>
      </c>
      <c r="J145" s="675" t="s">
        <v>417</v>
      </c>
      <c r="K145" s="675"/>
      <c r="L145" s="675"/>
      <c r="M145" s="665"/>
    </row>
    <row r="146" spans="1:13" ht="36" x14ac:dyDescent="0.25">
      <c r="A146" s="665"/>
      <c r="B146" s="665"/>
      <c r="C146" s="674"/>
      <c r="D146" s="665"/>
      <c r="E146" s="674"/>
      <c r="F146" s="259" t="s">
        <v>418</v>
      </c>
      <c r="G146" s="259" t="s">
        <v>419</v>
      </c>
      <c r="H146" s="259" t="s">
        <v>420</v>
      </c>
      <c r="I146" s="259" t="s">
        <v>421</v>
      </c>
      <c r="J146" s="260" t="s">
        <v>422</v>
      </c>
      <c r="K146" s="260" t="s">
        <v>423</v>
      </c>
      <c r="L146" s="259" t="s">
        <v>265</v>
      </c>
      <c r="M146" s="665"/>
    </row>
    <row r="147" spans="1:13" ht="18" x14ac:dyDescent="0.25">
      <c r="A147" s="261">
        <v>29</v>
      </c>
      <c r="B147" s="269" t="s">
        <v>542</v>
      </c>
      <c r="C147" s="269"/>
      <c r="D147" s="270" t="s">
        <v>543</v>
      </c>
      <c r="E147" s="272" t="s">
        <v>138</v>
      </c>
      <c r="F147" s="265">
        <v>1000</v>
      </c>
      <c r="G147" s="265">
        <f>+F147*7</f>
        <v>7000</v>
      </c>
      <c r="H147" s="268">
        <v>1000</v>
      </c>
      <c r="I147" s="266">
        <f>+H147*6.75%*7</f>
        <v>472.5</v>
      </c>
      <c r="J147" s="268">
        <v>0</v>
      </c>
      <c r="K147" s="266">
        <f>+H147*7.5%*7</f>
        <v>525</v>
      </c>
      <c r="L147" s="266">
        <f>SUM(I147:K147)</f>
        <v>997.5</v>
      </c>
      <c r="M147" s="268">
        <f>ROUND((+G147+H147+L147),2)</f>
        <v>8997.5</v>
      </c>
    </row>
    <row r="148" spans="1:13" ht="18" x14ac:dyDescent="0.25">
      <c r="A148" s="270">
        <v>75</v>
      </c>
      <c r="B148" s="269" t="s">
        <v>544</v>
      </c>
      <c r="C148" s="269"/>
      <c r="D148" s="270" t="s">
        <v>543</v>
      </c>
      <c r="E148" s="272" t="s">
        <v>138</v>
      </c>
      <c r="F148" s="271">
        <v>600</v>
      </c>
      <c r="G148" s="265">
        <f>+F148*7</f>
        <v>4200</v>
      </c>
      <c r="H148" s="271">
        <v>600</v>
      </c>
      <c r="I148" s="266">
        <f>+H148*6.75%*7</f>
        <v>283.5</v>
      </c>
      <c r="J148" s="292">
        <v>0</v>
      </c>
      <c r="K148" s="266">
        <f>+H148*7.5%*7</f>
        <v>315</v>
      </c>
      <c r="L148" s="266">
        <f>SUM(I148:K148)</f>
        <v>598.5</v>
      </c>
      <c r="M148" s="268">
        <f>ROUND((+G148+H148+L148),2)</f>
        <v>5398.5</v>
      </c>
    </row>
    <row r="149" spans="1:13" ht="18" x14ac:dyDescent="0.25">
      <c r="A149" s="261"/>
      <c r="B149" s="313" t="s">
        <v>448</v>
      </c>
      <c r="C149" s="269"/>
      <c r="D149" s="270"/>
      <c r="E149" s="272"/>
      <c r="F149" s="316">
        <f t="shared" ref="F149:M149" si="0">SUM(F147:F148)</f>
        <v>1600</v>
      </c>
      <c r="G149" s="316">
        <f t="shared" si="0"/>
        <v>11200</v>
      </c>
      <c r="H149" s="316">
        <f t="shared" si="0"/>
        <v>1600</v>
      </c>
      <c r="I149" s="316">
        <f t="shared" si="0"/>
        <v>756</v>
      </c>
      <c r="J149" s="316">
        <f t="shared" si="0"/>
        <v>0</v>
      </c>
      <c r="K149" s="316">
        <f t="shared" si="0"/>
        <v>840</v>
      </c>
      <c r="L149" s="316">
        <f t="shared" si="0"/>
        <v>1596</v>
      </c>
      <c r="M149" s="316">
        <f t="shared" si="0"/>
        <v>14396</v>
      </c>
    </row>
  </sheetData>
  <mergeCells count="20">
    <mergeCell ref="F144:G145"/>
    <mergeCell ref="H144:H145"/>
    <mergeCell ref="I144:L144"/>
    <mergeCell ref="M144:M146"/>
    <mergeCell ref="J145:L145"/>
    <mergeCell ref="A9:E9"/>
    <mergeCell ref="A10:B10"/>
    <mergeCell ref="C10:D10"/>
    <mergeCell ref="E10:E11"/>
    <mergeCell ref="A144:A146"/>
    <mergeCell ref="B144:B146"/>
    <mergeCell ref="C144:C146"/>
    <mergeCell ref="D144:D146"/>
    <mergeCell ref="E144:E146"/>
    <mergeCell ref="A8:E8"/>
    <mergeCell ref="A3:E3"/>
    <mergeCell ref="A4:E4"/>
    <mergeCell ref="A5:E5"/>
    <mergeCell ref="A6:E6"/>
    <mergeCell ref="A7:E7"/>
  </mergeCells>
  <pageMargins left="0.51181102362204722" right="0.11811023622047245" top="0.74803149606299213" bottom="0.55118110236220474" header="0.31496062992125984" footer="0.31496062992125984"/>
  <pageSetup scale="90" orientation="portrait" horizontalDpi="120" verticalDpi="72" r:id="rId1"/>
  <headerFooter>
    <oddFooter>&amp;A</oddFoot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153"/>
  <sheetViews>
    <sheetView topLeftCell="A121" workbookViewId="0">
      <selection activeCell="J142" sqref="J142"/>
    </sheetView>
  </sheetViews>
  <sheetFormatPr baseColWidth="10" defaultRowHeight="15" x14ac:dyDescent="0.25"/>
  <cols>
    <col min="2" max="2" width="46.7109375" customWidth="1"/>
    <col min="3" max="3" width="14.5703125" customWidth="1"/>
    <col min="4" max="4" width="16.5703125" customWidth="1"/>
    <col min="5" max="5" width="15.5703125" customWidth="1"/>
    <col min="6" max="6" width="16.42578125" customWidth="1"/>
    <col min="7" max="7" width="16.85546875" customWidth="1"/>
    <col min="8" max="8" width="16" customWidth="1"/>
    <col min="9" max="9" width="17" customWidth="1"/>
    <col min="11" max="11" width="15.7109375" customWidth="1"/>
    <col min="12" max="12" width="15.42578125" customWidth="1"/>
    <col min="13" max="13" width="20" customWidth="1"/>
  </cols>
  <sheetData>
    <row r="3" spans="1:13" ht="18" x14ac:dyDescent="0.25">
      <c r="A3" s="672" t="s">
        <v>401</v>
      </c>
      <c r="B3" s="672"/>
      <c r="C3" s="672"/>
      <c r="D3" s="672"/>
      <c r="E3" s="672"/>
      <c r="F3" s="215"/>
      <c r="G3" s="215"/>
      <c r="H3" s="215"/>
      <c r="I3" s="215"/>
      <c r="J3" s="215"/>
      <c r="K3" s="215"/>
      <c r="L3" s="215"/>
      <c r="M3" s="215"/>
    </row>
    <row r="4" spans="1:13" ht="18" x14ac:dyDescent="0.25">
      <c r="A4" s="672" t="s">
        <v>402</v>
      </c>
      <c r="B4" s="672"/>
      <c r="C4" s="672"/>
      <c r="D4" s="672"/>
      <c r="E4" s="672"/>
      <c r="F4" s="215"/>
      <c r="G4" s="215"/>
      <c r="H4" s="215"/>
      <c r="I4" s="215"/>
      <c r="J4" s="215"/>
      <c r="K4" s="215"/>
      <c r="L4" s="215"/>
      <c r="M4" s="215"/>
    </row>
    <row r="5" spans="1:13" ht="18" x14ac:dyDescent="0.25">
      <c r="A5" s="672" t="s">
        <v>163</v>
      </c>
      <c r="B5" s="672"/>
      <c r="C5" s="672"/>
      <c r="D5" s="672"/>
      <c r="E5" s="672"/>
      <c r="F5" s="215"/>
      <c r="G5" s="215"/>
      <c r="H5" s="215"/>
      <c r="I5" s="215"/>
      <c r="J5" s="215"/>
      <c r="K5" s="215"/>
      <c r="L5" s="215"/>
      <c r="M5" s="215"/>
    </row>
    <row r="6" spans="1:13" ht="18" x14ac:dyDescent="0.25">
      <c r="A6" s="672" t="s">
        <v>438</v>
      </c>
      <c r="B6" s="672"/>
      <c r="C6" s="672"/>
      <c r="D6" s="672"/>
      <c r="E6" s="672"/>
      <c r="F6" s="215"/>
      <c r="G6" s="215"/>
      <c r="H6" s="215"/>
      <c r="I6" s="215"/>
      <c r="J6" s="215"/>
      <c r="K6" s="215"/>
      <c r="L6" s="215"/>
      <c r="M6" s="215"/>
    </row>
    <row r="7" spans="1:13" ht="18" x14ac:dyDescent="0.25">
      <c r="A7" s="672" t="s">
        <v>403</v>
      </c>
      <c r="B7" s="672"/>
      <c r="C7" s="672"/>
      <c r="D7" s="672"/>
      <c r="E7" s="672"/>
      <c r="F7" s="215"/>
      <c r="G7" s="215"/>
      <c r="H7" s="215"/>
      <c r="I7" s="215"/>
      <c r="J7" s="215"/>
      <c r="K7" s="215"/>
      <c r="L7" s="215"/>
      <c r="M7" s="215"/>
    </row>
    <row r="8" spans="1:13" ht="18" x14ac:dyDescent="0.25">
      <c r="A8" s="672" t="s">
        <v>404</v>
      </c>
      <c r="B8" s="672"/>
      <c r="C8" s="672"/>
      <c r="D8" s="672"/>
      <c r="E8" s="672"/>
      <c r="F8" s="215"/>
      <c r="G8" s="215"/>
      <c r="H8" s="215"/>
      <c r="I8" s="215"/>
      <c r="J8" s="215"/>
      <c r="K8" s="215"/>
      <c r="L8" s="215"/>
      <c r="M8" s="215"/>
    </row>
    <row r="9" spans="1:13" ht="18" x14ac:dyDescent="0.25">
      <c r="A9" s="673" t="s">
        <v>554</v>
      </c>
      <c r="B9" s="673"/>
      <c r="C9" s="673"/>
      <c r="D9" s="673"/>
      <c r="E9" s="673"/>
      <c r="F9" s="215"/>
      <c r="G9" s="215"/>
      <c r="H9" s="215"/>
      <c r="I9" s="215"/>
      <c r="J9" s="215"/>
      <c r="K9" s="215"/>
      <c r="L9" s="215"/>
      <c r="M9" s="215"/>
    </row>
    <row r="10" spans="1:13" ht="18" x14ac:dyDescent="0.25">
      <c r="A10" s="664" t="s">
        <v>269</v>
      </c>
      <c r="B10" s="664"/>
      <c r="C10" s="664" t="s">
        <v>270</v>
      </c>
      <c r="D10" s="664"/>
      <c r="E10" s="665" t="s">
        <v>93</v>
      </c>
      <c r="F10" s="215"/>
      <c r="G10" s="215"/>
      <c r="H10" s="215"/>
      <c r="I10" s="215"/>
      <c r="J10" s="215"/>
      <c r="K10" s="215"/>
      <c r="L10" s="215"/>
      <c r="M10" s="215"/>
    </row>
    <row r="11" spans="1:13" ht="72" x14ac:dyDescent="0.25">
      <c r="A11" s="217" t="s">
        <v>271</v>
      </c>
      <c r="B11" s="217" t="s">
        <v>272</v>
      </c>
      <c r="C11" s="218" t="s">
        <v>405</v>
      </c>
      <c r="D11" s="218" t="s">
        <v>275</v>
      </c>
      <c r="E11" s="665"/>
      <c r="F11" s="215"/>
      <c r="G11" s="215"/>
      <c r="H11" s="215"/>
      <c r="I11" s="215"/>
      <c r="J11" s="215"/>
      <c r="K11" s="215"/>
      <c r="L11" s="215"/>
      <c r="M11" s="215"/>
    </row>
    <row r="12" spans="1:13" ht="18" x14ac:dyDescent="0.25">
      <c r="A12" s="219">
        <v>51</v>
      </c>
      <c r="B12" s="220" t="s">
        <v>192</v>
      </c>
      <c r="C12" s="282">
        <f>SUM(C13,C18,C22,C25,C27,C29,C35)</f>
        <v>0</v>
      </c>
      <c r="D12" s="282">
        <f>SUM(D13,D18,D22,D25,D27,D29,D35)</f>
        <v>36291</v>
      </c>
      <c r="E12" s="282"/>
      <c r="F12" s="215"/>
      <c r="G12" s="215"/>
      <c r="H12" s="215"/>
      <c r="I12" s="215"/>
      <c r="J12" s="215"/>
      <c r="K12" s="215"/>
      <c r="L12" s="215"/>
      <c r="M12" s="215"/>
    </row>
    <row r="13" spans="1:13" ht="18" x14ac:dyDescent="0.25">
      <c r="A13" s="222">
        <v>511</v>
      </c>
      <c r="B13" s="223" t="s">
        <v>276</v>
      </c>
      <c r="C13" s="283">
        <f>SUM(C14:C17)</f>
        <v>0</v>
      </c>
      <c r="D13" s="283">
        <f>SUM(D14:D17)</f>
        <v>31616</v>
      </c>
      <c r="E13" s="284"/>
      <c r="F13" s="215"/>
      <c r="G13" s="215"/>
      <c r="H13" s="215"/>
      <c r="I13" s="215"/>
      <c r="J13" s="215"/>
      <c r="K13" s="215"/>
      <c r="L13" s="215"/>
      <c r="M13" s="215"/>
    </row>
    <row r="14" spans="1:13" ht="18" x14ac:dyDescent="0.25">
      <c r="A14" s="226" t="s">
        <v>277</v>
      </c>
      <c r="B14" s="227" t="s">
        <v>278</v>
      </c>
      <c r="C14" s="228">
        <v>0</v>
      </c>
      <c r="D14" s="298">
        <v>29184</v>
      </c>
      <c r="E14" s="284"/>
      <c r="F14" s="215"/>
      <c r="G14" s="215"/>
      <c r="H14" s="215"/>
      <c r="I14" s="215"/>
      <c r="J14" s="215"/>
      <c r="K14" s="215"/>
      <c r="L14" s="215"/>
      <c r="M14" s="215"/>
    </row>
    <row r="15" spans="1:13" ht="18" x14ac:dyDescent="0.25">
      <c r="A15" s="226" t="s">
        <v>279</v>
      </c>
      <c r="B15" s="227" t="s">
        <v>280</v>
      </c>
      <c r="C15" s="228">
        <v>0</v>
      </c>
      <c r="D15" s="298">
        <v>2432</v>
      </c>
      <c r="E15" s="284"/>
      <c r="F15" s="215"/>
      <c r="G15" s="215"/>
      <c r="H15" s="215"/>
      <c r="I15" s="215"/>
      <c r="J15" s="215"/>
      <c r="K15" s="215"/>
      <c r="L15" s="215"/>
      <c r="M15" s="215"/>
    </row>
    <row r="16" spans="1:13" ht="18" x14ac:dyDescent="0.25">
      <c r="A16" s="226" t="s">
        <v>281</v>
      </c>
      <c r="B16" s="227" t="s">
        <v>282</v>
      </c>
      <c r="C16" s="228">
        <v>0</v>
      </c>
      <c r="D16" s="298">
        <v>0</v>
      </c>
      <c r="E16" s="284"/>
      <c r="F16" s="215"/>
      <c r="G16" s="215"/>
      <c r="H16" s="215"/>
      <c r="I16" s="215"/>
      <c r="J16" s="215"/>
      <c r="K16" s="215"/>
      <c r="L16" s="215"/>
      <c r="M16" s="215"/>
    </row>
    <row r="17" spans="1:13" ht="18" x14ac:dyDescent="0.25">
      <c r="A17" s="226" t="s">
        <v>283</v>
      </c>
      <c r="B17" s="227" t="s">
        <v>284</v>
      </c>
      <c r="C17" s="229">
        <v>0</v>
      </c>
      <c r="D17" s="299">
        <v>0</v>
      </c>
      <c r="E17" s="285"/>
      <c r="F17" s="215"/>
      <c r="G17" s="215"/>
      <c r="H17" s="215"/>
      <c r="I17" s="215"/>
      <c r="J17" s="215"/>
      <c r="K17" s="215"/>
      <c r="L17" s="215"/>
      <c r="M17" s="215"/>
    </row>
    <row r="18" spans="1:13" ht="18" x14ac:dyDescent="0.25">
      <c r="A18" s="232" t="s">
        <v>285</v>
      </c>
      <c r="B18" s="233" t="s">
        <v>286</v>
      </c>
      <c r="C18" s="286">
        <f>SUM(C19:C21)</f>
        <v>0</v>
      </c>
      <c r="D18" s="286">
        <f>SUM(D19:D21)</f>
        <v>500</v>
      </c>
      <c r="E18" s="284"/>
      <c r="F18" s="215"/>
      <c r="G18" s="215"/>
      <c r="H18" s="215"/>
      <c r="I18" s="215"/>
      <c r="J18" s="215"/>
      <c r="K18" s="215"/>
      <c r="L18" s="215"/>
      <c r="M18" s="215"/>
    </row>
    <row r="19" spans="1:13" ht="18" x14ac:dyDescent="0.25">
      <c r="A19" s="226" t="s">
        <v>287</v>
      </c>
      <c r="B19" s="227" t="s">
        <v>278</v>
      </c>
      <c r="C19" s="298">
        <v>0</v>
      </c>
      <c r="D19" s="298">
        <v>0</v>
      </c>
      <c r="E19" s="284"/>
      <c r="F19" s="215"/>
      <c r="G19" s="215"/>
      <c r="H19" s="215"/>
      <c r="I19" s="215"/>
      <c r="J19" s="215"/>
      <c r="K19" s="215"/>
      <c r="L19" s="215"/>
      <c r="M19" s="215"/>
    </row>
    <row r="20" spans="1:13" ht="18" x14ac:dyDescent="0.25">
      <c r="A20" s="234">
        <v>51202</v>
      </c>
      <c r="B20" s="235" t="s">
        <v>288</v>
      </c>
      <c r="C20" s="298">
        <v>0</v>
      </c>
      <c r="D20" s="298">
        <v>500</v>
      </c>
      <c r="E20" s="284"/>
      <c r="F20" s="215"/>
      <c r="G20" s="215"/>
      <c r="H20" s="215"/>
      <c r="I20" s="215"/>
      <c r="J20" s="215"/>
      <c r="K20" s="215"/>
      <c r="L20" s="215"/>
      <c r="M20" s="215"/>
    </row>
    <row r="21" spans="1:13" ht="18" x14ac:dyDescent="0.25">
      <c r="A21" s="226" t="s">
        <v>289</v>
      </c>
      <c r="B21" s="227" t="s">
        <v>280</v>
      </c>
      <c r="C21" s="298">
        <v>0</v>
      </c>
      <c r="D21" s="298">
        <v>0</v>
      </c>
      <c r="E21" s="284"/>
      <c r="F21" s="215"/>
      <c r="G21" s="215"/>
      <c r="H21" s="215"/>
      <c r="I21" s="215"/>
      <c r="J21" s="215"/>
      <c r="K21" s="215"/>
      <c r="L21" s="215"/>
      <c r="M21" s="215"/>
    </row>
    <row r="22" spans="1:13" ht="18" x14ac:dyDescent="0.25">
      <c r="A22" s="232" t="s">
        <v>290</v>
      </c>
      <c r="B22" s="233" t="s">
        <v>291</v>
      </c>
      <c r="C22" s="286">
        <f>SUM(C23:C24)</f>
        <v>0</v>
      </c>
      <c r="D22" s="286">
        <f>SUM(D23:D24)</f>
        <v>0</v>
      </c>
      <c r="E22" s="284"/>
      <c r="F22" s="215"/>
      <c r="G22" s="215"/>
      <c r="H22" s="215"/>
      <c r="I22" s="215"/>
      <c r="J22" s="215"/>
      <c r="K22" s="215"/>
      <c r="L22" s="215"/>
      <c r="M22" s="215"/>
    </row>
    <row r="23" spans="1:13" ht="18" x14ac:dyDescent="0.25">
      <c r="A23" s="234">
        <v>51301</v>
      </c>
      <c r="B23" s="235" t="s">
        <v>292</v>
      </c>
      <c r="C23" s="301">
        <v>0</v>
      </c>
      <c r="D23" s="301">
        <v>0</v>
      </c>
      <c r="E23" s="284"/>
      <c r="F23" s="215"/>
      <c r="G23" s="215"/>
      <c r="H23" s="215"/>
      <c r="I23" s="215"/>
      <c r="J23" s="215"/>
      <c r="K23" s="215"/>
      <c r="L23" s="215"/>
      <c r="M23" s="215"/>
    </row>
    <row r="24" spans="1:13" ht="18" x14ac:dyDescent="0.25">
      <c r="A24" s="234">
        <v>51302</v>
      </c>
      <c r="B24" s="235" t="s">
        <v>293</v>
      </c>
      <c r="C24" s="302">
        <v>0</v>
      </c>
      <c r="D24" s="301">
        <v>0</v>
      </c>
      <c r="E24" s="284"/>
      <c r="F24" s="215"/>
      <c r="G24" s="215"/>
      <c r="H24" s="215"/>
      <c r="I24" s="215"/>
      <c r="J24" s="215"/>
      <c r="K24" s="215"/>
      <c r="L24" s="215"/>
      <c r="M24" s="215"/>
    </row>
    <row r="25" spans="1:13" ht="18" x14ac:dyDescent="0.25">
      <c r="A25" s="222">
        <v>514</v>
      </c>
      <c r="B25" s="238" t="s">
        <v>294</v>
      </c>
      <c r="C25" s="288">
        <f>SUM(C26)</f>
        <v>0</v>
      </c>
      <c r="D25" s="288">
        <f>SUM(D26)</f>
        <v>2200</v>
      </c>
      <c r="E25" s="284"/>
      <c r="F25" s="215"/>
      <c r="G25" s="215"/>
      <c r="H25" s="215"/>
      <c r="I25" s="215"/>
      <c r="J25" s="215"/>
      <c r="K25" s="215"/>
      <c r="L25" s="215"/>
      <c r="M25" s="215"/>
    </row>
    <row r="26" spans="1:13" ht="18" x14ac:dyDescent="0.25">
      <c r="A26" s="226" t="s">
        <v>295</v>
      </c>
      <c r="B26" s="227" t="s">
        <v>296</v>
      </c>
      <c r="C26" s="298">
        <v>0</v>
      </c>
      <c r="D26" s="298">
        <v>2200</v>
      </c>
      <c r="E26" s="284"/>
      <c r="F26" s="215"/>
      <c r="G26" s="215"/>
      <c r="H26" s="215"/>
      <c r="I26" s="215"/>
      <c r="J26" s="215"/>
      <c r="K26" s="215"/>
      <c r="L26" s="215"/>
      <c r="M26" s="215"/>
    </row>
    <row r="27" spans="1:13" ht="18" x14ac:dyDescent="0.25">
      <c r="A27" s="222">
        <v>515</v>
      </c>
      <c r="B27" s="238" t="s">
        <v>297</v>
      </c>
      <c r="C27" s="286">
        <f>SUM(C28)</f>
        <v>0</v>
      </c>
      <c r="D27" s="286">
        <f>SUM(D28)</f>
        <v>1975</v>
      </c>
      <c r="E27" s="284"/>
      <c r="F27" s="215"/>
      <c r="G27" s="215"/>
      <c r="H27" s="215"/>
      <c r="I27" s="215"/>
      <c r="J27" s="215"/>
      <c r="K27" s="215"/>
      <c r="L27" s="215"/>
      <c r="M27" s="215"/>
    </row>
    <row r="28" spans="1:13" ht="18" x14ac:dyDescent="0.25">
      <c r="A28" s="226" t="s">
        <v>298</v>
      </c>
      <c r="B28" s="227" t="s">
        <v>299</v>
      </c>
      <c r="C28" s="298">
        <v>0</v>
      </c>
      <c r="D28" s="298">
        <v>1975</v>
      </c>
      <c r="E28" s="284"/>
      <c r="F28" s="215"/>
      <c r="G28" s="215"/>
      <c r="H28" s="215"/>
      <c r="I28" s="215"/>
      <c r="J28" s="215"/>
      <c r="K28" s="215"/>
      <c r="L28" s="215"/>
      <c r="M28" s="215"/>
    </row>
    <row r="29" spans="1:13" ht="18" x14ac:dyDescent="0.25">
      <c r="A29" s="232" t="s">
        <v>300</v>
      </c>
      <c r="B29" s="233" t="s">
        <v>301</v>
      </c>
      <c r="C29" s="286" t="s">
        <v>302</v>
      </c>
      <c r="D29" s="286">
        <f>SUM(D30:D31)</f>
        <v>0</v>
      </c>
      <c r="E29" s="284"/>
      <c r="F29" s="215"/>
      <c r="G29" s="215"/>
      <c r="H29" s="215"/>
      <c r="I29" s="215"/>
      <c r="J29" s="215"/>
      <c r="K29" s="215"/>
      <c r="L29" s="215"/>
      <c r="M29" s="215"/>
    </row>
    <row r="30" spans="1:13" ht="18" x14ac:dyDescent="0.25">
      <c r="A30" s="234">
        <v>51601</v>
      </c>
      <c r="B30" s="235" t="s">
        <v>301</v>
      </c>
      <c r="C30" s="301">
        <v>0</v>
      </c>
      <c r="D30" s="301">
        <v>0</v>
      </c>
      <c r="E30" s="284"/>
      <c r="F30" s="215"/>
      <c r="G30" s="215"/>
      <c r="H30" s="215"/>
      <c r="I30" s="215"/>
      <c r="J30" s="215"/>
      <c r="K30" s="215"/>
      <c r="L30" s="215"/>
      <c r="M30" s="215"/>
    </row>
    <row r="31" spans="1:13" ht="18" x14ac:dyDescent="0.25">
      <c r="A31" s="234">
        <v>51602</v>
      </c>
      <c r="B31" s="235" t="s">
        <v>303</v>
      </c>
      <c r="C31" s="301">
        <v>0</v>
      </c>
      <c r="D31" s="301">
        <v>0</v>
      </c>
      <c r="E31" s="284"/>
      <c r="F31" s="215"/>
      <c r="G31" s="215"/>
      <c r="H31" s="215"/>
      <c r="I31" s="215"/>
      <c r="J31" s="215"/>
      <c r="K31" s="215"/>
      <c r="L31" s="215"/>
      <c r="M31" s="215"/>
    </row>
    <row r="32" spans="1:13" ht="18" x14ac:dyDescent="0.25">
      <c r="A32" s="222">
        <v>517</v>
      </c>
      <c r="B32" s="238" t="s">
        <v>304</v>
      </c>
      <c r="C32" s="301"/>
      <c r="D32" s="301">
        <f>SUM(D33:D34)</f>
        <v>0</v>
      </c>
      <c r="E32" s="284"/>
      <c r="F32" s="215"/>
      <c r="G32" s="215"/>
      <c r="H32" s="215"/>
      <c r="I32" s="215"/>
      <c r="J32" s="215"/>
      <c r="K32" s="215"/>
      <c r="L32" s="215"/>
      <c r="M32" s="215"/>
    </row>
    <row r="33" spans="1:13" ht="18" x14ac:dyDescent="0.25">
      <c r="A33" s="234">
        <v>51701</v>
      </c>
      <c r="B33" s="235" t="s">
        <v>305</v>
      </c>
      <c r="C33" s="301"/>
      <c r="D33" s="301">
        <v>0</v>
      </c>
      <c r="E33" s="284"/>
      <c r="F33" s="215"/>
      <c r="G33" s="215"/>
      <c r="H33" s="215"/>
      <c r="I33" s="215"/>
      <c r="J33" s="215"/>
      <c r="K33" s="215"/>
      <c r="L33" s="215"/>
      <c r="M33" s="215"/>
    </row>
    <row r="34" spans="1:13" ht="18" x14ac:dyDescent="0.25">
      <c r="A34" s="234">
        <v>51702</v>
      </c>
      <c r="B34" s="235" t="s">
        <v>306</v>
      </c>
      <c r="C34" s="301"/>
      <c r="D34" s="301">
        <v>0</v>
      </c>
      <c r="E34" s="284"/>
      <c r="F34" s="215"/>
      <c r="G34" s="215"/>
      <c r="H34" s="215"/>
      <c r="I34" s="215"/>
      <c r="J34" s="215"/>
      <c r="K34" s="215"/>
      <c r="L34" s="215"/>
      <c r="M34" s="215"/>
    </row>
    <row r="35" spans="1:13" ht="18" x14ac:dyDescent="0.25">
      <c r="A35" s="222">
        <v>519</v>
      </c>
      <c r="B35" s="238" t="s">
        <v>307</v>
      </c>
      <c r="C35" s="288">
        <f>SUM(C36:C37)</f>
        <v>0</v>
      </c>
      <c r="D35" s="288">
        <f>SUM(D36:D37)</f>
        <v>0</v>
      </c>
      <c r="E35" s="284"/>
      <c r="F35" s="215"/>
      <c r="G35" s="215"/>
      <c r="H35" s="215"/>
      <c r="I35" s="215"/>
      <c r="J35" s="215"/>
      <c r="K35" s="215"/>
      <c r="L35" s="215"/>
      <c r="M35" s="215"/>
    </row>
    <row r="36" spans="1:13" ht="18" x14ac:dyDescent="0.25">
      <c r="A36" s="234">
        <v>51901</v>
      </c>
      <c r="B36" s="235" t="s">
        <v>308</v>
      </c>
      <c r="C36" s="301">
        <v>0</v>
      </c>
      <c r="D36" s="301">
        <v>0</v>
      </c>
      <c r="E36" s="284"/>
      <c r="F36" s="215"/>
      <c r="G36" s="215"/>
      <c r="H36" s="215"/>
      <c r="I36" s="215"/>
      <c r="J36" s="215"/>
      <c r="K36" s="215"/>
      <c r="L36" s="215"/>
      <c r="M36" s="215"/>
    </row>
    <row r="37" spans="1:13" ht="18" x14ac:dyDescent="0.25">
      <c r="A37" s="234">
        <v>51999</v>
      </c>
      <c r="B37" s="235" t="s">
        <v>307</v>
      </c>
      <c r="C37" s="301">
        <v>0</v>
      </c>
      <c r="D37" s="301">
        <v>0</v>
      </c>
      <c r="E37" s="284"/>
      <c r="F37" s="215"/>
      <c r="G37" s="215"/>
      <c r="H37" s="215"/>
      <c r="I37" s="215"/>
      <c r="J37" s="215"/>
      <c r="K37" s="215"/>
      <c r="L37" s="215"/>
      <c r="M37" s="215"/>
    </row>
    <row r="38" spans="1:13" ht="18" x14ac:dyDescent="0.25">
      <c r="A38" s="222">
        <v>54</v>
      </c>
      <c r="B38" s="238" t="s">
        <v>193</v>
      </c>
      <c r="C38" s="286">
        <f>SUM(C39,C59,C65,C82,)</f>
        <v>0</v>
      </c>
      <c r="D38" s="286">
        <f>SUM(D39,D59,D65,D82,)</f>
        <v>850</v>
      </c>
      <c r="E38" s="284"/>
      <c r="F38" s="215"/>
      <c r="G38" s="215"/>
      <c r="H38" s="215"/>
      <c r="I38" s="215"/>
      <c r="J38" s="215"/>
      <c r="K38" s="215"/>
      <c r="L38" s="215"/>
      <c r="M38" s="215"/>
    </row>
    <row r="39" spans="1:13" ht="18" x14ac:dyDescent="0.25">
      <c r="A39" s="222">
        <v>541</v>
      </c>
      <c r="B39" s="238" t="s">
        <v>309</v>
      </c>
      <c r="C39" s="288">
        <f>SUM(C40:C58)</f>
        <v>0</v>
      </c>
      <c r="D39" s="288">
        <f>SUM(D40:D58)</f>
        <v>700</v>
      </c>
      <c r="E39" s="284"/>
      <c r="F39" s="215"/>
      <c r="G39" s="215"/>
      <c r="H39" s="215"/>
      <c r="I39" s="215"/>
      <c r="J39" s="215"/>
      <c r="K39" s="215"/>
      <c r="L39" s="215"/>
      <c r="M39" s="215"/>
    </row>
    <row r="40" spans="1:13" ht="18" x14ac:dyDescent="0.25">
      <c r="A40" s="234">
        <v>54101</v>
      </c>
      <c r="B40" s="235" t="s">
        <v>310</v>
      </c>
      <c r="C40" s="301">
        <v>0</v>
      </c>
      <c r="D40" s="301">
        <v>0</v>
      </c>
      <c r="E40" s="284"/>
      <c r="F40" s="215"/>
      <c r="G40" s="215"/>
      <c r="H40" s="215"/>
      <c r="I40" s="215"/>
      <c r="J40" s="215"/>
      <c r="K40" s="215"/>
      <c r="L40" s="215"/>
      <c r="M40" s="215"/>
    </row>
    <row r="41" spans="1:13" ht="18" x14ac:dyDescent="0.25">
      <c r="A41" s="234">
        <v>54103</v>
      </c>
      <c r="B41" s="235" t="s">
        <v>311</v>
      </c>
      <c r="C41" s="301">
        <v>0</v>
      </c>
      <c r="D41" s="301">
        <v>0</v>
      </c>
      <c r="E41" s="284"/>
      <c r="F41" s="215"/>
      <c r="G41" s="215"/>
      <c r="H41" s="215"/>
      <c r="I41" s="215"/>
      <c r="J41" s="215"/>
      <c r="K41" s="215"/>
      <c r="L41" s="215"/>
      <c r="M41" s="215"/>
    </row>
    <row r="42" spans="1:13" ht="18" x14ac:dyDescent="0.25">
      <c r="A42" s="234">
        <v>54104</v>
      </c>
      <c r="B42" s="235" t="s">
        <v>312</v>
      </c>
      <c r="C42" s="301">
        <v>0</v>
      </c>
      <c r="D42" s="301">
        <v>0</v>
      </c>
      <c r="E42" s="284"/>
      <c r="F42" s="215"/>
      <c r="G42" s="215"/>
      <c r="H42" s="215"/>
      <c r="I42" s="215"/>
      <c r="J42" s="215"/>
      <c r="K42" s="215"/>
      <c r="L42" s="215"/>
      <c r="M42" s="215"/>
    </row>
    <row r="43" spans="1:13" ht="18" x14ac:dyDescent="0.25">
      <c r="A43" s="234">
        <v>54105</v>
      </c>
      <c r="B43" s="235" t="s">
        <v>313</v>
      </c>
      <c r="C43" s="301">
        <v>0</v>
      </c>
      <c r="D43" s="301">
        <v>100</v>
      </c>
      <c r="E43" s="284"/>
      <c r="F43" s="215"/>
      <c r="G43" s="215"/>
      <c r="H43" s="215"/>
      <c r="I43" s="215"/>
      <c r="J43" s="215"/>
      <c r="K43" s="215"/>
      <c r="L43" s="215"/>
      <c r="M43" s="215"/>
    </row>
    <row r="44" spans="1:13" ht="18" x14ac:dyDescent="0.25">
      <c r="A44" s="234">
        <v>54106</v>
      </c>
      <c r="B44" s="235" t="s">
        <v>314</v>
      </c>
      <c r="C44" s="301">
        <v>0</v>
      </c>
      <c r="D44" s="301">
        <v>0</v>
      </c>
      <c r="E44" s="284"/>
      <c r="F44" s="215"/>
      <c r="G44" s="215"/>
      <c r="H44" s="215"/>
      <c r="I44" s="215"/>
      <c r="J44" s="215"/>
      <c r="K44" s="215"/>
      <c r="L44" s="215"/>
      <c r="M44" s="215"/>
    </row>
    <row r="45" spans="1:13" ht="18" x14ac:dyDescent="0.25">
      <c r="A45" s="234">
        <v>54107</v>
      </c>
      <c r="B45" s="235" t="s">
        <v>315</v>
      </c>
      <c r="C45" s="301">
        <v>0</v>
      </c>
      <c r="D45" s="301">
        <v>0</v>
      </c>
      <c r="E45" s="284"/>
      <c r="F45" s="215"/>
      <c r="G45" s="215"/>
      <c r="H45" s="215"/>
      <c r="I45" s="215"/>
      <c r="J45" s="215"/>
      <c r="K45" s="215"/>
      <c r="L45" s="215"/>
      <c r="M45" s="215"/>
    </row>
    <row r="46" spans="1:13" ht="18" x14ac:dyDescent="0.25">
      <c r="A46" s="234">
        <v>54108</v>
      </c>
      <c r="B46" s="235" t="s">
        <v>316</v>
      </c>
      <c r="C46" s="301">
        <v>0</v>
      </c>
      <c r="D46" s="301">
        <v>0</v>
      </c>
      <c r="E46" s="284"/>
      <c r="F46" s="215"/>
      <c r="G46" s="215"/>
      <c r="H46" s="215"/>
      <c r="I46" s="215"/>
      <c r="J46" s="215"/>
      <c r="K46" s="215"/>
      <c r="L46" s="215"/>
      <c r="M46" s="215"/>
    </row>
    <row r="47" spans="1:13" ht="18" x14ac:dyDescent="0.25">
      <c r="A47" s="234">
        <v>54109</v>
      </c>
      <c r="B47" s="235" t="s">
        <v>317</v>
      </c>
      <c r="C47" s="301">
        <v>0</v>
      </c>
      <c r="D47" s="301">
        <v>0</v>
      </c>
      <c r="E47" s="284"/>
      <c r="F47" s="215"/>
      <c r="G47" s="215"/>
      <c r="H47" s="215"/>
      <c r="I47" s="215"/>
      <c r="J47" s="215"/>
      <c r="K47" s="215"/>
      <c r="L47" s="215"/>
      <c r="M47" s="215"/>
    </row>
    <row r="48" spans="1:13" ht="18" x14ac:dyDescent="0.25">
      <c r="A48" s="234">
        <v>54110</v>
      </c>
      <c r="B48" s="235" t="s">
        <v>318</v>
      </c>
      <c r="C48" s="301">
        <v>0</v>
      </c>
      <c r="D48" s="301">
        <v>0</v>
      </c>
      <c r="E48" s="284"/>
      <c r="F48" s="215"/>
      <c r="G48" s="215"/>
      <c r="H48" s="215"/>
      <c r="I48" s="215"/>
      <c r="J48" s="215"/>
      <c r="K48" s="215"/>
      <c r="L48" s="215"/>
      <c r="M48" s="215"/>
    </row>
    <row r="49" spans="1:13" ht="18" x14ac:dyDescent="0.25">
      <c r="A49" s="234">
        <v>54111</v>
      </c>
      <c r="B49" s="235" t="s">
        <v>319</v>
      </c>
      <c r="C49" s="301">
        <v>0</v>
      </c>
      <c r="D49" s="301">
        <v>0</v>
      </c>
      <c r="E49" s="284"/>
      <c r="F49" s="215"/>
      <c r="G49" s="215"/>
      <c r="H49" s="215"/>
      <c r="I49" s="215"/>
      <c r="J49" s="215"/>
      <c r="K49" s="215"/>
      <c r="L49" s="215"/>
      <c r="M49" s="215"/>
    </row>
    <row r="50" spans="1:13" ht="18" x14ac:dyDescent="0.25">
      <c r="A50" s="234">
        <v>54112</v>
      </c>
      <c r="B50" s="235" t="s">
        <v>320</v>
      </c>
      <c r="C50" s="301">
        <v>0</v>
      </c>
      <c r="D50" s="301">
        <v>0</v>
      </c>
      <c r="E50" s="284"/>
      <c r="F50" s="215"/>
      <c r="G50" s="215"/>
      <c r="H50" s="215"/>
      <c r="I50" s="215"/>
      <c r="J50" s="215"/>
      <c r="K50" s="215"/>
      <c r="L50" s="215"/>
      <c r="M50" s="215"/>
    </row>
    <row r="51" spans="1:13" ht="18" x14ac:dyDescent="0.25">
      <c r="A51" s="234">
        <v>54114</v>
      </c>
      <c r="B51" s="235" t="s">
        <v>321</v>
      </c>
      <c r="C51" s="301">
        <v>0</v>
      </c>
      <c r="D51" s="301">
        <v>100</v>
      </c>
      <c r="E51" s="284"/>
      <c r="F51" s="215"/>
      <c r="G51" s="215"/>
      <c r="H51" s="215"/>
      <c r="I51" s="215"/>
      <c r="J51" s="215"/>
      <c r="K51" s="215"/>
      <c r="L51" s="215"/>
      <c r="M51" s="215"/>
    </row>
    <row r="52" spans="1:13" ht="18" x14ac:dyDescent="0.25">
      <c r="A52" s="234">
        <v>54115</v>
      </c>
      <c r="B52" s="235" t="s">
        <v>322</v>
      </c>
      <c r="C52" s="301">
        <v>0</v>
      </c>
      <c r="D52" s="301">
        <v>500</v>
      </c>
      <c r="E52" s="284"/>
      <c r="F52" s="215"/>
      <c r="G52" s="215"/>
      <c r="H52" s="215"/>
      <c r="I52" s="215"/>
      <c r="J52" s="215"/>
      <c r="K52" s="215"/>
      <c r="L52" s="215"/>
      <c r="M52" s="215"/>
    </row>
    <row r="53" spans="1:13" ht="18" x14ac:dyDescent="0.25">
      <c r="A53" s="234">
        <v>54116</v>
      </c>
      <c r="B53" s="235" t="s">
        <v>323</v>
      </c>
      <c r="C53" s="301">
        <v>0</v>
      </c>
      <c r="D53" s="301">
        <v>0</v>
      </c>
      <c r="E53" s="284"/>
      <c r="F53" s="215"/>
      <c r="G53" s="215"/>
      <c r="H53" s="215"/>
      <c r="I53" s="215"/>
      <c r="J53" s="215"/>
      <c r="K53" s="215"/>
      <c r="L53" s="215"/>
      <c r="M53" s="215"/>
    </row>
    <row r="54" spans="1:13" ht="18" x14ac:dyDescent="0.25">
      <c r="A54" s="234">
        <v>54117</v>
      </c>
      <c r="B54" s="235" t="s">
        <v>324</v>
      </c>
      <c r="C54" s="301">
        <v>0</v>
      </c>
      <c r="D54" s="301">
        <v>0</v>
      </c>
      <c r="E54" s="284"/>
      <c r="F54" s="215"/>
      <c r="G54" s="215"/>
      <c r="H54" s="215"/>
      <c r="I54" s="215"/>
      <c r="J54" s="215"/>
      <c r="K54" s="215"/>
      <c r="L54" s="215"/>
      <c r="M54" s="215"/>
    </row>
    <row r="55" spans="1:13" ht="18" x14ac:dyDescent="0.25">
      <c r="A55" s="234">
        <v>54118</v>
      </c>
      <c r="B55" s="235" t="s">
        <v>325</v>
      </c>
      <c r="C55" s="301">
        <v>0</v>
      </c>
      <c r="D55" s="301">
        <v>0</v>
      </c>
      <c r="E55" s="284"/>
      <c r="F55" s="215"/>
      <c r="G55" s="215"/>
      <c r="H55" s="215"/>
      <c r="I55" s="215"/>
      <c r="J55" s="215"/>
      <c r="K55" s="215"/>
      <c r="L55" s="215"/>
      <c r="M55" s="215"/>
    </row>
    <row r="56" spans="1:13" ht="18" x14ac:dyDescent="0.25">
      <c r="A56" s="234">
        <v>54119</v>
      </c>
      <c r="B56" s="235" t="s">
        <v>326</v>
      </c>
      <c r="C56" s="301">
        <v>0</v>
      </c>
      <c r="D56" s="301">
        <v>0</v>
      </c>
      <c r="E56" s="284"/>
      <c r="F56" s="215"/>
      <c r="G56" s="215"/>
      <c r="H56" s="215"/>
      <c r="I56" s="215"/>
      <c r="J56" s="215"/>
      <c r="K56" s="215"/>
      <c r="L56" s="215"/>
      <c r="M56" s="215"/>
    </row>
    <row r="57" spans="1:13" ht="18" x14ac:dyDescent="0.25">
      <c r="A57" s="234">
        <v>54121</v>
      </c>
      <c r="B57" s="235" t="s">
        <v>327</v>
      </c>
      <c r="C57" s="301">
        <v>0</v>
      </c>
      <c r="D57" s="301">
        <v>0</v>
      </c>
      <c r="E57" s="284"/>
      <c r="F57" s="215"/>
      <c r="G57" s="215"/>
      <c r="H57" s="215"/>
      <c r="I57" s="215"/>
      <c r="J57" s="215"/>
      <c r="K57" s="215"/>
      <c r="L57" s="215"/>
      <c r="M57" s="215"/>
    </row>
    <row r="58" spans="1:13" ht="18" x14ac:dyDescent="0.25">
      <c r="A58" s="234">
        <v>54199</v>
      </c>
      <c r="B58" s="235" t="s">
        <v>328</v>
      </c>
      <c r="C58" s="301">
        <v>0</v>
      </c>
      <c r="D58" s="301">
        <v>0</v>
      </c>
      <c r="E58" s="284"/>
      <c r="F58" s="215"/>
      <c r="G58" s="215"/>
      <c r="H58" s="215"/>
      <c r="I58" s="215"/>
      <c r="J58" s="215"/>
      <c r="K58" s="215"/>
      <c r="L58" s="215"/>
      <c r="M58" s="215"/>
    </row>
    <row r="59" spans="1:13" ht="18" x14ac:dyDescent="0.25">
      <c r="A59" s="222">
        <v>542</v>
      </c>
      <c r="B59" s="238" t="s">
        <v>329</v>
      </c>
      <c r="C59" s="288">
        <f>SUM(C60:C64)</f>
        <v>0</v>
      </c>
      <c r="D59" s="288">
        <f>SUM(D60:D64)</f>
        <v>150</v>
      </c>
      <c r="E59" s="284"/>
      <c r="F59" s="215"/>
      <c r="G59" s="215"/>
      <c r="H59" s="215"/>
      <c r="I59" s="215"/>
      <c r="J59" s="215"/>
      <c r="K59" s="215"/>
      <c r="L59" s="215"/>
      <c r="M59" s="215"/>
    </row>
    <row r="60" spans="1:13" ht="18" x14ac:dyDescent="0.25">
      <c r="A60" s="234">
        <v>54205</v>
      </c>
      <c r="B60" s="235" t="s">
        <v>21</v>
      </c>
      <c r="C60" s="301">
        <v>0</v>
      </c>
      <c r="D60" s="301">
        <v>0</v>
      </c>
      <c r="E60" s="284"/>
      <c r="F60" s="215"/>
      <c r="G60" s="215"/>
      <c r="H60" s="215"/>
      <c r="I60" s="215"/>
      <c r="J60" s="215"/>
      <c r="K60" s="215"/>
      <c r="L60" s="215"/>
      <c r="M60" s="215"/>
    </row>
    <row r="61" spans="1:13" ht="18" x14ac:dyDescent="0.25">
      <c r="A61" s="234">
        <v>54201</v>
      </c>
      <c r="B61" s="235" t="s">
        <v>330</v>
      </c>
      <c r="C61" s="301">
        <v>0</v>
      </c>
      <c r="D61" s="301">
        <v>0</v>
      </c>
      <c r="E61" s="284"/>
      <c r="F61" s="215"/>
      <c r="G61" s="215"/>
      <c r="H61" s="215"/>
      <c r="I61" s="215"/>
      <c r="J61" s="215"/>
      <c r="K61" s="215"/>
      <c r="L61" s="215"/>
      <c r="M61" s="215"/>
    </row>
    <row r="62" spans="1:13" ht="18" x14ac:dyDescent="0.25">
      <c r="A62" s="234">
        <v>54202</v>
      </c>
      <c r="B62" s="235" t="s">
        <v>331</v>
      </c>
      <c r="C62" s="301">
        <v>0</v>
      </c>
      <c r="D62" s="301">
        <v>150</v>
      </c>
      <c r="E62" s="284"/>
      <c r="F62" s="215"/>
      <c r="G62" s="215"/>
      <c r="H62" s="215"/>
      <c r="I62" s="215"/>
      <c r="J62" s="215"/>
      <c r="K62" s="215"/>
      <c r="L62" s="215"/>
      <c r="M62" s="215"/>
    </row>
    <row r="63" spans="1:13" ht="18" x14ac:dyDescent="0.25">
      <c r="A63" s="234">
        <v>54203</v>
      </c>
      <c r="B63" s="235" t="s">
        <v>332</v>
      </c>
      <c r="C63" s="301">
        <v>0</v>
      </c>
      <c r="D63" s="301">
        <v>0</v>
      </c>
      <c r="E63" s="284"/>
      <c r="F63" s="215"/>
      <c r="G63" s="215"/>
      <c r="H63" s="215"/>
      <c r="I63" s="215"/>
      <c r="J63" s="215"/>
      <c r="K63" s="215"/>
      <c r="L63" s="215"/>
      <c r="M63" s="215"/>
    </row>
    <row r="64" spans="1:13" ht="18" x14ac:dyDescent="0.25">
      <c r="A64" s="234">
        <v>54204</v>
      </c>
      <c r="B64" s="215" t="s">
        <v>333</v>
      </c>
      <c r="C64" s="303">
        <v>0</v>
      </c>
      <c r="D64" s="303">
        <v>0</v>
      </c>
      <c r="E64" s="284"/>
      <c r="F64" s="215"/>
      <c r="G64" s="215"/>
      <c r="H64" s="215"/>
      <c r="I64" s="215"/>
      <c r="J64" s="215"/>
      <c r="K64" s="215"/>
      <c r="L64" s="215"/>
      <c r="M64" s="215"/>
    </row>
    <row r="65" spans="1:13" ht="18" x14ac:dyDescent="0.25">
      <c r="A65" s="222">
        <v>543</v>
      </c>
      <c r="B65" s="238" t="s">
        <v>334</v>
      </c>
      <c r="C65" s="288">
        <f>SUM(C66:C81)</f>
        <v>0</v>
      </c>
      <c r="D65" s="288">
        <f>SUM(D66:D81)</f>
        <v>0</v>
      </c>
      <c r="E65" s="284"/>
      <c r="F65" s="215"/>
      <c r="G65" s="215"/>
      <c r="H65" s="215"/>
      <c r="I65" s="215"/>
      <c r="J65" s="215"/>
      <c r="K65" s="215"/>
      <c r="L65" s="215"/>
      <c r="M65" s="215"/>
    </row>
    <row r="66" spans="1:13" ht="18" x14ac:dyDescent="0.25">
      <c r="A66" s="234">
        <v>54301</v>
      </c>
      <c r="B66" s="235" t="s">
        <v>335</v>
      </c>
      <c r="C66" s="301">
        <v>0</v>
      </c>
      <c r="D66" s="301">
        <v>0</v>
      </c>
      <c r="E66" s="284"/>
      <c r="F66" s="215"/>
      <c r="G66" s="215"/>
      <c r="H66" s="215"/>
      <c r="I66" s="215"/>
      <c r="J66" s="215"/>
      <c r="K66" s="215"/>
      <c r="L66" s="215"/>
      <c r="M66" s="215"/>
    </row>
    <row r="67" spans="1:13" ht="18" x14ac:dyDescent="0.25">
      <c r="A67" s="234">
        <v>54302</v>
      </c>
      <c r="B67" s="235" t="s">
        <v>336</v>
      </c>
      <c r="C67" s="301">
        <v>0</v>
      </c>
      <c r="D67" s="301">
        <v>0</v>
      </c>
      <c r="E67" s="284"/>
      <c r="F67" s="215"/>
      <c r="G67" s="215"/>
      <c r="H67" s="215"/>
      <c r="I67" s="215"/>
      <c r="J67" s="215"/>
      <c r="K67" s="215"/>
      <c r="L67" s="215"/>
      <c r="M67" s="215"/>
    </row>
    <row r="68" spans="1:13" ht="18" x14ac:dyDescent="0.25">
      <c r="A68" s="234">
        <v>54303</v>
      </c>
      <c r="B68" s="235" t="s">
        <v>337</v>
      </c>
      <c r="C68" s="301">
        <v>0</v>
      </c>
      <c r="D68" s="301">
        <v>0</v>
      </c>
      <c r="E68" s="284"/>
      <c r="F68" s="215"/>
      <c r="G68" s="215"/>
      <c r="H68" s="215"/>
      <c r="I68" s="215"/>
      <c r="J68" s="215"/>
      <c r="K68" s="215"/>
      <c r="L68" s="215"/>
      <c r="M68" s="215"/>
    </row>
    <row r="69" spans="1:13" ht="18" x14ac:dyDescent="0.25">
      <c r="A69" s="234">
        <v>54304</v>
      </c>
      <c r="B69" s="235" t="s">
        <v>338</v>
      </c>
      <c r="C69" s="301">
        <v>0</v>
      </c>
      <c r="D69" s="301">
        <v>0</v>
      </c>
      <c r="E69" s="284"/>
      <c r="F69" s="215"/>
      <c r="G69" s="215"/>
      <c r="H69" s="215"/>
      <c r="I69" s="215"/>
      <c r="J69" s="215"/>
      <c r="K69" s="215"/>
      <c r="L69" s="215"/>
      <c r="M69" s="215"/>
    </row>
    <row r="70" spans="1:13" ht="18" x14ac:dyDescent="0.25">
      <c r="A70" s="234">
        <v>54305</v>
      </c>
      <c r="B70" s="235" t="s">
        <v>339</v>
      </c>
      <c r="C70" s="301">
        <v>0</v>
      </c>
      <c r="D70" s="301">
        <v>0</v>
      </c>
      <c r="E70" s="284"/>
      <c r="F70" s="215"/>
      <c r="G70" s="215"/>
      <c r="H70" s="215"/>
      <c r="I70" s="215"/>
      <c r="J70" s="215"/>
      <c r="K70" s="215"/>
      <c r="L70" s="215"/>
      <c r="M70" s="215"/>
    </row>
    <row r="71" spans="1:13" ht="18" x14ac:dyDescent="0.25">
      <c r="A71" s="234">
        <v>54306</v>
      </c>
      <c r="B71" s="235" t="s">
        <v>340</v>
      </c>
      <c r="C71" s="301">
        <v>0</v>
      </c>
      <c r="D71" s="301">
        <v>0</v>
      </c>
      <c r="E71" s="284"/>
      <c r="F71" s="215"/>
      <c r="G71" s="215"/>
      <c r="H71" s="215"/>
      <c r="I71" s="215"/>
      <c r="J71" s="215"/>
      <c r="K71" s="215"/>
      <c r="L71" s="215"/>
      <c r="M71" s="215"/>
    </row>
    <row r="72" spans="1:13" ht="18" x14ac:dyDescent="0.25">
      <c r="A72" s="234">
        <v>54307</v>
      </c>
      <c r="B72" s="235" t="s">
        <v>341</v>
      </c>
      <c r="C72" s="301">
        <v>0</v>
      </c>
      <c r="D72" s="301">
        <v>0</v>
      </c>
      <c r="E72" s="284"/>
      <c r="F72" s="215"/>
      <c r="G72" s="215"/>
      <c r="H72" s="215"/>
      <c r="I72" s="215"/>
      <c r="J72" s="215"/>
      <c r="K72" s="215"/>
      <c r="L72" s="215"/>
      <c r="M72" s="215"/>
    </row>
    <row r="73" spans="1:13" ht="18" x14ac:dyDescent="0.25">
      <c r="A73" s="234">
        <v>54309</v>
      </c>
      <c r="B73" s="235" t="s">
        <v>342</v>
      </c>
      <c r="C73" s="301">
        <v>0</v>
      </c>
      <c r="D73" s="301">
        <v>0</v>
      </c>
      <c r="E73" s="284"/>
      <c r="F73" s="215"/>
      <c r="G73" s="215"/>
      <c r="H73" s="215"/>
      <c r="I73" s="215"/>
      <c r="J73" s="215"/>
      <c r="K73" s="215"/>
      <c r="L73" s="215"/>
      <c r="M73" s="215"/>
    </row>
    <row r="74" spans="1:13" ht="18" x14ac:dyDescent="0.25">
      <c r="A74" s="234">
        <v>54310</v>
      </c>
      <c r="B74" s="235" t="s">
        <v>343</v>
      </c>
      <c r="C74" s="301">
        <v>0</v>
      </c>
      <c r="D74" s="301">
        <v>0</v>
      </c>
      <c r="E74" s="284"/>
      <c r="F74" s="215"/>
      <c r="G74" s="215"/>
      <c r="H74" s="215"/>
      <c r="I74" s="215"/>
      <c r="J74" s="215"/>
      <c r="K74" s="215"/>
      <c r="L74" s="215"/>
      <c r="M74" s="215"/>
    </row>
    <row r="75" spans="1:13" ht="18" x14ac:dyDescent="0.25">
      <c r="A75" s="234">
        <v>54311</v>
      </c>
      <c r="B75" s="235" t="s">
        <v>344</v>
      </c>
      <c r="C75" s="301">
        <v>0</v>
      </c>
      <c r="D75" s="301">
        <v>0</v>
      </c>
      <c r="E75" s="284"/>
      <c r="F75" s="215"/>
      <c r="G75" s="215"/>
      <c r="H75" s="215"/>
      <c r="I75" s="215"/>
      <c r="J75" s="215"/>
      <c r="K75" s="215"/>
      <c r="L75" s="215"/>
      <c r="M75" s="215"/>
    </row>
    <row r="76" spans="1:13" ht="18" x14ac:dyDescent="0.25">
      <c r="A76" s="241">
        <v>54313</v>
      </c>
      <c r="B76" s="235" t="s">
        <v>345</v>
      </c>
      <c r="C76" s="301">
        <v>0</v>
      </c>
      <c r="D76" s="301">
        <v>0</v>
      </c>
      <c r="E76" s="284"/>
      <c r="F76" s="215"/>
      <c r="G76" s="215"/>
      <c r="H76" s="215"/>
      <c r="I76" s="215"/>
      <c r="J76" s="215"/>
      <c r="K76" s="215"/>
      <c r="L76" s="215"/>
      <c r="M76" s="215"/>
    </row>
    <row r="77" spans="1:13" ht="18" x14ac:dyDescent="0.25">
      <c r="A77" s="242">
        <v>54316</v>
      </c>
      <c r="B77" s="235" t="s">
        <v>346</v>
      </c>
      <c r="C77" s="301">
        <v>0</v>
      </c>
      <c r="D77" s="301">
        <v>0</v>
      </c>
      <c r="E77" s="284"/>
      <c r="F77" s="215"/>
      <c r="G77" s="215"/>
      <c r="H77" s="215"/>
      <c r="I77" s="215"/>
      <c r="J77" s="215"/>
      <c r="K77" s="215"/>
      <c r="L77" s="215"/>
      <c r="M77" s="215"/>
    </row>
    <row r="78" spans="1:13" ht="18" x14ac:dyDescent="0.25">
      <c r="A78" s="243">
        <v>54317</v>
      </c>
      <c r="B78" s="235" t="s">
        <v>347</v>
      </c>
      <c r="C78" s="301">
        <v>0</v>
      </c>
      <c r="D78" s="301">
        <v>0</v>
      </c>
      <c r="E78" s="284"/>
      <c r="F78" s="215"/>
      <c r="G78" s="215"/>
      <c r="H78" s="215"/>
      <c r="I78" s="215"/>
      <c r="J78" s="215"/>
      <c r="K78" s="215"/>
      <c r="L78" s="215"/>
      <c r="M78" s="215"/>
    </row>
    <row r="79" spans="1:13" ht="18" x14ac:dyDescent="0.25">
      <c r="A79" s="244">
        <v>54314</v>
      </c>
      <c r="B79" s="235" t="s">
        <v>348</v>
      </c>
      <c r="C79" s="301">
        <v>0</v>
      </c>
      <c r="D79" s="301">
        <v>0</v>
      </c>
      <c r="E79" s="284"/>
      <c r="F79" s="215"/>
      <c r="G79" s="215"/>
      <c r="H79" s="215"/>
      <c r="I79" s="215"/>
      <c r="J79" s="215"/>
      <c r="K79" s="215"/>
      <c r="L79" s="215"/>
      <c r="M79" s="215"/>
    </row>
    <row r="80" spans="1:13" ht="18" x14ac:dyDescent="0.25">
      <c r="A80" s="244">
        <v>54318</v>
      </c>
      <c r="B80" s="245" t="s">
        <v>349</v>
      </c>
      <c r="C80" s="301">
        <v>0</v>
      </c>
      <c r="D80" s="301">
        <v>0</v>
      </c>
      <c r="E80" s="284"/>
      <c r="F80" s="215"/>
      <c r="G80" s="215"/>
      <c r="H80" s="215"/>
      <c r="I80" s="215"/>
      <c r="J80" s="215"/>
      <c r="K80" s="215"/>
      <c r="L80" s="215"/>
      <c r="M80" s="215"/>
    </row>
    <row r="81" spans="1:13" ht="18" x14ac:dyDescent="0.25">
      <c r="A81" s="234">
        <v>54399</v>
      </c>
      <c r="B81" s="245" t="s">
        <v>350</v>
      </c>
      <c r="C81" s="301">
        <v>0</v>
      </c>
      <c r="D81" s="301">
        <v>0</v>
      </c>
      <c r="E81" s="284"/>
      <c r="F81" s="215"/>
      <c r="G81" s="215"/>
      <c r="H81" s="215"/>
      <c r="I81" s="215"/>
      <c r="J81" s="215"/>
      <c r="K81" s="215"/>
      <c r="L81" s="215"/>
      <c r="M81" s="215"/>
    </row>
    <row r="82" spans="1:13" ht="18" x14ac:dyDescent="0.25">
      <c r="A82" s="222">
        <v>544</v>
      </c>
      <c r="B82" s="246" t="s">
        <v>351</v>
      </c>
      <c r="C82" s="288">
        <f>SUM(C83:C93)</f>
        <v>0</v>
      </c>
      <c r="D82" s="288">
        <f>SUM(D83:D93)</f>
        <v>0</v>
      </c>
      <c r="E82" s="284"/>
      <c r="F82" s="215"/>
      <c r="G82" s="215"/>
      <c r="H82" s="215"/>
      <c r="I82" s="215"/>
      <c r="J82" s="215"/>
      <c r="K82" s="215"/>
      <c r="L82" s="215"/>
      <c r="M82" s="215"/>
    </row>
    <row r="83" spans="1:13" ht="18" x14ac:dyDescent="0.25">
      <c r="A83" s="234">
        <v>54401</v>
      </c>
      <c r="B83" s="235" t="s">
        <v>352</v>
      </c>
      <c r="C83" s="301">
        <v>0</v>
      </c>
      <c r="D83" s="301">
        <v>0</v>
      </c>
      <c r="E83" s="284"/>
      <c r="F83" s="215"/>
      <c r="G83" s="215"/>
      <c r="H83" s="215"/>
      <c r="I83" s="215"/>
      <c r="J83" s="215"/>
      <c r="K83" s="215"/>
      <c r="L83" s="215"/>
      <c r="M83" s="215"/>
    </row>
    <row r="84" spans="1:13" ht="18" x14ac:dyDescent="0.25">
      <c r="A84" s="234">
        <v>54402</v>
      </c>
      <c r="B84" s="235" t="s">
        <v>407</v>
      </c>
      <c r="C84" s="301">
        <v>0</v>
      </c>
      <c r="D84" s="301">
        <v>0</v>
      </c>
      <c r="E84" s="284"/>
      <c r="F84" s="215"/>
      <c r="G84" s="215"/>
      <c r="H84" s="215"/>
      <c r="I84" s="215"/>
      <c r="J84" s="215"/>
      <c r="K84" s="215"/>
      <c r="L84" s="215"/>
      <c r="M84" s="215"/>
    </row>
    <row r="85" spans="1:13" ht="18" x14ac:dyDescent="0.25">
      <c r="A85" s="234">
        <v>54404</v>
      </c>
      <c r="B85" s="235" t="s">
        <v>353</v>
      </c>
      <c r="C85" s="301">
        <v>0</v>
      </c>
      <c r="D85" s="301">
        <v>0</v>
      </c>
      <c r="E85" s="284"/>
      <c r="F85" s="215"/>
      <c r="G85" s="215"/>
      <c r="H85" s="215"/>
      <c r="I85" s="215"/>
      <c r="J85" s="215"/>
      <c r="K85" s="215"/>
      <c r="L85" s="215"/>
      <c r="M85" s="215"/>
    </row>
    <row r="86" spans="1:13" ht="18" x14ac:dyDescent="0.25">
      <c r="A86" s="234">
        <v>54403</v>
      </c>
      <c r="B86" s="235" t="s">
        <v>354</v>
      </c>
      <c r="C86" s="301">
        <v>0</v>
      </c>
      <c r="D86" s="301">
        <v>0</v>
      </c>
      <c r="E86" s="284"/>
      <c r="F86" s="215"/>
      <c r="G86" s="215"/>
      <c r="H86" s="215"/>
      <c r="I86" s="215"/>
      <c r="J86" s="215"/>
      <c r="K86" s="215"/>
      <c r="L86" s="215"/>
      <c r="M86" s="215"/>
    </row>
    <row r="87" spans="1:13" ht="18" x14ac:dyDescent="0.25">
      <c r="A87" s="234">
        <v>54501</v>
      </c>
      <c r="B87" s="235" t="s">
        <v>355</v>
      </c>
      <c r="C87" s="301">
        <v>0</v>
      </c>
      <c r="D87" s="301">
        <v>0</v>
      </c>
      <c r="E87" s="284"/>
      <c r="F87" s="215"/>
      <c r="G87" s="215"/>
      <c r="H87" s="215"/>
      <c r="I87" s="215"/>
      <c r="J87" s="215"/>
      <c r="K87" s="215"/>
      <c r="L87" s="215"/>
      <c r="M87" s="215"/>
    </row>
    <row r="88" spans="1:13" ht="18" x14ac:dyDescent="0.25">
      <c r="A88" s="234">
        <v>54503</v>
      </c>
      <c r="B88" s="235" t="s">
        <v>356</v>
      </c>
      <c r="C88" s="301">
        <v>0</v>
      </c>
      <c r="D88" s="301">
        <v>0</v>
      </c>
      <c r="E88" s="284"/>
      <c r="F88" s="215"/>
      <c r="G88" s="215"/>
      <c r="H88" s="215"/>
      <c r="I88" s="215"/>
      <c r="J88" s="215"/>
      <c r="K88" s="215"/>
      <c r="L88" s="215"/>
      <c r="M88" s="215"/>
    </row>
    <row r="89" spans="1:13" ht="18" x14ac:dyDescent="0.25">
      <c r="A89" s="234">
        <v>54505</v>
      </c>
      <c r="B89" s="235" t="s">
        <v>357</v>
      </c>
      <c r="C89" s="301">
        <v>0</v>
      </c>
      <c r="D89" s="301">
        <v>0</v>
      </c>
      <c r="E89" s="284"/>
      <c r="F89" s="215"/>
      <c r="G89" s="215"/>
      <c r="H89" s="215"/>
      <c r="I89" s="215"/>
      <c r="J89" s="215"/>
      <c r="K89" s="215"/>
      <c r="L89" s="215"/>
      <c r="M89" s="215"/>
    </row>
    <row r="90" spans="1:13" ht="18" x14ac:dyDescent="0.25">
      <c r="A90" s="234">
        <v>54507</v>
      </c>
      <c r="B90" s="235" t="s">
        <v>358</v>
      </c>
      <c r="C90" s="301">
        <v>0</v>
      </c>
      <c r="D90" s="301">
        <v>0</v>
      </c>
      <c r="E90" s="284"/>
      <c r="F90" s="215"/>
      <c r="G90" s="215"/>
      <c r="H90" s="215"/>
      <c r="I90" s="215"/>
      <c r="J90" s="215"/>
      <c r="K90" s="215"/>
      <c r="L90" s="215"/>
      <c r="M90" s="215"/>
    </row>
    <row r="91" spans="1:13" ht="18" x14ac:dyDescent="0.25">
      <c r="A91" s="234">
        <v>54599</v>
      </c>
      <c r="B91" s="235" t="s">
        <v>359</v>
      </c>
      <c r="C91" s="301">
        <v>0</v>
      </c>
      <c r="D91" s="301">
        <v>0</v>
      </c>
      <c r="E91" s="284"/>
      <c r="F91" s="215"/>
      <c r="G91" s="215"/>
      <c r="H91" s="215"/>
      <c r="I91" s="215"/>
      <c r="J91" s="215"/>
      <c r="K91" s="215"/>
      <c r="L91" s="215"/>
      <c r="M91" s="215"/>
    </row>
    <row r="92" spans="1:13" ht="18" x14ac:dyDescent="0.25">
      <c r="A92" s="234">
        <v>54508</v>
      </c>
      <c r="B92" s="235" t="s">
        <v>360</v>
      </c>
      <c r="C92" s="301">
        <v>0</v>
      </c>
      <c r="D92" s="301">
        <v>0</v>
      </c>
      <c r="E92" s="284"/>
      <c r="F92" s="215"/>
      <c r="G92" s="215"/>
      <c r="H92" s="215"/>
      <c r="I92" s="215"/>
      <c r="J92" s="215"/>
      <c r="K92" s="215"/>
      <c r="L92" s="215"/>
      <c r="M92" s="215"/>
    </row>
    <row r="93" spans="1:13" ht="18" x14ac:dyDescent="0.25">
      <c r="A93" s="234">
        <v>54699</v>
      </c>
      <c r="B93" s="235" t="s">
        <v>44</v>
      </c>
      <c r="C93" s="301">
        <v>0</v>
      </c>
      <c r="D93" s="301">
        <v>0</v>
      </c>
      <c r="E93" s="284"/>
      <c r="F93" s="215"/>
      <c r="G93" s="215"/>
      <c r="H93" s="215"/>
      <c r="I93" s="215"/>
      <c r="J93" s="215"/>
      <c r="K93" s="215"/>
      <c r="L93" s="215"/>
      <c r="M93" s="215"/>
    </row>
    <row r="94" spans="1:13" ht="18" x14ac:dyDescent="0.25">
      <c r="A94" s="222">
        <v>55</v>
      </c>
      <c r="B94" s="238" t="s">
        <v>194</v>
      </c>
      <c r="C94" s="288">
        <f>SUM(C97,C99,C103,)+C95</f>
        <v>0</v>
      </c>
      <c r="D94" s="288">
        <f>SUM(D97,D99,D103,)+D95</f>
        <v>0</v>
      </c>
      <c r="E94" s="284"/>
      <c r="F94" s="215"/>
      <c r="G94" s="215"/>
      <c r="H94" s="215"/>
      <c r="I94" s="215"/>
      <c r="J94" s="215"/>
      <c r="K94" s="215"/>
      <c r="L94" s="215"/>
      <c r="M94" s="215"/>
    </row>
    <row r="95" spans="1:13" ht="18" x14ac:dyDescent="0.25">
      <c r="A95" s="222">
        <v>553</v>
      </c>
      <c r="B95" s="238" t="s">
        <v>361</v>
      </c>
      <c r="C95" s="288">
        <f>+C96</f>
        <v>0</v>
      </c>
      <c r="D95" s="288">
        <f>+D96</f>
        <v>0</v>
      </c>
      <c r="E95" s="284"/>
      <c r="F95" s="215"/>
      <c r="G95" s="215"/>
      <c r="H95" s="215"/>
      <c r="I95" s="215"/>
      <c r="J95" s="215"/>
      <c r="K95" s="215"/>
      <c r="L95" s="215"/>
      <c r="M95" s="215"/>
    </row>
    <row r="96" spans="1:13" ht="18" x14ac:dyDescent="0.25">
      <c r="A96" s="234">
        <v>55308</v>
      </c>
      <c r="B96" s="235" t="s">
        <v>362</v>
      </c>
      <c r="C96" s="288">
        <v>0</v>
      </c>
      <c r="D96" s="288">
        <v>0</v>
      </c>
      <c r="E96" s="284"/>
      <c r="F96" s="215"/>
      <c r="G96" s="215"/>
      <c r="H96" s="215"/>
      <c r="I96" s="215"/>
      <c r="J96" s="215"/>
      <c r="K96" s="215"/>
      <c r="L96" s="215"/>
      <c r="M96" s="215"/>
    </row>
    <row r="97" spans="1:13" ht="18" x14ac:dyDescent="0.25">
      <c r="A97" s="222">
        <v>555</v>
      </c>
      <c r="B97" s="238" t="s">
        <v>363</v>
      </c>
      <c r="C97" s="288">
        <f>SUM(C98)</f>
        <v>0</v>
      </c>
      <c r="D97" s="288">
        <f>SUM(D98)</f>
        <v>0</v>
      </c>
      <c r="E97" s="284"/>
      <c r="F97" s="215"/>
      <c r="G97" s="215"/>
      <c r="H97" s="215"/>
      <c r="I97" s="215"/>
      <c r="J97" s="215"/>
      <c r="K97" s="215"/>
      <c r="L97" s="215"/>
      <c r="M97" s="215"/>
    </row>
    <row r="98" spans="1:13" ht="18" x14ac:dyDescent="0.25">
      <c r="A98" s="234">
        <v>55599</v>
      </c>
      <c r="B98" s="235" t="s">
        <v>364</v>
      </c>
      <c r="C98" s="301"/>
      <c r="D98" s="301">
        <v>0</v>
      </c>
      <c r="E98" s="284"/>
      <c r="F98" s="215"/>
      <c r="G98" s="215"/>
      <c r="H98" s="215"/>
      <c r="I98" s="215"/>
      <c r="J98" s="215"/>
      <c r="K98" s="215"/>
      <c r="L98" s="215"/>
      <c r="M98" s="215"/>
    </row>
    <row r="99" spans="1:13" ht="18" x14ac:dyDescent="0.25">
      <c r="A99" s="222">
        <v>556</v>
      </c>
      <c r="B99" s="238" t="s">
        <v>365</v>
      </c>
      <c r="C99" s="288">
        <f>SUM(C100:C102)</f>
        <v>0</v>
      </c>
      <c r="D99" s="288">
        <f>SUM(D100:D102)</f>
        <v>0</v>
      </c>
      <c r="E99" s="288">
        <f>SUM(E100:E102)</f>
        <v>0</v>
      </c>
      <c r="F99" s="215"/>
      <c r="G99" s="215"/>
      <c r="H99" s="215"/>
      <c r="I99" s="215"/>
      <c r="J99" s="215"/>
      <c r="K99" s="215"/>
      <c r="L99" s="215"/>
      <c r="M99" s="215"/>
    </row>
    <row r="100" spans="1:13" ht="18" x14ac:dyDescent="0.25">
      <c r="A100" s="234">
        <v>55601</v>
      </c>
      <c r="B100" s="235" t="s">
        <v>366</v>
      </c>
      <c r="C100" s="301">
        <v>0</v>
      </c>
      <c r="D100" s="301">
        <v>0</v>
      </c>
      <c r="E100" s="289">
        <v>0</v>
      </c>
      <c r="F100" s="215"/>
      <c r="G100" s="215"/>
      <c r="H100" s="215"/>
      <c r="I100" s="215"/>
      <c r="J100" s="215"/>
      <c r="K100" s="215"/>
      <c r="L100" s="215"/>
      <c r="M100" s="215"/>
    </row>
    <row r="101" spans="1:13" ht="18" x14ac:dyDescent="0.25">
      <c r="A101" s="234">
        <v>55602</v>
      </c>
      <c r="B101" s="235" t="s">
        <v>367</v>
      </c>
      <c r="C101" s="301">
        <v>0</v>
      </c>
      <c r="D101" s="301">
        <v>0</v>
      </c>
      <c r="E101" s="284"/>
      <c r="F101" s="215"/>
      <c r="G101" s="215"/>
      <c r="H101" s="215"/>
      <c r="I101" s="215"/>
      <c r="J101" s="215"/>
      <c r="K101" s="215"/>
      <c r="L101" s="215"/>
      <c r="M101" s="215"/>
    </row>
    <row r="102" spans="1:13" ht="18" x14ac:dyDescent="0.25">
      <c r="A102" s="234">
        <v>55603</v>
      </c>
      <c r="B102" s="235" t="s">
        <v>368</v>
      </c>
      <c r="C102" s="301">
        <v>0</v>
      </c>
      <c r="D102" s="301">
        <v>0</v>
      </c>
      <c r="E102" s="284"/>
      <c r="F102" s="215"/>
      <c r="G102" s="215"/>
      <c r="H102" s="215"/>
      <c r="I102" s="215"/>
      <c r="J102" s="215"/>
      <c r="K102" s="215"/>
      <c r="L102" s="215"/>
      <c r="M102" s="215"/>
    </row>
    <row r="103" spans="1:13" ht="18" x14ac:dyDescent="0.25">
      <c r="A103" s="222">
        <v>557</v>
      </c>
      <c r="B103" s="238" t="s">
        <v>369</v>
      </c>
      <c r="C103" s="288">
        <f>SUM(C104:C104)</f>
        <v>0</v>
      </c>
      <c r="D103" s="288">
        <f>SUM(D104:D104)</f>
        <v>0</v>
      </c>
      <c r="E103" s="284"/>
      <c r="F103" s="215"/>
      <c r="G103" s="215"/>
      <c r="H103" s="215"/>
      <c r="I103" s="215"/>
      <c r="J103" s="215"/>
      <c r="K103" s="215"/>
      <c r="L103" s="215"/>
      <c r="M103" s="215"/>
    </row>
    <row r="104" spans="1:13" ht="18" x14ac:dyDescent="0.25">
      <c r="A104" s="234">
        <v>55799</v>
      </c>
      <c r="B104" s="235" t="s">
        <v>370</v>
      </c>
      <c r="C104" s="301">
        <v>0</v>
      </c>
      <c r="D104" s="301">
        <v>0</v>
      </c>
      <c r="E104" s="284"/>
      <c r="F104" s="215"/>
      <c r="G104" s="215"/>
      <c r="H104" s="215"/>
      <c r="I104" s="215"/>
      <c r="J104" s="215"/>
      <c r="K104" s="215"/>
      <c r="L104" s="215"/>
      <c r="M104" s="215"/>
    </row>
    <row r="105" spans="1:13" ht="18" x14ac:dyDescent="0.25">
      <c r="A105" s="222">
        <v>56</v>
      </c>
      <c r="B105" s="238" t="s">
        <v>195</v>
      </c>
      <c r="C105" s="288">
        <f>SUM(C106,)</f>
        <v>0</v>
      </c>
      <c r="D105" s="288">
        <f>SUM(D106,)</f>
        <v>0</v>
      </c>
      <c r="E105" s="284"/>
      <c r="F105" s="215"/>
      <c r="G105" s="215"/>
      <c r="H105" s="215"/>
      <c r="I105" s="215"/>
      <c r="J105" s="215"/>
      <c r="K105" s="215"/>
      <c r="L105" s="215"/>
      <c r="M105" s="215"/>
    </row>
    <row r="106" spans="1:13" ht="18" x14ac:dyDescent="0.25">
      <c r="A106" s="222">
        <v>562</v>
      </c>
      <c r="B106" s="238" t="s">
        <v>371</v>
      </c>
      <c r="C106" s="288">
        <f>SUM(C107:C110)</f>
        <v>0</v>
      </c>
      <c r="D106" s="288">
        <f>SUM(D107:D110)</f>
        <v>0</v>
      </c>
      <c r="E106" s="284"/>
      <c r="F106" s="215"/>
      <c r="G106" s="215"/>
      <c r="H106" s="215"/>
      <c r="I106" s="215"/>
      <c r="J106" s="215"/>
      <c r="K106" s="215"/>
      <c r="L106" s="215"/>
      <c r="M106" s="215"/>
    </row>
    <row r="107" spans="1:13" ht="18" x14ac:dyDescent="0.25">
      <c r="A107" s="234">
        <v>56201</v>
      </c>
      <c r="B107" s="235" t="s">
        <v>195</v>
      </c>
      <c r="C107" s="301">
        <v>0</v>
      </c>
      <c r="D107" s="301">
        <v>0</v>
      </c>
      <c r="E107" s="284"/>
      <c r="F107" s="215"/>
      <c r="G107" s="215"/>
      <c r="H107" s="215"/>
      <c r="I107" s="215"/>
      <c r="J107" s="215"/>
      <c r="K107" s="215"/>
      <c r="L107" s="215"/>
      <c r="M107" s="215"/>
    </row>
    <row r="108" spans="1:13" ht="18" x14ac:dyDescent="0.25">
      <c r="A108" s="234">
        <v>56303</v>
      </c>
      <c r="B108" s="235" t="s">
        <v>372</v>
      </c>
      <c r="C108" s="301"/>
      <c r="D108" s="301">
        <v>0</v>
      </c>
      <c r="E108" s="284"/>
      <c r="F108" s="215"/>
      <c r="G108" s="215"/>
      <c r="H108" s="215"/>
      <c r="I108" s="215"/>
      <c r="J108" s="215"/>
      <c r="K108" s="215"/>
      <c r="L108" s="215"/>
      <c r="M108" s="215"/>
    </row>
    <row r="109" spans="1:13" ht="18" x14ac:dyDescent="0.25">
      <c r="A109" s="234">
        <v>56304</v>
      </c>
      <c r="B109" s="235" t="s">
        <v>373</v>
      </c>
      <c r="C109" s="301">
        <v>0</v>
      </c>
      <c r="D109" s="301">
        <v>0</v>
      </c>
      <c r="E109" s="284"/>
      <c r="F109" s="215"/>
      <c r="G109" s="215"/>
      <c r="H109" s="215"/>
      <c r="I109" s="215"/>
      <c r="J109" s="215"/>
      <c r="K109" s="215"/>
      <c r="L109" s="215"/>
      <c r="M109" s="215"/>
    </row>
    <row r="110" spans="1:13" ht="18" x14ac:dyDescent="0.25">
      <c r="A110" s="234">
        <v>56305</v>
      </c>
      <c r="B110" s="235" t="s">
        <v>374</v>
      </c>
      <c r="C110" s="301"/>
      <c r="D110" s="301">
        <v>0</v>
      </c>
      <c r="E110" s="284"/>
      <c r="F110" s="215"/>
      <c r="G110" s="215"/>
      <c r="H110" s="215"/>
      <c r="I110" s="215"/>
      <c r="J110" s="215"/>
      <c r="K110" s="215"/>
      <c r="L110" s="215"/>
      <c r="M110" s="215"/>
    </row>
    <row r="111" spans="1:13" ht="18" x14ac:dyDescent="0.25">
      <c r="A111" s="222">
        <v>61</v>
      </c>
      <c r="B111" s="238" t="s">
        <v>197</v>
      </c>
      <c r="C111" s="288">
        <f>SUM(C112,C120,C125,)+C118</f>
        <v>0</v>
      </c>
      <c r="D111" s="288">
        <f>SUM(D112,D120,D125,)</f>
        <v>0</v>
      </c>
      <c r="E111" s="284"/>
      <c r="F111" s="215"/>
      <c r="G111" s="215"/>
      <c r="H111" s="215"/>
      <c r="I111" s="215"/>
      <c r="J111" s="215"/>
      <c r="K111" s="215"/>
      <c r="L111" s="215"/>
      <c r="M111" s="215"/>
    </row>
    <row r="112" spans="1:13" ht="18" x14ac:dyDescent="0.25">
      <c r="A112" s="222">
        <v>611</v>
      </c>
      <c r="B112" s="238" t="s">
        <v>375</v>
      </c>
      <c r="C112" s="288">
        <f>SUM(C113:C117)</f>
        <v>0</v>
      </c>
      <c r="D112" s="288">
        <f>SUM(D113:D117)</f>
        <v>0</v>
      </c>
      <c r="E112" s="284"/>
      <c r="F112" s="215"/>
      <c r="G112" s="215"/>
      <c r="H112" s="215"/>
      <c r="I112" s="215"/>
      <c r="J112" s="215"/>
      <c r="K112" s="215"/>
      <c r="L112" s="215"/>
      <c r="M112" s="215"/>
    </row>
    <row r="113" spans="1:13" ht="18" x14ac:dyDescent="0.25">
      <c r="A113" s="234">
        <v>61101</v>
      </c>
      <c r="B113" s="235" t="s">
        <v>376</v>
      </c>
      <c r="C113" s="301">
        <v>0</v>
      </c>
      <c r="D113" s="301">
        <v>0</v>
      </c>
      <c r="E113" s="284"/>
      <c r="F113" s="215"/>
      <c r="G113" s="215"/>
      <c r="H113" s="215"/>
      <c r="I113" s="215"/>
      <c r="J113" s="215"/>
      <c r="K113" s="215"/>
      <c r="L113" s="215"/>
      <c r="M113" s="215"/>
    </row>
    <row r="114" spans="1:13" ht="18" x14ac:dyDescent="0.25">
      <c r="A114" s="234">
        <v>61102</v>
      </c>
      <c r="B114" s="235" t="s">
        <v>377</v>
      </c>
      <c r="C114" s="301">
        <v>0</v>
      </c>
      <c r="D114" s="301">
        <v>0</v>
      </c>
      <c r="E114" s="284"/>
      <c r="F114" s="215"/>
      <c r="G114" s="215"/>
      <c r="H114" s="215"/>
      <c r="I114" s="215"/>
      <c r="J114" s="215"/>
      <c r="K114" s="215"/>
      <c r="L114" s="215"/>
      <c r="M114" s="215"/>
    </row>
    <row r="115" spans="1:13" ht="18" x14ac:dyDescent="0.25">
      <c r="A115" s="234">
        <v>61105</v>
      </c>
      <c r="B115" s="235" t="s">
        <v>378</v>
      </c>
      <c r="C115" s="301">
        <v>0</v>
      </c>
      <c r="D115" s="301">
        <v>0</v>
      </c>
      <c r="E115" s="284"/>
      <c r="F115" s="215"/>
      <c r="G115" s="215"/>
      <c r="H115" s="215"/>
      <c r="I115" s="215"/>
      <c r="J115" s="215"/>
      <c r="K115" s="215"/>
      <c r="L115" s="215"/>
      <c r="M115" s="215"/>
    </row>
    <row r="116" spans="1:13" ht="18" x14ac:dyDescent="0.25">
      <c r="A116" s="234">
        <v>61104</v>
      </c>
      <c r="B116" s="235" t="s">
        <v>379</v>
      </c>
      <c r="C116" s="301">
        <v>0</v>
      </c>
      <c r="D116" s="301">
        <v>0</v>
      </c>
      <c r="E116" s="284"/>
      <c r="F116" s="215"/>
      <c r="G116" s="215"/>
      <c r="H116" s="215"/>
      <c r="I116" s="215"/>
      <c r="J116" s="215"/>
      <c r="K116" s="215"/>
      <c r="L116" s="215"/>
      <c r="M116" s="215"/>
    </row>
    <row r="117" spans="1:13" ht="18" x14ac:dyDescent="0.25">
      <c r="A117" s="234">
        <v>61199</v>
      </c>
      <c r="B117" s="235" t="s">
        <v>380</v>
      </c>
      <c r="C117" s="301">
        <v>0</v>
      </c>
      <c r="D117" s="301">
        <v>0</v>
      </c>
      <c r="E117" s="284"/>
      <c r="F117" s="215"/>
      <c r="G117" s="215"/>
      <c r="H117" s="215"/>
      <c r="I117" s="215"/>
      <c r="J117" s="215"/>
      <c r="K117" s="215"/>
      <c r="L117" s="215"/>
      <c r="M117" s="215"/>
    </row>
    <row r="118" spans="1:13" ht="18" x14ac:dyDescent="0.25">
      <c r="A118" s="222">
        <v>612</v>
      </c>
      <c r="B118" s="238" t="s">
        <v>381</v>
      </c>
      <c r="C118" s="288">
        <f>+C119</f>
        <v>0</v>
      </c>
      <c r="D118" s="288">
        <f>+D119</f>
        <v>0</v>
      </c>
      <c r="E118" s="284"/>
      <c r="F118" s="215"/>
      <c r="G118" s="215"/>
      <c r="H118" s="215"/>
      <c r="I118" s="215"/>
      <c r="J118" s="215"/>
      <c r="K118" s="215"/>
      <c r="L118" s="215"/>
      <c r="M118" s="215"/>
    </row>
    <row r="119" spans="1:13" ht="18" x14ac:dyDescent="0.25">
      <c r="A119" s="234">
        <v>61201</v>
      </c>
      <c r="B119" s="235" t="s">
        <v>382</v>
      </c>
      <c r="C119" s="301">
        <v>0</v>
      </c>
      <c r="D119" s="301"/>
      <c r="E119" s="284"/>
      <c r="F119" s="215"/>
      <c r="G119" s="215"/>
      <c r="H119" s="215"/>
      <c r="I119" s="215"/>
      <c r="J119" s="215"/>
      <c r="K119" s="215"/>
      <c r="L119" s="215"/>
      <c r="M119" s="215"/>
    </row>
    <row r="120" spans="1:13" ht="18" x14ac:dyDescent="0.25">
      <c r="A120" s="222">
        <v>615</v>
      </c>
      <c r="B120" s="238" t="s">
        <v>383</v>
      </c>
      <c r="C120" s="288">
        <f>SUM(C121:C124)</f>
        <v>0</v>
      </c>
      <c r="D120" s="288">
        <f>SUM(D121:D124)</f>
        <v>0</v>
      </c>
      <c r="E120" s="284"/>
      <c r="F120" s="215"/>
      <c r="G120" s="215"/>
      <c r="H120" s="215"/>
      <c r="I120" s="215"/>
      <c r="J120" s="215"/>
      <c r="K120" s="215"/>
      <c r="L120" s="215"/>
      <c r="M120" s="215"/>
    </row>
    <row r="121" spans="1:13" ht="18" x14ac:dyDescent="0.25">
      <c r="A121" s="234">
        <v>61501</v>
      </c>
      <c r="B121" s="245" t="s">
        <v>384</v>
      </c>
      <c r="C121" s="288">
        <v>0</v>
      </c>
      <c r="D121" s="288">
        <v>0</v>
      </c>
      <c r="E121" s="284"/>
      <c r="F121" s="215"/>
      <c r="G121" s="215"/>
      <c r="H121" s="215"/>
      <c r="I121" s="215"/>
      <c r="J121" s="215"/>
      <c r="K121" s="215"/>
      <c r="L121" s="215"/>
      <c r="M121" s="215"/>
    </row>
    <row r="122" spans="1:13" ht="18" x14ac:dyDescent="0.25">
      <c r="A122" s="234">
        <v>61502</v>
      </c>
      <c r="B122" s="245" t="s">
        <v>385</v>
      </c>
      <c r="C122" s="288">
        <v>0</v>
      </c>
      <c r="D122" s="288">
        <v>0</v>
      </c>
      <c r="E122" s="284"/>
      <c r="F122" s="215"/>
      <c r="G122" s="215"/>
      <c r="H122" s="215"/>
      <c r="I122" s="215"/>
      <c r="J122" s="215"/>
      <c r="K122" s="215"/>
      <c r="L122" s="215"/>
      <c r="M122" s="215"/>
    </row>
    <row r="123" spans="1:13" ht="18" x14ac:dyDescent="0.25">
      <c r="A123" s="234">
        <v>61503</v>
      </c>
      <c r="B123" s="245" t="s">
        <v>386</v>
      </c>
      <c r="C123" s="288">
        <v>0</v>
      </c>
      <c r="D123" s="288">
        <v>0</v>
      </c>
      <c r="E123" s="284"/>
      <c r="F123" s="215"/>
      <c r="G123" s="215"/>
      <c r="H123" s="215"/>
      <c r="I123" s="215"/>
      <c r="J123" s="215"/>
      <c r="K123" s="215"/>
      <c r="L123" s="215"/>
      <c r="M123" s="215"/>
    </row>
    <row r="124" spans="1:13" ht="18" x14ac:dyDescent="0.25">
      <c r="A124" s="234">
        <v>61599</v>
      </c>
      <c r="B124" s="245" t="s">
        <v>387</v>
      </c>
      <c r="C124" s="301">
        <v>0</v>
      </c>
      <c r="D124" s="301">
        <v>0</v>
      </c>
      <c r="E124" s="284"/>
      <c r="F124" s="215"/>
      <c r="G124" s="215"/>
      <c r="H124" s="215"/>
      <c r="I124" s="215"/>
      <c r="J124" s="215"/>
      <c r="K124" s="215"/>
      <c r="L124" s="215"/>
      <c r="M124" s="215"/>
    </row>
    <row r="125" spans="1:13" ht="18" x14ac:dyDescent="0.25">
      <c r="A125" s="222">
        <v>616</v>
      </c>
      <c r="B125" s="238" t="s">
        <v>388</v>
      </c>
      <c r="C125" s="288">
        <f>SUM(C126:C133)</f>
        <v>0</v>
      </c>
      <c r="D125" s="288">
        <f>SUM(D126:D133)</f>
        <v>0</v>
      </c>
      <c r="E125" s="284"/>
      <c r="F125" s="215"/>
      <c r="G125" s="215"/>
      <c r="H125" s="215"/>
      <c r="I125" s="215"/>
      <c r="J125" s="215"/>
      <c r="K125" s="215"/>
      <c r="L125" s="215"/>
      <c r="M125" s="215"/>
    </row>
    <row r="126" spans="1:13" ht="18" x14ac:dyDescent="0.25">
      <c r="A126" s="234">
        <v>61601</v>
      </c>
      <c r="B126" s="235" t="s">
        <v>389</v>
      </c>
      <c r="C126" s="288">
        <v>0</v>
      </c>
      <c r="D126" s="288">
        <v>0</v>
      </c>
      <c r="E126" s="284"/>
      <c r="F126" s="215"/>
      <c r="G126" s="215"/>
      <c r="H126" s="215"/>
      <c r="I126" s="215"/>
      <c r="J126" s="215"/>
      <c r="K126" s="215"/>
      <c r="L126" s="215"/>
      <c r="M126" s="215"/>
    </row>
    <row r="127" spans="1:13" ht="18" x14ac:dyDescent="0.25">
      <c r="A127" s="234">
        <v>61602</v>
      </c>
      <c r="B127" s="235" t="s">
        <v>390</v>
      </c>
      <c r="C127" s="288">
        <v>0</v>
      </c>
      <c r="D127" s="288">
        <v>0</v>
      </c>
      <c r="E127" s="284"/>
      <c r="F127" s="215"/>
      <c r="G127" s="215"/>
      <c r="H127" s="215"/>
      <c r="I127" s="215"/>
      <c r="J127" s="215"/>
      <c r="K127" s="215"/>
      <c r="L127" s="215"/>
      <c r="M127" s="215"/>
    </row>
    <row r="128" spans="1:13" ht="18" x14ac:dyDescent="0.25">
      <c r="A128" s="234">
        <v>61603</v>
      </c>
      <c r="B128" s="235" t="s">
        <v>391</v>
      </c>
      <c r="C128" s="288">
        <v>0</v>
      </c>
      <c r="D128" s="288">
        <v>0</v>
      </c>
      <c r="E128" s="284"/>
      <c r="F128" s="215"/>
      <c r="G128" s="215"/>
      <c r="H128" s="215"/>
      <c r="I128" s="215"/>
      <c r="J128" s="215"/>
      <c r="K128" s="215"/>
      <c r="L128" s="215"/>
      <c r="M128" s="215"/>
    </row>
    <row r="129" spans="1:13" ht="18" x14ac:dyDescent="0.25">
      <c r="A129" s="234">
        <v>61604</v>
      </c>
      <c r="B129" s="235" t="s">
        <v>392</v>
      </c>
      <c r="C129" s="288">
        <v>0</v>
      </c>
      <c r="D129" s="288">
        <v>0</v>
      </c>
      <c r="E129" s="284"/>
      <c r="F129" s="215"/>
      <c r="G129" s="215"/>
      <c r="H129" s="215"/>
      <c r="I129" s="215"/>
      <c r="J129" s="215"/>
      <c r="K129" s="215"/>
      <c r="L129" s="215"/>
      <c r="M129" s="215"/>
    </row>
    <row r="130" spans="1:13" ht="18" x14ac:dyDescent="0.25">
      <c r="A130" s="234">
        <v>61606</v>
      </c>
      <c r="B130" s="235" t="s">
        <v>393</v>
      </c>
      <c r="C130" s="288">
        <v>0</v>
      </c>
      <c r="D130" s="288">
        <v>0</v>
      </c>
      <c r="E130" s="284"/>
      <c r="F130" s="215"/>
      <c r="G130" s="215"/>
      <c r="H130" s="215"/>
      <c r="I130" s="215"/>
      <c r="J130" s="215"/>
      <c r="K130" s="215"/>
      <c r="L130" s="215"/>
      <c r="M130" s="215"/>
    </row>
    <row r="131" spans="1:13" ht="18" x14ac:dyDescent="0.25">
      <c r="A131" s="234">
        <v>61607</v>
      </c>
      <c r="B131" s="235" t="s">
        <v>394</v>
      </c>
      <c r="C131" s="288">
        <v>0</v>
      </c>
      <c r="D131" s="288"/>
      <c r="E131" s="284"/>
      <c r="F131" s="215"/>
      <c r="G131" s="215"/>
      <c r="H131" s="215"/>
      <c r="I131" s="215"/>
      <c r="J131" s="215"/>
      <c r="K131" s="215"/>
      <c r="L131" s="215"/>
      <c r="M131" s="215"/>
    </row>
    <row r="132" spans="1:13" ht="18" x14ac:dyDescent="0.25">
      <c r="A132" s="234">
        <v>61608</v>
      </c>
      <c r="B132" s="235" t="s">
        <v>395</v>
      </c>
      <c r="C132" s="288">
        <v>0</v>
      </c>
      <c r="D132" s="288">
        <v>0</v>
      </c>
      <c r="E132" s="284"/>
      <c r="F132" s="215"/>
      <c r="G132" s="215"/>
      <c r="H132" s="215"/>
      <c r="I132" s="215"/>
      <c r="J132" s="215"/>
      <c r="K132" s="215"/>
      <c r="L132" s="215"/>
      <c r="M132" s="215"/>
    </row>
    <row r="133" spans="1:13" ht="18" x14ac:dyDescent="0.25">
      <c r="A133" s="234">
        <v>61699</v>
      </c>
      <c r="B133" s="235" t="s">
        <v>396</v>
      </c>
      <c r="C133" s="301">
        <v>0</v>
      </c>
      <c r="D133" s="301">
        <v>0</v>
      </c>
      <c r="E133" s="284"/>
      <c r="F133" s="215"/>
      <c r="G133" s="215"/>
      <c r="H133" s="215"/>
      <c r="I133" s="215"/>
      <c r="J133" s="215"/>
      <c r="K133" s="215"/>
      <c r="L133" s="215"/>
      <c r="M133" s="215"/>
    </row>
    <row r="134" spans="1:13" ht="18" x14ac:dyDescent="0.25">
      <c r="A134" s="222">
        <v>62</v>
      </c>
      <c r="B134" s="238" t="s">
        <v>259</v>
      </c>
      <c r="C134" s="288">
        <f>SUM(C135,C137,)</f>
        <v>0</v>
      </c>
      <c r="D134" s="288">
        <f>SUM(D135,D137,)</f>
        <v>0</v>
      </c>
      <c r="E134" s="284"/>
      <c r="F134" s="215"/>
      <c r="G134" s="215"/>
      <c r="H134" s="215"/>
      <c r="I134" s="215"/>
      <c r="J134" s="215"/>
      <c r="K134" s="215"/>
      <c r="L134" s="215"/>
      <c r="M134" s="215"/>
    </row>
    <row r="135" spans="1:13" ht="18" x14ac:dyDescent="0.25">
      <c r="A135" s="222">
        <v>622</v>
      </c>
      <c r="B135" s="238" t="s">
        <v>397</v>
      </c>
      <c r="C135" s="288">
        <f>SUM(C136)</f>
        <v>0</v>
      </c>
      <c r="D135" s="288">
        <f>SUM(D136)</f>
        <v>0</v>
      </c>
      <c r="E135" s="284"/>
      <c r="F135" s="215"/>
      <c r="G135" s="215"/>
      <c r="H135" s="215"/>
      <c r="I135" s="215"/>
      <c r="J135" s="215"/>
      <c r="K135" s="215"/>
      <c r="L135" s="215"/>
      <c r="M135" s="215"/>
    </row>
    <row r="136" spans="1:13" ht="33.75" customHeight="1" x14ac:dyDescent="0.25">
      <c r="A136" s="234">
        <v>62201</v>
      </c>
      <c r="B136" s="249" t="s">
        <v>398</v>
      </c>
      <c r="C136" s="301"/>
      <c r="D136" s="301">
        <v>0</v>
      </c>
      <c r="E136" s="284"/>
      <c r="F136" s="215"/>
      <c r="G136" s="215"/>
      <c r="H136" s="215"/>
      <c r="I136" s="215"/>
      <c r="J136" s="215"/>
      <c r="K136" s="215"/>
      <c r="L136" s="215"/>
      <c r="M136" s="215"/>
    </row>
    <row r="137" spans="1:13" ht="18" x14ac:dyDescent="0.25">
      <c r="A137" s="222">
        <v>623</v>
      </c>
      <c r="B137" s="238" t="s">
        <v>399</v>
      </c>
      <c r="C137" s="288">
        <f>SUM(C138)</f>
        <v>0</v>
      </c>
      <c r="D137" s="288">
        <f>SUM(D138)</f>
        <v>0</v>
      </c>
      <c r="E137" s="284"/>
      <c r="F137" s="215"/>
      <c r="G137" s="215"/>
      <c r="H137" s="215"/>
      <c r="I137" s="215"/>
      <c r="J137" s="215"/>
      <c r="K137" s="215"/>
      <c r="L137" s="215"/>
      <c r="M137" s="215"/>
    </row>
    <row r="138" spans="1:13" ht="18" x14ac:dyDescent="0.25">
      <c r="A138" s="234">
        <v>62303</v>
      </c>
      <c r="B138" s="235" t="s">
        <v>372</v>
      </c>
      <c r="C138" s="301"/>
      <c r="D138" s="301">
        <v>0</v>
      </c>
      <c r="E138" s="284"/>
      <c r="F138" s="215"/>
      <c r="G138" s="215"/>
      <c r="H138" s="215"/>
      <c r="I138" s="215"/>
      <c r="J138" s="215"/>
      <c r="K138" s="215"/>
      <c r="L138" s="215"/>
      <c r="M138" s="215"/>
    </row>
    <row r="139" spans="1:13" ht="18" x14ac:dyDescent="0.25">
      <c r="A139" s="222">
        <v>72</v>
      </c>
      <c r="B139" s="238" t="s">
        <v>189</v>
      </c>
      <c r="C139" s="288">
        <f>SUM(C140)</f>
        <v>0</v>
      </c>
      <c r="D139" s="288">
        <f>SUM(D140)</f>
        <v>0</v>
      </c>
      <c r="E139" s="284"/>
      <c r="F139" s="215"/>
      <c r="G139" s="215"/>
      <c r="H139" s="215"/>
      <c r="I139" s="215"/>
      <c r="J139" s="215"/>
      <c r="K139" s="215"/>
      <c r="L139" s="215"/>
      <c r="M139" s="215"/>
    </row>
    <row r="140" spans="1:13" ht="18" x14ac:dyDescent="0.25">
      <c r="A140" s="222">
        <v>721</v>
      </c>
      <c r="B140" s="238" t="s">
        <v>400</v>
      </c>
      <c r="C140" s="288">
        <f>SUM(C141)</f>
        <v>0</v>
      </c>
      <c r="D140" s="288">
        <f>SUM(D141)</f>
        <v>0</v>
      </c>
      <c r="E140" s="284"/>
      <c r="F140" s="215"/>
      <c r="G140" s="215"/>
      <c r="H140" s="215"/>
      <c r="I140" s="215"/>
      <c r="J140" s="215"/>
      <c r="K140" s="215"/>
      <c r="L140" s="215"/>
      <c r="M140" s="215"/>
    </row>
    <row r="141" spans="1:13" ht="18.75" thickBot="1" x14ac:dyDescent="0.3">
      <c r="A141" s="250">
        <v>72101</v>
      </c>
      <c r="B141" s="251" t="s">
        <v>400</v>
      </c>
      <c r="C141" s="252">
        <v>0</v>
      </c>
      <c r="D141" s="308">
        <v>0</v>
      </c>
      <c r="E141" s="324"/>
      <c r="F141" s="215"/>
      <c r="G141" s="215"/>
      <c r="H141" s="215"/>
      <c r="I141" s="215"/>
      <c r="J141" s="215"/>
      <c r="K141" s="215"/>
      <c r="L141" s="215"/>
      <c r="M141" s="215"/>
    </row>
    <row r="142" spans="1:13" ht="18" x14ac:dyDescent="0.25">
      <c r="A142" s="254"/>
      <c r="B142" s="255" t="s">
        <v>93</v>
      </c>
      <c r="C142" s="310">
        <f>SUM(C38+C94+C105+C111+C134+C139)+C12</f>
        <v>0</v>
      </c>
      <c r="D142" s="310">
        <f>SUM(D38+D94+D105+D111+D134+D139)+D12+D32</f>
        <v>37141</v>
      </c>
      <c r="E142" s="310">
        <f>SUM(C142:D142)</f>
        <v>37141</v>
      </c>
      <c r="F142" s="215"/>
      <c r="G142" s="215"/>
      <c r="H142" s="215"/>
      <c r="I142" s="215"/>
      <c r="J142" s="215"/>
      <c r="K142" s="215"/>
      <c r="L142" s="215"/>
      <c r="M142" s="215"/>
    </row>
    <row r="143" spans="1:13" ht="18" x14ac:dyDescent="0.25">
      <c r="A143" s="215"/>
      <c r="B143" s="215"/>
      <c r="C143" s="215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</row>
    <row r="144" spans="1:13" ht="18" x14ac:dyDescent="0.25">
      <c r="A144" s="215"/>
      <c r="B144" s="215"/>
      <c r="C144" s="215"/>
      <c r="D144" s="215"/>
      <c r="E144" s="215"/>
      <c r="F144" s="215"/>
      <c r="G144" s="215"/>
      <c r="H144" s="215"/>
      <c r="I144" s="215"/>
      <c r="J144" s="215"/>
      <c r="K144" s="215"/>
      <c r="L144" s="215"/>
      <c r="M144" s="215"/>
    </row>
    <row r="145" spans="1:13" ht="18" x14ac:dyDescent="0.25">
      <c r="A145" s="665" t="s">
        <v>408</v>
      </c>
      <c r="B145" s="665" t="s">
        <v>409</v>
      </c>
      <c r="C145" s="674" t="s">
        <v>410</v>
      </c>
      <c r="D145" s="665" t="s">
        <v>411</v>
      </c>
      <c r="E145" s="674" t="s">
        <v>412</v>
      </c>
      <c r="F145" s="674" t="s">
        <v>413</v>
      </c>
      <c r="G145" s="674"/>
      <c r="H145" s="674" t="s">
        <v>414</v>
      </c>
      <c r="I145" s="664" t="s">
        <v>415</v>
      </c>
      <c r="J145" s="664"/>
      <c r="K145" s="664"/>
      <c r="L145" s="664"/>
      <c r="M145" s="665" t="s">
        <v>93</v>
      </c>
    </row>
    <row r="146" spans="1:13" ht="18" x14ac:dyDescent="0.25">
      <c r="A146" s="665"/>
      <c r="B146" s="665"/>
      <c r="C146" s="674"/>
      <c r="D146" s="665"/>
      <c r="E146" s="674"/>
      <c r="F146" s="674"/>
      <c r="G146" s="674"/>
      <c r="H146" s="674"/>
      <c r="I146" s="258" t="s">
        <v>416</v>
      </c>
      <c r="J146" s="675" t="s">
        <v>417</v>
      </c>
      <c r="K146" s="675"/>
      <c r="L146" s="675"/>
      <c r="M146" s="665"/>
    </row>
    <row r="147" spans="1:13" ht="36" x14ac:dyDescent="0.25">
      <c r="A147" s="665"/>
      <c r="B147" s="665"/>
      <c r="C147" s="674"/>
      <c r="D147" s="665"/>
      <c r="E147" s="674"/>
      <c r="F147" s="259" t="s">
        <v>418</v>
      </c>
      <c r="G147" s="259" t="s">
        <v>419</v>
      </c>
      <c r="H147" s="259" t="s">
        <v>420</v>
      </c>
      <c r="I147" s="259" t="s">
        <v>421</v>
      </c>
      <c r="J147" s="260" t="s">
        <v>422</v>
      </c>
      <c r="K147" s="260" t="s">
        <v>423</v>
      </c>
      <c r="L147" s="259" t="s">
        <v>265</v>
      </c>
      <c r="M147" s="665"/>
    </row>
    <row r="148" spans="1:13" ht="18" x14ac:dyDescent="0.25">
      <c r="A148" s="261">
        <v>32</v>
      </c>
      <c r="B148" s="269" t="s">
        <v>545</v>
      </c>
      <c r="C148" s="269" t="s">
        <v>546</v>
      </c>
      <c r="D148" s="325" t="s">
        <v>547</v>
      </c>
      <c r="E148" s="272" t="s">
        <v>139</v>
      </c>
      <c r="F148" s="265">
        <v>370</v>
      </c>
      <c r="G148" s="265">
        <f>+F148*12</f>
        <v>4440</v>
      </c>
      <c r="H148" s="268">
        <v>370</v>
      </c>
      <c r="I148" s="266">
        <f>+H148*6.75%*12</f>
        <v>299.70000000000005</v>
      </c>
      <c r="J148" s="268">
        <v>0</v>
      </c>
      <c r="K148" s="266">
        <f>+H148*7.5%*12</f>
        <v>333</v>
      </c>
      <c r="L148" s="266">
        <f>SUM(I148:K148)</f>
        <v>632.70000000000005</v>
      </c>
      <c r="M148" s="268">
        <f>ROUND((+G148+H148+L148),2)</f>
        <v>5442.7</v>
      </c>
    </row>
    <row r="149" spans="1:13" ht="18" x14ac:dyDescent="0.25">
      <c r="A149" s="261">
        <v>33</v>
      </c>
      <c r="B149" s="269" t="s">
        <v>548</v>
      </c>
      <c r="C149" s="269" t="s">
        <v>546</v>
      </c>
      <c r="D149" s="325" t="s">
        <v>547</v>
      </c>
      <c r="E149" s="272" t="s">
        <v>139</v>
      </c>
      <c r="F149" s="265">
        <v>370</v>
      </c>
      <c r="G149" s="265">
        <f>+F149*12</f>
        <v>4440</v>
      </c>
      <c r="H149" s="268">
        <v>370</v>
      </c>
      <c r="I149" s="266">
        <f>+H149*6.75%*12</f>
        <v>299.70000000000005</v>
      </c>
      <c r="J149" s="268">
        <v>0</v>
      </c>
      <c r="K149" s="266">
        <f>+H149*7.5%*12</f>
        <v>333</v>
      </c>
      <c r="L149" s="266">
        <f>SUM(I149:K149)</f>
        <v>632.70000000000005</v>
      </c>
      <c r="M149" s="268">
        <f>ROUND((+G149+H149+L149),2)</f>
        <v>5442.7</v>
      </c>
    </row>
    <row r="150" spans="1:13" ht="18" x14ac:dyDescent="0.25">
      <c r="A150" s="261">
        <v>34</v>
      </c>
      <c r="B150" s="269"/>
      <c r="C150" s="269" t="s">
        <v>549</v>
      </c>
      <c r="D150" s="325" t="s">
        <v>547</v>
      </c>
      <c r="E150" s="272" t="s">
        <v>139</v>
      </c>
      <c r="F150" s="265">
        <v>1000</v>
      </c>
      <c r="G150" s="265">
        <f>+F150*12</f>
        <v>12000</v>
      </c>
      <c r="H150" s="268">
        <v>1000</v>
      </c>
      <c r="I150" s="266">
        <f>+H150*6.75%*12</f>
        <v>810</v>
      </c>
      <c r="J150" s="268">
        <v>0</v>
      </c>
      <c r="K150" s="266">
        <f>+H150*7.5%*12</f>
        <v>900</v>
      </c>
      <c r="L150" s="266">
        <f>SUM(I150:K150)</f>
        <v>1710</v>
      </c>
      <c r="M150" s="268">
        <f>ROUND((+G150+H150+L150),2)</f>
        <v>14710</v>
      </c>
    </row>
    <row r="151" spans="1:13" ht="18" x14ac:dyDescent="0.25">
      <c r="A151" s="261">
        <v>35</v>
      </c>
      <c r="B151" s="269" t="s">
        <v>550</v>
      </c>
      <c r="C151" s="269" t="s">
        <v>551</v>
      </c>
      <c r="D151" s="325" t="s">
        <v>547</v>
      </c>
      <c r="E151" s="272" t="s">
        <v>139</v>
      </c>
      <c r="F151" s="265">
        <v>346</v>
      </c>
      <c r="G151" s="265">
        <f>+F151*12</f>
        <v>4152</v>
      </c>
      <c r="H151" s="268">
        <v>346</v>
      </c>
      <c r="I151" s="266">
        <f>+H151*6.75%*12</f>
        <v>280.26</v>
      </c>
      <c r="J151" s="268">
        <v>0</v>
      </c>
      <c r="K151" s="266">
        <f>+H151*7.5%*12</f>
        <v>311.39999999999998</v>
      </c>
      <c r="L151" s="266">
        <f>SUM(I151:K151)</f>
        <v>591.66</v>
      </c>
      <c r="M151" s="268">
        <f>ROUND((+G151+H151+L151),2)</f>
        <v>5089.66</v>
      </c>
    </row>
    <row r="152" spans="1:13" ht="18" x14ac:dyDescent="0.25">
      <c r="A152" s="261">
        <v>36</v>
      </c>
      <c r="B152" s="269" t="s">
        <v>552</v>
      </c>
      <c r="C152" s="269" t="s">
        <v>553</v>
      </c>
      <c r="D152" s="325" t="s">
        <v>547</v>
      </c>
      <c r="E152" s="272" t="s">
        <v>139</v>
      </c>
      <c r="F152" s="265">
        <v>346</v>
      </c>
      <c r="G152" s="265">
        <f>+F152*12</f>
        <v>4152</v>
      </c>
      <c r="H152" s="268">
        <v>346</v>
      </c>
      <c r="I152" s="266">
        <f>+H152*6.75%*12</f>
        <v>280.26</v>
      </c>
      <c r="J152" s="268">
        <v>0</v>
      </c>
      <c r="K152" s="266">
        <f>+H152*7.5%*12</f>
        <v>311.39999999999998</v>
      </c>
      <c r="L152" s="266">
        <f>SUM(I152:K152)</f>
        <v>591.66</v>
      </c>
      <c r="M152" s="268">
        <f>ROUND((+G152+H152+L152),2)</f>
        <v>5089.66</v>
      </c>
    </row>
    <row r="153" spans="1:13" ht="18" x14ac:dyDescent="0.25">
      <c r="A153" s="261"/>
      <c r="B153" s="313" t="s">
        <v>448</v>
      </c>
      <c r="C153" s="269"/>
      <c r="D153" s="325"/>
      <c r="E153" s="272"/>
      <c r="F153" s="316">
        <f t="shared" ref="F153:M153" si="0">SUM(F148:F152)</f>
        <v>2432</v>
      </c>
      <c r="G153" s="316">
        <f t="shared" si="0"/>
        <v>29184</v>
      </c>
      <c r="H153" s="316">
        <f t="shared" si="0"/>
        <v>2432</v>
      </c>
      <c r="I153" s="316">
        <f t="shared" si="0"/>
        <v>1969.92</v>
      </c>
      <c r="J153" s="316">
        <f t="shared" si="0"/>
        <v>0</v>
      </c>
      <c r="K153" s="316">
        <f t="shared" si="0"/>
        <v>2188.8000000000002</v>
      </c>
      <c r="L153" s="316">
        <f t="shared" si="0"/>
        <v>4158.72</v>
      </c>
      <c r="M153" s="316">
        <f t="shared" si="0"/>
        <v>35774.720000000001</v>
      </c>
    </row>
  </sheetData>
  <mergeCells count="20">
    <mergeCell ref="F145:G146"/>
    <mergeCell ref="H145:H146"/>
    <mergeCell ref="I145:L145"/>
    <mergeCell ref="M145:M147"/>
    <mergeCell ref="J146:L146"/>
    <mergeCell ref="A9:E9"/>
    <mergeCell ref="A10:B10"/>
    <mergeCell ref="C10:D10"/>
    <mergeCell ref="E10:E11"/>
    <mergeCell ref="A145:A147"/>
    <mergeCell ref="B145:B147"/>
    <mergeCell ref="C145:C147"/>
    <mergeCell ref="D145:D147"/>
    <mergeCell ref="E145:E147"/>
    <mergeCell ref="A8:E8"/>
    <mergeCell ref="A3:E3"/>
    <mergeCell ref="A4:E4"/>
    <mergeCell ref="A5:E5"/>
    <mergeCell ref="A6:E6"/>
    <mergeCell ref="A7:E7"/>
  </mergeCells>
  <pageMargins left="0.51181102362204722" right="0.11811023622047245" top="0.74803149606299213" bottom="0.55118110236220474" header="0.31496062992125984" footer="0.31496062992125984"/>
  <pageSetup scale="90" orientation="portrait" horizontalDpi="120" verticalDpi="72" r:id="rId1"/>
  <headerFooter>
    <oddFooter>&amp;A</oddFooter>
  </headerFooter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49"/>
  <sheetViews>
    <sheetView topLeftCell="A118" workbookViewId="0">
      <selection activeCell="G138" sqref="G138"/>
    </sheetView>
  </sheetViews>
  <sheetFormatPr baseColWidth="10" defaultRowHeight="15" x14ac:dyDescent="0.25"/>
  <cols>
    <col min="2" max="2" width="46.7109375" customWidth="1"/>
    <col min="3" max="3" width="13" customWidth="1"/>
    <col min="4" max="4" width="18.5703125" customWidth="1"/>
    <col min="5" max="5" width="15.28515625" customWidth="1"/>
    <col min="6" max="6" width="16" customWidth="1"/>
    <col min="8" max="8" width="14.7109375" customWidth="1"/>
    <col min="9" max="9" width="17.140625" customWidth="1"/>
    <col min="10" max="10" width="15.7109375" customWidth="1"/>
    <col min="11" max="11" width="14.85546875" customWidth="1"/>
    <col min="13" max="13" width="15.42578125" customWidth="1"/>
    <col min="14" max="14" width="15.140625" customWidth="1"/>
    <col min="15" max="15" width="16.7109375" customWidth="1"/>
  </cols>
  <sheetData>
    <row r="3" spans="1:15" ht="18" x14ac:dyDescent="0.25">
      <c r="A3" s="672" t="s">
        <v>401</v>
      </c>
      <c r="B3" s="672"/>
      <c r="C3" s="672"/>
      <c r="D3" s="672"/>
      <c r="E3" s="672"/>
      <c r="F3" s="215"/>
      <c r="G3" s="215"/>
      <c r="H3" s="215"/>
      <c r="I3" s="215"/>
      <c r="J3" s="215"/>
      <c r="K3" s="215"/>
      <c r="L3" s="215"/>
      <c r="M3" s="215"/>
      <c r="N3" s="215"/>
      <c r="O3" s="215"/>
    </row>
    <row r="4" spans="1:15" ht="18" x14ac:dyDescent="0.25">
      <c r="A4" s="672" t="s">
        <v>402</v>
      </c>
      <c r="B4" s="672"/>
      <c r="C4" s="672"/>
      <c r="D4" s="672"/>
      <c r="E4" s="672"/>
      <c r="F4" s="215"/>
      <c r="G4" s="215"/>
      <c r="H4" s="215"/>
      <c r="I4" s="215"/>
      <c r="J4" s="215"/>
      <c r="K4" s="215"/>
      <c r="L4" s="215"/>
      <c r="M4" s="215"/>
      <c r="N4" s="215"/>
      <c r="O4" s="215"/>
    </row>
    <row r="5" spans="1:15" ht="18" x14ac:dyDescent="0.25">
      <c r="A5" s="672" t="s">
        <v>163</v>
      </c>
      <c r="B5" s="672"/>
      <c r="C5" s="672"/>
      <c r="D5" s="672"/>
      <c r="E5" s="672"/>
      <c r="F5" s="215"/>
      <c r="G5" s="215"/>
      <c r="H5" s="215"/>
      <c r="I5" s="215"/>
      <c r="J5" s="215"/>
      <c r="K5" s="215"/>
      <c r="L5" s="215"/>
      <c r="M5" s="215"/>
      <c r="N5" s="215"/>
      <c r="O5" s="215"/>
    </row>
    <row r="6" spans="1:15" ht="18" x14ac:dyDescent="0.25">
      <c r="A6" s="672" t="s">
        <v>438</v>
      </c>
      <c r="B6" s="672"/>
      <c r="C6" s="672"/>
      <c r="D6" s="672"/>
      <c r="E6" s="672"/>
      <c r="F6" s="215"/>
      <c r="G6" s="215"/>
      <c r="H6" s="215"/>
      <c r="I6" s="215"/>
      <c r="J6" s="215"/>
      <c r="K6" s="215"/>
      <c r="L6" s="215"/>
      <c r="M6" s="215"/>
      <c r="N6" s="215"/>
      <c r="O6" s="215"/>
    </row>
    <row r="7" spans="1:15" ht="18" x14ac:dyDescent="0.25">
      <c r="A7" s="672" t="s">
        <v>403</v>
      </c>
      <c r="B7" s="672"/>
      <c r="C7" s="672"/>
      <c r="D7" s="672"/>
      <c r="E7" s="672"/>
      <c r="F7" s="215"/>
      <c r="G7" s="215"/>
      <c r="H7" s="215"/>
      <c r="I7" s="215"/>
      <c r="J7" s="215"/>
      <c r="K7" s="215"/>
      <c r="L7" s="215"/>
      <c r="M7" s="215"/>
      <c r="N7" s="215"/>
      <c r="O7" s="215"/>
    </row>
    <row r="8" spans="1:15" ht="18" x14ac:dyDescent="0.25">
      <c r="A8" s="672" t="s">
        <v>555</v>
      </c>
      <c r="B8" s="672"/>
      <c r="C8" s="672"/>
      <c r="D8" s="672"/>
      <c r="E8" s="672"/>
      <c r="F8" s="215"/>
      <c r="G8" s="215"/>
      <c r="H8" s="215"/>
      <c r="I8" s="215"/>
      <c r="J8" s="215"/>
      <c r="K8" s="215"/>
      <c r="L8" s="215"/>
      <c r="M8" s="215"/>
      <c r="N8" s="215"/>
      <c r="O8" s="215"/>
    </row>
    <row r="9" spans="1:15" ht="18" x14ac:dyDescent="0.25">
      <c r="A9" s="673" t="s">
        <v>558</v>
      </c>
      <c r="B9" s="673"/>
      <c r="C9" s="673"/>
      <c r="D9" s="673"/>
      <c r="E9" s="673"/>
      <c r="F9" s="215"/>
      <c r="G9" s="215"/>
      <c r="H9" s="215"/>
      <c r="I9" s="215"/>
      <c r="J9" s="215"/>
      <c r="K9" s="215"/>
      <c r="L9" s="215"/>
      <c r="M9" s="215"/>
      <c r="N9" s="215"/>
      <c r="O9" s="215"/>
    </row>
    <row r="10" spans="1:15" ht="18" x14ac:dyDescent="0.25">
      <c r="A10" s="664" t="s">
        <v>269</v>
      </c>
      <c r="B10" s="664"/>
      <c r="C10" s="664" t="s">
        <v>270</v>
      </c>
      <c r="D10" s="664"/>
      <c r="E10" s="665" t="s">
        <v>93</v>
      </c>
      <c r="F10" s="215"/>
      <c r="G10" s="215"/>
      <c r="H10" s="215"/>
      <c r="I10" s="215"/>
      <c r="J10" s="215"/>
      <c r="K10" s="215"/>
      <c r="L10" s="215"/>
      <c r="M10" s="215"/>
      <c r="N10" s="215"/>
      <c r="O10" s="215"/>
    </row>
    <row r="11" spans="1:15" ht="72" x14ac:dyDescent="0.25">
      <c r="A11" s="217" t="s">
        <v>271</v>
      </c>
      <c r="B11" s="217" t="s">
        <v>272</v>
      </c>
      <c r="C11" s="218" t="s">
        <v>405</v>
      </c>
      <c r="D11" s="218" t="s">
        <v>275</v>
      </c>
      <c r="E11" s="665"/>
      <c r="F11" s="215"/>
      <c r="G11" s="215"/>
      <c r="H11" s="215"/>
      <c r="I11" s="215"/>
      <c r="J11" s="215"/>
      <c r="K11" s="215"/>
      <c r="L11" s="215"/>
      <c r="M11" s="215"/>
      <c r="N11" s="215"/>
      <c r="O11" s="215"/>
    </row>
    <row r="12" spans="1:15" ht="18" x14ac:dyDescent="0.25">
      <c r="A12" s="219">
        <v>51</v>
      </c>
      <c r="B12" s="220" t="s">
        <v>192</v>
      </c>
      <c r="C12" s="221">
        <f>SUM(C13,C18,C22,C25,C27,C29,C35)</f>
        <v>0</v>
      </c>
      <c r="D12" s="221">
        <f>SUM(D13,D18,D22,D25,D27,D29,D35)</f>
        <v>5884</v>
      </c>
      <c r="E12" s="221"/>
      <c r="F12" s="215"/>
      <c r="G12" s="215"/>
      <c r="H12" s="215"/>
      <c r="I12" s="215"/>
      <c r="J12" s="215"/>
      <c r="K12" s="215"/>
      <c r="L12" s="215"/>
      <c r="M12" s="215"/>
      <c r="N12" s="215"/>
      <c r="O12" s="215"/>
    </row>
    <row r="13" spans="1:15" ht="18" x14ac:dyDescent="0.25">
      <c r="A13" s="222">
        <v>511</v>
      </c>
      <c r="B13" s="223" t="s">
        <v>276</v>
      </c>
      <c r="C13" s="224">
        <f>SUM(C14:C17)</f>
        <v>0</v>
      </c>
      <c r="D13" s="224">
        <f>SUM(D14:D17)</f>
        <v>5200</v>
      </c>
      <c r="E13" s="225"/>
      <c r="F13" s="215"/>
      <c r="G13" s="215"/>
      <c r="H13" s="215"/>
      <c r="I13" s="215"/>
      <c r="J13" s="215"/>
      <c r="K13" s="215"/>
      <c r="L13" s="215"/>
      <c r="M13" s="215"/>
      <c r="N13" s="215"/>
      <c r="O13" s="215"/>
    </row>
    <row r="14" spans="1:15" ht="18" x14ac:dyDescent="0.25">
      <c r="A14" s="226" t="s">
        <v>277</v>
      </c>
      <c r="B14" s="227" t="s">
        <v>278</v>
      </c>
      <c r="C14" s="228">
        <v>0</v>
      </c>
      <c r="D14" s="228">
        <v>4800</v>
      </c>
      <c r="E14" s="225"/>
      <c r="F14" s="215"/>
      <c r="G14" s="215"/>
      <c r="H14" s="215"/>
      <c r="I14" s="215"/>
      <c r="J14" s="215"/>
      <c r="K14" s="215"/>
      <c r="L14" s="215"/>
      <c r="M14" s="215"/>
      <c r="N14" s="215"/>
      <c r="O14" s="215"/>
    </row>
    <row r="15" spans="1:15" ht="18" x14ac:dyDescent="0.25">
      <c r="A15" s="226" t="s">
        <v>279</v>
      </c>
      <c r="B15" s="227" t="s">
        <v>280</v>
      </c>
      <c r="C15" s="228">
        <v>0</v>
      </c>
      <c r="D15" s="228">
        <v>400</v>
      </c>
      <c r="E15" s="225"/>
      <c r="F15" s="215"/>
      <c r="G15" s="215"/>
      <c r="H15" s="215"/>
      <c r="I15" s="215"/>
      <c r="J15" s="215"/>
      <c r="K15" s="215"/>
      <c r="L15" s="215"/>
      <c r="M15" s="215"/>
      <c r="N15" s="215"/>
      <c r="O15" s="215"/>
    </row>
    <row r="16" spans="1:15" ht="18" x14ac:dyDescent="0.25">
      <c r="A16" s="226" t="s">
        <v>281</v>
      </c>
      <c r="B16" s="227" t="s">
        <v>282</v>
      </c>
      <c r="C16" s="228">
        <v>0</v>
      </c>
      <c r="D16" s="228">
        <v>0</v>
      </c>
      <c r="E16" s="225"/>
      <c r="F16" s="215"/>
      <c r="G16" s="215"/>
      <c r="H16" s="215"/>
      <c r="I16" s="215"/>
      <c r="J16" s="215"/>
      <c r="K16" s="215"/>
      <c r="L16" s="215"/>
      <c r="M16" s="215"/>
      <c r="N16" s="215"/>
      <c r="O16" s="215"/>
    </row>
    <row r="17" spans="1:15" ht="18" x14ac:dyDescent="0.25">
      <c r="A17" s="226" t="s">
        <v>283</v>
      </c>
      <c r="B17" s="227" t="s">
        <v>284</v>
      </c>
      <c r="C17" s="229">
        <v>0</v>
      </c>
      <c r="D17" s="229">
        <v>0</v>
      </c>
      <c r="E17" s="230"/>
      <c r="F17" s="215"/>
      <c r="G17" s="215"/>
      <c r="H17" s="215"/>
      <c r="I17" s="215"/>
      <c r="J17" s="215"/>
      <c r="K17" s="215"/>
      <c r="L17" s="215"/>
      <c r="M17" s="215"/>
      <c r="N17" s="215"/>
      <c r="O17" s="215"/>
    </row>
    <row r="18" spans="1:15" ht="18" x14ac:dyDescent="0.25">
      <c r="A18" s="232" t="s">
        <v>285</v>
      </c>
      <c r="B18" s="233" t="s">
        <v>286</v>
      </c>
      <c r="C18" s="224">
        <f>SUM(C19:C21)</f>
        <v>0</v>
      </c>
      <c r="D18" s="224">
        <f>SUM(D19:D21)</f>
        <v>0</v>
      </c>
      <c r="E18" s="225"/>
      <c r="F18" s="215"/>
      <c r="G18" s="215"/>
      <c r="H18" s="215"/>
      <c r="I18" s="215"/>
      <c r="J18" s="215"/>
      <c r="K18" s="215"/>
      <c r="L18" s="215"/>
      <c r="M18" s="215"/>
      <c r="N18" s="215"/>
      <c r="O18" s="215"/>
    </row>
    <row r="19" spans="1:15" ht="18" x14ac:dyDescent="0.25">
      <c r="A19" s="226" t="s">
        <v>287</v>
      </c>
      <c r="B19" s="227" t="s">
        <v>278</v>
      </c>
      <c r="C19" s="228">
        <v>0</v>
      </c>
      <c r="D19" s="228">
        <v>0</v>
      </c>
      <c r="E19" s="225"/>
      <c r="F19" s="215"/>
      <c r="G19" s="215"/>
      <c r="H19" s="215"/>
      <c r="I19" s="215"/>
      <c r="J19" s="215"/>
      <c r="K19" s="215"/>
      <c r="L19" s="215"/>
      <c r="M19" s="215"/>
      <c r="N19" s="215"/>
      <c r="O19" s="215"/>
    </row>
    <row r="20" spans="1:15" ht="18" x14ac:dyDescent="0.25">
      <c r="A20" s="234">
        <v>51202</v>
      </c>
      <c r="B20" s="235" t="s">
        <v>288</v>
      </c>
      <c r="C20" s="228">
        <v>0</v>
      </c>
      <c r="D20" s="228">
        <v>0</v>
      </c>
      <c r="E20" s="225"/>
      <c r="F20" s="215"/>
      <c r="G20" s="215"/>
      <c r="H20" s="215"/>
      <c r="I20" s="215"/>
      <c r="J20" s="215"/>
      <c r="K20" s="215"/>
      <c r="L20" s="215"/>
      <c r="M20" s="215"/>
      <c r="N20" s="215"/>
      <c r="O20" s="215"/>
    </row>
    <row r="21" spans="1:15" ht="18" x14ac:dyDescent="0.25">
      <c r="A21" s="226" t="s">
        <v>289</v>
      </c>
      <c r="B21" s="227" t="s">
        <v>280</v>
      </c>
      <c r="C21" s="228">
        <v>0</v>
      </c>
      <c r="D21" s="228">
        <v>0</v>
      </c>
      <c r="E21" s="225"/>
      <c r="F21" s="215"/>
      <c r="G21" s="215"/>
      <c r="H21" s="215"/>
      <c r="I21" s="215"/>
      <c r="J21" s="215"/>
      <c r="K21" s="215"/>
      <c r="L21" s="215"/>
      <c r="M21" s="215"/>
      <c r="N21" s="215"/>
      <c r="O21" s="215"/>
    </row>
    <row r="22" spans="1:15" ht="18" x14ac:dyDescent="0.25">
      <c r="A22" s="232" t="s">
        <v>290</v>
      </c>
      <c r="B22" s="233" t="s">
        <v>291</v>
      </c>
      <c r="C22" s="224">
        <f>SUM(C23:C24)</f>
        <v>0</v>
      </c>
      <c r="D22" s="224">
        <f>SUM(D23:D24)</f>
        <v>0</v>
      </c>
      <c r="E22" s="225"/>
      <c r="F22" s="215"/>
      <c r="G22" s="215"/>
      <c r="H22" s="215"/>
      <c r="I22" s="215"/>
      <c r="J22" s="215"/>
      <c r="K22" s="215"/>
      <c r="L22" s="215"/>
      <c r="M22" s="215"/>
      <c r="N22" s="215"/>
      <c r="O22" s="215"/>
    </row>
    <row r="23" spans="1:15" ht="18" x14ac:dyDescent="0.25">
      <c r="A23" s="234">
        <v>51301</v>
      </c>
      <c r="B23" s="235" t="s">
        <v>292</v>
      </c>
      <c r="C23" s="237">
        <v>0</v>
      </c>
      <c r="D23" s="237">
        <v>0</v>
      </c>
      <c r="E23" s="225"/>
      <c r="F23" s="215"/>
      <c r="G23" s="215"/>
      <c r="H23" s="215"/>
      <c r="I23" s="215"/>
      <c r="J23" s="215"/>
      <c r="K23" s="215"/>
      <c r="L23" s="215"/>
      <c r="M23" s="215"/>
      <c r="N23" s="215"/>
      <c r="O23" s="215"/>
    </row>
    <row r="24" spans="1:15" ht="18" x14ac:dyDescent="0.25">
      <c r="A24" s="234">
        <v>51302</v>
      </c>
      <c r="B24" s="235" t="s">
        <v>293</v>
      </c>
      <c r="C24" s="237">
        <v>0</v>
      </c>
      <c r="D24" s="237">
        <v>0</v>
      </c>
      <c r="E24" s="225"/>
      <c r="F24" s="215"/>
      <c r="G24" s="215"/>
      <c r="H24" s="215"/>
      <c r="I24" s="215"/>
      <c r="J24" s="215"/>
      <c r="K24" s="215"/>
      <c r="L24" s="215"/>
      <c r="M24" s="215"/>
      <c r="N24" s="215"/>
      <c r="O24" s="215"/>
    </row>
    <row r="25" spans="1:15" ht="18" x14ac:dyDescent="0.25">
      <c r="A25" s="222">
        <v>514</v>
      </c>
      <c r="B25" s="238" t="s">
        <v>294</v>
      </c>
      <c r="C25" s="239">
        <f>SUM(C26)</f>
        <v>0</v>
      </c>
      <c r="D25" s="239">
        <f>SUM(D26)</f>
        <v>360</v>
      </c>
      <c r="E25" s="225"/>
      <c r="F25" s="215"/>
      <c r="G25" s="215"/>
      <c r="H25" s="215"/>
      <c r="I25" s="215"/>
      <c r="J25" s="215"/>
      <c r="K25" s="215"/>
      <c r="L25" s="215"/>
      <c r="M25" s="215"/>
      <c r="N25" s="215"/>
      <c r="O25" s="215"/>
    </row>
    <row r="26" spans="1:15" ht="18" x14ac:dyDescent="0.25">
      <c r="A26" s="226" t="s">
        <v>295</v>
      </c>
      <c r="B26" s="227" t="s">
        <v>296</v>
      </c>
      <c r="C26" s="228">
        <v>0</v>
      </c>
      <c r="D26" s="228">
        <v>360</v>
      </c>
      <c r="E26" s="225"/>
      <c r="F26" s="215"/>
      <c r="G26" s="215"/>
      <c r="H26" s="215"/>
      <c r="I26" s="215"/>
      <c r="J26" s="215"/>
      <c r="K26" s="215"/>
      <c r="L26" s="215"/>
      <c r="M26" s="215"/>
      <c r="N26" s="215"/>
      <c r="O26" s="215"/>
    </row>
    <row r="27" spans="1:15" ht="18" x14ac:dyDescent="0.25">
      <c r="A27" s="222">
        <v>515</v>
      </c>
      <c r="B27" s="238" t="s">
        <v>297</v>
      </c>
      <c r="C27" s="224">
        <f>SUM(C28)</f>
        <v>0</v>
      </c>
      <c r="D27" s="224">
        <f>SUM(D28)</f>
        <v>324</v>
      </c>
      <c r="E27" s="225"/>
      <c r="F27" s="215"/>
      <c r="G27" s="215"/>
      <c r="H27" s="215"/>
      <c r="I27" s="215"/>
      <c r="J27" s="215"/>
      <c r="K27" s="215"/>
      <c r="L27" s="215"/>
      <c r="M27" s="215"/>
      <c r="N27" s="215"/>
      <c r="O27" s="215"/>
    </row>
    <row r="28" spans="1:15" ht="18" x14ac:dyDescent="0.25">
      <c r="A28" s="226" t="s">
        <v>298</v>
      </c>
      <c r="B28" s="227" t="s">
        <v>299</v>
      </c>
      <c r="C28" s="228">
        <v>0</v>
      </c>
      <c r="D28" s="228">
        <v>324</v>
      </c>
      <c r="E28" s="225"/>
      <c r="F28" s="215"/>
      <c r="G28" s="215"/>
      <c r="H28" s="215"/>
      <c r="I28" s="215"/>
      <c r="J28" s="215"/>
      <c r="K28" s="215"/>
      <c r="L28" s="215"/>
      <c r="M28" s="215"/>
      <c r="N28" s="215"/>
      <c r="O28" s="215"/>
    </row>
    <row r="29" spans="1:15" ht="18" x14ac:dyDescent="0.25">
      <c r="A29" s="232" t="s">
        <v>300</v>
      </c>
      <c r="B29" s="233" t="s">
        <v>301</v>
      </c>
      <c r="C29" s="224" t="s">
        <v>302</v>
      </c>
      <c r="D29" s="224">
        <f>SUM(D30:D31)</f>
        <v>0</v>
      </c>
      <c r="E29" s="225"/>
      <c r="F29" s="215"/>
      <c r="G29" s="215"/>
      <c r="H29" s="215"/>
      <c r="I29" s="215"/>
      <c r="J29" s="215"/>
      <c r="K29" s="215"/>
      <c r="L29" s="215"/>
      <c r="M29" s="215"/>
      <c r="N29" s="215"/>
      <c r="O29" s="215"/>
    </row>
    <row r="30" spans="1:15" ht="18" x14ac:dyDescent="0.25">
      <c r="A30" s="234">
        <v>51601</v>
      </c>
      <c r="B30" s="235" t="s">
        <v>301</v>
      </c>
      <c r="C30" s="237">
        <v>0</v>
      </c>
      <c r="D30" s="237">
        <v>0</v>
      </c>
      <c r="E30" s="225"/>
      <c r="F30" s="215"/>
      <c r="G30" s="215"/>
      <c r="H30" s="215"/>
      <c r="I30" s="215"/>
      <c r="J30" s="215"/>
      <c r="K30" s="215"/>
      <c r="L30" s="215"/>
      <c r="M30" s="215"/>
      <c r="N30" s="215"/>
      <c r="O30" s="215"/>
    </row>
    <row r="31" spans="1:15" ht="18" x14ac:dyDescent="0.25">
      <c r="A31" s="234">
        <v>51602</v>
      </c>
      <c r="B31" s="235" t="s">
        <v>303</v>
      </c>
      <c r="C31" s="237">
        <v>0</v>
      </c>
      <c r="D31" s="237">
        <v>0</v>
      </c>
      <c r="E31" s="225"/>
      <c r="F31" s="215"/>
      <c r="G31" s="215"/>
      <c r="H31" s="215"/>
      <c r="I31" s="215"/>
      <c r="J31" s="215"/>
      <c r="K31" s="215"/>
      <c r="L31" s="215"/>
      <c r="M31" s="215"/>
      <c r="N31" s="215"/>
      <c r="O31" s="215"/>
    </row>
    <row r="32" spans="1:15" ht="18" x14ac:dyDescent="0.25">
      <c r="A32" s="222">
        <v>517</v>
      </c>
      <c r="B32" s="238" t="s">
        <v>304</v>
      </c>
      <c r="C32" s="237"/>
      <c r="D32" s="237">
        <f>SUM(D33:D34)</f>
        <v>0</v>
      </c>
      <c r="E32" s="225"/>
      <c r="F32" s="215"/>
      <c r="G32" s="215"/>
      <c r="H32" s="215"/>
      <c r="I32" s="215"/>
      <c r="J32" s="215"/>
      <c r="K32" s="215"/>
      <c r="L32" s="215"/>
      <c r="M32" s="215"/>
      <c r="N32" s="215"/>
      <c r="O32" s="215"/>
    </row>
    <row r="33" spans="1:15" ht="18" x14ac:dyDescent="0.25">
      <c r="A33" s="234">
        <v>51701</v>
      </c>
      <c r="B33" s="235" t="s">
        <v>305</v>
      </c>
      <c r="C33" s="237"/>
      <c r="D33" s="237">
        <v>0</v>
      </c>
      <c r="E33" s="225"/>
      <c r="F33" s="215"/>
      <c r="G33" s="215"/>
      <c r="H33" s="215"/>
      <c r="I33" s="215"/>
      <c r="J33" s="215"/>
      <c r="K33" s="215"/>
      <c r="L33" s="215"/>
      <c r="M33" s="215"/>
      <c r="N33" s="215"/>
      <c r="O33" s="215"/>
    </row>
    <row r="34" spans="1:15" ht="18" x14ac:dyDescent="0.25">
      <c r="A34" s="234">
        <v>51702</v>
      </c>
      <c r="B34" s="235" t="s">
        <v>306</v>
      </c>
      <c r="C34" s="237"/>
      <c r="D34" s="237">
        <v>0</v>
      </c>
      <c r="E34" s="225"/>
      <c r="F34" s="215"/>
      <c r="G34" s="215"/>
      <c r="H34" s="215"/>
      <c r="I34" s="215"/>
      <c r="J34" s="215"/>
      <c r="K34" s="215"/>
      <c r="L34" s="215"/>
      <c r="M34" s="215"/>
      <c r="N34" s="215"/>
      <c r="O34" s="215"/>
    </row>
    <row r="35" spans="1:15" ht="18" x14ac:dyDescent="0.25">
      <c r="A35" s="222">
        <v>519</v>
      </c>
      <c r="B35" s="238" t="s">
        <v>307</v>
      </c>
      <c r="C35" s="239">
        <f>SUM(C36:C37)</f>
        <v>0</v>
      </c>
      <c r="D35" s="239">
        <f>SUM(D36:D37)</f>
        <v>0</v>
      </c>
      <c r="E35" s="225"/>
      <c r="F35" s="215"/>
      <c r="G35" s="215"/>
      <c r="H35" s="215"/>
      <c r="I35" s="215"/>
      <c r="J35" s="215"/>
      <c r="K35" s="215"/>
      <c r="L35" s="215"/>
      <c r="M35" s="215"/>
      <c r="N35" s="215"/>
      <c r="O35" s="215"/>
    </row>
    <row r="36" spans="1:15" ht="18" x14ac:dyDescent="0.25">
      <c r="A36" s="234">
        <v>51901</v>
      </c>
      <c r="B36" s="235" t="s">
        <v>308</v>
      </c>
      <c r="C36" s="237">
        <v>0</v>
      </c>
      <c r="D36" s="237">
        <v>0</v>
      </c>
      <c r="E36" s="225"/>
      <c r="F36" s="215"/>
      <c r="G36" s="215"/>
      <c r="H36" s="215"/>
      <c r="I36" s="215"/>
      <c r="J36" s="215"/>
      <c r="K36" s="215"/>
      <c r="L36" s="215"/>
      <c r="M36" s="215"/>
      <c r="N36" s="215"/>
      <c r="O36" s="215"/>
    </row>
    <row r="37" spans="1:15" ht="18" x14ac:dyDescent="0.25">
      <c r="A37" s="234">
        <v>51999</v>
      </c>
      <c r="B37" s="235" t="s">
        <v>307</v>
      </c>
      <c r="C37" s="237">
        <v>0</v>
      </c>
      <c r="D37" s="237">
        <v>0</v>
      </c>
      <c r="E37" s="225"/>
      <c r="F37" s="215"/>
      <c r="G37" s="215"/>
      <c r="H37" s="215"/>
      <c r="I37" s="215"/>
      <c r="J37" s="215"/>
      <c r="K37" s="215"/>
      <c r="L37" s="215"/>
      <c r="M37" s="215"/>
      <c r="N37" s="215"/>
      <c r="O37" s="215"/>
    </row>
    <row r="38" spans="1:15" ht="18" x14ac:dyDescent="0.25">
      <c r="A38" s="222">
        <v>54</v>
      </c>
      <c r="B38" s="238" t="s">
        <v>193</v>
      </c>
      <c r="C38" s="224">
        <f>SUM(C39,C59,C65,C82,)</f>
        <v>0</v>
      </c>
      <c r="D38" s="224">
        <f>SUM(D39,D59,D65,D82,)</f>
        <v>1970</v>
      </c>
      <c r="E38" s="225"/>
      <c r="F38" s="215"/>
      <c r="G38" s="215"/>
      <c r="H38" s="215"/>
      <c r="I38" s="215"/>
      <c r="J38" s="215"/>
      <c r="K38" s="215"/>
      <c r="L38" s="215"/>
      <c r="M38" s="215"/>
      <c r="N38" s="215"/>
      <c r="O38" s="215"/>
    </row>
    <row r="39" spans="1:15" ht="18" x14ac:dyDescent="0.25">
      <c r="A39" s="222">
        <v>541</v>
      </c>
      <c r="B39" s="238" t="s">
        <v>309</v>
      </c>
      <c r="C39" s="239">
        <f>SUM(C40:C58)</f>
        <v>0</v>
      </c>
      <c r="D39" s="239">
        <f>SUM(D40:D58)</f>
        <v>1395</v>
      </c>
      <c r="E39" s="225"/>
      <c r="F39" s="215"/>
      <c r="G39" s="215"/>
      <c r="H39" s="215"/>
      <c r="I39" s="215"/>
      <c r="J39" s="215"/>
      <c r="K39" s="215"/>
      <c r="L39" s="215"/>
      <c r="M39" s="215"/>
      <c r="N39" s="215"/>
      <c r="O39" s="215"/>
    </row>
    <row r="40" spans="1:15" ht="18" x14ac:dyDescent="0.25">
      <c r="A40" s="234">
        <v>54101</v>
      </c>
      <c r="B40" s="235" t="s">
        <v>310</v>
      </c>
      <c r="C40" s="237">
        <v>0</v>
      </c>
      <c r="D40" s="237">
        <v>0</v>
      </c>
      <c r="E40" s="225"/>
      <c r="F40" s="215"/>
      <c r="G40" s="215"/>
      <c r="H40" s="215"/>
      <c r="I40" s="215"/>
      <c r="J40" s="215"/>
      <c r="K40" s="215"/>
      <c r="L40" s="215"/>
      <c r="M40" s="215"/>
      <c r="N40" s="215"/>
      <c r="O40" s="215"/>
    </row>
    <row r="41" spans="1:15" ht="18" x14ac:dyDescent="0.25">
      <c r="A41" s="234">
        <v>54103</v>
      </c>
      <c r="B41" s="235" t="s">
        <v>311</v>
      </c>
      <c r="C41" s="237">
        <v>0</v>
      </c>
      <c r="D41" s="237">
        <v>0</v>
      </c>
      <c r="E41" s="225"/>
      <c r="F41" s="215"/>
      <c r="G41" s="215"/>
      <c r="H41" s="215"/>
      <c r="I41" s="215"/>
      <c r="J41" s="215"/>
      <c r="K41" s="215"/>
      <c r="L41" s="215"/>
      <c r="M41" s="215"/>
      <c r="N41" s="215"/>
      <c r="O41" s="215"/>
    </row>
    <row r="42" spans="1:15" ht="18" x14ac:dyDescent="0.25">
      <c r="A42" s="234">
        <v>54104</v>
      </c>
      <c r="B42" s="235" t="s">
        <v>312</v>
      </c>
      <c r="C42" s="237">
        <v>0</v>
      </c>
      <c r="D42" s="237">
        <v>0</v>
      </c>
      <c r="E42" s="225"/>
      <c r="F42" s="215"/>
      <c r="G42" s="215"/>
      <c r="H42" s="215"/>
      <c r="I42" s="215"/>
      <c r="J42" s="215"/>
      <c r="K42" s="215"/>
      <c r="L42" s="215"/>
      <c r="M42" s="215"/>
      <c r="N42" s="215"/>
      <c r="O42" s="215"/>
    </row>
    <row r="43" spans="1:15" ht="18" x14ac:dyDescent="0.25">
      <c r="A43" s="234">
        <v>54105</v>
      </c>
      <c r="B43" s="235" t="s">
        <v>313</v>
      </c>
      <c r="C43" s="237">
        <v>0</v>
      </c>
      <c r="D43" s="237">
        <v>75</v>
      </c>
      <c r="E43" s="225"/>
      <c r="F43" s="215"/>
      <c r="G43" s="215"/>
      <c r="H43" s="215"/>
      <c r="I43" s="215"/>
      <c r="J43" s="215"/>
      <c r="K43" s="215"/>
      <c r="L43" s="215"/>
      <c r="M43" s="215"/>
      <c r="N43" s="215"/>
      <c r="O43" s="215"/>
    </row>
    <row r="44" spans="1:15" ht="18" x14ac:dyDescent="0.25">
      <c r="A44" s="234">
        <v>54106</v>
      </c>
      <c r="B44" s="235" t="s">
        <v>314</v>
      </c>
      <c r="C44" s="237">
        <v>0</v>
      </c>
      <c r="D44" s="237">
        <v>0</v>
      </c>
      <c r="E44" s="225"/>
      <c r="F44" s="215"/>
      <c r="G44" s="215"/>
      <c r="H44" s="215"/>
      <c r="I44" s="215"/>
      <c r="J44" s="215"/>
      <c r="K44" s="215"/>
      <c r="L44" s="215"/>
      <c r="M44" s="215"/>
      <c r="N44" s="215"/>
      <c r="O44" s="215"/>
    </row>
    <row r="45" spans="1:15" ht="18" x14ac:dyDescent="0.25">
      <c r="A45" s="234">
        <v>54107</v>
      </c>
      <c r="B45" s="235" t="s">
        <v>315</v>
      </c>
      <c r="C45" s="237">
        <v>0</v>
      </c>
      <c r="D45" s="237">
        <v>90</v>
      </c>
      <c r="E45" s="225"/>
      <c r="F45" s="215"/>
      <c r="G45" s="215"/>
      <c r="H45" s="215"/>
      <c r="I45" s="215"/>
      <c r="J45" s="215"/>
      <c r="K45" s="215"/>
      <c r="L45" s="215"/>
      <c r="M45" s="215"/>
      <c r="N45" s="215"/>
      <c r="O45" s="215"/>
    </row>
    <row r="46" spans="1:15" ht="18" x14ac:dyDescent="0.25">
      <c r="A46" s="234">
        <v>54108</v>
      </c>
      <c r="B46" s="235" t="s">
        <v>316</v>
      </c>
      <c r="C46" s="237">
        <v>0</v>
      </c>
      <c r="D46" s="237">
        <v>0</v>
      </c>
      <c r="E46" s="225"/>
      <c r="F46" s="215"/>
      <c r="G46" s="215"/>
      <c r="H46" s="215"/>
      <c r="I46" s="215"/>
      <c r="J46" s="215"/>
      <c r="K46" s="215"/>
      <c r="L46" s="215"/>
      <c r="M46" s="215"/>
      <c r="N46" s="215"/>
      <c r="O46" s="215"/>
    </row>
    <row r="47" spans="1:15" ht="18" x14ac:dyDescent="0.25">
      <c r="A47" s="234">
        <v>54109</v>
      </c>
      <c r="B47" s="235" t="s">
        <v>317</v>
      </c>
      <c r="C47" s="237">
        <v>0</v>
      </c>
      <c r="D47" s="237">
        <v>0</v>
      </c>
      <c r="E47" s="225"/>
      <c r="F47" s="215"/>
      <c r="G47" s="215"/>
      <c r="H47" s="215"/>
      <c r="I47" s="215"/>
      <c r="J47" s="215"/>
      <c r="K47" s="215"/>
      <c r="L47" s="215"/>
      <c r="M47" s="215"/>
      <c r="N47" s="215"/>
      <c r="O47" s="215"/>
    </row>
    <row r="48" spans="1:15" ht="18" x14ac:dyDescent="0.25">
      <c r="A48" s="234">
        <v>54110</v>
      </c>
      <c r="B48" s="235" t="s">
        <v>318</v>
      </c>
      <c r="C48" s="237">
        <v>0</v>
      </c>
      <c r="D48" s="237">
        <v>0</v>
      </c>
      <c r="E48" s="225"/>
      <c r="F48" s="215"/>
      <c r="G48" s="215"/>
      <c r="H48" s="215"/>
      <c r="I48" s="215"/>
      <c r="J48" s="215"/>
      <c r="K48" s="215"/>
      <c r="L48" s="215"/>
      <c r="M48" s="215"/>
      <c r="N48" s="215"/>
      <c r="O48" s="215"/>
    </row>
    <row r="49" spans="1:15" ht="18" x14ac:dyDescent="0.25">
      <c r="A49" s="234">
        <v>54111</v>
      </c>
      <c r="B49" s="235" t="s">
        <v>319</v>
      </c>
      <c r="C49" s="237">
        <v>0</v>
      </c>
      <c r="D49" s="237">
        <v>0</v>
      </c>
      <c r="E49" s="225"/>
      <c r="F49" s="215"/>
      <c r="G49" s="215"/>
      <c r="H49" s="215"/>
      <c r="I49" s="215"/>
      <c r="J49" s="215"/>
      <c r="K49" s="215"/>
      <c r="L49" s="215"/>
      <c r="M49" s="215"/>
      <c r="N49" s="215"/>
      <c r="O49" s="215"/>
    </row>
    <row r="50" spans="1:15" ht="18" x14ac:dyDescent="0.25">
      <c r="A50" s="234">
        <v>54112</v>
      </c>
      <c r="B50" s="235" t="s">
        <v>320</v>
      </c>
      <c r="C50" s="237">
        <v>0</v>
      </c>
      <c r="D50" s="237">
        <v>0</v>
      </c>
      <c r="E50" s="225"/>
      <c r="F50" s="215"/>
      <c r="G50" s="215"/>
      <c r="H50" s="215"/>
      <c r="I50" s="215"/>
      <c r="J50" s="215"/>
      <c r="K50" s="215"/>
      <c r="L50" s="215"/>
      <c r="M50" s="215"/>
      <c r="N50" s="215"/>
      <c r="O50" s="215"/>
    </row>
    <row r="51" spans="1:15" ht="18" x14ac:dyDescent="0.25">
      <c r="A51" s="234">
        <v>54114</v>
      </c>
      <c r="B51" s="235" t="s">
        <v>321</v>
      </c>
      <c r="C51" s="237">
        <v>0</v>
      </c>
      <c r="D51" s="237">
        <v>60</v>
      </c>
      <c r="E51" s="225"/>
      <c r="F51" s="215"/>
      <c r="G51" s="215"/>
      <c r="H51" s="215"/>
      <c r="I51" s="215"/>
      <c r="J51" s="215"/>
      <c r="K51" s="215"/>
      <c r="L51" s="215"/>
      <c r="M51" s="215"/>
      <c r="N51" s="215"/>
      <c r="O51" s="215"/>
    </row>
    <row r="52" spans="1:15" ht="18" x14ac:dyDescent="0.25">
      <c r="A52" s="234">
        <v>54115</v>
      </c>
      <c r="B52" s="235" t="s">
        <v>322</v>
      </c>
      <c r="C52" s="237">
        <v>0</v>
      </c>
      <c r="D52" s="237">
        <v>1080</v>
      </c>
      <c r="E52" s="225"/>
      <c r="F52" s="215"/>
      <c r="G52" s="215"/>
      <c r="H52" s="215"/>
      <c r="I52" s="215"/>
      <c r="J52" s="215"/>
      <c r="K52" s="215"/>
      <c r="L52" s="215"/>
      <c r="M52" s="215"/>
      <c r="N52" s="215"/>
      <c r="O52" s="215"/>
    </row>
    <row r="53" spans="1:15" ht="18" x14ac:dyDescent="0.25">
      <c r="A53" s="234">
        <v>54116</v>
      </c>
      <c r="B53" s="235" t="s">
        <v>323</v>
      </c>
      <c r="C53" s="237">
        <v>0</v>
      </c>
      <c r="D53" s="237">
        <v>0</v>
      </c>
      <c r="E53" s="225"/>
      <c r="F53" s="215"/>
      <c r="G53" s="215"/>
      <c r="H53" s="215"/>
      <c r="I53" s="215"/>
      <c r="J53" s="215"/>
      <c r="K53" s="215"/>
      <c r="L53" s="215"/>
      <c r="M53" s="215"/>
      <c r="N53" s="215"/>
      <c r="O53" s="215"/>
    </row>
    <row r="54" spans="1:15" ht="18" x14ac:dyDescent="0.25">
      <c r="A54" s="234">
        <v>54117</v>
      </c>
      <c r="B54" s="235" t="s">
        <v>324</v>
      </c>
      <c r="C54" s="237">
        <v>0</v>
      </c>
      <c r="D54" s="237">
        <v>0</v>
      </c>
      <c r="E54" s="225"/>
      <c r="F54" s="215"/>
      <c r="G54" s="215"/>
      <c r="H54" s="215"/>
      <c r="I54" s="215"/>
      <c r="J54" s="215"/>
      <c r="K54" s="215"/>
      <c r="L54" s="215"/>
      <c r="M54" s="215"/>
      <c r="N54" s="215"/>
      <c r="O54" s="215"/>
    </row>
    <row r="55" spans="1:15" ht="18" x14ac:dyDescent="0.25">
      <c r="A55" s="234">
        <v>54118</v>
      </c>
      <c r="B55" s="235" t="s">
        <v>325</v>
      </c>
      <c r="C55" s="237">
        <v>0</v>
      </c>
      <c r="D55" s="237">
        <v>0</v>
      </c>
      <c r="E55" s="225"/>
      <c r="F55" s="215"/>
      <c r="G55" s="215"/>
      <c r="H55" s="215"/>
      <c r="I55" s="215"/>
      <c r="J55" s="215"/>
      <c r="K55" s="215"/>
      <c r="L55" s="215"/>
      <c r="M55" s="215"/>
      <c r="N55" s="215"/>
      <c r="O55" s="215"/>
    </row>
    <row r="56" spans="1:15" ht="18" x14ac:dyDescent="0.25">
      <c r="A56" s="234">
        <v>54119</v>
      </c>
      <c r="B56" s="235" t="s">
        <v>326</v>
      </c>
      <c r="C56" s="237">
        <v>0</v>
      </c>
      <c r="D56" s="237">
        <v>0</v>
      </c>
      <c r="E56" s="225"/>
      <c r="F56" s="215"/>
      <c r="G56" s="215"/>
      <c r="H56" s="215"/>
      <c r="I56" s="215"/>
      <c r="J56" s="215"/>
      <c r="K56" s="215"/>
      <c r="L56" s="215"/>
      <c r="M56" s="215"/>
      <c r="N56" s="215"/>
      <c r="O56" s="215"/>
    </row>
    <row r="57" spans="1:15" ht="18" x14ac:dyDescent="0.25">
      <c r="A57" s="234">
        <v>54121</v>
      </c>
      <c r="B57" s="235" t="s">
        <v>327</v>
      </c>
      <c r="C57" s="237">
        <v>0</v>
      </c>
      <c r="D57" s="237">
        <v>0</v>
      </c>
      <c r="E57" s="225"/>
      <c r="F57" s="215"/>
      <c r="G57" s="215"/>
      <c r="H57" s="215"/>
      <c r="I57" s="215"/>
      <c r="J57" s="215"/>
      <c r="K57" s="215"/>
      <c r="L57" s="215"/>
      <c r="M57" s="215"/>
      <c r="N57" s="215"/>
      <c r="O57" s="215"/>
    </row>
    <row r="58" spans="1:15" ht="18" x14ac:dyDescent="0.25">
      <c r="A58" s="234">
        <v>54199</v>
      </c>
      <c r="B58" s="235" t="s">
        <v>328</v>
      </c>
      <c r="C58" s="237">
        <v>0</v>
      </c>
      <c r="D58" s="237">
        <v>90</v>
      </c>
      <c r="E58" s="225"/>
      <c r="F58" s="215"/>
      <c r="G58" s="215"/>
      <c r="H58" s="215"/>
      <c r="I58" s="215"/>
      <c r="J58" s="215"/>
      <c r="K58" s="215"/>
      <c r="L58" s="215"/>
      <c r="M58" s="215"/>
      <c r="N58" s="215"/>
      <c r="O58" s="215"/>
    </row>
    <row r="59" spans="1:15" ht="18" x14ac:dyDescent="0.25">
      <c r="A59" s="222">
        <v>542</v>
      </c>
      <c r="B59" s="238" t="s">
        <v>329</v>
      </c>
      <c r="C59" s="239">
        <f>SUM(C60:C64)</f>
        <v>0</v>
      </c>
      <c r="D59" s="239">
        <f>SUM(D60:D64)</f>
        <v>0</v>
      </c>
      <c r="E59" s="225"/>
      <c r="F59" s="215"/>
      <c r="G59" s="215"/>
      <c r="H59" s="215"/>
      <c r="I59" s="215"/>
      <c r="J59" s="215"/>
      <c r="K59" s="215"/>
      <c r="L59" s="215"/>
      <c r="M59" s="215"/>
      <c r="N59" s="215"/>
      <c r="O59" s="215"/>
    </row>
    <row r="60" spans="1:15" ht="18" x14ac:dyDescent="0.25">
      <c r="A60" s="234">
        <v>54205</v>
      </c>
      <c r="B60" s="235" t="s">
        <v>21</v>
      </c>
      <c r="C60" s="237">
        <v>0</v>
      </c>
      <c r="D60" s="237">
        <v>0</v>
      </c>
      <c r="E60" s="225"/>
      <c r="F60" s="215"/>
      <c r="G60" s="215"/>
      <c r="H60" s="215"/>
      <c r="I60" s="215"/>
      <c r="J60" s="215"/>
      <c r="K60" s="215"/>
      <c r="L60" s="215"/>
      <c r="M60" s="215"/>
      <c r="N60" s="215"/>
      <c r="O60" s="215"/>
    </row>
    <row r="61" spans="1:15" ht="18" x14ac:dyDescent="0.25">
      <c r="A61" s="234">
        <v>54201</v>
      </c>
      <c r="B61" s="235" t="s">
        <v>330</v>
      </c>
      <c r="C61" s="237">
        <v>0</v>
      </c>
      <c r="D61" s="237">
        <v>0</v>
      </c>
      <c r="E61" s="225"/>
      <c r="F61" s="215"/>
      <c r="G61" s="215"/>
      <c r="H61" s="215"/>
      <c r="I61" s="215"/>
      <c r="J61" s="215"/>
      <c r="K61" s="215"/>
      <c r="L61" s="215"/>
      <c r="M61" s="215"/>
      <c r="N61" s="215"/>
      <c r="O61" s="215"/>
    </row>
    <row r="62" spans="1:15" ht="18" x14ac:dyDescent="0.25">
      <c r="A62" s="234">
        <v>54202</v>
      </c>
      <c r="B62" s="235" t="s">
        <v>331</v>
      </c>
      <c r="C62" s="237">
        <v>0</v>
      </c>
      <c r="D62" s="237">
        <v>0</v>
      </c>
      <c r="E62" s="225"/>
      <c r="F62" s="215"/>
      <c r="G62" s="215"/>
      <c r="H62" s="215"/>
      <c r="I62" s="215"/>
      <c r="J62" s="215"/>
      <c r="K62" s="215"/>
      <c r="L62" s="215"/>
      <c r="M62" s="215"/>
      <c r="N62" s="215"/>
      <c r="O62" s="215"/>
    </row>
    <row r="63" spans="1:15" ht="18" x14ac:dyDescent="0.25">
      <c r="A63" s="234">
        <v>54203</v>
      </c>
      <c r="B63" s="235" t="s">
        <v>332</v>
      </c>
      <c r="C63" s="237">
        <v>0</v>
      </c>
      <c r="D63" s="237">
        <v>0</v>
      </c>
      <c r="E63" s="225"/>
      <c r="F63" s="215"/>
      <c r="G63" s="215"/>
      <c r="H63" s="215"/>
      <c r="I63" s="215"/>
      <c r="J63" s="215"/>
      <c r="K63" s="215"/>
      <c r="L63" s="215"/>
      <c r="M63" s="215"/>
      <c r="N63" s="215"/>
      <c r="O63" s="215"/>
    </row>
    <row r="64" spans="1:15" ht="18" x14ac:dyDescent="0.25">
      <c r="A64" s="234">
        <v>54204</v>
      </c>
      <c r="B64" s="215" t="s">
        <v>333</v>
      </c>
      <c r="C64" s="240">
        <v>0</v>
      </c>
      <c r="D64" s="240">
        <v>0</v>
      </c>
      <c r="E64" s="225"/>
      <c r="F64" s="215"/>
      <c r="G64" s="215"/>
      <c r="H64" s="215"/>
      <c r="I64" s="215"/>
      <c r="J64" s="215"/>
      <c r="K64" s="215"/>
      <c r="L64" s="215"/>
      <c r="M64" s="215"/>
      <c r="N64" s="215"/>
      <c r="O64" s="215"/>
    </row>
    <row r="65" spans="1:15" ht="18" x14ac:dyDescent="0.25">
      <c r="A65" s="222">
        <v>543</v>
      </c>
      <c r="B65" s="238" t="s">
        <v>334</v>
      </c>
      <c r="C65" s="239">
        <f>SUM(C66:C81)</f>
        <v>0</v>
      </c>
      <c r="D65" s="239">
        <f>SUM(D66:D81)</f>
        <v>575</v>
      </c>
      <c r="E65" s="225"/>
      <c r="F65" s="215"/>
      <c r="G65" s="215"/>
      <c r="H65" s="215"/>
      <c r="I65" s="215"/>
      <c r="J65" s="215"/>
      <c r="K65" s="215"/>
      <c r="L65" s="215"/>
      <c r="M65" s="215"/>
      <c r="N65" s="215"/>
      <c r="O65" s="215"/>
    </row>
    <row r="66" spans="1:15" ht="18" x14ac:dyDescent="0.25">
      <c r="A66" s="234">
        <v>54301</v>
      </c>
      <c r="B66" s="235" t="s">
        <v>335</v>
      </c>
      <c r="C66" s="237">
        <v>0</v>
      </c>
      <c r="D66" s="237">
        <v>0</v>
      </c>
      <c r="E66" s="225"/>
      <c r="F66" s="215"/>
      <c r="G66" s="215"/>
      <c r="H66" s="215"/>
      <c r="I66" s="215"/>
      <c r="J66" s="215"/>
      <c r="K66" s="215"/>
      <c r="L66" s="215"/>
      <c r="M66" s="215"/>
      <c r="N66" s="215"/>
      <c r="O66" s="215"/>
    </row>
    <row r="67" spans="1:15" ht="18" x14ac:dyDescent="0.25">
      <c r="A67" s="234">
        <v>54302</v>
      </c>
      <c r="B67" s="235" t="s">
        <v>336</v>
      </c>
      <c r="C67" s="237">
        <v>0</v>
      </c>
      <c r="D67" s="237">
        <v>0</v>
      </c>
      <c r="E67" s="225"/>
      <c r="F67" s="215"/>
      <c r="G67" s="215"/>
      <c r="H67" s="215"/>
      <c r="I67" s="215"/>
      <c r="J67" s="215"/>
      <c r="K67" s="215"/>
      <c r="L67" s="215"/>
      <c r="M67" s="215"/>
      <c r="N67" s="215"/>
      <c r="O67" s="215"/>
    </row>
    <row r="68" spans="1:15" ht="18" x14ac:dyDescent="0.25">
      <c r="A68" s="234">
        <v>54303</v>
      </c>
      <c r="B68" s="235" t="s">
        <v>337</v>
      </c>
      <c r="C68" s="237">
        <v>0</v>
      </c>
      <c r="D68" s="237">
        <v>0</v>
      </c>
      <c r="E68" s="225"/>
      <c r="F68" s="215"/>
      <c r="G68" s="215"/>
      <c r="H68" s="215"/>
      <c r="I68" s="215"/>
      <c r="J68" s="215"/>
      <c r="K68" s="215"/>
      <c r="L68" s="215"/>
      <c r="M68" s="215"/>
      <c r="N68" s="215"/>
      <c r="O68" s="215"/>
    </row>
    <row r="69" spans="1:15" ht="18" x14ac:dyDescent="0.25">
      <c r="A69" s="234">
        <v>54304</v>
      </c>
      <c r="B69" s="235" t="s">
        <v>338</v>
      </c>
      <c r="C69" s="237">
        <v>0</v>
      </c>
      <c r="D69" s="237">
        <v>0</v>
      </c>
      <c r="E69" s="225"/>
      <c r="F69" s="215"/>
      <c r="G69" s="215"/>
      <c r="H69" s="215"/>
      <c r="I69" s="215"/>
      <c r="J69" s="215"/>
      <c r="K69" s="215"/>
      <c r="L69" s="215"/>
      <c r="M69" s="215"/>
      <c r="N69" s="215"/>
      <c r="O69" s="215"/>
    </row>
    <row r="70" spans="1:15" ht="18" x14ac:dyDescent="0.25">
      <c r="A70" s="234">
        <v>54305</v>
      </c>
      <c r="B70" s="235" t="s">
        <v>339</v>
      </c>
      <c r="C70" s="237">
        <v>0</v>
      </c>
      <c r="D70" s="237">
        <v>0</v>
      </c>
      <c r="E70" s="225"/>
      <c r="F70" s="215"/>
      <c r="G70" s="215"/>
      <c r="H70" s="215"/>
      <c r="I70" s="215"/>
      <c r="J70" s="215"/>
      <c r="K70" s="215"/>
      <c r="L70" s="215"/>
      <c r="M70" s="215"/>
      <c r="N70" s="215"/>
      <c r="O70" s="215"/>
    </row>
    <row r="71" spans="1:15" ht="18" x14ac:dyDescent="0.25">
      <c r="A71" s="234">
        <v>54306</v>
      </c>
      <c r="B71" s="235" t="s">
        <v>340</v>
      </c>
      <c r="C71" s="237">
        <v>0</v>
      </c>
      <c r="D71" s="237">
        <v>0</v>
      </c>
      <c r="E71" s="225"/>
      <c r="F71" s="215"/>
      <c r="G71" s="215"/>
      <c r="H71" s="215"/>
      <c r="I71" s="215"/>
      <c r="J71" s="215"/>
      <c r="K71" s="215"/>
      <c r="L71" s="215"/>
      <c r="M71" s="215"/>
      <c r="N71" s="215"/>
      <c r="O71" s="215"/>
    </row>
    <row r="72" spans="1:15" ht="18" x14ac:dyDescent="0.25">
      <c r="A72" s="234">
        <v>54307</v>
      </c>
      <c r="B72" s="235" t="s">
        <v>341</v>
      </c>
      <c r="C72" s="237">
        <v>0</v>
      </c>
      <c r="D72" s="237">
        <v>0</v>
      </c>
      <c r="E72" s="225"/>
      <c r="F72" s="215"/>
      <c r="G72" s="215"/>
      <c r="H72" s="215"/>
      <c r="I72" s="215"/>
      <c r="J72" s="215"/>
      <c r="K72" s="215"/>
      <c r="L72" s="215"/>
      <c r="M72" s="215"/>
      <c r="N72" s="215"/>
      <c r="O72" s="215"/>
    </row>
    <row r="73" spans="1:15" ht="18" x14ac:dyDescent="0.25">
      <c r="A73" s="234">
        <v>54309</v>
      </c>
      <c r="B73" s="235" t="s">
        <v>342</v>
      </c>
      <c r="C73" s="237">
        <v>0</v>
      </c>
      <c r="D73" s="237">
        <v>0</v>
      </c>
      <c r="E73" s="225"/>
      <c r="F73" s="215"/>
      <c r="G73" s="215"/>
      <c r="H73" s="215"/>
      <c r="I73" s="215"/>
      <c r="J73" s="215"/>
      <c r="K73" s="215"/>
      <c r="L73" s="215"/>
      <c r="M73" s="215"/>
      <c r="N73" s="215"/>
      <c r="O73" s="215"/>
    </row>
    <row r="74" spans="1:15" ht="18" x14ac:dyDescent="0.25">
      <c r="A74" s="234">
        <v>54310</v>
      </c>
      <c r="B74" s="235" t="s">
        <v>343</v>
      </c>
      <c r="C74" s="237">
        <v>0</v>
      </c>
      <c r="D74" s="237">
        <v>0</v>
      </c>
      <c r="E74" s="225"/>
      <c r="F74" s="215"/>
      <c r="G74" s="215"/>
      <c r="H74" s="215"/>
      <c r="I74" s="215"/>
      <c r="J74" s="215"/>
      <c r="K74" s="215"/>
      <c r="L74" s="215"/>
      <c r="M74" s="215"/>
      <c r="N74" s="215"/>
      <c r="O74" s="215"/>
    </row>
    <row r="75" spans="1:15" ht="18" x14ac:dyDescent="0.25">
      <c r="A75" s="234">
        <v>54311</v>
      </c>
      <c r="B75" s="235" t="s">
        <v>344</v>
      </c>
      <c r="C75" s="237">
        <v>0</v>
      </c>
      <c r="D75" s="237">
        <v>0</v>
      </c>
      <c r="E75" s="225"/>
      <c r="F75" s="215"/>
      <c r="G75" s="215"/>
      <c r="H75" s="215"/>
      <c r="I75" s="215"/>
      <c r="J75" s="215"/>
      <c r="K75" s="215"/>
      <c r="L75" s="215"/>
      <c r="M75" s="215"/>
      <c r="N75" s="215"/>
      <c r="O75" s="215"/>
    </row>
    <row r="76" spans="1:15" ht="18" x14ac:dyDescent="0.25">
      <c r="A76" s="241">
        <v>54313</v>
      </c>
      <c r="B76" s="235" t="s">
        <v>345</v>
      </c>
      <c r="C76" s="237">
        <v>0</v>
      </c>
      <c r="D76" s="237">
        <v>75</v>
      </c>
      <c r="E76" s="225"/>
      <c r="F76" s="215"/>
      <c r="G76" s="215"/>
      <c r="H76" s="215"/>
      <c r="I76" s="215"/>
      <c r="J76" s="215"/>
      <c r="K76" s="215"/>
      <c r="L76" s="215"/>
      <c r="M76" s="215"/>
      <c r="N76" s="215"/>
      <c r="O76" s="215"/>
    </row>
    <row r="77" spans="1:15" ht="18" x14ac:dyDescent="0.25">
      <c r="A77" s="242">
        <v>54316</v>
      </c>
      <c r="B77" s="235" t="s">
        <v>346</v>
      </c>
      <c r="C77" s="237">
        <v>0</v>
      </c>
      <c r="D77" s="237">
        <v>0</v>
      </c>
      <c r="E77" s="225"/>
      <c r="F77" s="215"/>
      <c r="G77" s="215"/>
      <c r="H77" s="215"/>
      <c r="I77" s="215"/>
      <c r="J77" s="215"/>
      <c r="K77" s="215"/>
      <c r="L77" s="215"/>
      <c r="M77" s="215"/>
      <c r="N77" s="215"/>
      <c r="O77" s="215"/>
    </row>
    <row r="78" spans="1:15" ht="18" x14ac:dyDescent="0.25">
      <c r="A78" s="243">
        <v>54317</v>
      </c>
      <c r="B78" s="235" t="s">
        <v>347</v>
      </c>
      <c r="C78" s="237">
        <v>0</v>
      </c>
      <c r="D78" s="237">
        <v>0</v>
      </c>
      <c r="E78" s="225"/>
      <c r="F78" s="215"/>
      <c r="G78" s="215"/>
      <c r="H78" s="215"/>
      <c r="I78" s="215"/>
      <c r="J78" s="215"/>
      <c r="K78" s="215"/>
      <c r="L78" s="215"/>
      <c r="M78" s="215"/>
      <c r="N78" s="215"/>
      <c r="O78" s="215"/>
    </row>
    <row r="79" spans="1:15" ht="18" x14ac:dyDescent="0.25">
      <c r="A79" s="244">
        <v>54314</v>
      </c>
      <c r="B79" s="235" t="s">
        <v>348</v>
      </c>
      <c r="C79" s="237">
        <v>0</v>
      </c>
      <c r="D79" s="237">
        <v>500</v>
      </c>
      <c r="E79" s="225"/>
      <c r="F79" s="215"/>
      <c r="G79" s="215"/>
      <c r="H79" s="215"/>
      <c r="I79" s="215"/>
      <c r="J79" s="215"/>
      <c r="K79" s="215"/>
      <c r="L79" s="215"/>
      <c r="M79" s="215"/>
      <c r="N79" s="215"/>
      <c r="O79" s="215"/>
    </row>
    <row r="80" spans="1:15" ht="18" x14ac:dyDescent="0.25">
      <c r="A80" s="244">
        <v>54318</v>
      </c>
      <c r="B80" s="245" t="s">
        <v>349</v>
      </c>
      <c r="C80" s="237">
        <v>0</v>
      </c>
      <c r="D80" s="237">
        <v>0</v>
      </c>
      <c r="E80" s="225"/>
      <c r="F80" s="215"/>
      <c r="G80" s="215"/>
      <c r="H80" s="215"/>
      <c r="I80" s="215"/>
      <c r="J80" s="215"/>
      <c r="K80" s="215"/>
      <c r="L80" s="215"/>
      <c r="M80" s="215"/>
      <c r="N80" s="215"/>
      <c r="O80" s="215"/>
    </row>
    <row r="81" spans="1:15" ht="18" x14ac:dyDescent="0.25">
      <c r="A81" s="234">
        <v>54399</v>
      </c>
      <c r="B81" s="245" t="s">
        <v>350</v>
      </c>
      <c r="C81" s="237">
        <v>0</v>
      </c>
      <c r="D81" s="237">
        <v>0</v>
      </c>
      <c r="E81" s="225"/>
      <c r="F81" s="215"/>
      <c r="G81" s="215"/>
      <c r="H81" s="215"/>
      <c r="I81" s="215"/>
      <c r="J81" s="215"/>
      <c r="K81" s="215"/>
      <c r="L81" s="215"/>
      <c r="M81" s="215"/>
      <c r="N81" s="215"/>
      <c r="O81" s="215"/>
    </row>
    <row r="82" spans="1:15" ht="18" x14ac:dyDescent="0.25">
      <c r="A82" s="222">
        <v>544</v>
      </c>
      <c r="B82" s="246" t="s">
        <v>351</v>
      </c>
      <c r="C82" s="239">
        <f>SUM(C83:C93)</f>
        <v>0</v>
      </c>
      <c r="D82" s="239">
        <f>SUM(D83:D93)</f>
        <v>0</v>
      </c>
      <c r="E82" s="225"/>
      <c r="F82" s="215"/>
      <c r="G82" s="215"/>
      <c r="H82" s="215"/>
      <c r="I82" s="215"/>
      <c r="J82" s="215"/>
      <c r="K82" s="215"/>
      <c r="L82" s="215"/>
      <c r="M82" s="215"/>
      <c r="N82" s="215"/>
      <c r="O82" s="215"/>
    </row>
    <row r="83" spans="1:15" ht="18" x14ac:dyDescent="0.25">
      <c r="A83" s="234">
        <v>54401</v>
      </c>
      <c r="B83" s="235" t="s">
        <v>352</v>
      </c>
      <c r="C83" s="237">
        <v>0</v>
      </c>
      <c r="D83" s="237">
        <v>0</v>
      </c>
      <c r="E83" s="225"/>
      <c r="F83" s="215"/>
      <c r="G83" s="215"/>
      <c r="H83" s="215"/>
      <c r="I83" s="215"/>
      <c r="J83" s="215"/>
      <c r="K83" s="215"/>
      <c r="L83" s="215"/>
      <c r="M83" s="215"/>
      <c r="N83" s="215"/>
      <c r="O83" s="215"/>
    </row>
    <row r="84" spans="1:15" ht="18" x14ac:dyDescent="0.25">
      <c r="A84" s="234">
        <v>54402</v>
      </c>
      <c r="B84" s="235" t="s">
        <v>407</v>
      </c>
      <c r="C84" s="237">
        <v>0</v>
      </c>
      <c r="D84" s="237">
        <v>0</v>
      </c>
      <c r="E84" s="225"/>
      <c r="F84" s="215"/>
      <c r="G84" s="215"/>
      <c r="H84" s="215"/>
      <c r="I84" s="215"/>
      <c r="J84" s="215"/>
      <c r="K84" s="215"/>
      <c r="L84" s="215"/>
      <c r="M84" s="215"/>
      <c r="N84" s="215"/>
      <c r="O84" s="215"/>
    </row>
    <row r="85" spans="1:15" ht="18" x14ac:dyDescent="0.25">
      <c r="A85" s="234">
        <v>54404</v>
      </c>
      <c r="B85" s="235" t="s">
        <v>353</v>
      </c>
      <c r="C85" s="237">
        <v>0</v>
      </c>
      <c r="D85" s="237">
        <v>0</v>
      </c>
      <c r="E85" s="225"/>
      <c r="F85" s="215"/>
      <c r="G85" s="215"/>
      <c r="H85" s="215"/>
      <c r="I85" s="215"/>
      <c r="J85" s="215"/>
      <c r="K85" s="215"/>
      <c r="L85" s="215"/>
      <c r="M85" s="215"/>
      <c r="N85" s="215"/>
      <c r="O85" s="215"/>
    </row>
    <row r="86" spans="1:15" ht="18" x14ac:dyDescent="0.25">
      <c r="A86" s="234">
        <v>54403</v>
      </c>
      <c r="B86" s="235" t="s">
        <v>354</v>
      </c>
      <c r="C86" s="237">
        <v>0</v>
      </c>
      <c r="D86" s="237">
        <v>0</v>
      </c>
      <c r="E86" s="225"/>
      <c r="F86" s="215"/>
      <c r="G86" s="215"/>
      <c r="H86" s="215"/>
      <c r="I86" s="215"/>
      <c r="J86" s="215"/>
      <c r="K86" s="215"/>
      <c r="L86" s="215"/>
      <c r="M86" s="215"/>
      <c r="N86" s="215"/>
      <c r="O86" s="215"/>
    </row>
    <row r="87" spans="1:15" ht="18" x14ac:dyDescent="0.25">
      <c r="A87" s="234">
        <v>54501</v>
      </c>
      <c r="B87" s="235" t="s">
        <v>355</v>
      </c>
      <c r="C87" s="237">
        <v>0</v>
      </c>
      <c r="D87" s="237">
        <v>0</v>
      </c>
      <c r="E87" s="225"/>
      <c r="F87" s="215"/>
      <c r="G87" s="215"/>
      <c r="H87" s="215"/>
      <c r="I87" s="215"/>
      <c r="J87" s="215"/>
      <c r="K87" s="215"/>
      <c r="L87" s="215"/>
      <c r="M87" s="215"/>
      <c r="N87" s="215"/>
      <c r="O87" s="215"/>
    </row>
    <row r="88" spans="1:15" ht="18" x14ac:dyDescent="0.25">
      <c r="A88" s="234">
        <v>54503</v>
      </c>
      <c r="B88" s="235" t="s">
        <v>356</v>
      </c>
      <c r="C88" s="237">
        <v>0</v>
      </c>
      <c r="D88" s="237">
        <v>0</v>
      </c>
      <c r="E88" s="225"/>
      <c r="F88" s="215"/>
      <c r="G88" s="215"/>
      <c r="H88" s="215"/>
      <c r="I88" s="215"/>
      <c r="J88" s="215"/>
      <c r="K88" s="215"/>
      <c r="L88" s="215"/>
      <c r="M88" s="215"/>
      <c r="N88" s="215"/>
      <c r="O88" s="215"/>
    </row>
    <row r="89" spans="1:15" ht="18" x14ac:dyDescent="0.25">
      <c r="A89" s="234">
        <v>54505</v>
      </c>
      <c r="B89" s="235" t="s">
        <v>357</v>
      </c>
      <c r="C89" s="237">
        <v>0</v>
      </c>
      <c r="D89" s="237">
        <v>0</v>
      </c>
      <c r="E89" s="225"/>
      <c r="F89" s="215"/>
      <c r="G89" s="215"/>
      <c r="H89" s="215"/>
      <c r="I89" s="215"/>
      <c r="J89" s="215"/>
      <c r="K89" s="215"/>
      <c r="L89" s="215"/>
      <c r="M89" s="215"/>
      <c r="N89" s="215"/>
      <c r="O89" s="215"/>
    </row>
    <row r="90" spans="1:15" ht="18" x14ac:dyDescent="0.25">
      <c r="A90" s="234">
        <v>54507</v>
      </c>
      <c r="B90" s="235" t="s">
        <v>358</v>
      </c>
      <c r="C90" s="237">
        <v>0</v>
      </c>
      <c r="D90" s="237">
        <v>0</v>
      </c>
      <c r="E90" s="225"/>
      <c r="F90" s="215"/>
      <c r="G90" s="215"/>
      <c r="H90" s="215"/>
      <c r="I90" s="215"/>
      <c r="J90" s="215"/>
      <c r="K90" s="215"/>
      <c r="L90" s="215"/>
      <c r="M90" s="215"/>
      <c r="N90" s="215"/>
      <c r="O90" s="215"/>
    </row>
    <row r="91" spans="1:15" ht="18" x14ac:dyDescent="0.25">
      <c r="A91" s="234">
        <v>54599</v>
      </c>
      <c r="B91" s="235" t="s">
        <v>359</v>
      </c>
      <c r="C91" s="237">
        <v>0</v>
      </c>
      <c r="D91" s="237">
        <v>0</v>
      </c>
      <c r="E91" s="225"/>
      <c r="F91" s="215"/>
      <c r="G91" s="215"/>
      <c r="H91" s="215"/>
      <c r="I91" s="215"/>
      <c r="J91" s="215"/>
      <c r="K91" s="215"/>
      <c r="L91" s="215"/>
      <c r="M91" s="215"/>
      <c r="N91" s="215"/>
      <c r="O91" s="215"/>
    </row>
    <row r="92" spans="1:15" ht="18" x14ac:dyDescent="0.25">
      <c r="A92" s="234">
        <v>54508</v>
      </c>
      <c r="B92" s="235" t="s">
        <v>360</v>
      </c>
      <c r="C92" s="237">
        <v>0</v>
      </c>
      <c r="D92" s="237">
        <v>0</v>
      </c>
      <c r="E92" s="225"/>
      <c r="F92" s="215"/>
      <c r="G92" s="215"/>
      <c r="H92" s="215"/>
      <c r="I92" s="215"/>
      <c r="J92" s="215"/>
      <c r="K92" s="215"/>
      <c r="L92" s="215"/>
      <c r="M92" s="215"/>
      <c r="N92" s="215"/>
      <c r="O92" s="215"/>
    </row>
    <row r="93" spans="1:15" ht="18" x14ac:dyDescent="0.25">
      <c r="A93" s="234">
        <v>54699</v>
      </c>
      <c r="B93" s="235" t="s">
        <v>44</v>
      </c>
      <c r="C93" s="237">
        <v>0</v>
      </c>
      <c r="D93" s="237">
        <v>0</v>
      </c>
      <c r="E93" s="225"/>
      <c r="F93" s="215"/>
      <c r="G93" s="215"/>
      <c r="H93" s="215"/>
      <c r="I93" s="215"/>
      <c r="J93" s="215"/>
      <c r="K93" s="215"/>
      <c r="L93" s="215"/>
      <c r="M93" s="215"/>
      <c r="N93" s="215"/>
      <c r="O93" s="215"/>
    </row>
    <row r="94" spans="1:15" ht="18" x14ac:dyDescent="0.25">
      <c r="A94" s="222">
        <v>55</v>
      </c>
      <c r="B94" s="238" t="s">
        <v>194</v>
      </c>
      <c r="C94" s="239">
        <f>SUM(C97,C99,C103,)+C95</f>
        <v>0</v>
      </c>
      <c r="D94" s="239">
        <f>SUM(D97,D99,D103,)+D95</f>
        <v>0</v>
      </c>
      <c r="E94" s="225"/>
      <c r="F94" s="215"/>
      <c r="G94" s="215"/>
      <c r="H94" s="215"/>
      <c r="I94" s="215"/>
      <c r="J94" s="215"/>
      <c r="K94" s="215"/>
      <c r="L94" s="215"/>
      <c r="M94" s="215"/>
      <c r="N94" s="215"/>
      <c r="O94" s="215"/>
    </row>
    <row r="95" spans="1:15" ht="18" x14ac:dyDescent="0.25">
      <c r="A95" s="222">
        <v>553</v>
      </c>
      <c r="B95" s="238" t="s">
        <v>361</v>
      </c>
      <c r="C95" s="239">
        <f>+C96</f>
        <v>0</v>
      </c>
      <c r="D95" s="239">
        <f>+D96</f>
        <v>0</v>
      </c>
      <c r="E95" s="225"/>
      <c r="F95" s="215"/>
      <c r="G95" s="215"/>
      <c r="H95" s="215"/>
      <c r="I95" s="215"/>
      <c r="J95" s="215"/>
      <c r="K95" s="215"/>
      <c r="L95" s="215"/>
      <c r="M95" s="215"/>
      <c r="N95" s="215"/>
      <c r="O95" s="215"/>
    </row>
    <row r="96" spans="1:15" ht="18" x14ac:dyDescent="0.25">
      <c r="A96" s="234">
        <v>55308</v>
      </c>
      <c r="B96" s="235" t="s">
        <v>362</v>
      </c>
      <c r="C96" s="239">
        <v>0</v>
      </c>
      <c r="D96" s="239">
        <v>0</v>
      </c>
      <c r="E96" s="225"/>
      <c r="F96" s="215"/>
      <c r="G96" s="215"/>
      <c r="H96" s="215"/>
      <c r="I96" s="215"/>
      <c r="J96" s="215"/>
      <c r="K96" s="215"/>
      <c r="L96" s="215"/>
      <c r="M96" s="215"/>
      <c r="N96" s="215"/>
      <c r="O96" s="215"/>
    </row>
    <row r="97" spans="1:15" ht="18" x14ac:dyDescent="0.25">
      <c r="A97" s="222">
        <v>555</v>
      </c>
      <c r="B97" s="238" t="s">
        <v>363</v>
      </c>
      <c r="C97" s="239">
        <f>SUM(C98)</f>
        <v>0</v>
      </c>
      <c r="D97" s="239">
        <f>SUM(D98)</f>
        <v>0</v>
      </c>
      <c r="E97" s="225"/>
      <c r="F97" s="215"/>
      <c r="G97" s="215"/>
      <c r="H97" s="215"/>
      <c r="I97" s="215"/>
      <c r="J97" s="215"/>
      <c r="K97" s="215"/>
      <c r="L97" s="215"/>
      <c r="M97" s="215"/>
      <c r="N97" s="215"/>
      <c r="O97" s="215"/>
    </row>
    <row r="98" spans="1:15" ht="18" x14ac:dyDescent="0.25">
      <c r="A98" s="234">
        <v>55599</v>
      </c>
      <c r="B98" s="235" t="s">
        <v>364</v>
      </c>
      <c r="C98" s="237"/>
      <c r="D98" s="237">
        <v>0</v>
      </c>
      <c r="E98" s="225"/>
      <c r="F98" s="215"/>
      <c r="G98" s="215"/>
      <c r="H98" s="215"/>
      <c r="I98" s="215"/>
      <c r="J98" s="215"/>
      <c r="K98" s="215"/>
      <c r="L98" s="215"/>
      <c r="M98" s="215"/>
      <c r="N98" s="215"/>
      <c r="O98" s="215"/>
    </row>
    <row r="99" spans="1:15" ht="18" x14ac:dyDescent="0.25">
      <c r="A99" s="222">
        <v>556</v>
      </c>
      <c r="B99" s="238" t="s">
        <v>365</v>
      </c>
      <c r="C99" s="239">
        <f>SUM(C100:C102)</f>
        <v>0</v>
      </c>
      <c r="D99" s="239">
        <f>SUM(D100:D102)</f>
        <v>0</v>
      </c>
      <c r="E99" s="239">
        <f>SUM(E100:E102)</f>
        <v>0</v>
      </c>
      <c r="F99" s="215"/>
      <c r="G99" s="215"/>
      <c r="H99" s="215"/>
      <c r="I99" s="215"/>
      <c r="J99" s="215"/>
      <c r="K99" s="215"/>
      <c r="L99" s="215"/>
      <c r="M99" s="215"/>
      <c r="N99" s="215"/>
      <c r="O99" s="215"/>
    </row>
    <row r="100" spans="1:15" ht="18" x14ac:dyDescent="0.25">
      <c r="A100" s="234">
        <v>55601</v>
      </c>
      <c r="B100" s="235" t="s">
        <v>366</v>
      </c>
      <c r="C100" s="237">
        <v>0</v>
      </c>
      <c r="D100" s="237">
        <v>0</v>
      </c>
      <c r="E100" s="314">
        <v>0</v>
      </c>
      <c r="F100" s="215"/>
      <c r="G100" s="215"/>
      <c r="H100" s="215"/>
      <c r="I100" s="215"/>
      <c r="J100" s="215"/>
      <c r="K100" s="215"/>
      <c r="L100" s="215"/>
      <c r="M100" s="215"/>
      <c r="N100" s="215"/>
      <c r="O100" s="215"/>
    </row>
    <row r="101" spans="1:15" ht="18" x14ac:dyDescent="0.25">
      <c r="A101" s="234">
        <v>55602</v>
      </c>
      <c r="B101" s="235" t="s">
        <v>367</v>
      </c>
      <c r="C101" s="237">
        <v>0</v>
      </c>
      <c r="D101" s="237">
        <v>0</v>
      </c>
      <c r="E101" s="225"/>
      <c r="F101" s="215"/>
      <c r="G101" s="215"/>
      <c r="H101" s="215"/>
      <c r="I101" s="215"/>
      <c r="J101" s="215"/>
      <c r="K101" s="215"/>
      <c r="L101" s="215"/>
      <c r="M101" s="215"/>
      <c r="N101" s="215"/>
      <c r="O101" s="215"/>
    </row>
    <row r="102" spans="1:15" ht="18" x14ac:dyDescent="0.25">
      <c r="A102" s="234">
        <v>55603</v>
      </c>
      <c r="B102" s="235" t="s">
        <v>368</v>
      </c>
      <c r="C102" s="237">
        <v>0</v>
      </c>
      <c r="D102" s="237">
        <v>0</v>
      </c>
      <c r="E102" s="225"/>
      <c r="F102" s="215"/>
      <c r="G102" s="215"/>
      <c r="H102" s="215"/>
      <c r="I102" s="215"/>
      <c r="J102" s="215"/>
      <c r="K102" s="215"/>
      <c r="L102" s="215"/>
      <c r="M102" s="215"/>
      <c r="N102" s="215"/>
      <c r="O102" s="215"/>
    </row>
    <row r="103" spans="1:15" ht="18" x14ac:dyDescent="0.25">
      <c r="A103" s="222">
        <v>557</v>
      </c>
      <c r="B103" s="238" t="s">
        <v>369</v>
      </c>
      <c r="C103" s="239">
        <f>SUM(C104:C104)</f>
        <v>0</v>
      </c>
      <c r="D103" s="239">
        <f>SUM(D104:D104)</f>
        <v>0</v>
      </c>
      <c r="E103" s="225"/>
      <c r="F103" s="215"/>
      <c r="G103" s="215"/>
      <c r="H103" s="215"/>
      <c r="I103" s="215"/>
      <c r="J103" s="215"/>
      <c r="K103" s="215"/>
      <c r="L103" s="215"/>
      <c r="M103" s="215"/>
      <c r="N103" s="215"/>
      <c r="O103" s="215"/>
    </row>
    <row r="104" spans="1:15" ht="18" x14ac:dyDescent="0.25">
      <c r="A104" s="234">
        <v>55799</v>
      </c>
      <c r="B104" s="235" t="s">
        <v>370</v>
      </c>
      <c r="C104" s="237">
        <v>0</v>
      </c>
      <c r="D104" s="237">
        <v>0</v>
      </c>
      <c r="E104" s="225"/>
      <c r="F104" s="215"/>
      <c r="G104" s="215"/>
      <c r="H104" s="215"/>
      <c r="I104" s="215"/>
      <c r="J104" s="215"/>
      <c r="K104" s="215"/>
      <c r="L104" s="215"/>
      <c r="M104" s="215"/>
      <c r="N104" s="215"/>
      <c r="O104" s="215"/>
    </row>
    <row r="105" spans="1:15" ht="18" x14ac:dyDescent="0.25">
      <c r="A105" s="222">
        <v>56</v>
      </c>
      <c r="B105" s="238" t="s">
        <v>195</v>
      </c>
      <c r="C105" s="239">
        <f>SUM(C106,)</f>
        <v>0</v>
      </c>
      <c r="D105" s="239">
        <f>SUM(D106,)</f>
        <v>0</v>
      </c>
      <c r="E105" s="225"/>
      <c r="F105" s="215"/>
      <c r="G105" s="215"/>
      <c r="H105" s="215"/>
      <c r="I105" s="215"/>
      <c r="J105" s="215"/>
      <c r="K105" s="215"/>
      <c r="L105" s="215"/>
      <c r="M105" s="215"/>
      <c r="N105" s="215"/>
      <c r="O105" s="215"/>
    </row>
    <row r="106" spans="1:15" ht="18" x14ac:dyDescent="0.25">
      <c r="A106" s="222">
        <v>562</v>
      </c>
      <c r="B106" s="238" t="s">
        <v>371</v>
      </c>
      <c r="C106" s="239">
        <f>SUM(C107:C110)</f>
        <v>0</v>
      </c>
      <c r="D106" s="239">
        <f>SUM(D107:D110)</f>
        <v>0</v>
      </c>
      <c r="E106" s="225"/>
      <c r="F106" s="215"/>
      <c r="G106" s="215"/>
      <c r="H106" s="215"/>
      <c r="I106" s="215"/>
      <c r="J106" s="215"/>
      <c r="K106" s="215"/>
      <c r="L106" s="215"/>
      <c r="M106" s="215"/>
      <c r="N106" s="215"/>
      <c r="O106" s="215"/>
    </row>
    <row r="107" spans="1:15" ht="18" x14ac:dyDescent="0.25">
      <c r="A107" s="234">
        <v>56201</v>
      </c>
      <c r="B107" s="235" t="s">
        <v>195</v>
      </c>
      <c r="C107" s="237">
        <v>0</v>
      </c>
      <c r="D107" s="237">
        <v>0</v>
      </c>
      <c r="E107" s="225"/>
      <c r="F107" s="215"/>
      <c r="G107" s="215"/>
      <c r="H107" s="215"/>
      <c r="I107" s="215"/>
      <c r="J107" s="215"/>
      <c r="K107" s="215"/>
      <c r="L107" s="215"/>
      <c r="M107" s="215"/>
      <c r="N107" s="215"/>
      <c r="O107" s="215"/>
    </row>
    <row r="108" spans="1:15" ht="18" x14ac:dyDescent="0.25">
      <c r="A108" s="234">
        <v>56303</v>
      </c>
      <c r="B108" s="235" t="s">
        <v>372</v>
      </c>
      <c r="C108" s="237"/>
      <c r="D108" s="237">
        <v>0</v>
      </c>
      <c r="E108" s="225"/>
      <c r="F108" s="215"/>
      <c r="G108" s="215"/>
      <c r="H108" s="215"/>
      <c r="I108" s="215"/>
      <c r="J108" s="215"/>
      <c r="K108" s="215"/>
      <c r="L108" s="215"/>
      <c r="M108" s="215"/>
      <c r="N108" s="215"/>
      <c r="O108" s="215"/>
    </row>
    <row r="109" spans="1:15" ht="18" x14ac:dyDescent="0.25">
      <c r="A109" s="234">
        <v>56304</v>
      </c>
      <c r="B109" s="235" t="s">
        <v>373</v>
      </c>
      <c r="C109" s="237">
        <v>0</v>
      </c>
      <c r="D109" s="237">
        <v>0</v>
      </c>
      <c r="E109" s="225"/>
      <c r="F109" s="215"/>
      <c r="G109" s="215"/>
      <c r="H109" s="215"/>
      <c r="I109" s="215"/>
      <c r="J109" s="215"/>
      <c r="K109" s="215"/>
      <c r="L109" s="215"/>
      <c r="M109" s="215"/>
      <c r="N109" s="215"/>
      <c r="O109" s="215"/>
    </row>
    <row r="110" spans="1:15" ht="18" x14ac:dyDescent="0.25">
      <c r="A110" s="234">
        <v>56305</v>
      </c>
      <c r="B110" s="235" t="s">
        <v>374</v>
      </c>
      <c r="C110" s="237"/>
      <c r="D110" s="237">
        <v>0</v>
      </c>
      <c r="E110" s="225"/>
      <c r="F110" s="215"/>
      <c r="G110" s="215"/>
      <c r="H110" s="215"/>
      <c r="I110" s="215"/>
      <c r="J110" s="215"/>
      <c r="K110" s="215"/>
      <c r="L110" s="215"/>
      <c r="M110" s="215"/>
      <c r="N110" s="215"/>
      <c r="O110" s="215"/>
    </row>
    <row r="111" spans="1:15" ht="18" x14ac:dyDescent="0.25">
      <c r="A111" s="222">
        <v>61</v>
      </c>
      <c r="B111" s="238" t="s">
        <v>197</v>
      </c>
      <c r="C111" s="239">
        <f>SUM(C112,C120,C125,)+C118</f>
        <v>0</v>
      </c>
      <c r="D111" s="239">
        <f>SUM(D112,D120,D125,)</f>
        <v>0</v>
      </c>
      <c r="E111" s="225"/>
      <c r="F111" s="215"/>
      <c r="G111" s="215"/>
      <c r="H111" s="215"/>
      <c r="I111" s="215"/>
      <c r="J111" s="215"/>
      <c r="K111" s="215"/>
      <c r="L111" s="215"/>
      <c r="M111" s="215"/>
      <c r="N111" s="215"/>
      <c r="O111" s="215"/>
    </row>
    <row r="112" spans="1:15" ht="18" x14ac:dyDescent="0.25">
      <c r="A112" s="222">
        <v>611</v>
      </c>
      <c r="B112" s="238" t="s">
        <v>375</v>
      </c>
      <c r="C112" s="239">
        <f>SUM(C113:C117)</f>
        <v>0</v>
      </c>
      <c r="D112" s="239">
        <f>SUM(D113:D117)</f>
        <v>0</v>
      </c>
      <c r="E112" s="225"/>
      <c r="F112" s="215"/>
      <c r="G112" s="215"/>
      <c r="H112" s="215"/>
      <c r="I112" s="215"/>
      <c r="J112" s="215"/>
      <c r="K112" s="215"/>
      <c r="L112" s="215"/>
      <c r="M112" s="215"/>
      <c r="N112" s="215"/>
      <c r="O112" s="215"/>
    </row>
    <row r="113" spans="1:15" ht="18" x14ac:dyDescent="0.25">
      <c r="A113" s="234">
        <v>61101</v>
      </c>
      <c r="B113" s="235" t="s">
        <v>376</v>
      </c>
      <c r="C113" s="237">
        <v>0</v>
      </c>
      <c r="D113" s="237">
        <v>0</v>
      </c>
      <c r="E113" s="225"/>
      <c r="F113" s="215"/>
      <c r="G113" s="215"/>
      <c r="H113" s="215"/>
      <c r="I113" s="215"/>
      <c r="J113" s="215"/>
      <c r="K113" s="215"/>
      <c r="L113" s="215"/>
      <c r="M113" s="215"/>
      <c r="N113" s="215"/>
      <c r="O113" s="215"/>
    </row>
    <row r="114" spans="1:15" ht="18" x14ac:dyDescent="0.25">
      <c r="A114" s="234">
        <v>61102</v>
      </c>
      <c r="B114" s="235" t="s">
        <v>377</v>
      </c>
      <c r="C114" s="237">
        <v>0</v>
      </c>
      <c r="D114" s="237">
        <v>0</v>
      </c>
      <c r="E114" s="225"/>
      <c r="F114" s="215"/>
      <c r="G114" s="215"/>
      <c r="H114" s="215"/>
      <c r="I114" s="215"/>
      <c r="J114" s="215"/>
      <c r="K114" s="215"/>
      <c r="L114" s="215"/>
      <c r="M114" s="215"/>
      <c r="N114" s="215"/>
      <c r="O114" s="215"/>
    </row>
    <row r="115" spans="1:15" ht="18" x14ac:dyDescent="0.25">
      <c r="A115" s="234">
        <v>61105</v>
      </c>
      <c r="B115" s="235" t="s">
        <v>378</v>
      </c>
      <c r="C115" s="237">
        <v>0</v>
      </c>
      <c r="D115" s="237">
        <v>0</v>
      </c>
      <c r="E115" s="225"/>
      <c r="F115" s="215"/>
      <c r="G115" s="215"/>
      <c r="H115" s="215"/>
      <c r="I115" s="215"/>
      <c r="J115" s="215"/>
      <c r="K115" s="215"/>
      <c r="L115" s="215"/>
      <c r="M115" s="215"/>
      <c r="N115" s="215"/>
      <c r="O115" s="215"/>
    </row>
    <row r="116" spans="1:15" ht="18" x14ac:dyDescent="0.25">
      <c r="A116" s="234">
        <v>61104</v>
      </c>
      <c r="B116" s="235" t="s">
        <v>379</v>
      </c>
      <c r="C116" s="237">
        <v>0</v>
      </c>
      <c r="D116" s="237">
        <v>0</v>
      </c>
      <c r="E116" s="225"/>
      <c r="F116" s="215"/>
      <c r="G116" s="215"/>
      <c r="H116" s="215"/>
      <c r="I116" s="215"/>
      <c r="J116" s="215"/>
      <c r="K116" s="215"/>
      <c r="L116" s="215"/>
      <c r="M116" s="215"/>
      <c r="N116" s="215"/>
      <c r="O116" s="215"/>
    </row>
    <row r="117" spans="1:15" ht="18" x14ac:dyDescent="0.25">
      <c r="A117" s="234">
        <v>61199</v>
      </c>
      <c r="B117" s="235" t="s">
        <v>380</v>
      </c>
      <c r="C117" s="237">
        <v>0</v>
      </c>
      <c r="D117" s="237">
        <v>0</v>
      </c>
      <c r="E117" s="225"/>
      <c r="F117" s="215"/>
      <c r="G117" s="215"/>
      <c r="H117" s="215"/>
      <c r="I117" s="215"/>
      <c r="J117" s="215"/>
      <c r="K117" s="215"/>
      <c r="L117" s="215"/>
      <c r="M117" s="215"/>
      <c r="N117" s="215"/>
      <c r="O117" s="215"/>
    </row>
    <row r="118" spans="1:15" ht="18" x14ac:dyDescent="0.25">
      <c r="A118" s="222">
        <v>612</v>
      </c>
      <c r="B118" s="238" t="s">
        <v>381</v>
      </c>
      <c r="C118" s="239">
        <f>+C119</f>
        <v>0</v>
      </c>
      <c r="D118" s="239">
        <f>+D119</f>
        <v>0</v>
      </c>
      <c r="E118" s="225"/>
      <c r="F118" s="215"/>
      <c r="G118" s="215"/>
      <c r="H118" s="215"/>
      <c r="I118" s="215"/>
      <c r="J118" s="215"/>
      <c r="K118" s="215"/>
      <c r="L118" s="215"/>
      <c r="M118" s="215"/>
      <c r="N118" s="215"/>
      <c r="O118" s="215"/>
    </row>
    <row r="119" spans="1:15" ht="18" x14ac:dyDescent="0.25">
      <c r="A119" s="234">
        <v>61201</v>
      </c>
      <c r="B119" s="235" t="s">
        <v>382</v>
      </c>
      <c r="C119" s="237">
        <v>0</v>
      </c>
      <c r="D119" s="237">
        <v>0</v>
      </c>
      <c r="E119" s="225"/>
      <c r="F119" s="215"/>
      <c r="G119" s="215"/>
      <c r="H119" s="215"/>
      <c r="I119" s="215"/>
      <c r="J119" s="215"/>
      <c r="K119" s="215"/>
      <c r="L119" s="215"/>
      <c r="M119" s="215"/>
      <c r="N119" s="215"/>
      <c r="O119" s="215"/>
    </row>
    <row r="120" spans="1:15" ht="18" x14ac:dyDescent="0.25">
      <c r="A120" s="222">
        <v>615</v>
      </c>
      <c r="B120" s="238" t="s">
        <v>383</v>
      </c>
      <c r="C120" s="239">
        <f>SUM(C121:C124)</f>
        <v>0</v>
      </c>
      <c r="D120" s="239">
        <f>SUM(D121:D124)</f>
        <v>0</v>
      </c>
      <c r="E120" s="225"/>
      <c r="F120" s="215"/>
      <c r="G120" s="215"/>
      <c r="H120" s="215"/>
      <c r="I120" s="215"/>
      <c r="J120" s="215"/>
      <c r="K120" s="215"/>
      <c r="L120" s="215"/>
      <c r="M120" s="215"/>
      <c r="N120" s="215"/>
      <c r="O120" s="215"/>
    </row>
    <row r="121" spans="1:15" ht="18" x14ac:dyDescent="0.25">
      <c r="A121" s="234">
        <v>61501</v>
      </c>
      <c r="B121" s="245" t="s">
        <v>384</v>
      </c>
      <c r="C121" s="239">
        <v>0</v>
      </c>
      <c r="D121" s="239">
        <v>0</v>
      </c>
      <c r="E121" s="225"/>
      <c r="F121" s="215"/>
      <c r="G121" s="215"/>
      <c r="H121" s="215"/>
      <c r="I121" s="215"/>
      <c r="J121" s="215"/>
      <c r="K121" s="215"/>
      <c r="L121" s="215"/>
      <c r="M121" s="215"/>
      <c r="N121" s="215"/>
      <c r="O121" s="215"/>
    </row>
    <row r="122" spans="1:15" ht="18" x14ac:dyDescent="0.25">
      <c r="A122" s="234">
        <v>61502</v>
      </c>
      <c r="B122" s="245" t="s">
        <v>385</v>
      </c>
      <c r="C122" s="239">
        <v>0</v>
      </c>
      <c r="D122" s="239">
        <v>0</v>
      </c>
      <c r="E122" s="225"/>
      <c r="F122" s="215"/>
      <c r="G122" s="215"/>
      <c r="H122" s="215"/>
      <c r="I122" s="215"/>
      <c r="J122" s="215"/>
      <c r="K122" s="215"/>
      <c r="L122" s="215"/>
      <c r="M122" s="215"/>
      <c r="N122" s="215"/>
      <c r="O122" s="215"/>
    </row>
    <row r="123" spans="1:15" ht="18" x14ac:dyDescent="0.25">
      <c r="A123" s="234">
        <v>61503</v>
      </c>
      <c r="B123" s="245" t="s">
        <v>386</v>
      </c>
      <c r="C123" s="239">
        <v>0</v>
      </c>
      <c r="D123" s="239">
        <v>0</v>
      </c>
      <c r="E123" s="225"/>
      <c r="F123" s="215"/>
      <c r="G123" s="215"/>
      <c r="H123" s="215"/>
      <c r="I123" s="215"/>
      <c r="J123" s="215"/>
      <c r="K123" s="215"/>
      <c r="L123" s="215"/>
      <c r="M123" s="215"/>
      <c r="N123" s="215"/>
      <c r="O123" s="215"/>
    </row>
    <row r="124" spans="1:15" ht="18" x14ac:dyDescent="0.25">
      <c r="A124" s="234">
        <v>61599</v>
      </c>
      <c r="B124" s="245" t="s">
        <v>387</v>
      </c>
      <c r="C124" s="237">
        <v>0</v>
      </c>
      <c r="D124" s="237">
        <v>0</v>
      </c>
      <c r="E124" s="225"/>
      <c r="F124" s="215"/>
      <c r="G124" s="215"/>
      <c r="H124" s="215"/>
      <c r="I124" s="215"/>
      <c r="J124" s="215"/>
      <c r="K124" s="215"/>
      <c r="L124" s="215"/>
      <c r="M124" s="215"/>
      <c r="N124" s="215"/>
      <c r="O124" s="215"/>
    </row>
    <row r="125" spans="1:15" ht="18" x14ac:dyDescent="0.25">
      <c r="A125" s="222">
        <v>616</v>
      </c>
      <c r="B125" s="238" t="s">
        <v>388</v>
      </c>
      <c r="C125" s="239">
        <f>SUM(C126:C133)</f>
        <v>0</v>
      </c>
      <c r="D125" s="239">
        <f>SUM(D126:D133)</f>
        <v>0</v>
      </c>
      <c r="E125" s="225"/>
      <c r="F125" s="215"/>
      <c r="G125" s="215"/>
      <c r="H125" s="215"/>
      <c r="I125" s="215"/>
      <c r="J125" s="215"/>
      <c r="K125" s="215"/>
      <c r="L125" s="215"/>
      <c r="M125" s="215"/>
      <c r="N125" s="215"/>
      <c r="O125" s="215"/>
    </row>
    <row r="126" spans="1:15" ht="18" x14ac:dyDescent="0.25">
      <c r="A126" s="234">
        <v>61601</v>
      </c>
      <c r="B126" s="235" t="s">
        <v>389</v>
      </c>
      <c r="C126" s="239">
        <v>0</v>
      </c>
      <c r="D126" s="239">
        <v>0</v>
      </c>
      <c r="E126" s="225"/>
      <c r="F126" s="215"/>
      <c r="G126" s="215"/>
      <c r="H126" s="215"/>
      <c r="I126" s="215"/>
      <c r="J126" s="215"/>
      <c r="K126" s="215"/>
      <c r="L126" s="215"/>
      <c r="M126" s="215"/>
      <c r="N126" s="215"/>
      <c r="O126" s="215"/>
    </row>
    <row r="127" spans="1:15" ht="18" x14ac:dyDescent="0.25">
      <c r="A127" s="234">
        <v>61602</v>
      </c>
      <c r="B127" s="235" t="s">
        <v>390</v>
      </c>
      <c r="C127" s="239">
        <v>0</v>
      </c>
      <c r="D127" s="239">
        <v>0</v>
      </c>
      <c r="E127" s="225"/>
      <c r="F127" s="215"/>
      <c r="G127" s="215"/>
      <c r="H127" s="215"/>
      <c r="I127" s="215"/>
      <c r="J127" s="215"/>
      <c r="K127" s="215"/>
      <c r="L127" s="215"/>
      <c r="M127" s="215"/>
      <c r="N127" s="215"/>
      <c r="O127" s="215"/>
    </row>
    <row r="128" spans="1:15" ht="18" x14ac:dyDescent="0.25">
      <c r="A128" s="234">
        <v>61603</v>
      </c>
      <c r="B128" s="235" t="s">
        <v>391</v>
      </c>
      <c r="C128" s="239">
        <v>0</v>
      </c>
      <c r="D128" s="239">
        <v>0</v>
      </c>
      <c r="E128" s="225"/>
      <c r="F128" s="215"/>
      <c r="G128" s="215"/>
      <c r="H128" s="215"/>
      <c r="I128" s="215"/>
      <c r="J128" s="215"/>
      <c r="K128" s="215"/>
      <c r="L128" s="215"/>
      <c r="M128" s="215"/>
      <c r="N128" s="215"/>
      <c r="O128" s="215"/>
    </row>
    <row r="129" spans="1:15" ht="18" x14ac:dyDescent="0.25">
      <c r="A129" s="234">
        <v>61604</v>
      </c>
      <c r="B129" s="235" t="s">
        <v>392</v>
      </c>
      <c r="C129" s="239">
        <v>0</v>
      </c>
      <c r="D129" s="239">
        <v>0</v>
      </c>
      <c r="E129" s="225"/>
      <c r="F129" s="215"/>
      <c r="G129" s="215"/>
      <c r="H129" s="215"/>
      <c r="I129" s="215"/>
      <c r="J129" s="215"/>
      <c r="K129" s="215"/>
      <c r="L129" s="215"/>
      <c r="M129" s="215"/>
      <c r="N129" s="215"/>
      <c r="O129" s="215"/>
    </row>
    <row r="130" spans="1:15" ht="18" x14ac:dyDescent="0.25">
      <c r="A130" s="234">
        <v>61606</v>
      </c>
      <c r="B130" s="235" t="s">
        <v>393</v>
      </c>
      <c r="C130" s="239">
        <v>0</v>
      </c>
      <c r="D130" s="239">
        <v>0</v>
      </c>
      <c r="E130" s="225"/>
      <c r="F130" s="215"/>
      <c r="G130" s="215"/>
      <c r="H130" s="215"/>
      <c r="I130" s="215"/>
      <c r="J130" s="215"/>
      <c r="K130" s="215"/>
      <c r="L130" s="215"/>
      <c r="M130" s="215"/>
      <c r="N130" s="215"/>
      <c r="O130" s="215"/>
    </row>
    <row r="131" spans="1:15" ht="18" x14ac:dyDescent="0.25">
      <c r="A131" s="234">
        <v>61607</v>
      </c>
      <c r="B131" s="235" t="s">
        <v>394</v>
      </c>
      <c r="C131" s="239">
        <v>0</v>
      </c>
      <c r="D131" s="239">
        <v>0</v>
      </c>
      <c r="E131" s="22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5"/>
    </row>
    <row r="132" spans="1:15" ht="18" x14ac:dyDescent="0.25">
      <c r="A132" s="234">
        <v>61608</v>
      </c>
      <c r="B132" s="235" t="s">
        <v>395</v>
      </c>
      <c r="C132" s="239">
        <v>0</v>
      </c>
      <c r="D132" s="239">
        <v>0</v>
      </c>
      <c r="E132" s="225"/>
      <c r="F132" s="215"/>
      <c r="G132" s="215"/>
      <c r="H132" s="215"/>
      <c r="I132" s="215"/>
      <c r="J132" s="215"/>
      <c r="K132" s="215"/>
      <c r="L132" s="215"/>
      <c r="M132" s="215"/>
      <c r="N132" s="215"/>
      <c r="O132" s="215"/>
    </row>
    <row r="133" spans="1:15" ht="18" x14ac:dyDescent="0.25">
      <c r="A133" s="234">
        <v>61699</v>
      </c>
      <c r="B133" s="235" t="s">
        <v>396</v>
      </c>
      <c r="C133" s="237">
        <v>0</v>
      </c>
      <c r="D133" s="237">
        <v>0</v>
      </c>
      <c r="E133" s="225"/>
      <c r="F133" s="215"/>
      <c r="G133" s="215"/>
      <c r="H133" s="215"/>
      <c r="I133" s="215"/>
      <c r="J133" s="215"/>
      <c r="K133" s="215"/>
      <c r="L133" s="215"/>
      <c r="M133" s="215"/>
      <c r="N133" s="215"/>
      <c r="O133" s="215"/>
    </row>
    <row r="134" spans="1:15" ht="18" x14ac:dyDescent="0.25">
      <c r="A134" s="222">
        <v>62</v>
      </c>
      <c r="B134" s="238" t="s">
        <v>259</v>
      </c>
      <c r="C134" s="239">
        <f>SUM(C135,C137,)</f>
        <v>0</v>
      </c>
      <c r="D134" s="239">
        <f>SUM(D135,D137,)</f>
        <v>0</v>
      </c>
      <c r="E134" s="225"/>
      <c r="F134" s="215"/>
      <c r="G134" s="215"/>
      <c r="H134" s="215"/>
      <c r="I134" s="215"/>
      <c r="J134" s="215"/>
      <c r="K134" s="215"/>
      <c r="L134" s="215"/>
      <c r="M134" s="215"/>
      <c r="N134" s="215"/>
      <c r="O134" s="215"/>
    </row>
    <row r="135" spans="1:15" ht="18" x14ac:dyDescent="0.25">
      <c r="A135" s="222">
        <v>622</v>
      </c>
      <c r="B135" s="238" t="s">
        <v>397</v>
      </c>
      <c r="C135" s="239">
        <f>SUM(C136)</f>
        <v>0</v>
      </c>
      <c r="D135" s="239">
        <f>SUM(D136)</f>
        <v>0</v>
      </c>
      <c r="E135" s="225"/>
      <c r="F135" s="215"/>
      <c r="G135" s="215"/>
      <c r="H135" s="215"/>
      <c r="I135" s="215"/>
      <c r="J135" s="215"/>
      <c r="K135" s="215"/>
      <c r="L135" s="215"/>
      <c r="M135" s="215"/>
      <c r="N135" s="215"/>
      <c r="O135" s="215"/>
    </row>
    <row r="136" spans="1:15" ht="33" customHeight="1" x14ac:dyDescent="0.25">
      <c r="A136" s="234">
        <v>62201</v>
      </c>
      <c r="B136" s="249" t="s">
        <v>398</v>
      </c>
      <c r="C136" s="237"/>
      <c r="D136" s="237">
        <v>0</v>
      </c>
      <c r="E136" s="225"/>
      <c r="F136" s="215"/>
      <c r="G136" s="215"/>
      <c r="H136" s="215"/>
      <c r="I136" s="215"/>
      <c r="J136" s="215"/>
      <c r="K136" s="215"/>
      <c r="L136" s="215"/>
      <c r="M136" s="215"/>
      <c r="N136" s="215"/>
      <c r="O136" s="215"/>
    </row>
    <row r="137" spans="1:15" ht="18" x14ac:dyDescent="0.25">
      <c r="A137" s="222">
        <v>623</v>
      </c>
      <c r="B137" s="238" t="s">
        <v>399</v>
      </c>
      <c r="C137" s="239">
        <f>SUM(C138)</f>
        <v>0</v>
      </c>
      <c r="D137" s="239">
        <f>SUM(D138)</f>
        <v>0</v>
      </c>
      <c r="E137" s="225"/>
      <c r="F137" s="215"/>
      <c r="G137" s="215"/>
      <c r="H137" s="215"/>
      <c r="I137" s="215"/>
      <c r="J137" s="215"/>
      <c r="K137" s="215"/>
      <c r="L137" s="215"/>
      <c r="M137" s="215"/>
      <c r="N137" s="215"/>
      <c r="O137" s="215"/>
    </row>
    <row r="138" spans="1:15" ht="18" x14ac:dyDescent="0.25">
      <c r="A138" s="234">
        <v>62303</v>
      </c>
      <c r="B138" s="235" t="s">
        <v>372</v>
      </c>
      <c r="C138" s="237"/>
      <c r="D138" s="237">
        <v>0</v>
      </c>
      <c r="E138" s="225"/>
      <c r="F138" s="215"/>
      <c r="G138" s="215"/>
      <c r="H138" s="215"/>
      <c r="I138" s="215"/>
      <c r="J138" s="215"/>
      <c r="K138" s="215"/>
      <c r="L138" s="215"/>
      <c r="M138" s="215"/>
      <c r="N138" s="215"/>
      <c r="O138" s="215"/>
    </row>
    <row r="139" spans="1:15" ht="18" x14ac:dyDescent="0.25">
      <c r="A139" s="222">
        <v>72</v>
      </c>
      <c r="B139" s="238" t="s">
        <v>189</v>
      </c>
      <c r="C139" s="239">
        <f>SUM(C140)</f>
        <v>0</v>
      </c>
      <c r="D139" s="239">
        <f>SUM(D140)</f>
        <v>0</v>
      </c>
      <c r="E139" s="225"/>
      <c r="F139" s="215"/>
      <c r="G139" s="215"/>
      <c r="H139" s="215"/>
      <c r="I139" s="215"/>
      <c r="J139" s="215"/>
      <c r="K139" s="215"/>
      <c r="L139" s="215"/>
      <c r="M139" s="215"/>
      <c r="N139" s="215"/>
      <c r="O139" s="215"/>
    </row>
    <row r="140" spans="1:15" ht="18" x14ac:dyDescent="0.25">
      <c r="A140" s="222">
        <v>721</v>
      </c>
      <c r="B140" s="238" t="s">
        <v>400</v>
      </c>
      <c r="C140" s="239">
        <f>SUM(C141)</f>
        <v>0</v>
      </c>
      <c r="D140" s="239">
        <f>SUM(D141)</f>
        <v>0</v>
      </c>
      <c r="E140" s="22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</row>
    <row r="141" spans="1:15" ht="18.75" thickBot="1" x14ac:dyDescent="0.3">
      <c r="A141" s="250">
        <v>72101</v>
      </c>
      <c r="B141" s="251" t="s">
        <v>400</v>
      </c>
      <c r="C141" s="252">
        <v>0</v>
      </c>
      <c r="D141" s="252">
        <v>0</v>
      </c>
      <c r="E141" s="253"/>
      <c r="F141" s="215"/>
      <c r="G141" s="215"/>
      <c r="H141" s="215"/>
      <c r="I141" s="215"/>
      <c r="J141" s="215"/>
      <c r="K141" s="215"/>
      <c r="L141" s="215"/>
      <c r="M141" s="215"/>
      <c r="N141" s="215"/>
      <c r="O141" s="215"/>
    </row>
    <row r="142" spans="1:15" ht="18" x14ac:dyDescent="0.25">
      <c r="A142" s="254"/>
      <c r="B142" s="255" t="s">
        <v>93</v>
      </c>
      <c r="C142" s="256">
        <f>SUM(C38+C94+C105+C111+C134+C139)+C12</f>
        <v>0</v>
      </c>
      <c r="D142" s="256">
        <f>SUM(D38+D94+D105+D111+D134+D139)+D12+D32</f>
        <v>7854</v>
      </c>
      <c r="E142" s="256">
        <f>SUM(C142:D142)</f>
        <v>7854</v>
      </c>
      <c r="F142" s="215"/>
      <c r="G142" s="215"/>
      <c r="H142" s="215"/>
      <c r="I142" s="215"/>
      <c r="J142" s="215"/>
      <c r="K142" s="215"/>
      <c r="L142" s="215"/>
      <c r="M142" s="215"/>
      <c r="N142" s="215"/>
      <c r="O142" s="215"/>
    </row>
    <row r="143" spans="1:15" ht="18" x14ac:dyDescent="0.25">
      <c r="A143" s="215"/>
      <c r="B143" s="215"/>
      <c r="C143" s="215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  <c r="N143" s="215"/>
      <c r="O143" s="215"/>
    </row>
    <row r="144" spans="1:15" ht="18" x14ac:dyDescent="0.25">
      <c r="A144" s="215"/>
      <c r="B144" s="215"/>
      <c r="C144" s="215"/>
      <c r="D144" s="215"/>
      <c r="E144" s="215"/>
      <c r="F144" s="215"/>
      <c r="G144" s="215"/>
      <c r="H144" s="215"/>
      <c r="I144" s="215"/>
      <c r="J144" s="215"/>
      <c r="K144" s="215"/>
      <c r="L144" s="215"/>
      <c r="M144" s="215"/>
      <c r="N144" s="215"/>
      <c r="O144" s="215"/>
    </row>
    <row r="145" spans="1:15" ht="18" x14ac:dyDescent="0.25">
      <c r="A145" s="665" t="s">
        <v>408</v>
      </c>
      <c r="B145" s="665" t="s">
        <v>409</v>
      </c>
      <c r="C145" s="674" t="s">
        <v>410</v>
      </c>
      <c r="D145" s="665" t="s">
        <v>411</v>
      </c>
      <c r="E145" s="674" t="s">
        <v>412</v>
      </c>
      <c r="F145" s="674" t="s">
        <v>413</v>
      </c>
      <c r="G145" s="674"/>
      <c r="H145" s="674"/>
      <c r="I145" s="674"/>
      <c r="J145" s="674" t="s">
        <v>414</v>
      </c>
      <c r="K145" s="664" t="s">
        <v>415</v>
      </c>
      <c r="L145" s="664"/>
      <c r="M145" s="664"/>
      <c r="N145" s="664"/>
      <c r="O145" s="665" t="s">
        <v>93</v>
      </c>
    </row>
    <row r="146" spans="1:15" ht="18" x14ac:dyDescent="0.25">
      <c r="A146" s="665"/>
      <c r="B146" s="665"/>
      <c r="C146" s="674"/>
      <c r="D146" s="665"/>
      <c r="E146" s="674"/>
      <c r="F146" s="674"/>
      <c r="G146" s="674"/>
      <c r="H146" s="674"/>
      <c r="I146" s="674"/>
      <c r="J146" s="674"/>
      <c r="K146" s="258" t="s">
        <v>416</v>
      </c>
      <c r="L146" s="675" t="s">
        <v>417</v>
      </c>
      <c r="M146" s="675"/>
      <c r="N146" s="675"/>
      <c r="O146" s="665"/>
    </row>
    <row r="147" spans="1:15" ht="36" x14ac:dyDescent="0.25">
      <c r="A147" s="665"/>
      <c r="B147" s="665"/>
      <c r="C147" s="674"/>
      <c r="D147" s="665"/>
      <c r="E147" s="674"/>
      <c r="F147" s="259" t="s">
        <v>418</v>
      </c>
      <c r="G147" s="259" t="s">
        <v>458</v>
      </c>
      <c r="H147" s="259" t="s">
        <v>418</v>
      </c>
      <c r="I147" s="259" t="s">
        <v>419</v>
      </c>
      <c r="J147" s="259" t="s">
        <v>420</v>
      </c>
      <c r="K147" s="259" t="s">
        <v>421</v>
      </c>
      <c r="L147" s="260" t="s">
        <v>422</v>
      </c>
      <c r="M147" s="260" t="s">
        <v>423</v>
      </c>
      <c r="N147" s="259" t="s">
        <v>265</v>
      </c>
      <c r="O147" s="665"/>
    </row>
    <row r="148" spans="1:15" ht="54" x14ac:dyDescent="0.25">
      <c r="A148" s="261">
        <v>42</v>
      </c>
      <c r="B148" s="269" t="s">
        <v>557</v>
      </c>
      <c r="C148" s="352" t="s">
        <v>556</v>
      </c>
      <c r="D148" s="270" t="s">
        <v>426</v>
      </c>
      <c r="E148" s="272" t="s">
        <v>141</v>
      </c>
      <c r="F148" s="265">
        <v>400</v>
      </c>
      <c r="G148" s="265">
        <v>0</v>
      </c>
      <c r="H148" s="265">
        <f>+F148+G148</f>
        <v>400</v>
      </c>
      <c r="I148" s="265">
        <f>+H148*12</f>
        <v>4800</v>
      </c>
      <c r="J148" s="268">
        <f>+H148</f>
        <v>400</v>
      </c>
      <c r="K148" s="266">
        <f>+J148*6.75%*12</f>
        <v>324</v>
      </c>
      <c r="L148" s="292">
        <v>0</v>
      </c>
      <c r="M148" s="266">
        <f>+J148*7.5%*12</f>
        <v>360</v>
      </c>
      <c r="N148" s="266">
        <f>SUM(K148:M148)</f>
        <v>684</v>
      </c>
      <c r="O148" s="268">
        <f>ROUND((+I148+J148+N148),2)</f>
        <v>5884</v>
      </c>
    </row>
    <row r="149" spans="1:15" ht="18" x14ac:dyDescent="0.25">
      <c r="A149" s="261"/>
      <c r="B149" s="313" t="s">
        <v>448</v>
      </c>
      <c r="C149" s="269"/>
      <c r="D149" s="325"/>
      <c r="E149" s="272"/>
      <c r="F149" s="316">
        <f t="shared" ref="F149:O149" si="0">SUM(F148)</f>
        <v>400</v>
      </c>
      <c r="G149" s="316">
        <f t="shared" si="0"/>
        <v>0</v>
      </c>
      <c r="H149" s="316">
        <f t="shared" si="0"/>
        <v>400</v>
      </c>
      <c r="I149" s="316">
        <f t="shared" si="0"/>
        <v>4800</v>
      </c>
      <c r="J149" s="316">
        <f t="shared" si="0"/>
        <v>400</v>
      </c>
      <c r="K149" s="316">
        <f t="shared" si="0"/>
        <v>324</v>
      </c>
      <c r="L149" s="316">
        <f t="shared" si="0"/>
        <v>0</v>
      </c>
      <c r="M149" s="316">
        <f t="shared" si="0"/>
        <v>360</v>
      </c>
      <c r="N149" s="316">
        <f t="shared" si="0"/>
        <v>684</v>
      </c>
      <c r="O149" s="316">
        <f t="shared" si="0"/>
        <v>5884</v>
      </c>
    </row>
  </sheetData>
  <mergeCells count="20">
    <mergeCell ref="F145:I146"/>
    <mergeCell ref="J145:J146"/>
    <mergeCell ref="K145:N145"/>
    <mergeCell ref="O145:O147"/>
    <mergeCell ref="L146:N146"/>
    <mergeCell ref="A9:E9"/>
    <mergeCell ref="A10:B10"/>
    <mergeCell ref="C10:D10"/>
    <mergeCell ref="E10:E11"/>
    <mergeCell ref="A145:A147"/>
    <mergeCell ref="B145:B147"/>
    <mergeCell ref="C145:C147"/>
    <mergeCell ref="D145:D147"/>
    <mergeCell ref="E145:E147"/>
    <mergeCell ref="A8:E8"/>
    <mergeCell ref="A3:E3"/>
    <mergeCell ref="A4:E4"/>
    <mergeCell ref="A5:E5"/>
    <mergeCell ref="A6:E6"/>
    <mergeCell ref="A7:E7"/>
  </mergeCells>
  <pageMargins left="0.51181102362204722" right="0.11811023622047245" top="0.74803149606299213" bottom="0.55118110236220474" header="0.31496062992125984" footer="0.31496062992125984"/>
  <pageSetup scale="95" orientation="portrait" horizontalDpi="120" verticalDpi="72" r:id="rId1"/>
  <headerFooter>
    <oddFooter>&amp;A</oddFooter>
  </headerFooter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161"/>
  <sheetViews>
    <sheetView topLeftCell="A118" workbookViewId="0">
      <selection activeCell="H140" sqref="H140"/>
    </sheetView>
  </sheetViews>
  <sheetFormatPr baseColWidth="10" defaultRowHeight="15" x14ac:dyDescent="0.25"/>
  <cols>
    <col min="2" max="2" width="47.42578125" customWidth="1"/>
    <col min="3" max="3" width="14.5703125" customWidth="1"/>
    <col min="4" max="4" width="17.7109375" customWidth="1"/>
    <col min="5" max="5" width="16.28515625" customWidth="1"/>
    <col min="6" max="6" width="16.140625" customWidth="1"/>
    <col min="7" max="7" width="16.7109375" customWidth="1"/>
    <col min="8" max="8" width="15.5703125" customWidth="1"/>
    <col min="9" max="9" width="16.7109375" customWidth="1"/>
    <col min="11" max="11" width="15.85546875" customWidth="1"/>
    <col min="12" max="12" width="16.28515625" customWidth="1"/>
    <col min="13" max="13" width="17.5703125" customWidth="1"/>
  </cols>
  <sheetData>
    <row r="3" spans="1:13" ht="18" x14ac:dyDescent="0.25">
      <c r="A3" s="672" t="s">
        <v>401</v>
      </c>
      <c r="B3" s="672"/>
      <c r="C3" s="672"/>
      <c r="D3" s="672"/>
      <c r="E3" s="672"/>
      <c r="F3" s="215"/>
      <c r="G3" s="215"/>
      <c r="H3" s="215"/>
      <c r="I3" s="215"/>
      <c r="J3" s="215"/>
      <c r="K3" s="215"/>
      <c r="L3" s="215"/>
      <c r="M3" s="215"/>
    </row>
    <row r="4" spans="1:13" ht="18" x14ac:dyDescent="0.25">
      <c r="A4" s="672" t="s">
        <v>402</v>
      </c>
      <c r="B4" s="672"/>
      <c r="C4" s="672"/>
      <c r="D4" s="672"/>
      <c r="E4" s="672"/>
      <c r="F4" s="215"/>
      <c r="G4" s="215"/>
      <c r="H4" s="215"/>
      <c r="I4" s="215"/>
      <c r="J4" s="215"/>
      <c r="K4" s="215"/>
      <c r="L4" s="215"/>
      <c r="M4" s="215"/>
    </row>
    <row r="5" spans="1:13" ht="18" x14ac:dyDescent="0.25">
      <c r="A5" s="672" t="s">
        <v>163</v>
      </c>
      <c r="B5" s="672"/>
      <c r="C5" s="672"/>
      <c r="D5" s="672"/>
      <c r="E5" s="672"/>
      <c r="F5" s="215"/>
      <c r="G5" s="215"/>
      <c r="H5" s="215"/>
      <c r="I5" s="215"/>
      <c r="J5" s="215"/>
      <c r="K5" s="215"/>
      <c r="L5" s="215"/>
      <c r="M5" s="215"/>
    </row>
    <row r="6" spans="1:13" ht="18" x14ac:dyDescent="0.25">
      <c r="A6" s="672" t="s">
        <v>438</v>
      </c>
      <c r="B6" s="672"/>
      <c r="C6" s="672"/>
      <c r="D6" s="672"/>
      <c r="E6" s="672"/>
      <c r="F6" s="215"/>
      <c r="G6" s="215"/>
      <c r="H6" s="215"/>
      <c r="I6" s="215"/>
      <c r="J6" s="215"/>
      <c r="K6" s="215"/>
      <c r="L6" s="215"/>
      <c r="M6" s="215"/>
    </row>
    <row r="7" spans="1:13" ht="18" x14ac:dyDescent="0.25">
      <c r="A7" s="672" t="s">
        <v>403</v>
      </c>
      <c r="B7" s="672"/>
      <c r="C7" s="672"/>
      <c r="D7" s="672"/>
      <c r="E7" s="672"/>
      <c r="F7" s="215"/>
      <c r="G7" s="215"/>
      <c r="H7" s="215"/>
      <c r="I7" s="215"/>
      <c r="J7" s="215"/>
      <c r="K7" s="215"/>
      <c r="L7" s="215"/>
      <c r="M7" s="215"/>
    </row>
    <row r="8" spans="1:13" ht="18" x14ac:dyDescent="0.25">
      <c r="A8" s="672" t="s">
        <v>525</v>
      </c>
      <c r="B8" s="672"/>
      <c r="C8" s="672"/>
      <c r="D8" s="672"/>
      <c r="E8" s="672"/>
      <c r="F8" s="215"/>
      <c r="G8" s="215"/>
      <c r="H8" s="215"/>
      <c r="I8" s="215"/>
      <c r="J8" s="215"/>
      <c r="K8" s="215"/>
      <c r="L8" s="215"/>
      <c r="M8" s="215"/>
    </row>
    <row r="9" spans="1:13" ht="18" x14ac:dyDescent="0.25">
      <c r="A9" s="673" t="s">
        <v>574</v>
      </c>
      <c r="B9" s="673"/>
      <c r="C9" s="673"/>
      <c r="D9" s="673"/>
      <c r="E9" s="673"/>
      <c r="F9" s="215"/>
      <c r="G9" s="215"/>
      <c r="H9" s="215"/>
      <c r="I9" s="215"/>
      <c r="J9" s="215"/>
      <c r="K9" s="215"/>
      <c r="L9" s="215"/>
      <c r="M9" s="215"/>
    </row>
    <row r="10" spans="1:13" ht="18" x14ac:dyDescent="0.25">
      <c r="A10" s="664" t="s">
        <v>269</v>
      </c>
      <c r="B10" s="664"/>
      <c r="C10" s="664" t="s">
        <v>270</v>
      </c>
      <c r="D10" s="664"/>
      <c r="E10" s="665" t="s">
        <v>93</v>
      </c>
      <c r="F10" s="215"/>
      <c r="G10" s="215"/>
      <c r="H10" s="215"/>
      <c r="I10" s="215"/>
      <c r="J10" s="215"/>
      <c r="K10" s="215"/>
      <c r="L10" s="215"/>
      <c r="M10" s="215"/>
    </row>
    <row r="11" spans="1:13" ht="72" x14ac:dyDescent="0.25">
      <c r="A11" s="217" t="s">
        <v>271</v>
      </c>
      <c r="B11" s="217" t="s">
        <v>272</v>
      </c>
      <c r="C11" s="218" t="s">
        <v>405</v>
      </c>
      <c r="D11" s="218" t="s">
        <v>275</v>
      </c>
      <c r="E11" s="665"/>
      <c r="F11" s="215"/>
      <c r="G11" s="215"/>
      <c r="H11" s="215"/>
      <c r="I11" s="215"/>
      <c r="J11" s="215"/>
      <c r="K11" s="215"/>
      <c r="L11" s="215"/>
      <c r="M11" s="215"/>
    </row>
    <row r="12" spans="1:13" ht="18" x14ac:dyDescent="0.25">
      <c r="A12" s="219">
        <v>51</v>
      </c>
      <c r="B12" s="220" t="s">
        <v>192</v>
      </c>
      <c r="C12" s="282">
        <f>SUM(C13,C18,C22,C25,C27,C29,C35)</f>
        <v>0</v>
      </c>
      <c r="D12" s="282">
        <f>SUM(D13,D18,D22,D25,D27,D29,D35)</f>
        <v>65620</v>
      </c>
      <c r="E12" s="282"/>
      <c r="F12" s="215"/>
      <c r="G12" s="215"/>
      <c r="H12" s="215"/>
      <c r="I12" s="215"/>
      <c r="J12" s="215"/>
      <c r="K12" s="215"/>
      <c r="L12" s="215"/>
      <c r="M12" s="215"/>
    </row>
    <row r="13" spans="1:13" ht="18" x14ac:dyDescent="0.25">
      <c r="A13" s="222">
        <v>511</v>
      </c>
      <c r="B13" s="223" t="s">
        <v>276</v>
      </c>
      <c r="C13" s="283">
        <f>SUM(C14:C17)</f>
        <v>0</v>
      </c>
      <c r="D13" s="283">
        <f>SUM(D14:D17)</f>
        <v>57980</v>
      </c>
      <c r="E13" s="284"/>
      <c r="F13" s="215"/>
      <c r="G13" s="215"/>
      <c r="H13" s="215"/>
      <c r="I13" s="215"/>
      <c r="J13" s="215"/>
      <c r="K13" s="215"/>
      <c r="L13" s="215"/>
      <c r="M13" s="215"/>
    </row>
    <row r="14" spans="1:13" ht="18" x14ac:dyDescent="0.25">
      <c r="A14" s="226" t="s">
        <v>277</v>
      </c>
      <c r="B14" s="227" t="s">
        <v>278</v>
      </c>
      <c r="C14" s="228">
        <v>0</v>
      </c>
      <c r="D14" s="298">
        <v>53520</v>
      </c>
      <c r="E14" s="284"/>
      <c r="F14" s="215"/>
      <c r="G14" s="215"/>
      <c r="H14" s="215"/>
      <c r="I14" s="215"/>
      <c r="J14" s="215"/>
      <c r="K14" s="215"/>
      <c r="L14" s="215"/>
      <c r="M14" s="215"/>
    </row>
    <row r="15" spans="1:13" ht="18" x14ac:dyDescent="0.25">
      <c r="A15" s="226" t="s">
        <v>279</v>
      </c>
      <c r="B15" s="227" t="s">
        <v>280</v>
      </c>
      <c r="C15" s="228">
        <v>0</v>
      </c>
      <c r="D15" s="298">
        <v>4460</v>
      </c>
      <c r="E15" s="284"/>
      <c r="F15" s="215"/>
      <c r="G15" s="215"/>
      <c r="H15" s="215"/>
      <c r="I15" s="215"/>
      <c r="J15" s="215"/>
      <c r="K15" s="215"/>
      <c r="L15" s="215"/>
      <c r="M15" s="215"/>
    </row>
    <row r="16" spans="1:13" ht="18" x14ac:dyDescent="0.25">
      <c r="A16" s="226" t="s">
        <v>281</v>
      </c>
      <c r="B16" s="227" t="s">
        <v>282</v>
      </c>
      <c r="C16" s="228">
        <v>0</v>
      </c>
      <c r="D16" s="298">
        <v>0</v>
      </c>
      <c r="E16" s="284"/>
      <c r="F16" s="215"/>
      <c r="G16" s="215"/>
      <c r="H16" s="215"/>
      <c r="I16" s="215"/>
      <c r="J16" s="215"/>
      <c r="K16" s="215"/>
      <c r="L16" s="215"/>
      <c r="M16" s="215"/>
    </row>
    <row r="17" spans="1:13" ht="18" x14ac:dyDescent="0.25">
      <c r="A17" s="226" t="s">
        <v>283</v>
      </c>
      <c r="B17" s="227" t="s">
        <v>284</v>
      </c>
      <c r="C17" s="229">
        <v>0</v>
      </c>
      <c r="D17" s="299">
        <v>0</v>
      </c>
      <c r="E17" s="285"/>
      <c r="F17" s="215"/>
      <c r="G17" s="215"/>
      <c r="H17" s="215"/>
      <c r="I17" s="215"/>
      <c r="J17" s="215"/>
      <c r="K17" s="215"/>
      <c r="L17" s="215"/>
      <c r="M17" s="215"/>
    </row>
    <row r="18" spans="1:13" ht="18" x14ac:dyDescent="0.25">
      <c r="A18" s="232" t="s">
        <v>285</v>
      </c>
      <c r="B18" s="233" t="s">
        <v>286</v>
      </c>
      <c r="C18" s="286">
        <f>SUM(C19:C21)</f>
        <v>0</v>
      </c>
      <c r="D18" s="286">
        <f>SUM(D19:D21)</f>
        <v>0</v>
      </c>
      <c r="E18" s="284"/>
      <c r="F18" s="215"/>
      <c r="G18" s="215"/>
      <c r="H18" s="215"/>
      <c r="I18" s="215"/>
      <c r="J18" s="215"/>
      <c r="K18" s="215"/>
      <c r="L18" s="215"/>
      <c r="M18" s="215"/>
    </row>
    <row r="19" spans="1:13" ht="18" x14ac:dyDescent="0.25">
      <c r="A19" s="226" t="s">
        <v>287</v>
      </c>
      <c r="B19" s="227" t="s">
        <v>278</v>
      </c>
      <c r="C19" s="298">
        <v>0</v>
      </c>
      <c r="D19" s="298">
        <v>0</v>
      </c>
      <c r="E19" s="284"/>
      <c r="F19" s="215"/>
      <c r="G19" s="215"/>
      <c r="H19" s="215"/>
      <c r="I19" s="215"/>
      <c r="J19" s="215"/>
      <c r="K19" s="215"/>
      <c r="L19" s="215"/>
      <c r="M19" s="215"/>
    </row>
    <row r="20" spans="1:13" ht="18" x14ac:dyDescent="0.25">
      <c r="A20" s="234">
        <v>51202</v>
      </c>
      <c r="B20" s="235" t="s">
        <v>288</v>
      </c>
      <c r="C20" s="298">
        <v>0</v>
      </c>
      <c r="D20" s="298">
        <v>0</v>
      </c>
      <c r="E20" s="284"/>
      <c r="F20" s="215"/>
      <c r="G20" s="215"/>
      <c r="H20" s="215"/>
      <c r="I20" s="215"/>
      <c r="J20" s="215"/>
      <c r="K20" s="215"/>
      <c r="L20" s="215"/>
      <c r="M20" s="215"/>
    </row>
    <row r="21" spans="1:13" ht="18" x14ac:dyDescent="0.25">
      <c r="A21" s="226" t="s">
        <v>289</v>
      </c>
      <c r="B21" s="227" t="s">
        <v>280</v>
      </c>
      <c r="C21" s="298">
        <v>0</v>
      </c>
      <c r="D21" s="298">
        <v>0</v>
      </c>
      <c r="E21" s="284"/>
      <c r="F21" s="215"/>
      <c r="G21" s="215"/>
      <c r="H21" s="215"/>
      <c r="I21" s="215"/>
      <c r="J21" s="215"/>
      <c r="K21" s="215"/>
      <c r="L21" s="215"/>
      <c r="M21" s="215"/>
    </row>
    <row r="22" spans="1:13" ht="18" x14ac:dyDescent="0.25">
      <c r="A22" s="232" t="s">
        <v>290</v>
      </c>
      <c r="B22" s="233" t="s">
        <v>291</v>
      </c>
      <c r="C22" s="286">
        <f>SUM(C23:C24)</f>
        <v>0</v>
      </c>
      <c r="D22" s="286">
        <f>SUM(D23:D24)</f>
        <v>0</v>
      </c>
      <c r="E22" s="284"/>
      <c r="F22" s="215"/>
      <c r="G22" s="215"/>
      <c r="H22" s="215"/>
      <c r="I22" s="215"/>
      <c r="J22" s="215"/>
      <c r="K22" s="215"/>
      <c r="L22" s="215"/>
      <c r="M22" s="215"/>
    </row>
    <row r="23" spans="1:13" ht="18" x14ac:dyDescent="0.25">
      <c r="A23" s="234">
        <v>51301</v>
      </c>
      <c r="B23" s="235" t="s">
        <v>292</v>
      </c>
      <c r="C23" s="301">
        <v>0</v>
      </c>
      <c r="D23" s="301">
        <v>0</v>
      </c>
      <c r="E23" s="284"/>
      <c r="F23" s="215"/>
      <c r="G23" s="215"/>
      <c r="H23" s="215"/>
      <c r="I23" s="215"/>
      <c r="J23" s="215"/>
      <c r="K23" s="215"/>
      <c r="L23" s="215"/>
      <c r="M23" s="215"/>
    </row>
    <row r="24" spans="1:13" ht="18" x14ac:dyDescent="0.25">
      <c r="A24" s="234">
        <v>51302</v>
      </c>
      <c r="B24" s="235" t="s">
        <v>293</v>
      </c>
      <c r="C24" s="302">
        <v>0</v>
      </c>
      <c r="D24" s="301">
        <v>0</v>
      </c>
      <c r="E24" s="284"/>
      <c r="F24" s="215"/>
      <c r="G24" s="215"/>
      <c r="H24" s="215"/>
      <c r="I24" s="215"/>
      <c r="J24" s="215"/>
      <c r="K24" s="215"/>
      <c r="L24" s="215"/>
      <c r="M24" s="215"/>
    </row>
    <row r="25" spans="1:13" ht="18" x14ac:dyDescent="0.25">
      <c r="A25" s="222">
        <v>514</v>
      </c>
      <c r="B25" s="238" t="s">
        <v>294</v>
      </c>
      <c r="C25" s="288">
        <f>SUM(C26)</f>
        <v>0</v>
      </c>
      <c r="D25" s="288">
        <f>SUM(D26)</f>
        <v>4020</v>
      </c>
      <c r="E25" s="284"/>
      <c r="F25" s="215"/>
      <c r="G25" s="215"/>
      <c r="H25" s="215"/>
      <c r="I25" s="215"/>
      <c r="J25" s="215"/>
      <c r="K25" s="215"/>
      <c r="L25" s="215"/>
      <c r="M25" s="215"/>
    </row>
    <row r="26" spans="1:13" ht="18" x14ac:dyDescent="0.25">
      <c r="A26" s="226" t="s">
        <v>295</v>
      </c>
      <c r="B26" s="227" t="s">
        <v>296</v>
      </c>
      <c r="C26" s="298">
        <v>0</v>
      </c>
      <c r="D26" s="298">
        <v>4020</v>
      </c>
      <c r="E26" s="284"/>
      <c r="F26" s="215"/>
      <c r="G26" s="215"/>
      <c r="H26" s="215"/>
      <c r="I26" s="215"/>
      <c r="J26" s="215"/>
      <c r="K26" s="215"/>
      <c r="L26" s="215"/>
      <c r="M26" s="215"/>
    </row>
    <row r="27" spans="1:13" ht="18" x14ac:dyDescent="0.25">
      <c r="A27" s="222">
        <v>515</v>
      </c>
      <c r="B27" s="238" t="s">
        <v>297</v>
      </c>
      <c r="C27" s="286">
        <f>SUM(C28)</f>
        <v>0</v>
      </c>
      <c r="D27" s="286">
        <f>SUM(D28)</f>
        <v>3620</v>
      </c>
      <c r="E27" s="284"/>
      <c r="F27" s="215"/>
      <c r="G27" s="215"/>
      <c r="H27" s="215"/>
      <c r="I27" s="215"/>
      <c r="J27" s="215"/>
      <c r="K27" s="215"/>
      <c r="L27" s="215"/>
      <c r="M27" s="215"/>
    </row>
    <row r="28" spans="1:13" ht="18" x14ac:dyDescent="0.25">
      <c r="A28" s="226" t="s">
        <v>298</v>
      </c>
      <c r="B28" s="227" t="s">
        <v>299</v>
      </c>
      <c r="C28" s="298">
        <v>0</v>
      </c>
      <c r="D28" s="298">
        <v>3620</v>
      </c>
      <c r="E28" s="284"/>
      <c r="F28" s="215"/>
      <c r="G28" s="215"/>
      <c r="H28" s="215"/>
      <c r="I28" s="215"/>
      <c r="J28" s="215"/>
      <c r="K28" s="215"/>
      <c r="L28" s="215"/>
      <c r="M28" s="215"/>
    </row>
    <row r="29" spans="1:13" ht="18" x14ac:dyDescent="0.25">
      <c r="A29" s="232" t="s">
        <v>300</v>
      </c>
      <c r="B29" s="233" t="s">
        <v>301</v>
      </c>
      <c r="C29" s="286" t="s">
        <v>302</v>
      </c>
      <c r="D29" s="286">
        <f>SUM(D30:D31)</f>
        <v>0</v>
      </c>
      <c r="E29" s="284"/>
      <c r="F29" s="215"/>
      <c r="G29" s="215"/>
      <c r="H29" s="215"/>
      <c r="I29" s="215"/>
      <c r="J29" s="215"/>
      <c r="K29" s="215"/>
      <c r="L29" s="215"/>
      <c r="M29" s="215"/>
    </row>
    <row r="30" spans="1:13" ht="18" x14ac:dyDescent="0.25">
      <c r="A30" s="234">
        <v>51601</v>
      </c>
      <c r="B30" s="235" t="s">
        <v>301</v>
      </c>
      <c r="C30" s="301">
        <v>0</v>
      </c>
      <c r="D30" s="301">
        <v>0</v>
      </c>
      <c r="E30" s="284"/>
      <c r="F30" s="215"/>
      <c r="G30" s="215"/>
      <c r="H30" s="215"/>
      <c r="I30" s="215"/>
      <c r="J30" s="215"/>
      <c r="K30" s="215"/>
      <c r="L30" s="215"/>
      <c r="M30" s="215"/>
    </row>
    <row r="31" spans="1:13" ht="18" x14ac:dyDescent="0.25">
      <c r="A31" s="234">
        <v>51602</v>
      </c>
      <c r="B31" s="235" t="s">
        <v>303</v>
      </c>
      <c r="C31" s="301">
        <v>0</v>
      </c>
      <c r="D31" s="301">
        <v>0</v>
      </c>
      <c r="E31" s="284"/>
      <c r="F31" s="215"/>
      <c r="G31" s="215"/>
      <c r="H31" s="215"/>
      <c r="I31" s="215"/>
      <c r="J31" s="215"/>
      <c r="K31" s="215"/>
      <c r="L31" s="215"/>
      <c r="M31" s="215"/>
    </row>
    <row r="32" spans="1:13" ht="18" x14ac:dyDescent="0.25">
      <c r="A32" s="222">
        <v>517</v>
      </c>
      <c r="B32" s="238" t="s">
        <v>304</v>
      </c>
      <c r="C32" s="301"/>
      <c r="D32" s="301">
        <f>SUM(D33:D34)</f>
        <v>0</v>
      </c>
      <c r="E32" s="284"/>
      <c r="F32" s="215"/>
      <c r="G32" s="215"/>
      <c r="H32" s="215"/>
      <c r="I32" s="215"/>
      <c r="J32" s="215"/>
      <c r="K32" s="215"/>
      <c r="L32" s="215"/>
      <c r="M32" s="215"/>
    </row>
    <row r="33" spans="1:13" ht="18" x14ac:dyDescent="0.25">
      <c r="A33" s="234">
        <v>51701</v>
      </c>
      <c r="B33" s="235" t="s">
        <v>305</v>
      </c>
      <c r="C33" s="301"/>
      <c r="D33" s="301">
        <v>0</v>
      </c>
      <c r="E33" s="284"/>
      <c r="F33" s="215"/>
      <c r="G33" s="215"/>
      <c r="H33" s="215"/>
      <c r="I33" s="215"/>
      <c r="J33" s="215"/>
      <c r="K33" s="215"/>
      <c r="L33" s="215"/>
      <c r="M33" s="215"/>
    </row>
    <row r="34" spans="1:13" ht="18" x14ac:dyDescent="0.25">
      <c r="A34" s="234">
        <v>51702</v>
      </c>
      <c r="B34" s="235" t="s">
        <v>306</v>
      </c>
      <c r="C34" s="301"/>
      <c r="D34" s="301">
        <v>0</v>
      </c>
      <c r="E34" s="284"/>
      <c r="F34" s="215"/>
      <c r="G34" s="215"/>
      <c r="H34" s="215"/>
      <c r="I34" s="215"/>
      <c r="J34" s="215"/>
      <c r="K34" s="215"/>
      <c r="L34" s="215"/>
      <c r="M34" s="215"/>
    </row>
    <row r="35" spans="1:13" ht="18" x14ac:dyDescent="0.25">
      <c r="A35" s="222">
        <v>519</v>
      </c>
      <c r="B35" s="238" t="s">
        <v>307</v>
      </c>
      <c r="C35" s="288">
        <f>SUM(C36:C37)</f>
        <v>0</v>
      </c>
      <c r="D35" s="288">
        <f>SUM(D36:D37)</f>
        <v>0</v>
      </c>
      <c r="E35" s="284"/>
      <c r="F35" s="215"/>
      <c r="G35" s="215"/>
      <c r="H35" s="215"/>
      <c r="I35" s="215"/>
      <c r="J35" s="215"/>
      <c r="K35" s="215"/>
      <c r="L35" s="215"/>
      <c r="M35" s="215"/>
    </row>
    <row r="36" spans="1:13" ht="18" x14ac:dyDescent="0.25">
      <c r="A36" s="234">
        <v>51901</v>
      </c>
      <c r="B36" s="235" t="s">
        <v>308</v>
      </c>
      <c r="C36" s="301">
        <v>0</v>
      </c>
      <c r="D36" s="301">
        <v>0</v>
      </c>
      <c r="E36" s="284"/>
      <c r="F36" s="215"/>
      <c r="G36" s="215"/>
      <c r="H36" s="215"/>
      <c r="I36" s="215"/>
      <c r="J36" s="215"/>
      <c r="K36" s="215"/>
      <c r="L36" s="215"/>
      <c r="M36" s="215"/>
    </row>
    <row r="37" spans="1:13" ht="18" x14ac:dyDescent="0.25">
      <c r="A37" s="234">
        <v>51999</v>
      </c>
      <c r="B37" s="235" t="s">
        <v>307</v>
      </c>
      <c r="C37" s="301">
        <v>0</v>
      </c>
      <c r="D37" s="301">
        <v>0</v>
      </c>
      <c r="E37" s="284"/>
      <c r="F37" s="215"/>
      <c r="G37" s="215"/>
      <c r="H37" s="215"/>
      <c r="I37" s="215"/>
      <c r="J37" s="215"/>
      <c r="K37" s="215"/>
      <c r="L37" s="215"/>
      <c r="M37" s="215"/>
    </row>
    <row r="38" spans="1:13" ht="18" x14ac:dyDescent="0.25">
      <c r="A38" s="222">
        <v>54</v>
      </c>
      <c r="B38" s="238" t="s">
        <v>193</v>
      </c>
      <c r="C38" s="286">
        <f>SUM(C39,C59,C65,C82,)</f>
        <v>0</v>
      </c>
      <c r="D38" s="286">
        <f>SUM(D39,D59,D65,D82,)</f>
        <v>9500</v>
      </c>
      <c r="E38" s="284"/>
      <c r="F38" s="215"/>
      <c r="G38" s="215"/>
      <c r="H38" s="215"/>
      <c r="I38" s="215"/>
      <c r="J38" s="215"/>
      <c r="K38" s="215"/>
      <c r="L38" s="215"/>
      <c r="M38" s="215"/>
    </row>
    <row r="39" spans="1:13" ht="18" x14ac:dyDescent="0.25">
      <c r="A39" s="222">
        <v>541</v>
      </c>
      <c r="B39" s="238" t="s">
        <v>309</v>
      </c>
      <c r="C39" s="288">
        <f>SUM(C40:C58)</f>
        <v>0</v>
      </c>
      <c r="D39" s="288">
        <f>SUM(D40:D58)</f>
        <v>6000</v>
      </c>
      <c r="E39" s="284"/>
      <c r="F39" s="215"/>
      <c r="G39" s="215"/>
      <c r="H39" s="215"/>
      <c r="I39" s="215"/>
      <c r="J39" s="215"/>
      <c r="K39" s="215"/>
      <c r="L39" s="215"/>
      <c r="M39" s="215"/>
    </row>
    <row r="40" spans="1:13" ht="18" x14ac:dyDescent="0.25">
      <c r="A40" s="234">
        <v>54101</v>
      </c>
      <c r="B40" s="235" t="s">
        <v>310</v>
      </c>
      <c r="C40" s="301">
        <v>0</v>
      </c>
      <c r="D40" s="301">
        <v>0</v>
      </c>
      <c r="E40" s="284"/>
      <c r="F40" s="215"/>
      <c r="G40" s="215"/>
      <c r="H40" s="215"/>
      <c r="I40" s="215"/>
      <c r="J40" s="215"/>
      <c r="K40" s="215"/>
      <c r="L40" s="215"/>
      <c r="M40" s="215"/>
    </row>
    <row r="41" spans="1:13" ht="18" x14ac:dyDescent="0.25">
      <c r="A41" s="234">
        <v>54103</v>
      </c>
      <c r="B41" s="235" t="s">
        <v>311</v>
      </c>
      <c r="C41" s="301">
        <v>0</v>
      </c>
      <c r="D41" s="301">
        <v>0</v>
      </c>
      <c r="E41" s="284"/>
      <c r="F41" s="215"/>
      <c r="G41" s="215"/>
      <c r="H41" s="215"/>
      <c r="I41" s="215"/>
      <c r="J41" s="215"/>
      <c r="K41" s="215"/>
      <c r="L41" s="215"/>
      <c r="M41" s="215"/>
    </row>
    <row r="42" spans="1:13" ht="18" x14ac:dyDescent="0.25">
      <c r="A42" s="234">
        <v>54104</v>
      </c>
      <c r="B42" s="235" t="s">
        <v>312</v>
      </c>
      <c r="C42" s="301">
        <v>0</v>
      </c>
      <c r="D42" s="301">
        <v>0</v>
      </c>
      <c r="E42" s="284"/>
      <c r="F42" s="215"/>
      <c r="G42" s="215"/>
      <c r="H42" s="215"/>
      <c r="I42" s="215"/>
      <c r="J42" s="215"/>
      <c r="K42" s="215"/>
      <c r="L42" s="215"/>
      <c r="M42" s="215"/>
    </row>
    <row r="43" spans="1:13" ht="18" x14ac:dyDescent="0.25">
      <c r="A43" s="234">
        <v>54105</v>
      </c>
      <c r="B43" s="235" t="s">
        <v>313</v>
      </c>
      <c r="C43" s="301">
        <v>0</v>
      </c>
      <c r="D43" s="301">
        <v>0</v>
      </c>
      <c r="E43" s="284"/>
      <c r="F43" s="215"/>
      <c r="G43" s="215"/>
      <c r="H43" s="215"/>
      <c r="I43" s="215"/>
      <c r="J43" s="215"/>
      <c r="K43" s="215"/>
      <c r="L43" s="215"/>
      <c r="M43" s="215"/>
    </row>
    <row r="44" spans="1:13" ht="18" x14ac:dyDescent="0.25">
      <c r="A44" s="234">
        <v>54106</v>
      </c>
      <c r="B44" s="235" t="s">
        <v>314</v>
      </c>
      <c r="C44" s="301">
        <v>0</v>
      </c>
      <c r="D44" s="301">
        <v>0</v>
      </c>
      <c r="E44" s="284"/>
      <c r="F44" s="215"/>
      <c r="G44" s="215"/>
      <c r="H44" s="215"/>
      <c r="I44" s="215"/>
      <c r="J44" s="215"/>
      <c r="K44" s="215"/>
      <c r="L44" s="215"/>
      <c r="M44" s="215"/>
    </row>
    <row r="45" spans="1:13" ht="18" x14ac:dyDescent="0.25">
      <c r="A45" s="234">
        <v>54107</v>
      </c>
      <c r="B45" s="235" t="s">
        <v>315</v>
      </c>
      <c r="C45" s="301">
        <v>0</v>
      </c>
      <c r="D45" s="301">
        <v>6000</v>
      </c>
      <c r="E45" s="284"/>
      <c r="F45" s="215"/>
      <c r="G45" s="215"/>
      <c r="H45" s="215"/>
      <c r="I45" s="215"/>
      <c r="J45" s="215"/>
      <c r="K45" s="215"/>
      <c r="L45" s="215"/>
      <c r="M45" s="215"/>
    </row>
    <row r="46" spans="1:13" ht="18" x14ac:dyDescent="0.25">
      <c r="A46" s="234">
        <v>54108</v>
      </c>
      <c r="B46" s="235" t="s">
        <v>316</v>
      </c>
      <c r="C46" s="301">
        <v>0</v>
      </c>
      <c r="D46" s="301">
        <v>0</v>
      </c>
      <c r="E46" s="284"/>
      <c r="F46" s="215"/>
      <c r="G46" s="215"/>
      <c r="H46" s="215"/>
      <c r="I46" s="215"/>
      <c r="J46" s="215"/>
      <c r="K46" s="215"/>
      <c r="L46" s="215"/>
      <c r="M46" s="215"/>
    </row>
    <row r="47" spans="1:13" ht="18" x14ac:dyDescent="0.25">
      <c r="A47" s="234">
        <v>54109</v>
      </c>
      <c r="B47" s="235" t="s">
        <v>317</v>
      </c>
      <c r="C47" s="301">
        <v>0</v>
      </c>
      <c r="D47" s="301">
        <v>0</v>
      </c>
      <c r="E47" s="284"/>
      <c r="F47" s="215"/>
      <c r="G47" s="215"/>
      <c r="H47" s="215"/>
      <c r="I47" s="215"/>
      <c r="J47" s="215"/>
      <c r="K47" s="215"/>
      <c r="L47" s="215"/>
      <c r="M47" s="215"/>
    </row>
    <row r="48" spans="1:13" ht="18" x14ac:dyDescent="0.25">
      <c r="A48" s="234">
        <v>54110</v>
      </c>
      <c r="B48" s="235" t="s">
        <v>318</v>
      </c>
      <c r="C48" s="301">
        <v>0</v>
      </c>
      <c r="D48" s="301">
        <v>0</v>
      </c>
      <c r="E48" s="284"/>
      <c r="F48" s="215"/>
      <c r="G48" s="215"/>
      <c r="H48" s="215"/>
      <c r="I48" s="215"/>
      <c r="J48" s="215"/>
      <c r="K48" s="215"/>
      <c r="L48" s="215"/>
      <c r="M48" s="215"/>
    </row>
    <row r="49" spans="1:13" ht="18" x14ac:dyDescent="0.25">
      <c r="A49" s="234">
        <v>54111</v>
      </c>
      <c r="B49" s="235" t="s">
        <v>319</v>
      </c>
      <c r="C49" s="301">
        <v>0</v>
      </c>
      <c r="D49" s="301">
        <v>0</v>
      </c>
      <c r="E49" s="284"/>
      <c r="F49" s="215"/>
      <c r="G49" s="215"/>
      <c r="H49" s="215"/>
      <c r="I49" s="215"/>
      <c r="J49" s="215"/>
      <c r="K49" s="215"/>
      <c r="L49" s="215"/>
      <c r="M49" s="215"/>
    </row>
    <row r="50" spans="1:13" ht="18" x14ac:dyDescent="0.25">
      <c r="A50" s="234">
        <v>54112</v>
      </c>
      <c r="B50" s="235" t="s">
        <v>320</v>
      </c>
      <c r="C50" s="301">
        <v>0</v>
      </c>
      <c r="D50" s="301">
        <v>0</v>
      </c>
      <c r="E50" s="284"/>
      <c r="F50" s="215"/>
      <c r="G50" s="215"/>
      <c r="H50" s="215"/>
      <c r="I50" s="215"/>
      <c r="J50" s="215"/>
      <c r="K50" s="215"/>
      <c r="L50" s="215"/>
      <c r="M50" s="215"/>
    </row>
    <row r="51" spans="1:13" ht="18" x14ac:dyDescent="0.25">
      <c r="A51" s="234">
        <v>54114</v>
      </c>
      <c r="B51" s="235" t="s">
        <v>321</v>
      </c>
      <c r="C51" s="301">
        <v>0</v>
      </c>
      <c r="D51" s="301">
        <v>0</v>
      </c>
      <c r="E51" s="284"/>
      <c r="F51" s="215"/>
      <c r="G51" s="215"/>
      <c r="H51" s="215"/>
      <c r="I51" s="215"/>
      <c r="J51" s="215"/>
      <c r="K51" s="215"/>
      <c r="L51" s="215"/>
      <c r="M51" s="215"/>
    </row>
    <row r="52" spans="1:13" ht="18" x14ac:dyDescent="0.25">
      <c r="A52" s="234">
        <v>54115</v>
      </c>
      <c r="B52" s="235" t="s">
        <v>322</v>
      </c>
      <c r="C52" s="301">
        <v>0</v>
      </c>
      <c r="D52" s="301">
        <v>0</v>
      </c>
      <c r="E52" s="284"/>
      <c r="F52" s="215"/>
      <c r="G52" s="215"/>
      <c r="H52" s="215"/>
      <c r="I52" s="215"/>
      <c r="J52" s="215"/>
      <c r="K52" s="215"/>
      <c r="L52" s="215"/>
      <c r="M52" s="215"/>
    </row>
    <row r="53" spans="1:13" ht="18" x14ac:dyDescent="0.25">
      <c r="A53" s="234">
        <v>54116</v>
      </c>
      <c r="B53" s="235" t="s">
        <v>323</v>
      </c>
      <c r="C53" s="301">
        <v>0</v>
      </c>
      <c r="D53" s="301">
        <v>0</v>
      </c>
      <c r="E53" s="284"/>
      <c r="F53" s="215"/>
      <c r="G53" s="215"/>
      <c r="H53" s="215"/>
      <c r="I53" s="215"/>
      <c r="J53" s="215"/>
      <c r="K53" s="215"/>
      <c r="L53" s="215"/>
      <c r="M53" s="215"/>
    </row>
    <row r="54" spans="1:13" ht="18" x14ac:dyDescent="0.25">
      <c r="A54" s="234">
        <v>54117</v>
      </c>
      <c r="B54" s="235" t="s">
        <v>324</v>
      </c>
      <c r="C54" s="301">
        <v>0</v>
      </c>
      <c r="D54" s="301">
        <v>0</v>
      </c>
      <c r="E54" s="284"/>
      <c r="F54" s="215"/>
      <c r="G54" s="215"/>
      <c r="H54" s="215"/>
      <c r="I54" s="215"/>
      <c r="J54" s="215"/>
      <c r="K54" s="215"/>
      <c r="L54" s="215"/>
      <c r="M54" s="215"/>
    </row>
    <row r="55" spans="1:13" ht="18" x14ac:dyDescent="0.25">
      <c r="A55" s="234">
        <v>54118</v>
      </c>
      <c r="B55" s="235" t="s">
        <v>325</v>
      </c>
      <c r="C55" s="301">
        <v>0</v>
      </c>
      <c r="D55" s="301">
        <v>0</v>
      </c>
      <c r="E55" s="284"/>
      <c r="F55" s="215"/>
      <c r="G55" s="215"/>
      <c r="H55" s="215"/>
      <c r="I55" s="215"/>
      <c r="J55" s="215"/>
      <c r="K55" s="215"/>
      <c r="L55" s="215"/>
      <c r="M55" s="215"/>
    </row>
    <row r="56" spans="1:13" ht="18" x14ac:dyDescent="0.25">
      <c r="A56" s="234">
        <v>54119</v>
      </c>
      <c r="B56" s="235" t="s">
        <v>326</v>
      </c>
      <c r="C56" s="301">
        <v>0</v>
      </c>
      <c r="D56" s="301">
        <v>0</v>
      </c>
      <c r="E56" s="284"/>
      <c r="F56" s="215"/>
      <c r="G56" s="215"/>
      <c r="H56" s="215"/>
      <c r="I56" s="215"/>
      <c r="J56" s="215"/>
      <c r="K56" s="215"/>
      <c r="L56" s="215"/>
      <c r="M56" s="215"/>
    </row>
    <row r="57" spans="1:13" ht="18" x14ac:dyDescent="0.25">
      <c r="A57" s="234">
        <v>54121</v>
      </c>
      <c r="B57" s="235" t="s">
        <v>327</v>
      </c>
      <c r="C57" s="301">
        <v>0</v>
      </c>
      <c r="D57" s="301">
        <v>0</v>
      </c>
      <c r="E57" s="284"/>
      <c r="F57" s="215"/>
      <c r="G57" s="215"/>
      <c r="H57" s="215"/>
      <c r="I57" s="215"/>
      <c r="J57" s="215"/>
      <c r="K57" s="215"/>
      <c r="L57" s="215"/>
      <c r="M57" s="215"/>
    </row>
    <row r="58" spans="1:13" ht="18" x14ac:dyDescent="0.25">
      <c r="A58" s="234">
        <v>54199</v>
      </c>
      <c r="B58" s="235" t="s">
        <v>328</v>
      </c>
      <c r="C58" s="301">
        <v>0</v>
      </c>
      <c r="D58" s="301">
        <v>0</v>
      </c>
      <c r="E58" s="284"/>
      <c r="F58" s="215"/>
      <c r="G58" s="215"/>
      <c r="H58" s="215"/>
      <c r="I58" s="215"/>
      <c r="J58" s="215"/>
      <c r="K58" s="215"/>
      <c r="L58" s="215"/>
      <c r="M58" s="215"/>
    </row>
    <row r="59" spans="1:13" ht="18" x14ac:dyDescent="0.25">
      <c r="A59" s="222">
        <v>542</v>
      </c>
      <c r="B59" s="238" t="s">
        <v>329</v>
      </c>
      <c r="C59" s="288">
        <f>SUM(C60:C64)</f>
        <v>0</v>
      </c>
      <c r="D59" s="288">
        <f>SUM(D60:D64)</f>
        <v>3200</v>
      </c>
      <c r="E59" s="284"/>
      <c r="F59" s="215"/>
      <c r="G59" s="215"/>
      <c r="H59" s="215"/>
      <c r="I59" s="215"/>
      <c r="J59" s="215"/>
      <c r="K59" s="215"/>
      <c r="L59" s="215"/>
      <c r="M59" s="215"/>
    </row>
    <row r="60" spans="1:13" ht="18" x14ac:dyDescent="0.25">
      <c r="A60" s="234">
        <v>54205</v>
      </c>
      <c r="B60" s="235" t="s">
        <v>21</v>
      </c>
      <c r="C60" s="301">
        <v>0</v>
      </c>
      <c r="D60" s="301">
        <v>0</v>
      </c>
      <c r="E60" s="284"/>
      <c r="F60" s="215"/>
      <c r="G60" s="215"/>
      <c r="H60" s="215"/>
      <c r="I60" s="215"/>
      <c r="J60" s="215"/>
      <c r="K60" s="215"/>
      <c r="L60" s="215"/>
      <c r="M60" s="215"/>
    </row>
    <row r="61" spans="1:13" ht="18" x14ac:dyDescent="0.25">
      <c r="A61" s="234">
        <v>54201</v>
      </c>
      <c r="B61" s="235" t="s">
        <v>330</v>
      </c>
      <c r="C61" s="301">
        <v>0</v>
      </c>
      <c r="D61" s="301">
        <v>1000</v>
      </c>
      <c r="E61" s="284"/>
      <c r="F61" s="215"/>
      <c r="G61" s="215"/>
      <c r="H61" s="215"/>
      <c r="I61" s="215"/>
      <c r="J61" s="215"/>
      <c r="K61" s="215"/>
      <c r="L61" s="215"/>
      <c r="M61" s="215"/>
    </row>
    <row r="62" spans="1:13" ht="18" x14ac:dyDescent="0.25">
      <c r="A62" s="234">
        <v>54202</v>
      </c>
      <c r="B62" s="235" t="s">
        <v>331</v>
      </c>
      <c r="C62" s="301">
        <v>0</v>
      </c>
      <c r="D62" s="301">
        <v>2000</v>
      </c>
      <c r="E62" s="284"/>
      <c r="F62" s="215"/>
      <c r="G62" s="215"/>
      <c r="H62" s="215"/>
      <c r="I62" s="215"/>
      <c r="J62" s="215"/>
      <c r="K62" s="215"/>
      <c r="L62" s="215"/>
      <c r="M62" s="215"/>
    </row>
    <row r="63" spans="1:13" ht="18" x14ac:dyDescent="0.25">
      <c r="A63" s="234">
        <v>54203</v>
      </c>
      <c r="B63" s="235" t="s">
        <v>332</v>
      </c>
      <c r="C63" s="301">
        <v>0</v>
      </c>
      <c r="D63" s="301">
        <v>200</v>
      </c>
      <c r="E63" s="284"/>
      <c r="F63" s="215"/>
      <c r="G63" s="215"/>
      <c r="H63" s="215"/>
      <c r="I63" s="215"/>
      <c r="J63" s="215"/>
      <c r="K63" s="215"/>
      <c r="L63" s="215"/>
      <c r="M63" s="215"/>
    </row>
    <row r="64" spans="1:13" ht="18" x14ac:dyDescent="0.25">
      <c r="A64" s="234">
        <v>54204</v>
      </c>
      <c r="B64" s="215" t="s">
        <v>333</v>
      </c>
      <c r="C64" s="303">
        <v>0</v>
      </c>
      <c r="D64" s="303">
        <v>0</v>
      </c>
      <c r="E64" s="284"/>
      <c r="F64" s="215"/>
      <c r="G64" s="215"/>
      <c r="H64" s="215"/>
      <c r="I64" s="215"/>
      <c r="J64" s="215"/>
      <c r="K64" s="215"/>
      <c r="L64" s="215"/>
      <c r="M64" s="215"/>
    </row>
    <row r="65" spans="1:13" ht="18" x14ac:dyDescent="0.25">
      <c r="A65" s="222">
        <v>543</v>
      </c>
      <c r="B65" s="238" t="s">
        <v>334</v>
      </c>
      <c r="C65" s="288">
        <f>SUM(C66:C81)</f>
        <v>0</v>
      </c>
      <c r="D65" s="288">
        <f>SUM(D66:D81)</f>
        <v>300</v>
      </c>
      <c r="E65" s="284"/>
      <c r="F65" s="215"/>
      <c r="G65" s="215"/>
      <c r="H65" s="215"/>
      <c r="I65" s="215"/>
      <c r="J65" s="215"/>
      <c r="K65" s="215"/>
      <c r="L65" s="215"/>
      <c r="M65" s="215"/>
    </row>
    <row r="66" spans="1:13" ht="18" x14ac:dyDescent="0.25">
      <c r="A66" s="234">
        <v>54301</v>
      </c>
      <c r="B66" s="235" t="s">
        <v>335</v>
      </c>
      <c r="C66" s="301">
        <v>0</v>
      </c>
      <c r="D66" s="301">
        <v>0</v>
      </c>
      <c r="E66" s="284"/>
      <c r="F66" s="215"/>
      <c r="G66" s="215"/>
      <c r="H66" s="215"/>
      <c r="I66" s="215"/>
      <c r="J66" s="215"/>
      <c r="K66" s="215"/>
      <c r="L66" s="215"/>
      <c r="M66" s="215"/>
    </row>
    <row r="67" spans="1:13" ht="18" x14ac:dyDescent="0.25">
      <c r="A67" s="234">
        <v>54302</v>
      </c>
      <c r="B67" s="235" t="s">
        <v>336</v>
      </c>
      <c r="C67" s="301">
        <v>0</v>
      </c>
      <c r="D67" s="301">
        <v>0</v>
      </c>
      <c r="E67" s="284"/>
      <c r="F67" s="215"/>
      <c r="G67" s="215"/>
      <c r="H67" s="215"/>
      <c r="I67" s="215"/>
      <c r="J67" s="215"/>
      <c r="K67" s="215"/>
      <c r="L67" s="215"/>
      <c r="M67" s="215"/>
    </row>
    <row r="68" spans="1:13" ht="18" x14ac:dyDescent="0.25">
      <c r="A68" s="234">
        <v>54303</v>
      </c>
      <c r="B68" s="235" t="s">
        <v>337</v>
      </c>
      <c r="C68" s="301">
        <v>0</v>
      </c>
      <c r="D68" s="301">
        <v>0</v>
      </c>
      <c r="E68" s="284"/>
      <c r="F68" s="215"/>
      <c r="G68" s="215"/>
      <c r="H68" s="215"/>
      <c r="I68" s="215"/>
      <c r="J68" s="215"/>
      <c r="K68" s="215"/>
      <c r="L68" s="215"/>
      <c r="M68" s="215"/>
    </row>
    <row r="69" spans="1:13" ht="18" x14ac:dyDescent="0.25">
      <c r="A69" s="234">
        <v>54304</v>
      </c>
      <c r="B69" s="235" t="s">
        <v>338</v>
      </c>
      <c r="C69" s="301">
        <v>0</v>
      </c>
      <c r="D69" s="301">
        <v>300</v>
      </c>
      <c r="E69" s="284"/>
      <c r="F69" s="215"/>
      <c r="G69" s="215"/>
      <c r="H69" s="215"/>
      <c r="I69" s="215"/>
      <c r="J69" s="215"/>
      <c r="K69" s="215"/>
      <c r="L69" s="215"/>
      <c r="M69" s="215"/>
    </row>
    <row r="70" spans="1:13" ht="18" x14ac:dyDescent="0.25">
      <c r="A70" s="234">
        <v>54305</v>
      </c>
      <c r="B70" s="235" t="s">
        <v>339</v>
      </c>
      <c r="C70" s="301">
        <v>0</v>
      </c>
      <c r="D70" s="301">
        <v>0</v>
      </c>
      <c r="E70" s="284"/>
      <c r="F70" s="215"/>
      <c r="G70" s="215"/>
      <c r="H70" s="215"/>
      <c r="I70" s="215"/>
      <c r="J70" s="215"/>
      <c r="K70" s="215"/>
      <c r="L70" s="215"/>
      <c r="M70" s="215"/>
    </row>
    <row r="71" spans="1:13" ht="18" x14ac:dyDescent="0.25">
      <c r="A71" s="234">
        <v>54306</v>
      </c>
      <c r="B71" s="235" t="s">
        <v>340</v>
      </c>
      <c r="C71" s="301">
        <v>0</v>
      </c>
      <c r="D71" s="301">
        <v>0</v>
      </c>
      <c r="E71" s="284"/>
      <c r="F71" s="215"/>
      <c r="G71" s="215"/>
      <c r="H71" s="215"/>
      <c r="I71" s="215"/>
      <c r="J71" s="215"/>
      <c r="K71" s="215"/>
      <c r="L71" s="215"/>
      <c r="M71" s="215"/>
    </row>
    <row r="72" spans="1:13" ht="18" x14ac:dyDescent="0.25">
      <c r="A72" s="234">
        <v>54307</v>
      </c>
      <c r="B72" s="235" t="s">
        <v>341</v>
      </c>
      <c r="C72" s="301">
        <v>0</v>
      </c>
      <c r="D72" s="301">
        <v>0</v>
      </c>
      <c r="E72" s="284"/>
      <c r="F72" s="215"/>
      <c r="G72" s="215"/>
      <c r="H72" s="215"/>
      <c r="I72" s="215"/>
      <c r="J72" s="215"/>
      <c r="K72" s="215"/>
      <c r="L72" s="215"/>
      <c r="M72" s="215"/>
    </row>
    <row r="73" spans="1:13" ht="18" x14ac:dyDescent="0.25">
      <c r="A73" s="234">
        <v>54309</v>
      </c>
      <c r="B73" s="235" t="s">
        <v>342</v>
      </c>
      <c r="C73" s="301">
        <v>0</v>
      </c>
      <c r="D73" s="301">
        <v>0</v>
      </c>
      <c r="E73" s="284"/>
      <c r="F73" s="215"/>
      <c r="G73" s="215"/>
      <c r="H73" s="215"/>
      <c r="I73" s="215"/>
      <c r="J73" s="215"/>
      <c r="K73" s="215"/>
      <c r="L73" s="215"/>
      <c r="M73" s="215"/>
    </row>
    <row r="74" spans="1:13" ht="18" x14ac:dyDescent="0.25">
      <c r="A74" s="234">
        <v>54310</v>
      </c>
      <c r="B74" s="235" t="s">
        <v>343</v>
      </c>
      <c r="C74" s="301">
        <v>0</v>
      </c>
      <c r="D74" s="301">
        <v>0</v>
      </c>
      <c r="E74" s="284"/>
      <c r="F74" s="215"/>
      <c r="G74" s="215"/>
      <c r="H74" s="215"/>
      <c r="I74" s="215"/>
      <c r="J74" s="215"/>
      <c r="K74" s="215"/>
      <c r="L74" s="215"/>
      <c r="M74" s="215"/>
    </row>
    <row r="75" spans="1:13" ht="18" x14ac:dyDescent="0.25">
      <c r="A75" s="234">
        <v>54311</v>
      </c>
      <c r="B75" s="235" t="s">
        <v>344</v>
      </c>
      <c r="C75" s="301">
        <v>0</v>
      </c>
      <c r="D75" s="301">
        <v>0</v>
      </c>
      <c r="E75" s="284"/>
      <c r="F75" s="215"/>
      <c r="G75" s="215"/>
      <c r="H75" s="215"/>
      <c r="I75" s="215"/>
      <c r="J75" s="215"/>
      <c r="K75" s="215"/>
      <c r="L75" s="215"/>
      <c r="M75" s="215"/>
    </row>
    <row r="76" spans="1:13" ht="18" x14ac:dyDescent="0.25">
      <c r="A76" s="241">
        <v>54313</v>
      </c>
      <c r="B76" s="235" t="s">
        <v>345</v>
      </c>
      <c r="C76" s="301">
        <v>0</v>
      </c>
      <c r="D76" s="301">
        <v>0</v>
      </c>
      <c r="E76" s="284"/>
      <c r="F76" s="215"/>
      <c r="G76" s="215"/>
      <c r="H76" s="215"/>
      <c r="I76" s="215"/>
      <c r="J76" s="215"/>
      <c r="K76" s="215"/>
      <c r="L76" s="215"/>
      <c r="M76" s="215"/>
    </row>
    <row r="77" spans="1:13" ht="18" x14ac:dyDescent="0.25">
      <c r="A77" s="242">
        <v>54316</v>
      </c>
      <c r="B77" s="235" t="s">
        <v>346</v>
      </c>
      <c r="C77" s="301">
        <v>0</v>
      </c>
      <c r="D77" s="301">
        <v>0</v>
      </c>
      <c r="E77" s="284"/>
      <c r="F77" s="215"/>
      <c r="G77" s="215"/>
      <c r="H77" s="215"/>
      <c r="I77" s="215"/>
      <c r="J77" s="215"/>
      <c r="K77" s="215"/>
      <c r="L77" s="215"/>
      <c r="M77" s="215"/>
    </row>
    <row r="78" spans="1:13" ht="18" x14ac:dyDescent="0.25">
      <c r="A78" s="243">
        <v>54317</v>
      </c>
      <c r="B78" s="235" t="s">
        <v>347</v>
      </c>
      <c r="C78" s="301">
        <v>0</v>
      </c>
      <c r="D78" s="301">
        <v>0</v>
      </c>
      <c r="E78" s="284"/>
      <c r="F78" s="215"/>
      <c r="G78" s="215"/>
      <c r="H78" s="215"/>
      <c r="I78" s="215"/>
      <c r="J78" s="215"/>
      <c r="K78" s="215"/>
      <c r="L78" s="215"/>
      <c r="M78" s="215"/>
    </row>
    <row r="79" spans="1:13" ht="18" x14ac:dyDescent="0.25">
      <c r="A79" s="242">
        <v>54314</v>
      </c>
      <c r="B79" s="235" t="s">
        <v>348</v>
      </c>
      <c r="C79" s="301"/>
      <c r="D79" s="301">
        <v>0</v>
      </c>
      <c r="E79" s="284"/>
      <c r="F79" s="215"/>
      <c r="G79" s="215"/>
      <c r="H79" s="215"/>
      <c r="I79" s="215"/>
      <c r="J79" s="215"/>
      <c r="K79" s="215"/>
      <c r="L79" s="215"/>
      <c r="M79" s="215"/>
    </row>
    <row r="80" spans="1:13" ht="18" x14ac:dyDescent="0.25">
      <c r="A80" s="244">
        <v>54318</v>
      </c>
      <c r="B80" s="245" t="s">
        <v>349</v>
      </c>
      <c r="C80" s="301">
        <v>0</v>
      </c>
      <c r="D80" s="301">
        <v>0</v>
      </c>
      <c r="E80" s="284"/>
      <c r="F80" s="215"/>
      <c r="G80" s="215"/>
      <c r="H80" s="215"/>
      <c r="I80" s="215"/>
      <c r="J80" s="215"/>
      <c r="K80" s="215"/>
      <c r="L80" s="215"/>
      <c r="M80" s="215"/>
    </row>
    <row r="81" spans="1:13" ht="18" x14ac:dyDescent="0.25">
      <c r="A81" s="234">
        <v>54399</v>
      </c>
      <c r="B81" s="245" t="s">
        <v>350</v>
      </c>
      <c r="C81" s="301">
        <v>0</v>
      </c>
      <c r="D81" s="301">
        <v>0</v>
      </c>
      <c r="E81" s="284"/>
      <c r="F81" s="215"/>
      <c r="G81" s="215"/>
      <c r="H81" s="215"/>
      <c r="I81" s="215"/>
      <c r="J81" s="215"/>
      <c r="K81" s="215"/>
      <c r="L81" s="215"/>
      <c r="M81" s="215"/>
    </row>
    <row r="82" spans="1:13" ht="18" x14ac:dyDescent="0.25">
      <c r="A82" s="222">
        <v>544</v>
      </c>
      <c r="B82" s="246" t="s">
        <v>351</v>
      </c>
      <c r="C82" s="288">
        <f>SUM(C83:C93)</f>
        <v>0</v>
      </c>
      <c r="D82" s="288">
        <f>SUM(D83:D93)</f>
        <v>0</v>
      </c>
      <c r="E82" s="284"/>
      <c r="F82" s="215"/>
      <c r="G82" s="215"/>
      <c r="H82" s="215"/>
      <c r="I82" s="215"/>
      <c r="J82" s="215"/>
      <c r="K82" s="215"/>
      <c r="L82" s="215"/>
      <c r="M82" s="215"/>
    </row>
    <row r="83" spans="1:13" ht="18" x14ac:dyDescent="0.25">
      <c r="A83" s="234">
        <v>54401</v>
      </c>
      <c r="B83" s="235" t="s">
        <v>352</v>
      </c>
      <c r="C83" s="301">
        <v>0</v>
      </c>
      <c r="D83" s="301">
        <v>0</v>
      </c>
      <c r="E83" s="284"/>
      <c r="F83" s="215"/>
      <c r="G83" s="215"/>
      <c r="H83" s="215"/>
      <c r="I83" s="215"/>
      <c r="J83" s="215"/>
      <c r="K83" s="215"/>
      <c r="L83" s="215"/>
      <c r="M83" s="215"/>
    </row>
    <row r="84" spans="1:13" ht="18" x14ac:dyDescent="0.25">
      <c r="A84" s="234">
        <v>54402</v>
      </c>
      <c r="B84" s="235" t="s">
        <v>407</v>
      </c>
      <c r="C84" s="301">
        <v>0</v>
      </c>
      <c r="D84" s="301">
        <v>0</v>
      </c>
      <c r="E84" s="284"/>
      <c r="F84" s="215"/>
      <c r="G84" s="215"/>
      <c r="H84" s="215"/>
      <c r="I84" s="215"/>
      <c r="J84" s="215"/>
      <c r="K84" s="215"/>
      <c r="L84" s="215"/>
      <c r="M84" s="215"/>
    </row>
    <row r="85" spans="1:13" ht="18" x14ac:dyDescent="0.25">
      <c r="A85" s="234">
        <v>54404</v>
      </c>
      <c r="B85" s="235" t="s">
        <v>353</v>
      </c>
      <c r="C85" s="301">
        <v>0</v>
      </c>
      <c r="D85" s="301">
        <v>0</v>
      </c>
      <c r="E85" s="284"/>
      <c r="F85" s="215"/>
      <c r="G85" s="215"/>
      <c r="H85" s="215"/>
      <c r="I85" s="215"/>
      <c r="J85" s="215"/>
      <c r="K85" s="215"/>
      <c r="L85" s="215"/>
      <c r="M85" s="215"/>
    </row>
    <row r="86" spans="1:13" ht="18" x14ac:dyDescent="0.25">
      <c r="A86" s="234">
        <v>54403</v>
      </c>
      <c r="B86" s="235" t="s">
        <v>354</v>
      </c>
      <c r="C86" s="301">
        <v>0</v>
      </c>
      <c r="D86" s="301">
        <v>0</v>
      </c>
      <c r="E86" s="284"/>
      <c r="F86" s="215"/>
      <c r="G86" s="215"/>
      <c r="H86" s="215"/>
      <c r="I86" s="215"/>
      <c r="J86" s="215"/>
      <c r="K86" s="215"/>
      <c r="L86" s="215"/>
      <c r="M86" s="215"/>
    </row>
    <row r="87" spans="1:13" ht="18" x14ac:dyDescent="0.25">
      <c r="A87" s="234">
        <v>54501</v>
      </c>
      <c r="B87" s="235" t="s">
        <v>355</v>
      </c>
      <c r="C87" s="301">
        <v>0</v>
      </c>
      <c r="D87" s="301">
        <v>0</v>
      </c>
      <c r="E87" s="284"/>
      <c r="F87" s="215"/>
      <c r="G87" s="215"/>
      <c r="H87" s="215"/>
      <c r="I87" s="215"/>
      <c r="J87" s="215"/>
      <c r="K87" s="215"/>
      <c r="L87" s="215"/>
      <c r="M87" s="215"/>
    </row>
    <row r="88" spans="1:13" ht="18" x14ac:dyDescent="0.25">
      <c r="A88" s="234">
        <v>54503</v>
      </c>
      <c r="B88" s="235" t="s">
        <v>356</v>
      </c>
      <c r="C88" s="301">
        <v>0</v>
      </c>
      <c r="D88" s="301">
        <v>0</v>
      </c>
      <c r="E88" s="284"/>
      <c r="F88" s="215"/>
      <c r="G88" s="215"/>
      <c r="H88" s="215"/>
      <c r="I88" s="215"/>
      <c r="J88" s="215"/>
      <c r="K88" s="215"/>
      <c r="L88" s="215"/>
      <c r="M88" s="215"/>
    </row>
    <row r="89" spans="1:13" ht="18" x14ac:dyDescent="0.25">
      <c r="A89" s="234">
        <v>54505</v>
      </c>
      <c r="B89" s="235" t="s">
        <v>357</v>
      </c>
      <c r="C89" s="301">
        <v>0</v>
      </c>
      <c r="D89" s="301">
        <v>0</v>
      </c>
      <c r="E89" s="284"/>
      <c r="F89" s="215"/>
      <c r="G89" s="215"/>
      <c r="H89" s="215"/>
      <c r="I89" s="215"/>
      <c r="J89" s="215"/>
      <c r="K89" s="215"/>
      <c r="L89" s="215"/>
      <c r="M89" s="215"/>
    </row>
    <row r="90" spans="1:13" ht="18" x14ac:dyDescent="0.25">
      <c r="A90" s="234">
        <v>54507</v>
      </c>
      <c r="B90" s="235" t="s">
        <v>358</v>
      </c>
      <c r="C90" s="301">
        <v>0</v>
      </c>
      <c r="D90" s="301">
        <v>0</v>
      </c>
      <c r="E90" s="284"/>
      <c r="F90" s="215"/>
      <c r="G90" s="215"/>
      <c r="H90" s="215"/>
      <c r="I90" s="215"/>
      <c r="J90" s="215"/>
      <c r="K90" s="215"/>
      <c r="L90" s="215"/>
      <c r="M90" s="215"/>
    </row>
    <row r="91" spans="1:13" ht="18" x14ac:dyDescent="0.25">
      <c r="A91" s="234">
        <v>54599</v>
      </c>
      <c r="B91" s="235" t="s">
        <v>359</v>
      </c>
      <c r="C91" s="301">
        <v>0</v>
      </c>
      <c r="D91" s="301">
        <v>0</v>
      </c>
      <c r="E91" s="284"/>
      <c r="F91" s="215"/>
      <c r="G91" s="215"/>
      <c r="H91" s="215"/>
      <c r="I91" s="215"/>
      <c r="J91" s="215"/>
      <c r="K91" s="215"/>
      <c r="L91" s="215"/>
      <c r="M91" s="215"/>
    </row>
    <row r="92" spans="1:13" ht="18" x14ac:dyDescent="0.25">
      <c r="A92" s="234">
        <v>54508</v>
      </c>
      <c r="B92" s="235" t="s">
        <v>360</v>
      </c>
      <c r="C92" s="301">
        <v>0</v>
      </c>
      <c r="D92" s="301">
        <v>0</v>
      </c>
      <c r="E92" s="284"/>
      <c r="F92" s="215"/>
      <c r="G92" s="215"/>
      <c r="H92" s="215"/>
      <c r="I92" s="215"/>
      <c r="J92" s="215"/>
      <c r="K92" s="215"/>
      <c r="L92" s="215"/>
      <c r="M92" s="215"/>
    </row>
    <row r="93" spans="1:13" ht="18" x14ac:dyDescent="0.25">
      <c r="A93" s="234">
        <v>54699</v>
      </c>
      <c r="B93" s="235" t="s">
        <v>44</v>
      </c>
      <c r="C93" s="301">
        <v>0</v>
      </c>
      <c r="D93" s="301">
        <v>0</v>
      </c>
      <c r="E93" s="284"/>
      <c r="F93" s="215"/>
      <c r="G93" s="215"/>
      <c r="H93" s="215"/>
      <c r="I93" s="215"/>
      <c r="J93" s="215"/>
      <c r="K93" s="215"/>
      <c r="L93" s="215"/>
      <c r="M93" s="215"/>
    </row>
    <row r="94" spans="1:13" ht="18" x14ac:dyDescent="0.25">
      <c r="A94" s="222">
        <v>55</v>
      </c>
      <c r="B94" s="238" t="s">
        <v>194</v>
      </c>
      <c r="C94" s="288">
        <f>SUM(C97,C99,C103,)+C95</f>
        <v>0</v>
      </c>
      <c r="D94" s="288">
        <f>SUM(D97,D99,D103,)+D95</f>
        <v>0</v>
      </c>
      <c r="E94" s="284"/>
      <c r="F94" s="215"/>
      <c r="G94" s="215"/>
      <c r="H94" s="215"/>
      <c r="I94" s="215"/>
      <c r="J94" s="215"/>
      <c r="K94" s="215"/>
      <c r="L94" s="215"/>
      <c r="M94" s="215"/>
    </row>
    <row r="95" spans="1:13" ht="18" x14ac:dyDescent="0.25">
      <c r="A95" s="222">
        <v>553</v>
      </c>
      <c r="B95" s="238" t="s">
        <v>361</v>
      </c>
      <c r="C95" s="288">
        <f>+C96</f>
        <v>0</v>
      </c>
      <c r="D95" s="288">
        <f>+D96</f>
        <v>0</v>
      </c>
      <c r="E95" s="284"/>
      <c r="F95" s="215"/>
      <c r="G95" s="215"/>
      <c r="H95" s="215"/>
      <c r="I95" s="215"/>
      <c r="J95" s="215"/>
      <c r="K95" s="215"/>
      <c r="L95" s="215"/>
      <c r="M95" s="215"/>
    </row>
    <row r="96" spans="1:13" ht="18" x14ac:dyDescent="0.25">
      <c r="A96" s="234">
        <v>55308</v>
      </c>
      <c r="B96" s="235" t="s">
        <v>362</v>
      </c>
      <c r="C96" s="288">
        <v>0</v>
      </c>
      <c r="D96" s="288">
        <v>0</v>
      </c>
      <c r="E96" s="284"/>
      <c r="F96" s="215"/>
      <c r="G96" s="215"/>
      <c r="H96" s="215"/>
      <c r="I96" s="215"/>
      <c r="J96" s="215"/>
      <c r="K96" s="215"/>
      <c r="L96" s="215"/>
      <c r="M96" s="215"/>
    </row>
    <row r="97" spans="1:13" ht="18" x14ac:dyDescent="0.25">
      <c r="A97" s="222">
        <v>555</v>
      </c>
      <c r="B97" s="238" t="s">
        <v>363</v>
      </c>
      <c r="C97" s="288">
        <f>SUM(C98)</f>
        <v>0</v>
      </c>
      <c r="D97" s="288">
        <f>SUM(D98)</f>
        <v>0</v>
      </c>
      <c r="E97" s="284"/>
      <c r="F97" s="215"/>
      <c r="G97" s="215"/>
      <c r="H97" s="215"/>
      <c r="I97" s="215"/>
      <c r="J97" s="215"/>
      <c r="K97" s="215"/>
      <c r="L97" s="215"/>
      <c r="M97" s="215"/>
    </row>
    <row r="98" spans="1:13" ht="18" x14ac:dyDescent="0.25">
      <c r="A98" s="234">
        <v>55599</v>
      </c>
      <c r="B98" s="235" t="s">
        <v>364</v>
      </c>
      <c r="C98" s="301"/>
      <c r="D98" s="301">
        <v>0</v>
      </c>
      <c r="E98" s="284"/>
      <c r="F98" s="215"/>
      <c r="G98" s="215"/>
      <c r="H98" s="215"/>
      <c r="I98" s="215"/>
      <c r="J98" s="215"/>
      <c r="K98" s="215"/>
      <c r="L98" s="215"/>
      <c r="M98" s="215"/>
    </row>
    <row r="99" spans="1:13" ht="18" x14ac:dyDescent="0.25">
      <c r="A99" s="222">
        <v>556</v>
      </c>
      <c r="B99" s="238" t="s">
        <v>365</v>
      </c>
      <c r="C99" s="288">
        <f>SUM(C100:C102)</f>
        <v>0</v>
      </c>
      <c r="D99" s="288">
        <f>SUM(D100:D102)</f>
        <v>0</v>
      </c>
      <c r="E99" s="288">
        <f>SUM(E100:E102)</f>
        <v>0</v>
      </c>
      <c r="F99" s="215"/>
      <c r="G99" s="215"/>
      <c r="H99" s="215"/>
      <c r="I99" s="215"/>
      <c r="J99" s="215"/>
      <c r="K99" s="215"/>
      <c r="L99" s="215"/>
      <c r="M99" s="215"/>
    </row>
    <row r="100" spans="1:13" ht="18" x14ac:dyDescent="0.25">
      <c r="A100" s="234">
        <v>55601</v>
      </c>
      <c r="B100" s="235" t="s">
        <v>366</v>
      </c>
      <c r="C100" s="301">
        <v>0</v>
      </c>
      <c r="D100" s="301">
        <v>0</v>
      </c>
      <c r="E100" s="289">
        <v>0</v>
      </c>
      <c r="F100" s="215"/>
      <c r="G100" s="215"/>
      <c r="H100" s="215"/>
      <c r="I100" s="215"/>
      <c r="J100" s="215"/>
      <c r="K100" s="215"/>
      <c r="L100" s="215"/>
      <c r="M100" s="215"/>
    </row>
    <row r="101" spans="1:13" ht="18" x14ac:dyDescent="0.25">
      <c r="A101" s="234">
        <v>55602</v>
      </c>
      <c r="B101" s="235" t="s">
        <v>367</v>
      </c>
      <c r="C101" s="301">
        <v>0</v>
      </c>
      <c r="D101" s="301">
        <v>0</v>
      </c>
      <c r="E101" s="284"/>
      <c r="F101" s="215"/>
      <c r="G101" s="215"/>
      <c r="H101" s="215"/>
      <c r="I101" s="215"/>
      <c r="J101" s="215"/>
      <c r="K101" s="215"/>
      <c r="L101" s="215"/>
      <c r="M101" s="215"/>
    </row>
    <row r="102" spans="1:13" ht="18" x14ac:dyDescent="0.25">
      <c r="A102" s="234">
        <v>55603</v>
      </c>
      <c r="B102" s="235" t="s">
        <v>368</v>
      </c>
      <c r="C102" s="301">
        <v>0</v>
      </c>
      <c r="D102" s="301">
        <v>0</v>
      </c>
      <c r="E102" s="284"/>
      <c r="F102" s="215"/>
      <c r="G102" s="215"/>
      <c r="H102" s="215"/>
      <c r="I102" s="215"/>
      <c r="J102" s="215"/>
      <c r="K102" s="215"/>
      <c r="L102" s="215"/>
      <c r="M102" s="215"/>
    </row>
    <row r="103" spans="1:13" ht="18" x14ac:dyDescent="0.25">
      <c r="A103" s="222">
        <v>557</v>
      </c>
      <c r="B103" s="238" t="s">
        <v>369</v>
      </c>
      <c r="C103" s="288">
        <f>SUM(C104:C104)</f>
        <v>0</v>
      </c>
      <c r="D103" s="288">
        <f>SUM(D104:D104)</f>
        <v>0</v>
      </c>
      <c r="E103" s="284"/>
      <c r="F103" s="215"/>
      <c r="G103" s="215"/>
      <c r="H103" s="215"/>
      <c r="I103" s="215"/>
      <c r="J103" s="215"/>
      <c r="K103" s="215"/>
      <c r="L103" s="215"/>
      <c r="M103" s="215"/>
    </row>
    <row r="104" spans="1:13" ht="18" x14ac:dyDescent="0.25">
      <c r="A104" s="234">
        <v>55799</v>
      </c>
      <c r="B104" s="235" t="s">
        <v>370</v>
      </c>
      <c r="C104" s="301">
        <v>0</v>
      </c>
      <c r="D104" s="301">
        <v>0</v>
      </c>
      <c r="E104" s="284"/>
      <c r="F104" s="215"/>
      <c r="G104" s="215"/>
      <c r="H104" s="215"/>
      <c r="I104" s="215"/>
      <c r="J104" s="215"/>
      <c r="K104" s="215"/>
      <c r="L104" s="215"/>
      <c r="M104" s="215"/>
    </row>
    <row r="105" spans="1:13" ht="18" x14ac:dyDescent="0.25">
      <c r="A105" s="222">
        <v>56</v>
      </c>
      <c r="B105" s="238" t="s">
        <v>195</v>
      </c>
      <c r="C105" s="288">
        <f>SUM(C106,)</f>
        <v>0</v>
      </c>
      <c r="D105" s="288">
        <f>SUM(D106,)</f>
        <v>0</v>
      </c>
      <c r="E105" s="284"/>
      <c r="F105" s="215"/>
      <c r="G105" s="215"/>
      <c r="H105" s="215"/>
      <c r="I105" s="215"/>
      <c r="J105" s="215"/>
      <c r="K105" s="215"/>
      <c r="L105" s="215"/>
      <c r="M105" s="215"/>
    </row>
    <row r="106" spans="1:13" ht="18" x14ac:dyDescent="0.25">
      <c r="A106" s="222">
        <v>562</v>
      </c>
      <c r="B106" s="238" t="s">
        <v>371</v>
      </c>
      <c r="C106" s="288">
        <f>SUM(C107:C110)</f>
        <v>0</v>
      </c>
      <c r="D106" s="288">
        <f>SUM(D107:D110)</f>
        <v>0</v>
      </c>
      <c r="E106" s="284"/>
      <c r="F106" s="215"/>
      <c r="G106" s="215"/>
      <c r="H106" s="215"/>
      <c r="I106" s="215"/>
      <c r="J106" s="215"/>
      <c r="K106" s="215"/>
      <c r="L106" s="215"/>
      <c r="M106" s="215"/>
    </row>
    <row r="107" spans="1:13" ht="18" x14ac:dyDescent="0.25">
      <c r="A107" s="234">
        <v>56201</v>
      </c>
      <c r="B107" s="235" t="s">
        <v>195</v>
      </c>
      <c r="C107" s="301">
        <v>0</v>
      </c>
      <c r="D107" s="301">
        <v>0</v>
      </c>
      <c r="E107" s="284"/>
      <c r="F107" s="215"/>
      <c r="G107" s="215"/>
      <c r="H107" s="215"/>
      <c r="I107" s="215"/>
      <c r="J107" s="215"/>
      <c r="K107" s="215"/>
      <c r="L107" s="215"/>
      <c r="M107" s="215"/>
    </row>
    <row r="108" spans="1:13" ht="18" x14ac:dyDescent="0.25">
      <c r="A108" s="234">
        <v>56303</v>
      </c>
      <c r="B108" s="235" t="s">
        <v>372</v>
      </c>
      <c r="C108" s="301"/>
      <c r="D108" s="301">
        <v>0</v>
      </c>
      <c r="E108" s="284"/>
      <c r="F108" s="215"/>
      <c r="G108" s="215"/>
      <c r="H108" s="215"/>
      <c r="I108" s="215"/>
      <c r="J108" s="215"/>
      <c r="K108" s="215"/>
      <c r="L108" s="215"/>
      <c r="M108" s="215"/>
    </row>
    <row r="109" spans="1:13" ht="18" x14ac:dyDescent="0.25">
      <c r="A109" s="234">
        <v>56304</v>
      </c>
      <c r="B109" s="235" t="s">
        <v>373</v>
      </c>
      <c r="C109" s="301">
        <v>0</v>
      </c>
      <c r="D109" s="301">
        <v>0</v>
      </c>
      <c r="E109" s="284"/>
      <c r="F109" s="215"/>
      <c r="G109" s="215"/>
      <c r="H109" s="215"/>
      <c r="I109" s="215"/>
      <c r="J109" s="215"/>
      <c r="K109" s="215"/>
      <c r="L109" s="215"/>
      <c r="M109" s="215"/>
    </row>
    <row r="110" spans="1:13" ht="18" x14ac:dyDescent="0.25">
      <c r="A110" s="234">
        <v>56305</v>
      </c>
      <c r="B110" s="235" t="s">
        <v>374</v>
      </c>
      <c r="C110" s="301"/>
      <c r="D110" s="301">
        <v>0</v>
      </c>
      <c r="E110" s="284"/>
      <c r="F110" s="215"/>
      <c r="G110" s="215"/>
      <c r="H110" s="215"/>
      <c r="I110" s="215"/>
      <c r="J110" s="215"/>
      <c r="K110" s="215"/>
      <c r="L110" s="215"/>
      <c r="M110" s="215"/>
    </row>
    <row r="111" spans="1:13" ht="18" x14ac:dyDescent="0.25">
      <c r="A111" s="222">
        <v>61</v>
      </c>
      <c r="B111" s="238" t="s">
        <v>197</v>
      </c>
      <c r="C111" s="288">
        <f>SUM(C112,C120,C125,)+C118</f>
        <v>0</v>
      </c>
      <c r="D111" s="288">
        <f>SUM(D112,D120,D125,)</f>
        <v>0</v>
      </c>
      <c r="E111" s="284"/>
      <c r="F111" s="215"/>
      <c r="G111" s="215"/>
      <c r="H111" s="215"/>
      <c r="I111" s="215"/>
      <c r="J111" s="215"/>
      <c r="K111" s="215"/>
      <c r="L111" s="215"/>
      <c r="M111" s="215"/>
    </row>
    <row r="112" spans="1:13" ht="18" x14ac:dyDescent="0.25">
      <c r="A112" s="222">
        <v>611</v>
      </c>
      <c r="B112" s="238" t="s">
        <v>375</v>
      </c>
      <c r="C112" s="288">
        <f>SUM(C113:C117)</f>
        <v>0</v>
      </c>
      <c r="D112" s="288">
        <f>SUM(D113:D117)</f>
        <v>0</v>
      </c>
      <c r="E112" s="284"/>
      <c r="F112" s="215"/>
      <c r="G112" s="215"/>
      <c r="H112" s="215"/>
      <c r="I112" s="215"/>
      <c r="J112" s="215"/>
      <c r="K112" s="215"/>
      <c r="L112" s="215"/>
      <c r="M112" s="215"/>
    </row>
    <row r="113" spans="1:13" ht="18" x14ac:dyDescent="0.25">
      <c r="A113" s="234">
        <v>61101</v>
      </c>
      <c r="B113" s="235" t="s">
        <v>376</v>
      </c>
      <c r="C113" s="301">
        <v>0</v>
      </c>
      <c r="D113" s="301">
        <v>0</v>
      </c>
      <c r="E113" s="284"/>
      <c r="F113" s="215"/>
      <c r="G113" s="215"/>
      <c r="H113" s="215"/>
      <c r="I113" s="215"/>
      <c r="J113" s="215"/>
      <c r="K113" s="215"/>
      <c r="L113" s="215"/>
      <c r="M113" s="215"/>
    </row>
    <row r="114" spans="1:13" ht="18" x14ac:dyDescent="0.25">
      <c r="A114" s="234">
        <v>61102</v>
      </c>
      <c r="B114" s="235" t="s">
        <v>377</v>
      </c>
      <c r="C114" s="301">
        <v>0</v>
      </c>
      <c r="D114" s="301">
        <v>0</v>
      </c>
      <c r="E114" s="284"/>
      <c r="F114" s="215"/>
      <c r="G114" s="215"/>
      <c r="H114" s="215"/>
      <c r="I114" s="215"/>
      <c r="J114" s="215"/>
      <c r="K114" s="215"/>
      <c r="L114" s="215"/>
      <c r="M114" s="215"/>
    </row>
    <row r="115" spans="1:13" ht="18" x14ac:dyDescent="0.25">
      <c r="A115" s="234">
        <v>61105</v>
      </c>
      <c r="B115" s="235" t="s">
        <v>378</v>
      </c>
      <c r="C115" s="301">
        <v>0</v>
      </c>
      <c r="D115" s="301">
        <v>0</v>
      </c>
      <c r="E115" s="284"/>
      <c r="F115" s="215"/>
      <c r="G115" s="215"/>
      <c r="H115" s="215"/>
      <c r="I115" s="215"/>
      <c r="J115" s="215"/>
      <c r="K115" s="215"/>
      <c r="L115" s="215"/>
      <c r="M115" s="215"/>
    </row>
    <row r="116" spans="1:13" ht="18" x14ac:dyDescent="0.25">
      <c r="A116" s="234">
        <v>61104</v>
      </c>
      <c r="B116" s="235" t="s">
        <v>379</v>
      </c>
      <c r="C116" s="301">
        <v>0</v>
      </c>
      <c r="D116" s="301">
        <v>0</v>
      </c>
      <c r="E116" s="284"/>
      <c r="F116" s="215"/>
      <c r="G116" s="215"/>
      <c r="H116" s="215"/>
      <c r="I116" s="215"/>
      <c r="J116" s="215"/>
      <c r="K116" s="215"/>
      <c r="L116" s="215"/>
      <c r="M116" s="215"/>
    </row>
    <row r="117" spans="1:13" ht="18" x14ac:dyDescent="0.25">
      <c r="A117" s="234">
        <v>61199</v>
      </c>
      <c r="B117" s="235" t="s">
        <v>380</v>
      </c>
      <c r="C117" s="301">
        <v>0</v>
      </c>
      <c r="D117" s="301">
        <v>0</v>
      </c>
      <c r="E117" s="284"/>
      <c r="F117" s="215"/>
      <c r="G117" s="215"/>
      <c r="H117" s="215"/>
      <c r="I117" s="215"/>
      <c r="J117" s="215"/>
      <c r="K117" s="215"/>
      <c r="L117" s="215"/>
      <c r="M117" s="215"/>
    </row>
    <row r="118" spans="1:13" ht="18" x14ac:dyDescent="0.25">
      <c r="A118" s="222">
        <v>612</v>
      </c>
      <c r="B118" s="238" t="s">
        <v>381</v>
      </c>
      <c r="C118" s="288">
        <f>+C119</f>
        <v>0</v>
      </c>
      <c r="D118" s="288">
        <f>+D119</f>
        <v>0</v>
      </c>
      <c r="E118" s="284"/>
      <c r="F118" s="215"/>
      <c r="G118" s="215"/>
      <c r="H118" s="215"/>
      <c r="I118" s="215"/>
      <c r="J118" s="215"/>
      <c r="K118" s="215"/>
      <c r="L118" s="215"/>
      <c r="M118" s="215"/>
    </row>
    <row r="119" spans="1:13" ht="18" x14ac:dyDescent="0.25">
      <c r="A119" s="234">
        <v>61201</v>
      </c>
      <c r="B119" s="235" t="s">
        <v>382</v>
      </c>
      <c r="C119" s="301">
        <v>0</v>
      </c>
      <c r="D119" s="301">
        <v>0</v>
      </c>
      <c r="E119" s="284"/>
      <c r="F119" s="215"/>
      <c r="G119" s="215"/>
      <c r="H119" s="215"/>
      <c r="I119" s="215"/>
      <c r="J119" s="215"/>
      <c r="K119" s="215"/>
      <c r="L119" s="215"/>
      <c r="M119" s="215"/>
    </row>
    <row r="120" spans="1:13" ht="18" x14ac:dyDescent="0.25">
      <c r="A120" s="222">
        <v>615</v>
      </c>
      <c r="B120" s="238" t="s">
        <v>383</v>
      </c>
      <c r="C120" s="288">
        <f>SUM(C121:C124)</f>
        <v>0</v>
      </c>
      <c r="D120" s="288">
        <f>SUM(D121:D124)</f>
        <v>0</v>
      </c>
      <c r="E120" s="284"/>
      <c r="F120" s="215"/>
      <c r="G120" s="215"/>
      <c r="H120" s="215"/>
      <c r="I120" s="215"/>
      <c r="J120" s="215"/>
      <c r="K120" s="215"/>
      <c r="L120" s="215"/>
      <c r="M120" s="215"/>
    </row>
    <row r="121" spans="1:13" ht="18" x14ac:dyDescent="0.25">
      <c r="A121" s="234">
        <v>61501</v>
      </c>
      <c r="B121" s="245" t="s">
        <v>384</v>
      </c>
      <c r="C121" s="288">
        <v>0</v>
      </c>
      <c r="D121" s="288">
        <v>0</v>
      </c>
      <c r="E121" s="284"/>
      <c r="F121" s="215"/>
      <c r="G121" s="215"/>
      <c r="H121" s="215"/>
      <c r="I121" s="215"/>
      <c r="J121" s="215"/>
      <c r="K121" s="215"/>
      <c r="L121" s="215"/>
      <c r="M121" s="215"/>
    </row>
    <row r="122" spans="1:13" ht="18" x14ac:dyDescent="0.25">
      <c r="A122" s="234">
        <v>61502</v>
      </c>
      <c r="B122" s="245" t="s">
        <v>385</v>
      </c>
      <c r="C122" s="288">
        <v>0</v>
      </c>
      <c r="D122" s="288">
        <v>0</v>
      </c>
      <c r="E122" s="284"/>
      <c r="F122" s="215"/>
      <c r="G122" s="215"/>
      <c r="H122" s="215"/>
      <c r="I122" s="215"/>
      <c r="J122" s="215"/>
      <c r="K122" s="215"/>
      <c r="L122" s="215"/>
      <c r="M122" s="215"/>
    </row>
    <row r="123" spans="1:13" ht="18" x14ac:dyDescent="0.25">
      <c r="A123" s="234">
        <v>61503</v>
      </c>
      <c r="B123" s="245" t="s">
        <v>386</v>
      </c>
      <c r="C123" s="288">
        <v>0</v>
      </c>
      <c r="D123" s="288">
        <v>0</v>
      </c>
      <c r="E123" s="284"/>
      <c r="F123" s="215"/>
      <c r="G123" s="215"/>
      <c r="H123" s="215"/>
      <c r="I123" s="215"/>
      <c r="J123" s="215"/>
      <c r="K123" s="215"/>
      <c r="L123" s="215"/>
      <c r="M123" s="215"/>
    </row>
    <row r="124" spans="1:13" ht="18" x14ac:dyDescent="0.25">
      <c r="A124" s="234">
        <v>61599</v>
      </c>
      <c r="B124" s="245" t="s">
        <v>387</v>
      </c>
      <c r="C124" s="301">
        <v>0</v>
      </c>
      <c r="D124" s="301">
        <v>0</v>
      </c>
      <c r="E124" s="284"/>
      <c r="F124" s="215"/>
      <c r="G124" s="215"/>
      <c r="H124" s="215"/>
      <c r="I124" s="215"/>
      <c r="J124" s="215"/>
      <c r="K124" s="215"/>
      <c r="L124" s="215"/>
      <c r="M124" s="215"/>
    </row>
    <row r="125" spans="1:13" ht="18" x14ac:dyDescent="0.25">
      <c r="A125" s="222">
        <v>616</v>
      </c>
      <c r="B125" s="238" t="s">
        <v>388</v>
      </c>
      <c r="C125" s="288">
        <f>SUM(C126:C133)</f>
        <v>0</v>
      </c>
      <c r="D125" s="288">
        <f>SUM(D126:D133)</f>
        <v>0</v>
      </c>
      <c r="E125" s="284"/>
      <c r="F125" s="215"/>
      <c r="G125" s="215"/>
      <c r="H125" s="215"/>
      <c r="I125" s="215"/>
      <c r="J125" s="215"/>
      <c r="K125" s="215"/>
      <c r="L125" s="215"/>
      <c r="M125" s="215"/>
    </row>
    <row r="126" spans="1:13" ht="18" x14ac:dyDescent="0.25">
      <c r="A126" s="234">
        <v>61601</v>
      </c>
      <c r="B126" s="235" t="s">
        <v>389</v>
      </c>
      <c r="C126" s="288">
        <v>0</v>
      </c>
      <c r="D126" s="288">
        <v>0</v>
      </c>
      <c r="E126" s="284"/>
      <c r="F126" s="215"/>
      <c r="G126" s="215"/>
      <c r="H126" s="215"/>
      <c r="I126" s="215"/>
      <c r="J126" s="215"/>
      <c r="K126" s="215"/>
      <c r="L126" s="215"/>
      <c r="M126" s="215"/>
    </row>
    <row r="127" spans="1:13" ht="18" x14ac:dyDescent="0.25">
      <c r="A127" s="234">
        <v>61602</v>
      </c>
      <c r="B127" s="235" t="s">
        <v>390</v>
      </c>
      <c r="C127" s="288">
        <v>0</v>
      </c>
      <c r="D127" s="288">
        <v>0</v>
      </c>
      <c r="E127" s="284"/>
      <c r="F127" s="215"/>
      <c r="G127" s="215"/>
      <c r="H127" s="215"/>
      <c r="I127" s="215"/>
      <c r="J127" s="215"/>
      <c r="K127" s="215"/>
      <c r="L127" s="215"/>
      <c r="M127" s="215"/>
    </row>
    <row r="128" spans="1:13" ht="18" x14ac:dyDescent="0.25">
      <c r="A128" s="234">
        <v>61603</v>
      </c>
      <c r="B128" s="235" t="s">
        <v>391</v>
      </c>
      <c r="C128" s="288">
        <v>0</v>
      </c>
      <c r="D128" s="288">
        <v>0</v>
      </c>
      <c r="E128" s="284"/>
      <c r="F128" s="215"/>
      <c r="G128" s="215"/>
      <c r="H128" s="215"/>
      <c r="I128" s="215"/>
      <c r="J128" s="215"/>
      <c r="K128" s="215"/>
      <c r="L128" s="215"/>
      <c r="M128" s="215"/>
    </row>
    <row r="129" spans="1:13" ht="18" x14ac:dyDescent="0.25">
      <c r="A129" s="234">
        <v>61604</v>
      </c>
      <c r="B129" s="235" t="s">
        <v>392</v>
      </c>
      <c r="C129" s="288">
        <v>0</v>
      </c>
      <c r="D129" s="288">
        <v>0</v>
      </c>
      <c r="E129" s="284"/>
      <c r="F129" s="215"/>
      <c r="G129" s="215"/>
      <c r="H129" s="215"/>
      <c r="I129" s="215"/>
      <c r="J129" s="215"/>
      <c r="K129" s="215"/>
      <c r="L129" s="215"/>
      <c r="M129" s="215"/>
    </row>
    <row r="130" spans="1:13" ht="18" x14ac:dyDescent="0.25">
      <c r="A130" s="234">
        <v>61606</v>
      </c>
      <c r="B130" s="235" t="s">
        <v>393</v>
      </c>
      <c r="C130" s="288">
        <v>0</v>
      </c>
      <c r="D130" s="288">
        <v>0</v>
      </c>
      <c r="E130" s="284"/>
      <c r="F130" s="215"/>
      <c r="G130" s="215"/>
      <c r="H130" s="215"/>
      <c r="I130" s="215"/>
      <c r="J130" s="215"/>
      <c r="K130" s="215"/>
      <c r="L130" s="215"/>
      <c r="M130" s="215"/>
    </row>
    <row r="131" spans="1:13" ht="18" x14ac:dyDescent="0.25">
      <c r="A131" s="234">
        <v>61607</v>
      </c>
      <c r="B131" s="235" t="s">
        <v>394</v>
      </c>
      <c r="C131" s="288">
        <v>0</v>
      </c>
      <c r="D131" s="288">
        <v>0</v>
      </c>
      <c r="E131" s="284"/>
      <c r="F131" s="215"/>
      <c r="G131" s="215"/>
      <c r="H131" s="215"/>
      <c r="I131" s="215"/>
      <c r="J131" s="215"/>
      <c r="K131" s="215"/>
      <c r="L131" s="215"/>
      <c r="M131" s="215"/>
    </row>
    <row r="132" spans="1:13" ht="18" x14ac:dyDescent="0.25">
      <c r="A132" s="234">
        <v>61608</v>
      </c>
      <c r="B132" s="235" t="s">
        <v>395</v>
      </c>
      <c r="C132" s="288">
        <v>0</v>
      </c>
      <c r="D132" s="288">
        <v>0</v>
      </c>
      <c r="E132" s="284"/>
      <c r="F132" s="215"/>
      <c r="G132" s="215"/>
      <c r="H132" s="215"/>
      <c r="I132" s="215"/>
      <c r="J132" s="215"/>
      <c r="K132" s="215"/>
      <c r="L132" s="215"/>
      <c r="M132" s="215"/>
    </row>
    <row r="133" spans="1:13" ht="18" x14ac:dyDescent="0.25">
      <c r="A133" s="234">
        <v>61699</v>
      </c>
      <c r="B133" s="235" t="s">
        <v>396</v>
      </c>
      <c r="C133" s="301">
        <v>0</v>
      </c>
      <c r="D133" s="301">
        <v>0</v>
      </c>
      <c r="E133" s="284"/>
      <c r="F133" s="215"/>
      <c r="G133" s="215"/>
      <c r="H133" s="215"/>
      <c r="I133" s="215"/>
      <c r="J133" s="215"/>
      <c r="K133" s="215"/>
      <c r="L133" s="215"/>
      <c r="M133" s="215"/>
    </row>
    <row r="134" spans="1:13" ht="18" x14ac:dyDescent="0.25">
      <c r="A134" s="222">
        <v>62</v>
      </c>
      <c r="B134" s="238" t="s">
        <v>259</v>
      </c>
      <c r="C134" s="288">
        <f>SUM(C135,C137,)</f>
        <v>0</v>
      </c>
      <c r="D134" s="288">
        <f>SUM(D135,D137,)</f>
        <v>0</v>
      </c>
      <c r="E134" s="284"/>
      <c r="F134" s="215"/>
      <c r="G134" s="215"/>
      <c r="H134" s="215"/>
      <c r="I134" s="215"/>
      <c r="J134" s="215"/>
      <c r="K134" s="215"/>
      <c r="L134" s="215"/>
      <c r="M134" s="215"/>
    </row>
    <row r="135" spans="1:13" ht="18" x14ac:dyDescent="0.25">
      <c r="A135" s="222">
        <v>622</v>
      </c>
      <c r="B135" s="238" t="s">
        <v>397</v>
      </c>
      <c r="C135" s="288">
        <f>SUM(C136)</f>
        <v>0</v>
      </c>
      <c r="D135" s="288">
        <f>SUM(D136)</f>
        <v>0</v>
      </c>
      <c r="E135" s="284"/>
      <c r="F135" s="215"/>
      <c r="G135" s="215"/>
      <c r="H135" s="215"/>
      <c r="I135" s="215"/>
      <c r="J135" s="215"/>
      <c r="K135" s="215"/>
      <c r="L135" s="215"/>
      <c r="M135" s="215"/>
    </row>
    <row r="136" spans="1:13" ht="42" customHeight="1" x14ac:dyDescent="0.25">
      <c r="A136" s="234">
        <v>62201</v>
      </c>
      <c r="B136" s="249" t="s">
        <v>398</v>
      </c>
      <c r="C136" s="301"/>
      <c r="D136" s="301">
        <v>0</v>
      </c>
      <c r="E136" s="284"/>
      <c r="F136" s="215"/>
      <c r="G136" s="215"/>
      <c r="H136" s="215"/>
      <c r="I136" s="215"/>
      <c r="J136" s="215"/>
      <c r="K136" s="215"/>
      <c r="L136" s="215"/>
      <c r="M136" s="215"/>
    </row>
    <row r="137" spans="1:13" ht="18" x14ac:dyDescent="0.25">
      <c r="A137" s="222">
        <v>623</v>
      </c>
      <c r="B137" s="238" t="s">
        <v>399</v>
      </c>
      <c r="C137" s="288">
        <f>SUM(C138)</f>
        <v>0</v>
      </c>
      <c r="D137" s="288">
        <f>SUM(D138)</f>
        <v>0</v>
      </c>
      <c r="E137" s="284"/>
      <c r="F137" s="215"/>
      <c r="G137" s="215"/>
      <c r="H137" s="215"/>
      <c r="I137" s="215"/>
      <c r="J137" s="215"/>
      <c r="K137" s="215"/>
      <c r="L137" s="215"/>
      <c r="M137" s="215"/>
    </row>
    <row r="138" spans="1:13" ht="18" x14ac:dyDescent="0.25">
      <c r="A138" s="234">
        <v>62303</v>
      </c>
      <c r="B138" s="235" t="s">
        <v>372</v>
      </c>
      <c r="C138" s="301"/>
      <c r="D138" s="301">
        <v>0</v>
      </c>
      <c r="E138" s="284"/>
      <c r="F138" s="215"/>
      <c r="G138" s="215"/>
      <c r="H138" s="215"/>
      <c r="I138" s="215"/>
      <c r="J138" s="215"/>
      <c r="K138" s="215"/>
      <c r="L138" s="215"/>
      <c r="M138" s="215"/>
    </row>
    <row r="139" spans="1:13" ht="18" x14ac:dyDescent="0.25">
      <c r="A139" s="222">
        <v>72</v>
      </c>
      <c r="B139" s="238" t="s">
        <v>189</v>
      </c>
      <c r="C139" s="288">
        <f>SUM(C140)</f>
        <v>0</v>
      </c>
      <c r="D139" s="288">
        <f>SUM(D140)</f>
        <v>0</v>
      </c>
      <c r="E139" s="284"/>
      <c r="F139" s="215"/>
      <c r="G139" s="215"/>
      <c r="H139" s="215"/>
      <c r="I139" s="215"/>
      <c r="J139" s="215"/>
      <c r="K139" s="215"/>
      <c r="L139" s="215"/>
      <c r="M139" s="215"/>
    </row>
    <row r="140" spans="1:13" ht="18" x14ac:dyDescent="0.25">
      <c r="A140" s="222">
        <v>721</v>
      </c>
      <c r="B140" s="238" t="s">
        <v>400</v>
      </c>
      <c r="C140" s="288">
        <f>SUM(C141)</f>
        <v>0</v>
      </c>
      <c r="D140" s="288">
        <f>SUM(D141)</f>
        <v>0</v>
      </c>
      <c r="E140" s="284"/>
      <c r="F140" s="215"/>
      <c r="G140" s="215"/>
      <c r="H140" s="215"/>
      <c r="I140" s="215"/>
      <c r="J140" s="215"/>
      <c r="K140" s="215"/>
      <c r="L140" s="215"/>
      <c r="M140" s="215"/>
    </row>
    <row r="141" spans="1:13" ht="18.75" thickBot="1" x14ac:dyDescent="0.3">
      <c r="A141" s="250">
        <v>72101</v>
      </c>
      <c r="B141" s="251" t="s">
        <v>400</v>
      </c>
      <c r="C141" s="252">
        <v>0</v>
      </c>
      <c r="D141" s="308">
        <v>0</v>
      </c>
      <c r="E141" s="324"/>
      <c r="F141" s="215"/>
      <c r="G141" s="215"/>
      <c r="H141" s="215"/>
      <c r="I141" s="215"/>
      <c r="J141" s="215"/>
      <c r="K141" s="215"/>
      <c r="L141" s="215"/>
      <c r="M141" s="215"/>
    </row>
    <row r="142" spans="1:13" ht="18" x14ac:dyDescent="0.25">
      <c r="A142" s="254"/>
      <c r="B142" s="255" t="s">
        <v>93</v>
      </c>
      <c r="C142" s="310">
        <f>SUM(C38+C94+C105+C111+C134+C139)+C12</f>
        <v>0</v>
      </c>
      <c r="D142" s="310">
        <f>SUM(D38+D94+D105+D111+D134+D139)+D12+D32</f>
        <v>75120</v>
      </c>
      <c r="E142" s="310">
        <f>SUM(C142:D142)</f>
        <v>75120</v>
      </c>
      <c r="F142" s="215"/>
      <c r="G142" s="215"/>
      <c r="H142" s="215"/>
      <c r="I142" s="215"/>
      <c r="J142" s="215"/>
      <c r="K142" s="215"/>
      <c r="L142" s="215"/>
      <c r="M142" s="215"/>
    </row>
    <row r="143" spans="1:13" ht="18" x14ac:dyDescent="0.25">
      <c r="A143" s="215"/>
      <c r="B143" s="215"/>
      <c r="C143" s="215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</row>
    <row r="144" spans="1:13" ht="18" x14ac:dyDescent="0.25">
      <c r="A144" s="665" t="s">
        <v>408</v>
      </c>
      <c r="B144" s="665" t="s">
        <v>409</v>
      </c>
      <c r="C144" s="674" t="s">
        <v>410</v>
      </c>
      <c r="D144" s="665" t="s">
        <v>411</v>
      </c>
      <c r="E144" s="674" t="s">
        <v>412</v>
      </c>
      <c r="F144" s="674" t="s">
        <v>413</v>
      </c>
      <c r="G144" s="674"/>
      <c r="H144" s="674" t="s">
        <v>414</v>
      </c>
      <c r="I144" s="664" t="s">
        <v>415</v>
      </c>
      <c r="J144" s="664"/>
      <c r="K144" s="664"/>
      <c r="L144" s="664"/>
      <c r="M144" s="665" t="s">
        <v>93</v>
      </c>
    </row>
    <row r="145" spans="1:13" ht="18" x14ac:dyDescent="0.25">
      <c r="A145" s="665"/>
      <c r="B145" s="665"/>
      <c r="C145" s="674"/>
      <c r="D145" s="665"/>
      <c r="E145" s="674"/>
      <c r="F145" s="674"/>
      <c r="G145" s="674"/>
      <c r="H145" s="674"/>
      <c r="I145" s="258" t="s">
        <v>416</v>
      </c>
      <c r="J145" s="675" t="s">
        <v>417</v>
      </c>
      <c r="K145" s="675"/>
      <c r="L145" s="675"/>
      <c r="M145" s="665"/>
    </row>
    <row r="146" spans="1:13" ht="36" x14ac:dyDescent="0.25">
      <c r="A146" s="665"/>
      <c r="B146" s="665"/>
      <c r="C146" s="674"/>
      <c r="D146" s="665"/>
      <c r="E146" s="674"/>
      <c r="F146" s="259" t="s">
        <v>418</v>
      </c>
      <c r="G146" s="259" t="s">
        <v>419</v>
      </c>
      <c r="H146" s="259" t="s">
        <v>420</v>
      </c>
      <c r="I146" s="259" t="s">
        <v>421</v>
      </c>
      <c r="J146" s="260" t="s">
        <v>422</v>
      </c>
      <c r="K146" s="260" t="s">
        <v>423</v>
      </c>
      <c r="L146" s="259" t="s">
        <v>265</v>
      </c>
      <c r="M146" s="665"/>
    </row>
    <row r="147" spans="1:13" ht="18" x14ac:dyDescent="0.25">
      <c r="A147" s="261">
        <v>43</v>
      </c>
      <c r="B147" s="269" t="s">
        <v>559</v>
      </c>
      <c r="C147" s="269" t="s">
        <v>560</v>
      </c>
      <c r="D147" s="325" t="s">
        <v>561</v>
      </c>
      <c r="E147" s="272" t="s">
        <v>143</v>
      </c>
      <c r="F147" s="265">
        <v>550</v>
      </c>
      <c r="G147" s="265">
        <f t="shared" ref="G147:G160" si="0">+F147*12</f>
        <v>6600</v>
      </c>
      <c r="H147" s="265">
        <v>550</v>
      </c>
      <c r="I147" s="266">
        <f t="shared" ref="I147:I160" si="1">+H147*6.75%*12</f>
        <v>445.5</v>
      </c>
      <c r="J147" s="292">
        <v>0</v>
      </c>
      <c r="K147" s="266">
        <f t="shared" ref="K147:K160" si="2">+H147*7.5%*12</f>
        <v>495</v>
      </c>
      <c r="L147" s="266">
        <f t="shared" ref="L147:L160" si="3">SUM(I147:K147)</f>
        <v>940.5</v>
      </c>
      <c r="M147" s="268">
        <f t="shared" ref="M147:M160" si="4">ROUND((+G147+H147+L147),2)</f>
        <v>8090.5</v>
      </c>
    </row>
    <row r="148" spans="1:13" ht="18" x14ac:dyDescent="0.25">
      <c r="A148" s="261">
        <v>44</v>
      </c>
      <c r="B148" s="269" t="s">
        <v>562</v>
      </c>
      <c r="C148" s="269" t="s">
        <v>563</v>
      </c>
      <c r="D148" s="325" t="s">
        <v>561</v>
      </c>
      <c r="E148" s="272" t="s">
        <v>143</v>
      </c>
      <c r="F148" s="265">
        <v>280</v>
      </c>
      <c r="G148" s="265">
        <f t="shared" si="0"/>
        <v>3360</v>
      </c>
      <c r="H148" s="265">
        <v>280</v>
      </c>
      <c r="I148" s="266">
        <f t="shared" si="1"/>
        <v>226.8</v>
      </c>
      <c r="J148" s="292">
        <v>0</v>
      </c>
      <c r="K148" s="266">
        <f t="shared" si="2"/>
        <v>252</v>
      </c>
      <c r="L148" s="266">
        <f t="shared" si="3"/>
        <v>478.8</v>
      </c>
      <c r="M148" s="268">
        <f t="shared" si="4"/>
        <v>4118.8</v>
      </c>
    </row>
    <row r="149" spans="1:13" ht="18" x14ac:dyDescent="0.25">
      <c r="A149" s="261">
        <v>45</v>
      </c>
      <c r="B149" s="269" t="s">
        <v>564</v>
      </c>
      <c r="C149" s="269" t="s">
        <v>565</v>
      </c>
      <c r="D149" s="325" t="s">
        <v>561</v>
      </c>
      <c r="E149" s="272" t="s">
        <v>143</v>
      </c>
      <c r="F149" s="265">
        <v>280</v>
      </c>
      <c r="G149" s="265">
        <f t="shared" si="0"/>
        <v>3360</v>
      </c>
      <c r="H149" s="265">
        <v>280</v>
      </c>
      <c r="I149" s="266">
        <f t="shared" si="1"/>
        <v>226.8</v>
      </c>
      <c r="J149" s="292">
        <v>0</v>
      </c>
      <c r="K149" s="266">
        <f t="shared" si="2"/>
        <v>252</v>
      </c>
      <c r="L149" s="266">
        <f t="shared" si="3"/>
        <v>478.8</v>
      </c>
      <c r="M149" s="268">
        <f t="shared" si="4"/>
        <v>4118.8</v>
      </c>
    </row>
    <row r="150" spans="1:13" ht="18" x14ac:dyDescent="0.25">
      <c r="A150" s="261">
        <v>46</v>
      </c>
      <c r="B150" s="269" t="s">
        <v>566</v>
      </c>
      <c r="C150" s="269" t="s">
        <v>567</v>
      </c>
      <c r="D150" s="325" t="s">
        <v>561</v>
      </c>
      <c r="E150" s="272" t="s">
        <v>143</v>
      </c>
      <c r="F150" s="265">
        <v>300</v>
      </c>
      <c r="G150" s="265">
        <f t="shared" si="0"/>
        <v>3600</v>
      </c>
      <c r="H150" s="265">
        <v>300</v>
      </c>
      <c r="I150" s="266">
        <f t="shared" si="1"/>
        <v>243</v>
      </c>
      <c r="J150" s="292">
        <v>0</v>
      </c>
      <c r="K150" s="266">
        <f t="shared" si="2"/>
        <v>270</v>
      </c>
      <c r="L150" s="266">
        <f t="shared" si="3"/>
        <v>513</v>
      </c>
      <c r="M150" s="268">
        <f t="shared" si="4"/>
        <v>4413</v>
      </c>
    </row>
    <row r="151" spans="1:13" ht="18" x14ac:dyDescent="0.25">
      <c r="A151" s="261">
        <v>47</v>
      </c>
      <c r="B151" s="269" t="s">
        <v>568</v>
      </c>
      <c r="C151" s="269" t="s">
        <v>567</v>
      </c>
      <c r="D151" s="325" t="s">
        <v>561</v>
      </c>
      <c r="E151" s="272" t="s">
        <v>143</v>
      </c>
      <c r="F151" s="265">
        <v>300</v>
      </c>
      <c r="G151" s="265">
        <f t="shared" si="0"/>
        <v>3600</v>
      </c>
      <c r="H151" s="265">
        <v>300</v>
      </c>
      <c r="I151" s="266">
        <f t="shared" si="1"/>
        <v>243</v>
      </c>
      <c r="J151" s="292">
        <v>0</v>
      </c>
      <c r="K151" s="266">
        <f t="shared" si="2"/>
        <v>270</v>
      </c>
      <c r="L151" s="266">
        <f t="shared" si="3"/>
        <v>513</v>
      </c>
      <c r="M151" s="268">
        <f t="shared" si="4"/>
        <v>4413</v>
      </c>
    </row>
    <row r="152" spans="1:13" ht="18" x14ac:dyDescent="0.25">
      <c r="A152" s="261">
        <v>48</v>
      </c>
      <c r="B152" s="269" t="s">
        <v>569</v>
      </c>
      <c r="C152" s="269" t="s">
        <v>450</v>
      </c>
      <c r="D152" s="325" t="s">
        <v>561</v>
      </c>
      <c r="E152" s="272" t="s">
        <v>143</v>
      </c>
      <c r="F152" s="265">
        <v>322</v>
      </c>
      <c r="G152" s="265">
        <f t="shared" si="0"/>
        <v>3864</v>
      </c>
      <c r="H152" s="265">
        <v>322</v>
      </c>
      <c r="I152" s="266">
        <f t="shared" si="1"/>
        <v>260.82000000000005</v>
      </c>
      <c r="J152" s="292">
        <v>0</v>
      </c>
      <c r="K152" s="266">
        <f t="shared" si="2"/>
        <v>289.79999999999995</v>
      </c>
      <c r="L152" s="266">
        <f t="shared" si="3"/>
        <v>550.62</v>
      </c>
      <c r="M152" s="268">
        <f t="shared" si="4"/>
        <v>4736.62</v>
      </c>
    </row>
    <row r="153" spans="1:13" ht="18" x14ac:dyDescent="0.25">
      <c r="A153" s="261">
        <v>52</v>
      </c>
      <c r="B153" s="269" t="s">
        <v>502</v>
      </c>
      <c r="C153" s="269" t="s">
        <v>450</v>
      </c>
      <c r="D153" s="325" t="s">
        <v>561</v>
      </c>
      <c r="E153" s="272" t="s">
        <v>143</v>
      </c>
      <c r="F153" s="265">
        <v>322</v>
      </c>
      <c r="G153" s="265">
        <f t="shared" si="0"/>
        <v>3864</v>
      </c>
      <c r="H153" s="265">
        <v>322</v>
      </c>
      <c r="I153" s="266">
        <f t="shared" si="1"/>
        <v>260.82000000000005</v>
      </c>
      <c r="J153" s="292">
        <v>0</v>
      </c>
      <c r="K153" s="266">
        <f t="shared" si="2"/>
        <v>289.79999999999995</v>
      </c>
      <c r="L153" s="266">
        <f t="shared" si="3"/>
        <v>550.62</v>
      </c>
      <c r="M153" s="268">
        <f t="shared" si="4"/>
        <v>4736.62</v>
      </c>
    </row>
    <row r="154" spans="1:13" ht="18" x14ac:dyDescent="0.25">
      <c r="A154" s="261">
        <v>49</v>
      </c>
      <c r="B154" s="269" t="s">
        <v>570</v>
      </c>
      <c r="C154" s="269" t="s">
        <v>450</v>
      </c>
      <c r="D154" s="325" t="s">
        <v>561</v>
      </c>
      <c r="E154" s="272" t="s">
        <v>143</v>
      </c>
      <c r="F154" s="265">
        <v>302</v>
      </c>
      <c r="G154" s="265">
        <f t="shared" si="0"/>
        <v>3624</v>
      </c>
      <c r="H154" s="265">
        <v>302</v>
      </c>
      <c r="I154" s="266">
        <f t="shared" si="1"/>
        <v>244.62</v>
      </c>
      <c r="J154" s="292">
        <v>0</v>
      </c>
      <c r="K154" s="266">
        <f t="shared" si="2"/>
        <v>271.79999999999995</v>
      </c>
      <c r="L154" s="266">
        <f t="shared" si="3"/>
        <v>516.41999999999996</v>
      </c>
      <c r="M154" s="268">
        <f t="shared" si="4"/>
        <v>4442.42</v>
      </c>
    </row>
    <row r="155" spans="1:13" ht="18" x14ac:dyDescent="0.25">
      <c r="A155" s="261">
        <v>50</v>
      </c>
      <c r="B155" s="269" t="s">
        <v>571</v>
      </c>
      <c r="C155" s="269" t="s">
        <v>572</v>
      </c>
      <c r="D155" s="325" t="s">
        <v>561</v>
      </c>
      <c r="E155" s="272" t="s">
        <v>143</v>
      </c>
      <c r="F155" s="265">
        <v>302</v>
      </c>
      <c r="G155" s="265">
        <f t="shared" si="0"/>
        <v>3624</v>
      </c>
      <c r="H155" s="265">
        <v>302</v>
      </c>
      <c r="I155" s="266">
        <f t="shared" si="1"/>
        <v>244.62</v>
      </c>
      <c r="J155" s="292">
        <v>0</v>
      </c>
      <c r="K155" s="266">
        <f t="shared" si="2"/>
        <v>271.79999999999995</v>
      </c>
      <c r="L155" s="266">
        <f t="shared" si="3"/>
        <v>516.41999999999996</v>
      </c>
      <c r="M155" s="268">
        <f t="shared" si="4"/>
        <v>4442.42</v>
      </c>
    </row>
    <row r="156" spans="1:13" ht="18" x14ac:dyDescent="0.25">
      <c r="A156" s="261">
        <v>51</v>
      </c>
      <c r="B156" s="269" t="s">
        <v>573</v>
      </c>
      <c r="C156" s="269" t="s">
        <v>450</v>
      </c>
      <c r="D156" s="325" t="s">
        <v>561</v>
      </c>
      <c r="E156" s="272" t="s">
        <v>143</v>
      </c>
      <c r="F156" s="265">
        <v>302</v>
      </c>
      <c r="G156" s="265">
        <f t="shared" si="0"/>
        <v>3624</v>
      </c>
      <c r="H156" s="265">
        <v>302</v>
      </c>
      <c r="I156" s="266">
        <f t="shared" si="1"/>
        <v>244.62</v>
      </c>
      <c r="J156" s="292">
        <v>0</v>
      </c>
      <c r="K156" s="266">
        <f t="shared" si="2"/>
        <v>271.79999999999995</v>
      </c>
      <c r="L156" s="266">
        <f t="shared" si="3"/>
        <v>516.41999999999996</v>
      </c>
      <c r="M156" s="268">
        <f t="shared" si="4"/>
        <v>4442.42</v>
      </c>
    </row>
    <row r="157" spans="1:13" ht="18" x14ac:dyDescent="0.25">
      <c r="A157" s="261">
        <v>52</v>
      </c>
      <c r="B157" s="353" t="s">
        <v>576</v>
      </c>
      <c r="C157" s="269" t="s">
        <v>575</v>
      </c>
      <c r="D157" s="325" t="s">
        <v>561</v>
      </c>
      <c r="E157" s="272" t="s">
        <v>143</v>
      </c>
      <c r="F157" s="265">
        <v>300</v>
      </c>
      <c r="G157" s="265">
        <f t="shared" si="0"/>
        <v>3600</v>
      </c>
      <c r="H157" s="265">
        <v>300</v>
      </c>
      <c r="I157" s="266">
        <f t="shared" si="1"/>
        <v>243</v>
      </c>
      <c r="J157" s="292">
        <v>0</v>
      </c>
      <c r="K157" s="266">
        <f t="shared" si="2"/>
        <v>270</v>
      </c>
      <c r="L157" s="266">
        <f t="shared" si="3"/>
        <v>513</v>
      </c>
      <c r="M157" s="268">
        <f t="shared" si="4"/>
        <v>4413</v>
      </c>
    </row>
    <row r="158" spans="1:13" ht="18" x14ac:dyDescent="0.25">
      <c r="A158" s="261">
        <v>53</v>
      </c>
      <c r="B158" s="353" t="s">
        <v>577</v>
      </c>
      <c r="C158" s="269" t="s">
        <v>575</v>
      </c>
      <c r="D158" s="325" t="s">
        <v>561</v>
      </c>
      <c r="E158" s="272" t="s">
        <v>143</v>
      </c>
      <c r="F158" s="265">
        <v>300</v>
      </c>
      <c r="G158" s="265">
        <f t="shared" si="0"/>
        <v>3600</v>
      </c>
      <c r="H158" s="265">
        <v>300</v>
      </c>
      <c r="I158" s="266">
        <f t="shared" si="1"/>
        <v>243</v>
      </c>
      <c r="J158" s="292">
        <v>0</v>
      </c>
      <c r="K158" s="266">
        <f t="shared" si="2"/>
        <v>270</v>
      </c>
      <c r="L158" s="266">
        <f t="shared" si="3"/>
        <v>513</v>
      </c>
      <c r="M158" s="268">
        <f t="shared" si="4"/>
        <v>4413</v>
      </c>
    </row>
    <row r="159" spans="1:13" ht="18" x14ac:dyDescent="0.25">
      <c r="A159" s="261">
        <v>54</v>
      </c>
      <c r="B159" s="353" t="s">
        <v>578</v>
      </c>
      <c r="C159" s="269" t="s">
        <v>575</v>
      </c>
      <c r="D159" s="325" t="s">
        <v>561</v>
      </c>
      <c r="E159" s="272" t="s">
        <v>143</v>
      </c>
      <c r="F159" s="265">
        <v>300</v>
      </c>
      <c r="G159" s="265">
        <f t="shared" si="0"/>
        <v>3600</v>
      </c>
      <c r="H159" s="265">
        <v>300</v>
      </c>
      <c r="I159" s="266">
        <f t="shared" si="1"/>
        <v>243</v>
      </c>
      <c r="J159" s="292">
        <v>0</v>
      </c>
      <c r="K159" s="266">
        <f t="shared" si="2"/>
        <v>270</v>
      </c>
      <c r="L159" s="266">
        <f t="shared" si="3"/>
        <v>513</v>
      </c>
      <c r="M159" s="268">
        <f t="shared" si="4"/>
        <v>4413</v>
      </c>
    </row>
    <row r="160" spans="1:13" ht="18" x14ac:dyDescent="0.25">
      <c r="A160" s="261">
        <v>55</v>
      </c>
      <c r="B160" s="353" t="s">
        <v>579</v>
      </c>
      <c r="C160" s="269" t="s">
        <v>575</v>
      </c>
      <c r="D160" s="325" t="s">
        <v>561</v>
      </c>
      <c r="E160" s="272" t="s">
        <v>143</v>
      </c>
      <c r="F160" s="265">
        <v>300</v>
      </c>
      <c r="G160" s="265">
        <f t="shared" si="0"/>
        <v>3600</v>
      </c>
      <c r="H160" s="265">
        <v>300</v>
      </c>
      <c r="I160" s="266">
        <f t="shared" si="1"/>
        <v>243</v>
      </c>
      <c r="J160" s="292">
        <v>0</v>
      </c>
      <c r="K160" s="266">
        <f t="shared" si="2"/>
        <v>270</v>
      </c>
      <c r="L160" s="266">
        <f t="shared" si="3"/>
        <v>513</v>
      </c>
      <c r="M160" s="268">
        <f t="shared" si="4"/>
        <v>4413</v>
      </c>
    </row>
    <row r="161" spans="1:13" ht="18" x14ac:dyDescent="0.25">
      <c r="A161" s="261"/>
      <c r="B161" s="313" t="s">
        <v>448</v>
      </c>
      <c r="C161" s="269"/>
      <c r="D161" s="325"/>
      <c r="E161" s="272"/>
      <c r="F161" s="316">
        <f>SUM(F147:F160)</f>
        <v>4460</v>
      </c>
      <c r="G161" s="316">
        <f t="shared" ref="G161:M161" si="5">SUM(G147:G160)</f>
        <v>53520</v>
      </c>
      <c r="H161" s="316">
        <f t="shared" si="5"/>
        <v>4460</v>
      </c>
      <c r="I161" s="316">
        <f t="shared" si="5"/>
        <v>3612.6</v>
      </c>
      <c r="J161" s="316">
        <f t="shared" si="5"/>
        <v>0</v>
      </c>
      <c r="K161" s="316">
        <f t="shared" si="5"/>
        <v>4014</v>
      </c>
      <c r="L161" s="316">
        <f t="shared" si="5"/>
        <v>7626.5999999999995</v>
      </c>
      <c r="M161" s="316">
        <f t="shared" si="5"/>
        <v>65606.599999999991</v>
      </c>
    </row>
  </sheetData>
  <mergeCells count="20">
    <mergeCell ref="F144:G145"/>
    <mergeCell ref="H144:H145"/>
    <mergeCell ref="I144:L144"/>
    <mergeCell ref="M144:M146"/>
    <mergeCell ref="J145:L145"/>
    <mergeCell ref="A9:E9"/>
    <mergeCell ref="A10:B10"/>
    <mergeCell ref="C10:D10"/>
    <mergeCell ref="E10:E11"/>
    <mergeCell ref="A144:A146"/>
    <mergeCell ref="B144:B146"/>
    <mergeCell ref="C144:C146"/>
    <mergeCell ref="D144:D146"/>
    <mergeCell ref="E144:E146"/>
    <mergeCell ref="A8:E8"/>
    <mergeCell ref="A3:E3"/>
    <mergeCell ref="A4:E4"/>
    <mergeCell ref="A5:E5"/>
    <mergeCell ref="A6:E6"/>
    <mergeCell ref="A7:E7"/>
  </mergeCells>
  <pageMargins left="0.51181102362204722" right="0.11811023622047245" top="0.74803149606299213" bottom="0.55118110236220474" header="0.31496062992125984" footer="0.31496062992125984"/>
  <pageSetup scale="90" orientation="portrait" horizontalDpi="120" verticalDpi="72" r:id="rId1"/>
  <headerFooter>
    <oddFooter>&amp;A</oddFooter>
  </headerFooter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149"/>
  <sheetViews>
    <sheetView topLeftCell="A121" workbookViewId="0">
      <selection activeCell="B142" sqref="B142"/>
    </sheetView>
  </sheetViews>
  <sheetFormatPr baseColWidth="10" defaultRowHeight="15" x14ac:dyDescent="0.25"/>
  <cols>
    <col min="2" max="2" width="46.42578125" customWidth="1"/>
    <col min="3" max="3" width="14.7109375" customWidth="1"/>
    <col min="4" max="4" width="16.85546875" customWidth="1"/>
    <col min="5" max="5" width="16.28515625" customWidth="1"/>
    <col min="6" max="6" width="13.85546875" customWidth="1"/>
    <col min="7" max="7" width="15.7109375" customWidth="1"/>
    <col min="8" max="8" width="15.140625" customWidth="1"/>
    <col min="9" max="9" width="14.7109375" customWidth="1"/>
    <col min="10" max="10" width="15.42578125" bestFit="1" customWidth="1"/>
    <col min="11" max="11" width="13.42578125" customWidth="1"/>
    <col min="12" max="12" width="15.7109375" customWidth="1"/>
    <col min="13" max="13" width="17" customWidth="1"/>
  </cols>
  <sheetData>
    <row r="3" spans="1:13" ht="18" x14ac:dyDescent="0.25">
      <c r="A3" s="672" t="s">
        <v>401</v>
      </c>
      <c r="B3" s="672"/>
      <c r="C3" s="672"/>
      <c r="D3" s="672"/>
      <c r="E3" s="672"/>
      <c r="F3" s="215"/>
      <c r="G3" s="215"/>
      <c r="H3" s="215"/>
      <c r="I3" s="215"/>
      <c r="J3" s="215"/>
      <c r="K3" s="215"/>
      <c r="L3" s="215"/>
      <c r="M3" s="215"/>
    </row>
    <row r="4" spans="1:13" ht="18" x14ac:dyDescent="0.25">
      <c r="A4" s="672" t="s">
        <v>402</v>
      </c>
      <c r="B4" s="672"/>
      <c r="C4" s="672"/>
      <c r="D4" s="672"/>
      <c r="E4" s="672"/>
      <c r="F4" s="215"/>
      <c r="G4" s="215"/>
      <c r="H4" s="215"/>
      <c r="I4" s="215"/>
      <c r="J4" s="215"/>
      <c r="K4" s="215"/>
      <c r="L4" s="215"/>
      <c r="M4" s="215"/>
    </row>
    <row r="5" spans="1:13" ht="18" x14ac:dyDescent="0.25">
      <c r="A5" s="672" t="s">
        <v>163</v>
      </c>
      <c r="B5" s="672"/>
      <c r="C5" s="672"/>
      <c r="D5" s="672"/>
      <c r="E5" s="672"/>
      <c r="F5" s="215"/>
      <c r="G5" s="215"/>
      <c r="H5" s="215"/>
      <c r="I5" s="215"/>
      <c r="J5" s="215"/>
      <c r="K5" s="215"/>
      <c r="L5" s="215"/>
      <c r="M5" s="215"/>
    </row>
    <row r="6" spans="1:13" ht="18" x14ac:dyDescent="0.25">
      <c r="A6" s="672" t="s">
        <v>438</v>
      </c>
      <c r="B6" s="672"/>
      <c r="C6" s="672"/>
      <c r="D6" s="672"/>
      <c r="E6" s="672"/>
      <c r="F6" s="215"/>
      <c r="G6" s="215"/>
      <c r="H6" s="215"/>
      <c r="I6" s="215"/>
      <c r="J6" s="215"/>
      <c r="K6" s="215"/>
      <c r="L6" s="215"/>
      <c r="M6" s="215"/>
    </row>
    <row r="7" spans="1:13" ht="18" x14ac:dyDescent="0.25">
      <c r="A7" s="672" t="s">
        <v>403</v>
      </c>
      <c r="B7" s="672"/>
      <c r="C7" s="672"/>
      <c r="D7" s="672"/>
      <c r="E7" s="672"/>
      <c r="F7" s="215"/>
      <c r="G7" s="215"/>
      <c r="H7" s="215"/>
      <c r="I7" s="215"/>
      <c r="J7" s="215"/>
      <c r="K7" s="215"/>
      <c r="L7" s="215"/>
      <c r="M7" s="215"/>
    </row>
    <row r="8" spans="1:13" ht="18" x14ac:dyDescent="0.25">
      <c r="A8" s="672" t="s">
        <v>404</v>
      </c>
      <c r="B8" s="672"/>
      <c r="C8" s="672"/>
      <c r="D8" s="672"/>
      <c r="E8" s="672"/>
      <c r="F8" s="215"/>
      <c r="G8" s="215"/>
      <c r="H8" s="215"/>
      <c r="I8" s="215"/>
      <c r="J8" s="215"/>
      <c r="K8" s="215"/>
      <c r="L8" s="215"/>
      <c r="M8" s="215"/>
    </row>
    <row r="9" spans="1:13" ht="18" x14ac:dyDescent="0.25">
      <c r="A9" s="673" t="s">
        <v>585</v>
      </c>
      <c r="B9" s="673"/>
      <c r="C9" s="673"/>
      <c r="D9" s="673"/>
      <c r="E9" s="673"/>
      <c r="F9" s="215"/>
      <c r="G9" s="215"/>
      <c r="H9" s="215"/>
      <c r="I9" s="215"/>
      <c r="J9" s="215"/>
      <c r="K9" s="215"/>
      <c r="L9" s="215"/>
      <c r="M9" s="215"/>
    </row>
    <row r="10" spans="1:13" ht="18" x14ac:dyDescent="0.25">
      <c r="A10" s="664" t="s">
        <v>269</v>
      </c>
      <c r="B10" s="664"/>
      <c r="C10" s="664" t="s">
        <v>270</v>
      </c>
      <c r="D10" s="664"/>
      <c r="E10" s="665" t="s">
        <v>93</v>
      </c>
      <c r="F10" s="215"/>
      <c r="G10" s="215"/>
      <c r="H10" s="215"/>
      <c r="I10" s="215"/>
      <c r="J10" s="215"/>
      <c r="K10" s="215"/>
      <c r="L10" s="215"/>
      <c r="M10" s="215"/>
    </row>
    <row r="11" spans="1:13" ht="72" x14ac:dyDescent="0.25">
      <c r="A11" s="217" t="s">
        <v>271</v>
      </c>
      <c r="B11" s="217" t="s">
        <v>272</v>
      </c>
      <c r="C11" s="218" t="s">
        <v>405</v>
      </c>
      <c r="D11" s="218" t="s">
        <v>275</v>
      </c>
      <c r="E11" s="665"/>
      <c r="F11" s="215"/>
      <c r="G11" s="215"/>
      <c r="H11" s="215"/>
      <c r="I11" s="215"/>
      <c r="J11" s="215"/>
      <c r="K11" s="215"/>
      <c r="L11" s="215"/>
      <c r="M11" s="215"/>
    </row>
    <row r="12" spans="1:13" ht="18" x14ac:dyDescent="0.25">
      <c r="A12" s="219">
        <v>51</v>
      </c>
      <c r="B12" s="220" t="s">
        <v>192</v>
      </c>
      <c r="C12" s="282">
        <f>SUM(C13,C18,C22,C25,C27,C29,C35)</f>
        <v>0</v>
      </c>
      <c r="D12" s="282">
        <f>SUM(D13,D18,D22,D25,D27,D29,D35)</f>
        <v>12018</v>
      </c>
      <c r="E12" s="282"/>
      <c r="F12" s="215"/>
      <c r="G12" s="215"/>
      <c r="H12" s="215"/>
      <c r="I12" s="215"/>
      <c r="J12" s="215"/>
      <c r="K12" s="215"/>
      <c r="L12" s="215"/>
      <c r="M12" s="215"/>
    </row>
    <row r="13" spans="1:13" ht="18" x14ac:dyDescent="0.25">
      <c r="A13" s="222">
        <v>511</v>
      </c>
      <c r="B13" s="223" t="s">
        <v>276</v>
      </c>
      <c r="C13" s="283">
        <f>SUM(C14:C17)</f>
        <v>0</v>
      </c>
      <c r="D13" s="283">
        <f>SUM(D14:D17)</f>
        <v>10608</v>
      </c>
      <c r="E13" s="284"/>
      <c r="F13" s="215"/>
      <c r="G13" s="215"/>
      <c r="H13" s="215"/>
      <c r="I13" s="215"/>
      <c r="J13" s="215"/>
      <c r="K13" s="215"/>
      <c r="L13" s="215"/>
      <c r="M13" s="215"/>
    </row>
    <row r="14" spans="1:13" ht="18" x14ac:dyDescent="0.25">
      <c r="A14" s="226" t="s">
        <v>277</v>
      </c>
      <c r="B14" s="227" t="s">
        <v>278</v>
      </c>
      <c r="C14" s="228">
        <v>0</v>
      </c>
      <c r="D14" s="298">
        <v>9792</v>
      </c>
      <c r="E14" s="284"/>
      <c r="F14" s="215"/>
      <c r="G14" s="215"/>
      <c r="H14" s="215"/>
      <c r="I14" s="215"/>
      <c r="J14" s="215"/>
      <c r="K14" s="215"/>
      <c r="L14" s="215"/>
      <c r="M14" s="215"/>
    </row>
    <row r="15" spans="1:13" ht="18" x14ac:dyDescent="0.25">
      <c r="A15" s="226" t="s">
        <v>279</v>
      </c>
      <c r="B15" s="227" t="s">
        <v>280</v>
      </c>
      <c r="C15" s="228">
        <v>0</v>
      </c>
      <c r="D15" s="298">
        <v>816</v>
      </c>
      <c r="E15" s="284"/>
      <c r="F15" s="215"/>
      <c r="G15" s="215"/>
      <c r="H15" s="215"/>
      <c r="I15" s="215"/>
      <c r="J15" s="215"/>
      <c r="K15" s="215"/>
      <c r="L15" s="215"/>
      <c r="M15" s="215"/>
    </row>
    <row r="16" spans="1:13" ht="18" x14ac:dyDescent="0.25">
      <c r="A16" s="226" t="s">
        <v>281</v>
      </c>
      <c r="B16" s="227" t="s">
        <v>282</v>
      </c>
      <c r="C16" s="228">
        <v>0</v>
      </c>
      <c r="D16" s="298">
        <v>0</v>
      </c>
      <c r="E16" s="284"/>
      <c r="F16" s="215"/>
      <c r="G16" s="215"/>
      <c r="H16" s="215"/>
      <c r="I16" s="215"/>
      <c r="J16" s="215"/>
      <c r="K16" s="215"/>
      <c r="L16" s="215"/>
      <c r="M16" s="215"/>
    </row>
    <row r="17" spans="1:13" ht="18" x14ac:dyDescent="0.25">
      <c r="A17" s="226" t="s">
        <v>283</v>
      </c>
      <c r="B17" s="227" t="s">
        <v>284</v>
      </c>
      <c r="C17" s="229">
        <v>0</v>
      </c>
      <c r="D17" s="299">
        <v>0</v>
      </c>
      <c r="E17" s="285"/>
      <c r="F17" s="215"/>
      <c r="G17" s="215"/>
      <c r="H17" s="215"/>
      <c r="I17" s="215"/>
      <c r="J17" s="215"/>
      <c r="K17" s="215"/>
      <c r="L17" s="215"/>
      <c r="M17" s="215"/>
    </row>
    <row r="18" spans="1:13" ht="18" x14ac:dyDescent="0.25">
      <c r="A18" s="232" t="s">
        <v>285</v>
      </c>
      <c r="B18" s="233" t="s">
        <v>286</v>
      </c>
      <c r="C18" s="286">
        <f>SUM(C19:C21)</f>
        <v>0</v>
      </c>
      <c r="D18" s="286">
        <f>SUM(D19:D21)</f>
        <v>0</v>
      </c>
      <c r="E18" s="284"/>
      <c r="F18" s="215"/>
      <c r="G18" s="215"/>
      <c r="H18" s="215"/>
      <c r="I18" s="215"/>
      <c r="J18" s="215"/>
      <c r="K18" s="215"/>
      <c r="L18" s="215"/>
      <c r="M18" s="215"/>
    </row>
    <row r="19" spans="1:13" ht="18" x14ac:dyDescent="0.25">
      <c r="A19" s="226" t="s">
        <v>287</v>
      </c>
      <c r="B19" s="227" t="s">
        <v>278</v>
      </c>
      <c r="C19" s="298">
        <v>0</v>
      </c>
      <c r="D19" s="298">
        <v>0</v>
      </c>
      <c r="E19" s="284"/>
      <c r="F19" s="215"/>
      <c r="G19" s="215"/>
      <c r="H19" s="215"/>
      <c r="I19" s="215"/>
      <c r="J19" s="215"/>
      <c r="K19" s="215"/>
      <c r="L19" s="215"/>
      <c r="M19" s="215"/>
    </row>
    <row r="20" spans="1:13" ht="18" x14ac:dyDescent="0.25">
      <c r="A20" s="234">
        <v>51202</v>
      </c>
      <c r="B20" s="235" t="s">
        <v>288</v>
      </c>
      <c r="C20" s="298">
        <v>0</v>
      </c>
      <c r="D20" s="298">
        <v>0</v>
      </c>
      <c r="E20" s="284"/>
      <c r="F20" s="215"/>
      <c r="G20" s="215"/>
      <c r="H20" s="215"/>
      <c r="I20" s="215"/>
      <c r="J20" s="215"/>
      <c r="K20" s="215"/>
      <c r="L20" s="215"/>
      <c r="M20" s="215"/>
    </row>
    <row r="21" spans="1:13" ht="18" x14ac:dyDescent="0.25">
      <c r="A21" s="226" t="s">
        <v>289</v>
      </c>
      <c r="B21" s="227" t="s">
        <v>280</v>
      </c>
      <c r="C21" s="298">
        <v>0</v>
      </c>
      <c r="D21" s="298">
        <v>0</v>
      </c>
      <c r="E21" s="284"/>
      <c r="F21" s="215"/>
      <c r="G21" s="215"/>
      <c r="H21" s="215"/>
      <c r="I21" s="215"/>
      <c r="J21" s="215"/>
      <c r="K21" s="215"/>
      <c r="L21" s="215"/>
      <c r="M21" s="215"/>
    </row>
    <row r="22" spans="1:13" ht="18" x14ac:dyDescent="0.25">
      <c r="A22" s="232" t="s">
        <v>290</v>
      </c>
      <c r="B22" s="233" t="s">
        <v>291</v>
      </c>
      <c r="C22" s="286">
        <f>SUM(C23:C24)</f>
        <v>0</v>
      </c>
      <c r="D22" s="286">
        <f>SUM(D23:D24)</f>
        <v>0</v>
      </c>
      <c r="E22" s="284"/>
      <c r="F22" s="215"/>
      <c r="G22" s="215"/>
      <c r="H22" s="215"/>
      <c r="I22" s="215"/>
      <c r="J22" s="215"/>
      <c r="K22" s="215"/>
      <c r="L22" s="215"/>
      <c r="M22" s="215"/>
    </row>
    <row r="23" spans="1:13" ht="18" x14ac:dyDescent="0.25">
      <c r="A23" s="234">
        <v>51301</v>
      </c>
      <c r="B23" s="235" t="s">
        <v>292</v>
      </c>
      <c r="C23" s="301">
        <v>0</v>
      </c>
      <c r="D23" s="301">
        <v>0</v>
      </c>
      <c r="E23" s="284"/>
      <c r="F23" s="215"/>
      <c r="G23" s="215"/>
      <c r="H23" s="215"/>
      <c r="I23" s="215"/>
      <c r="J23" s="215"/>
      <c r="K23" s="215"/>
      <c r="L23" s="215"/>
      <c r="M23" s="215"/>
    </row>
    <row r="24" spans="1:13" ht="18" x14ac:dyDescent="0.25">
      <c r="A24" s="234">
        <v>51302</v>
      </c>
      <c r="B24" s="235" t="s">
        <v>293</v>
      </c>
      <c r="C24" s="302">
        <v>0</v>
      </c>
      <c r="D24" s="301">
        <v>0</v>
      </c>
      <c r="E24" s="284"/>
      <c r="F24" s="215"/>
      <c r="G24" s="215"/>
      <c r="H24" s="215"/>
      <c r="I24" s="215"/>
      <c r="J24" s="215"/>
      <c r="K24" s="215"/>
      <c r="L24" s="215"/>
      <c r="M24" s="215"/>
    </row>
    <row r="25" spans="1:13" ht="18" x14ac:dyDescent="0.25">
      <c r="A25" s="222">
        <v>514</v>
      </c>
      <c r="B25" s="238" t="s">
        <v>294</v>
      </c>
      <c r="C25" s="288">
        <f>SUM(C26)</f>
        <v>0</v>
      </c>
      <c r="D25" s="288">
        <f>SUM(D26)</f>
        <v>740</v>
      </c>
      <c r="E25" s="284"/>
      <c r="F25" s="215"/>
      <c r="G25" s="215"/>
      <c r="H25" s="215"/>
      <c r="I25" s="215"/>
      <c r="J25" s="215"/>
      <c r="K25" s="215"/>
      <c r="L25" s="215"/>
      <c r="M25" s="215"/>
    </row>
    <row r="26" spans="1:13" ht="18" x14ac:dyDescent="0.25">
      <c r="A26" s="226" t="s">
        <v>295</v>
      </c>
      <c r="B26" s="227" t="s">
        <v>296</v>
      </c>
      <c r="C26" s="298">
        <v>0</v>
      </c>
      <c r="D26" s="298">
        <v>740</v>
      </c>
      <c r="E26" s="284"/>
      <c r="F26" s="215"/>
      <c r="G26" s="215"/>
      <c r="H26" s="215"/>
      <c r="I26" s="215"/>
      <c r="J26" s="215"/>
      <c r="K26" s="215"/>
      <c r="L26" s="215"/>
      <c r="M26" s="215"/>
    </row>
    <row r="27" spans="1:13" ht="18" x14ac:dyDescent="0.25">
      <c r="A27" s="222">
        <v>515</v>
      </c>
      <c r="B27" s="238" t="s">
        <v>297</v>
      </c>
      <c r="C27" s="286">
        <f>SUM(C28)</f>
        <v>0</v>
      </c>
      <c r="D27" s="286">
        <f>SUM(D28)</f>
        <v>670</v>
      </c>
      <c r="E27" s="284"/>
      <c r="F27" s="215"/>
      <c r="G27" s="215"/>
      <c r="H27" s="215"/>
      <c r="I27" s="215"/>
      <c r="J27" s="215"/>
      <c r="K27" s="215"/>
      <c r="L27" s="215"/>
      <c r="M27" s="215"/>
    </row>
    <row r="28" spans="1:13" ht="18" x14ac:dyDescent="0.25">
      <c r="A28" s="226" t="s">
        <v>298</v>
      </c>
      <c r="B28" s="227" t="s">
        <v>299</v>
      </c>
      <c r="C28" s="298">
        <v>0</v>
      </c>
      <c r="D28" s="298">
        <v>670</v>
      </c>
      <c r="E28" s="284"/>
      <c r="F28" s="215"/>
      <c r="G28" s="215"/>
      <c r="H28" s="215"/>
      <c r="I28" s="215"/>
      <c r="J28" s="215"/>
      <c r="K28" s="215"/>
      <c r="L28" s="215"/>
      <c r="M28" s="215"/>
    </row>
    <row r="29" spans="1:13" ht="18" x14ac:dyDescent="0.25">
      <c r="A29" s="232" t="s">
        <v>300</v>
      </c>
      <c r="B29" s="233" t="s">
        <v>301</v>
      </c>
      <c r="C29" s="286" t="s">
        <v>302</v>
      </c>
      <c r="D29" s="286">
        <f>SUM(D30:D31)</f>
        <v>0</v>
      </c>
      <c r="E29" s="284"/>
      <c r="F29" s="215"/>
      <c r="G29" s="215"/>
      <c r="H29" s="215"/>
      <c r="I29" s="215"/>
      <c r="J29" s="215"/>
      <c r="K29" s="215"/>
      <c r="L29" s="215"/>
      <c r="M29" s="215"/>
    </row>
    <row r="30" spans="1:13" ht="18" x14ac:dyDescent="0.25">
      <c r="A30" s="234">
        <v>51601</v>
      </c>
      <c r="B30" s="235" t="s">
        <v>301</v>
      </c>
      <c r="C30" s="301">
        <v>0</v>
      </c>
      <c r="D30" s="301">
        <v>0</v>
      </c>
      <c r="E30" s="284"/>
      <c r="F30" s="215"/>
      <c r="G30" s="215"/>
      <c r="H30" s="215"/>
      <c r="I30" s="215"/>
      <c r="J30" s="215"/>
      <c r="K30" s="215"/>
      <c r="L30" s="215"/>
      <c r="M30" s="215"/>
    </row>
    <row r="31" spans="1:13" ht="18" x14ac:dyDescent="0.25">
      <c r="A31" s="234">
        <v>51602</v>
      </c>
      <c r="B31" s="235" t="s">
        <v>303</v>
      </c>
      <c r="C31" s="301">
        <v>0</v>
      </c>
      <c r="D31" s="301">
        <v>0</v>
      </c>
      <c r="E31" s="284"/>
      <c r="F31" s="215"/>
      <c r="G31" s="215"/>
      <c r="H31" s="215"/>
      <c r="I31" s="215"/>
      <c r="J31" s="215"/>
      <c r="K31" s="215"/>
      <c r="L31" s="215"/>
      <c r="M31" s="215"/>
    </row>
    <row r="32" spans="1:13" ht="18" x14ac:dyDescent="0.25">
      <c r="A32" s="222">
        <v>517</v>
      </c>
      <c r="B32" s="238" t="s">
        <v>304</v>
      </c>
      <c r="C32" s="301"/>
      <c r="D32" s="301">
        <f>SUM(D33:D34)</f>
        <v>0</v>
      </c>
      <c r="E32" s="284"/>
      <c r="F32" s="215"/>
      <c r="G32" s="215"/>
      <c r="H32" s="215"/>
      <c r="I32" s="215"/>
      <c r="J32" s="215"/>
      <c r="K32" s="215"/>
      <c r="L32" s="215"/>
      <c r="M32" s="215"/>
    </row>
    <row r="33" spans="1:13" ht="18" x14ac:dyDescent="0.25">
      <c r="A33" s="234">
        <v>51701</v>
      </c>
      <c r="B33" s="235" t="s">
        <v>305</v>
      </c>
      <c r="C33" s="301"/>
      <c r="D33" s="301">
        <v>0</v>
      </c>
      <c r="E33" s="284"/>
      <c r="F33" s="215"/>
      <c r="G33" s="215"/>
      <c r="H33" s="215"/>
      <c r="I33" s="215"/>
      <c r="J33" s="215"/>
      <c r="K33" s="215"/>
      <c r="L33" s="215"/>
      <c r="M33" s="215"/>
    </row>
    <row r="34" spans="1:13" ht="18" x14ac:dyDescent="0.25">
      <c r="A34" s="234">
        <v>51702</v>
      </c>
      <c r="B34" s="235" t="s">
        <v>306</v>
      </c>
      <c r="C34" s="301"/>
      <c r="D34" s="301">
        <v>0</v>
      </c>
      <c r="E34" s="284"/>
      <c r="F34" s="215"/>
      <c r="G34" s="215"/>
      <c r="H34" s="215"/>
      <c r="I34" s="215"/>
      <c r="J34" s="215"/>
      <c r="K34" s="215"/>
      <c r="L34" s="215"/>
      <c r="M34" s="215"/>
    </row>
    <row r="35" spans="1:13" ht="18" x14ac:dyDescent="0.25">
      <c r="A35" s="222">
        <v>519</v>
      </c>
      <c r="B35" s="238" t="s">
        <v>307</v>
      </c>
      <c r="C35" s="288">
        <f>SUM(C36:C37)</f>
        <v>0</v>
      </c>
      <c r="D35" s="288">
        <f>SUM(D36:D37)</f>
        <v>0</v>
      </c>
      <c r="E35" s="284"/>
      <c r="F35" s="215"/>
      <c r="G35" s="215"/>
      <c r="H35" s="215"/>
      <c r="I35" s="215"/>
      <c r="J35" s="215"/>
      <c r="K35" s="215"/>
      <c r="L35" s="215"/>
      <c r="M35" s="215"/>
    </row>
    <row r="36" spans="1:13" ht="18" x14ac:dyDescent="0.25">
      <c r="A36" s="234">
        <v>51901</v>
      </c>
      <c r="B36" s="235" t="s">
        <v>308</v>
      </c>
      <c r="C36" s="301">
        <v>0</v>
      </c>
      <c r="D36" s="301">
        <v>0</v>
      </c>
      <c r="E36" s="284"/>
      <c r="F36" s="215"/>
      <c r="G36" s="215"/>
      <c r="H36" s="215"/>
      <c r="I36" s="215"/>
      <c r="J36" s="215"/>
      <c r="K36" s="215"/>
      <c r="L36" s="215"/>
      <c r="M36" s="215"/>
    </row>
    <row r="37" spans="1:13" ht="18" x14ac:dyDescent="0.25">
      <c r="A37" s="234">
        <v>51999</v>
      </c>
      <c r="B37" s="235" t="s">
        <v>307</v>
      </c>
      <c r="C37" s="301">
        <v>0</v>
      </c>
      <c r="D37" s="301">
        <v>0</v>
      </c>
      <c r="E37" s="284"/>
      <c r="F37" s="215"/>
      <c r="G37" s="215"/>
      <c r="H37" s="215"/>
      <c r="I37" s="215"/>
      <c r="J37" s="215"/>
      <c r="K37" s="215"/>
      <c r="L37" s="215"/>
      <c r="M37" s="215"/>
    </row>
    <row r="38" spans="1:13" ht="18" x14ac:dyDescent="0.25">
      <c r="A38" s="222">
        <v>54</v>
      </c>
      <c r="B38" s="238" t="s">
        <v>193</v>
      </c>
      <c r="C38" s="286">
        <f>SUM(C39,C59,C65,C82,)</f>
        <v>0</v>
      </c>
      <c r="D38" s="286">
        <f>SUM(D39,D59,D65,D82,)</f>
        <v>4962.88</v>
      </c>
      <c r="E38" s="284"/>
      <c r="F38" s="215"/>
      <c r="G38" s="215"/>
      <c r="H38" s="215"/>
      <c r="I38" s="215"/>
      <c r="J38" s="215"/>
      <c r="K38" s="215"/>
      <c r="L38" s="215"/>
      <c r="M38" s="215"/>
    </row>
    <row r="39" spans="1:13" ht="18" x14ac:dyDescent="0.25">
      <c r="A39" s="222">
        <v>541</v>
      </c>
      <c r="B39" s="238" t="s">
        <v>309</v>
      </c>
      <c r="C39" s="288">
        <f>SUM(C40:C58)</f>
        <v>0</v>
      </c>
      <c r="D39" s="288">
        <f>SUM(D40:D58)</f>
        <v>4212.88</v>
      </c>
      <c r="E39" s="284"/>
      <c r="F39" s="215"/>
      <c r="G39" s="215"/>
      <c r="H39" s="215"/>
      <c r="I39" s="215"/>
      <c r="J39" s="215"/>
      <c r="K39" s="215"/>
      <c r="L39" s="215"/>
      <c r="M39" s="215"/>
    </row>
    <row r="40" spans="1:13" ht="18" x14ac:dyDescent="0.25">
      <c r="A40" s="234">
        <v>54101</v>
      </c>
      <c r="B40" s="235" t="s">
        <v>310</v>
      </c>
      <c r="C40" s="301">
        <v>0</v>
      </c>
      <c r="D40" s="301">
        <v>0</v>
      </c>
      <c r="E40" s="284"/>
      <c r="F40" s="215"/>
      <c r="G40" s="215"/>
      <c r="H40" s="215"/>
      <c r="I40" s="215"/>
      <c r="J40" s="215"/>
      <c r="K40" s="215"/>
      <c r="L40" s="215"/>
      <c r="M40" s="215"/>
    </row>
    <row r="41" spans="1:13" ht="18" x14ac:dyDescent="0.25">
      <c r="A41" s="234">
        <v>54103</v>
      </c>
      <c r="B41" s="235" t="s">
        <v>311</v>
      </c>
      <c r="C41" s="301">
        <v>0</v>
      </c>
      <c r="D41" s="301">
        <v>0</v>
      </c>
      <c r="E41" s="284"/>
      <c r="F41" s="215"/>
      <c r="G41" s="215"/>
      <c r="H41" s="215"/>
      <c r="I41" s="215"/>
      <c r="J41" s="215"/>
      <c r="K41" s="215"/>
      <c r="L41" s="215"/>
      <c r="M41" s="215"/>
    </row>
    <row r="42" spans="1:13" ht="18" x14ac:dyDescent="0.25">
      <c r="A42" s="234">
        <v>54104</v>
      </c>
      <c r="B42" s="235" t="s">
        <v>312</v>
      </c>
      <c r="C42" s="301">
        <v>0</v>
      </c>
      <c r="D42" s="301">
        <v>0</v>
      </c>
      <c r="E42" s="284"/>
      <c r="F42" s="215"/>
      <c r="G42" s="215"/>
      <c r="H42" s="215"/>
      <c r="I42" s="215"/>
      <c r="J42" s="215"/>
      <c r="K42" s="215"/>
      <c r="L42" s="215"/>
      <c r="M42" s="215"/>
    </row>
    <row r="43" spans="1:13" ht="18" x14ac:dyDescent="0.25">
      <c r="A43" s="234">
        <v>54105</v>
      </c>
      <c r="B43" s="235" t="s">
        <v>313</v>
      </c>
      <c r="C43" s="301">
        <v>0</v>
      </c>
      <c r="D43" s="301">
        <v>549.1</v>
      </c>
      <c r="E43" s="284"/>
      <c r="F43" s="215"/>
      <c r="G43" s="215"/>
      <c r="H43" s="215"/>
      <c r="I43" s="215"/>
      <c r="J43" s="215"/>
      <c r="K43" s="215"/>
      <c r="L43" s="215"/>
      <c r="M43" s="215"/>
    </row>
    <row r="44" spans="1:13" ht="18" x14ac:dyDescent="0.25">
      <c r="A44" s="234">
        <v>54106</v>
      </c>
      <c r="B44" s="235" t="s">
        <v>314</v>
      </c>
      <c r="C44" s="301">
        <v>0</v>
      </c>
      <c r="D44" s="301">
        <v>0</v>
      </c>
      <c r="E44" s="284"/>
      <c r="F44" s="215"/>
      <c r="G44" s="215"/>
      <c r="H44" s="215"/>
      <c r="I44" s="215"/>
      <c r="J44" s="215"/>
      <c r="K44" s="215"/>
      <c r="L44" s="215"/>
      <c r="M44" s="215"/>
    </row>
    <row r="45" spans="1:13" ht="18" x14ac:dyDescent="0.25">
      <c r="A45" s="234">
        <v>54107</v>
      </c>
      <c r="B45" s="235" t="s">
        <v>315</v>
      </c>
      <c r="C45" s="301">
        <v>0</v>
      </c>
      <c r="D45" s="301">
        <v>0</v>
      </c>
      <c r="E45" s="284"/>
      <c r="F45" s="215"/>
      <c r="G45" s="215"/>
      <c r="H45" s="215"/>
      <c r="I45" s="215"/>
      <c r="J45" s="215"/>
      <c r="K45" s="215"/>
      <c r="L45" s="215"/>
      <c r="M45" s="215"/>
    </row>
    <row r="46" spans="1:13" ht="18" x14ac:dyDescent="0.25">
      <c r="A46" s="234">
        <v>54108</v>
      </c>
      <c r="B46" s="235" t="s">
        <v>316</v>
      </c>
      <c r="C46" s="301">
        <v>0</v>
      </c>
      <c r="D46" s="301">
        <v>0</v>
      </c>
      <c r="E46" s="284"/>
      <c r="F46" s="215"/>
      <c r="G46" s="215"/>
      <c r="H46" s="215"/>
      <c r="I46" s="215"/>
      <c r="J46" s="215"/>
      <c r="K46" s="215"/>
      <c r="L46" s="215"/>
      <c r="M46" s="215"/>
    </row>
    <row r="47" spans="1:13" ht="18" x14ac:dyDescent="0.25">
      <c r="A47" s="234">
        <v>54109</v>
      </c>
      <c r="B47" s="235" t="s">
        <v>317</v>
      </c>
      <c r="C47" s="301">
        <v>0</v>
      </c>
      <c r="D47" s="301">
        <v>0</v>
      </c>
      <c r="E47" s="284"/>
      <c r="F47" s="215"/>
      <c r="G47" s="215"/>
      <c r="H47" s="215"/>
      <c r="I47" s="215"/>
      <c r="J47" s="215"/>
      <c r="K47" s="215"/>
      <c r="L47" s="215"/>
      <c r="M47" s="215"/>
    </row>
    <row r="48" spans="1:13" ht="18" x14ac:dyDescent="0.25">
      <c r="A48" s="234">
        <v>54110</v>
      </c>
      <c r="B48" s="235" t="s">
        <v>318</v>
      </c>
      <c r="C48" s="301">
        <v>0</v>
      </c>
      <c r="D48" s="301">
        <v>0</v>
      </c>
      <c r="E48" s="284"/>
      <c r="F48" s="215"/>
      <c r="G48" s="215"/>
      <c r="H48" s="215"/>
      <c r="I48" s="215"/>
      <c r="J48" s="215"/>
      <c r="K48" s="215"/>
      <c r="L48" s="215"/>
      <c r="M48" s="215"/>
    </row>
    <row r="49" spans="1:13" ht="18" x14ac:dyDescent="0.25">
      <c r="A49" s="234">
        <v>54111</v>
      </c>
      <c r="B49" s="235" t="s">
        <v>319</v>
      </c>
      <c r="C49" s="301">
        <v>0</v>
      </c>
      <c r="D49" s="301">
        <v>0</v>
      </c>
      <c r="E49" s="284"/>
      <c r="F49" s="215"/>
      <c r="G49" s="215"/>
      <c r="H49" s="215"/>
      <c r="I49" s="215"/>
      <c r="J49" s="215"/>
      <c r="K49" s="215"/>
      <c r="L49" s="215"/>
      <c r="M49" s="215"/>
    </row>
    <row r="50" spans="1:13" ht="18" x14ac:dyDescent="0.25">
      <c r="A50" s="234">
        <v>54112</v>
      </c>
      <c r="B50" s="235" t="s">
        <v>320</v>
      </c>
      <c r="C50" s="301">
        <v>0</v>
      </c>
      <c r="D50" s="301">
        <v>0</v>
      </c>
      <c r="E50" s="284"/>
      <c r="F50" s="215"/>
      <c r="G50" s="215"/>
      <c r="H50" s="215"/>
      <c r="I50" s="215"/>
      <c r="J50" s="215"/>
      <c r="K50" s="215"/>
      <c r="L50" s="215"/>
      <c r="M50" s="215"/>
    </row>
    <row r="51" spans="1:13" ht="18" x14ac:dyDescent="0.25">
      <c r="A51" s="234">
        <v>54114</v>
      </c>
      <c r="B51" s="235" t="s">
        <v>321</v>
      </c>
      <c r="C51" s="301">
        <v>0</v>
      </c>
      <c r="D51" s="301">
        <v>1248.78</v>
      </c>
      <c r="E51" s="284"/>
      <c r="F51" s="215"/>
      <c r="G51" s="215"/>
      <c r="H51" s="215"/>
      <c r="I51" s="215"/>
      <c r="J51" s="215"/>
      <c r="K51" s="215"/>
      <c r="L51" s="215"/>
      <c r="M51" s="215"/>
    </row>
    <row r="52" spans="1:13" ht="18" x14ac:dyDescent="0.25">
      <c r="A52" s="234">
        <v>54115</v>
      </c>
      <c r="B52" s="235" t="s">
        <v>322</v>
      </c>
      <c r="C52" s="301">
        <v>0</v>
      </c>
      <c r="D52" s="301">
        <v>2415</v>
      </c>
      <c r="E52" s="284"/>
      <c r="F52" s="215"/>
      <c r="G52" s="215"/>
      <c r="H52" s="215"/>
      <c r="I52" s="215"/>
      <c r="J52" s="215"/>
      <c r="K52" s="215"/>
      <c r="L52" s="215"/>
      <c r="M52" s="215"/>
    </row>
    <row r="53" spans="1:13" ht="18" x14ac:dyDescent="0.25">
      <c r="A53" s="234">
        <v>54116</v>
      </c>
      <c r="B53" s="235" t="s">
        <v>323</v>
      </c>
      <c r="C53" s="301">
        <v>0</v>
      </c>
      <c r="D53" s="301">
        <v>0</v>
      </c>
      <c r="E53" s="284"/>
      <c r="F53" s="215"/>
      <c r="G53" s="215"/>
      <c r="H53" s="215"/>
      <c r="I53" s="215"/>
      <c r="J53" s="215"/>
      <c r="K53" s="215"/>
      <c r="L53" s="215"/>
      <c r="M53" s="215"/>
    </row>
    <row r="54" spans="1:13" ht="18" x14ac:dyDescent="0.25">
      <c r="A54" s="234">
        <v>54117</v>
      </c>
      <c r="B54" s="235" t="s">
        <v>324</v>
      </c>
      <c r="C54" s="301">
        <v>0</v>
      </c>
      <c r="D54" s="301">
        <v>0</v>
      </c>
      <c r="E54" s="284"/>
      <c r="F54" s="215"/>
      <c r="G54" s="215"/>
      <c r="H54" s="215"/>
      <c r="I54" s="215"/>
      <c r="J54" s="215"/>
      <c r="K54" s="215"/>
      <c r="L54" s="215"/>
      <c r="M54" s="215"/>
    </row>
    <row r="55" spans="1:13" ht="18" x14ac:dyDescent="0.25">
      <c r="A55" s="234">
        <v>54118</v>
      </c>
      <c r="B55" s="235" t="s">
        <v>325</v>
      </c>
      <c r="C55" s="301">
        <v>0</v>
      </c>
      <c r="D55" s="301">
        <v>0</v>
      </c>
      <c r="E55" s="284"/>
      <c r="F55" s="215"/>
      <c r="G55" s="215"/>
      <c r="H55" s="215"/>
      <c r="I55" s="215"/>
      <c r="J55" s="215"/>
      <c r="K55" s="215"/>
      <c r="L55" s="215"/>
      <c r="M55" s="215"/>
    </row>
    <row r="56" spans="1:13" ht="18" x14ac:dyDescent="0.25">
      <c r="A56" s="234">
        <v>54119</v>
      </c>
      <c r="B56" s="235" t="s">
        <v>326</v>
      </c>
      <c r="C56" s="301">
        <v>0</v>
      </c>
      <c r="D56" s="301">
        <v>0</v>
      </c>
      <c r="E56" s="284"/>
      <c r="F56" s="215"/>
      <c r="G56" s="215"/>
      <c r="H56" s="215"/>
      <c r="I56" s="215"/>
      <c r="J56" s="215"/>
      <c r="K56" s="215"/>
      <c r="L56" s="215"/>
      <c r="M56" s="215"/>
    </row>
    <row r="57" spans="1:13" ht="18" x14ac:dyDescent="0.25">
      <c r="A57" s="234">
        <v>54121</v>
      </c>
      <c r="B57" s="235" t="s">
        <v>327</v>
      </c>
      <c r="C57" s="301">
        <v>0</v>
      </c>
      <c r="D57" s="301">
        <v>0</v>
      </c>
      <c r="E57" s="284"/>
      <c r="F57" s="215"/>
      <c r="G57" s="215"/>
      <c r="H57" s="215"/>
      <c r="I57" s="215"/>
      <c r="J57" s="215"/>
      <c r="K57" s="215"/>
      <c r="L57" s="215"/>
      <c r="M57" s="215"/>
    </row>
    <row r="58" spans="1:13" ht="18" x14ac:dyDescent="0.25">
      <c r="A58" s="234">
        <v>54199</v>
      </c>
      <c r="B58" s="235" t="s">
        <v>328</v>
      </c>
      <c r="C58" s="301">
        <v>0</v>
      </c>
      <c r="D58" s="301">
        <v>0</v>
      </c>
      <c r="E58" s="284"/>
      <c r="F58" s="215"/>
      <c r="G58" s="215"/>
      <c r="H58" s="215"/>
      <c r="I58" s="215"/>
      <c r="J58" s="215"/>
      <c r="K58" s="215"/>
      <c r="L58" s="215"/>
      <c r="M58" s="215"/>
    </row>
    <row r="59" spans="1:13" ht="18" x14ac:dyDescent="0.25">
      <c r="A59" s="222">
        <v>542</v>
      </c>
      <c r="B59" s="238" t="s">
        <v>329</v>
      </c>
      <c r="C59" s="288">
        <f>SUM(C60:C64)</f>
        <v>0</v>
      </c>
      <c r="D59" s="288">
        <f>SUM(D60:D64)</f>
        <v>0</v>
      </c>
      <c r="E59" s="284"/>
      <c r="F59" s="215"/>
      <c r="G59" s="215"/>
      <c r="H59" s="215"/>
      <c r="I59" s="215"/>
      <c r="J59" s="215"/>
      <c r="K59" s="215"/>
      <c r="L59" s="215"/>
      <c r="M59" s="215"/>
    </row>
    <row r="60" spans="1:13" ht="18" x14ac:dyDescent="0.25">
      <c r="A60" s="234">
        <v>54205</v>
      </c>
      <c r="B60" s="235" t="s">
        <v>21</v>
      </c>
      <c r="C60" s="301">
        <v>0</v>
      </c>
      <c r="D60" s="301">
        <v>0</v>
      </c>
      <c r="E60" s="284"/>
      <c r="F60" s="215"/>
      <c r="G60" s="215"/>
      <c r="H60" s="215"/>
      <c r="I60" s="215"/>
      <c r="J60" s="215"/>
      <c r="K60" s="215"/>
      <c r="L60" s="215"/>
      <c r="M60" s="215"/>
    </row>
    <row r="61" spans="1:13" ht="18" x14ac:dyDescent="0.25">
      <c r="A61" s="234">
        <v>54201</v>
      </c>
      <c r="B61" s="235" t="s">
        <v>330</v>
      </c>
      <c r="C61" s="301">
        <v>0</v>
      </c>
      <c r="D61" s="301">
        <v>0</v>
      </c>
      <c r="E61" s="284"/>
      <c r="F61" s="215"/>
      <c r="G61" s="215"/>
      <c r="H61" s="215"/>
      <c r="I61" s="215"/>
      <c r="J61" s="215"/>
      <c r="K61" s="215"/>
      <c r="L61" s="215"/>
      <c r="M61" s="215"/>
    </row>
    <row r="62" spans="1:13" ht="18" x14ac:dyDescent="0.25">
      <c r="A62" s="234">
        <v>54202</v>
      </c>
      <c r="B62" s="235" t="s">
        <v>331</v>
      </c>
      <c r="C62" s="301">
        <v>0</v>
      </c>
      <c r="D62" s="301">
        <v>0</v>
      </c>
      <c r="E62" s="284"/>
      <c r="F62" s="215"/>
      <c r="G62" s="215"/>
      <c r="H62" s="215"/>
      <c r="I62" s="215"/>
      <c r="J62" s="215"/>
      <c r="K62" s="215"/>
      <c r="L62" s="215"/>
      <c r="M62" s="215"/>
    </row>
    <row r="63" spans="1:13" ht="18" x14ac:dyDescent="0.25">
      <c r="A63" s="234">
        <v>54203</v>
      </c>
      <c r="B63" s="235" t="s">
        <v>332</v>
      </c>
      <c r="C63" s="301">
        <v>0</v>
      </c>
      <c r="D63" s="301">
        <v>0</v>
      </c>
      <c r="E63" s="284"/>
      <c r="F63" s="215"/>
      <c r="G63" s="215"/>
      <c r="H63" s="215"/>
      <c r="I63" s="215"/>
      <c r="J63" s="215"/>
      <c r="K63" s="215"/>
      <c r="L63" s="215"/>
      <c r="M63" s="215"/>
    </row>
    <row r="64" spans="1:13" ht="18" x14ac:dyDescent="0.25">
      <c r="A64" s="234">
        <v>54204</v>
      </c>
      <c r="B64" s="215" t="s">
        <v>333</v>
      </c>
      <c r="C64" s="303">
        <v>0</v>
      </c>
      <c r="D64" s="303">
        <v>0</v>
      </c>
      <c r="E64" s="284"/>
      <c r="F64" s="215"/>
      <c r="G64" s="215"/>
      <c r="H64" s="215"/>
      <c r="I64" s="215"/>
      <c r="J64" s="215"/>
      <c r="K64" s="215"/>
      <c r="L64" s="215"/>
      <c r="M64" s="215"/>
    </row>
    <row r="65" spans="1:13" ht="18" x14ac:dyDescent="0.25">
      <c r="A65" s="222">
        <v>543</v>
      </c>
      <c r="B65" s="238" t="s">
        <v>334</v>
      </c>
      <c r="C65" s="288">
        <f>SUM(C66:C81)</f>
        <v>0</v>
      </c>
      <c r="D65" s="288">
        <f>SUM(D66:D81)</f>
        <v>750</v>
      </c>
      <c r="E65" s="284"/>
      <c r="F65" s="215"/>
      <c r="G65" s="215"/>
      <c r="H65" s="215"/>
      <c r="I65" s="215"/>
      <c r="J65" s="215"/>
      <c r="K65" s="215"/>
      <c r="L65" s="215"/>
      <c r="M65" s="215"/>
    </row>
    <row r="66" spans="1:13" ht="18" x14ac:dyDescent="0.25">
      <c r="A66" s="234">
        <v>54301</v>
      </c>
      <c r="B66" s="235" t="s">
        <v>335</v>
      </c>
      <c r="C66" s="301">
        <v>0</v>
      </c>
      <c r="D66" s="301">
        <f>150+600</f>
        <v>750</v>
      </c>
      <c r="E66" s="284"/>
      <c r="F66" s="215" t="s">
        <v>706</v>
      </c>
      <c r="G66" s="215"/>
      <c r="H66" s="215"/>
      <c r="I66" s="215"/>
      <c r="J66" s="215"/>
      <c r="K66" s="215"/>
      <c r="L66" s="215"/>
      <c r="M66" s="215"/>
    </row>
    <row r="67" spans="1:13" ht="18" x14ac:dyDescent="0.25">
      <c r="A67" s="234">
        <v>54302</v>
      </c>
      <c r="B67" s="235" t="s">
        <v>336</v>
      </c>
      <c r="C67" s="301">
        <v>0</v>
      </c>
      <c r="D67" s="301">
        <v>0</v>
      </c>
      <c r="E67" s="284"/>
      <c r="F67" s="215"/>
      <c r="G67" s="215"/>
      <c r="H67" s="215"/>
      <c r="I67" s="215"/>
      <c r="J67" s="215"/>
      <c r="K67" s="215"/>
      <c r="L67" s="215"/>
      <c r="M67" s="215"/>
    </row>
    <row r="68" spans="1:13" ht="18" x14ac:dyDescent="0.25">
      <c r="A68" s="234">
        <v>54303</v>
      </c>
      <c r="B68" s="235" t="s">
        <v>337</v>
      </c>
      <c r="C68" s="301">
        <v>0</v>
      </c>
      <c r="D68" s="301">
        <v>0</v>
      </c>
      <c r="E68" s="284"/>
      <c r="F68" s="215"/>
      <c r="G68" s="215"/>
      <c r="H68" s="215"/>
      <c r="I68" s="215"/>
      <c r="J68" s="215"/>
      <c r="K68" s="215"/>
      <c r="L68" s="215"/>
      <c r="M68" s="215"/>
    </row>
    <row r="69" spans="1:13" ht="18" x14ac:dyDescent="0.25">
      <c r="A69" s="234">
        <v>54304</v>
      </c>
      <c r="B69" s="235" t="s">
        <v>338</v>
      </c>
      <c r="C69" s="301">
        <v>0</v>
      </c>
      <c r="D69" s="301">
        <v>0</v>
      </c>
      <c r="E69" s="284"/>
      <c r="F69" s="215"/>
      <c r="G69" s="215"/>
      <c r="H69" s="215"/>
      <c r="I69" s="215"/>
      <c r="J69" s="215"/>
      <c r="K69" s="215"/>
      <c r="L69" s="215"/>
      <c r="M69" s="215"/>
    </row>
    <row r="70" spans="1:13" ht="18" x14ac:dyDescent="0.25">
      <c r="A70" s="234">
        <v>54305</v>
      </c>
      <c r="B70" s="235" t="s">
        <v>339</v>
      </c>
      <c r="C70" s="301">
        <v>0</v>
      </c>
      <c r="D70" s="301">
        <v>0</v>
      </c>
      <c r="E70" s="284"/>
      <c r="F70" s="215"/>
      <c r="G70" s="215"/>
      <c r="H70" s="215"/>
      <c r="I70" s="215"/>
      <c r="J70" s="215"/>
      <c r="K70" s="215"/>
      <c r="L70" s="215"/>
      <c r="M70" s="215"/>
    </row>
    <row r="71" spans="1:13" ht="18" x14ac:dyDescent="0.25">
      <c r="A71" s="234">
        <v>54306</v>
      </c>
      <c r="B71" s="235" t="s">
        <v>340</v>
      </c>
      <c r="C71" s="301">
        <v>0</v>
      </c>
      <c r="D71" s="301">
        <v>0</v>
      </c>
      <c r="E71" s="284"/>
      <c r="F71" s="215"/>
      <c r="G71" s="215"/>
      <c r="H71" s="215"/>
      <c r="I71" s="215"/>
      <c r="J71" s="215"/>
      <c r="K71" s="215"/>
      <c r="L71" s="215"/>
      <c r="M71" s="215"/>
    </row>
    <row r="72" spans="1:13" ht="18" x14ac:dyDescent="0.25">
      <c r="A72" s="234">
        <v>54307</v>
      </c>
      <c r="B72" s="235" t="s">
        <v>341</v>
      </c>
      <c r="C72" s="301">
        <v>0</v>
      </c>
      <c r="D72" s="301">
        <v>0</v>
      </c>
      <c r="E72" s="284"/>
      <c r="F72" s="215"/>
      <c r="G72" s="215"/>
      <c r="H72" s="215"/>
      <c r="I72" s="215"/>
      <c r="J72" s="215"/>
      <c r="K72" s="215"/>
      <c r="L72" s="215"/>
      <c r="M72" s="215"/>
    </row>
    <row r="73" spans="1:13" ht="18" x14ac:dyDescent="0.25">
      <c r="A73" s="234">
        <v>54309</v>
      </c>
      <c r="B73" s="235" t="s">
        <v>342</v>
      </c>
      <c r="C73" s="301">
        <v>0</v>
      </c>
      <c r="D73" s="301">
        <v>0</v>
      </c>
      <c r="E73" s="284"/>
      <c r="F73" s="215"/>
      <c r="G73" s="215"/>
      <c r="H73" s="215"/>
      <c r="I73" s="215"/>
      <c r="J73" s="215"/>
      <c r="K73" s="215"/>
      <c r="L73" s="215"/>
      <c r="M73" s="215"/>
    </row>
    <row r="74" spans="1:13" ht="18" x14ac:dyDescent="0.25">
      <c r="A74" s="234">
        <v>54310</v>
      </c>
      <c r="B74" s="235" t="s">
        <v>343</v>
      </c>
      <c r="C74" s="301">
        <v>0</v>
      </c>
      <c r="D74" s="301">
        <v>0</v>
      </c>
      <c r="E74" s="284"/>
      <c r="F74" s="215"/>
      <c r="G74" s="215"/>
      <c r="H74" s="215"/>
      <c r="I74" s="215"/>
      <c r="J74" s="215"/>
      <c r="K74" s="215"/>
      <c r="L74" s="215"/>
      <c r="M74" s="215"/>
    </row>
    <row r="75" spans="1:13" ht="18" x14ac:dyDescent="0.25">
      <c r="A75" s="234">
        <v>54311</v>
      </c>
      <c r="B75" s="235" t="s">
        <v>344</v>
      </c>
      <c r="C75" s="301">
        <v>0</v>
      </c>
      <c r="D75" s="301">
        <v>0</v>
      </c>
      <c r="E75" s="284"/>
      <c r="F75" s="215"/>
      <c r="G75" s="215"/>
      <c r="H75" s="215"/>
      <c r="I75" s="215"/>
      <c r="J75" s="215"/>
      <c r="K75" s="215"/>
      <c r="L75" s="215"/>
      <c r="M75" s="215"/>
    </row>
    <row r="76" spans="1:13" ht="18" x14ac:dyDescent="0.25">
      <c r="A76" s="241">
        <v>54313</v>
      </c>
      <c r="B76" s="235" t="s">
        <v>345</v>
      </c>
      <c r="C76" s="301">
        <v>0</v>
      </c>
      <c r="D76" s="301">
        <v>0</v>
      </c>
      <c r="E76" s="284"/>
      <c r="F76" s="215"/>
      <c r="G76" s="215"/>
      <c r="H76" s="215"/>
      <c r="I76" s="215"/>
      <c r="J76" s="215"/>
      <c r="K76" s="215"/>
      <c r="L76" s="215"/>
      <c r="M76" s="215"/>
    </row>
    <row r="77" spans="1:13" ht="18" x14ac:dyDescent="0.25">
      <c r="A77" s="242">
        <v>54316</v>
      </c>
      <c r="B77" s="235" t="s">
        <v>346</v>
      </c>
      <c r="C77" s="301">
        <v>0</v>
      </c>
      <c r="D77" s="301">
        <v>0</v>
      </c>
      <c r="E77" s="284"/>
      <c r="F77" s="215"/>
      <c r="G77" s="215"/>
      <c r="H77" s="215"/>
      <c r="I77" s="215"/>
      <c r="J77" s="215"/>
      <c r="K77" s="215"/>
      <c r="L77" s="215"/>
      <c r="M77" s="215"/>
    </row>
    <row r="78" spans="1:13" ht="18" x14ac:dyDescent="0.25">
      <c r="A78" s="243">
        <v>54317</v>
      </c>
      <c r="B78" s="235" t="s">
        <v>347</v>
      </c>
      <c r="C78" s="301">
        <v>0</v>
      </c>
      <c r="D78" s="301">
        <v>0</v>
      </c>
      <c r="E78" s="284"/>
      <c r="F78" s="215"/>
      <c r="G78" s="215"/>
      <c r="H78" s="215"/>
      <c r="I78" s="215"/>
      <c r="J78" s="215"/>
      <c r="K78" s="215"/>
      <c r="L78" s="215"/>
      <c r="M78" s="215"/>
    </row>
    <row r="79" spans="1:13" ht="18" x14ac:dyDescent="0.25">
      <c r="A79" s="244">
        <v>54314</v>
      </c>
      <c r="B79" s="235" t="s">
        <v>348</v>
      </c>
      <c r="C79" s="301">
        <v>0</v>
      </c>
      <c r="D79" s="301">
        <v>0</v>
      </c>
      <c r="E79" s="284"/>
      <c r="F79" s="215"/>
      <c r="G79" s="215"/>
      <c r="H79" s="215"/>
      <c r="I79" s="215"/>
      <c r="J79" s="215"/>
      <c r="K79" s="215"/>
      <c r="L79" s="215"/>
      <c r="M79" s="215"/>
    </row>
    <row r="80" spans="1:13" ht="18" x14ac:dyDescent="0.25">
      <c r="A80" s="244">
        <v>54318</v>
      </c>
      <c r="B80" s="245" t="s">
        <v>349</v>
      </c>
      <c r="C80" s="301">
        <v>0</v>
      </c>
      <c r="D80" s="301">
        <v>0</v>
      </c>
      <c r="E80" s="284"/>
      <c r="F80" s="215"/>
      <c r="G80" s="215"/>
      <c r="H80" s="215"/>
      <c r="I80" s="215"/>
      <c r="J80" s="215"/>
      <c r="K80" s="215"/>
      <c r="L80" s="215"/>
      <c r="M80" s="215"/>
    </row>
    <row r="81" spans="1:13" ht="18" x14ac:dyDescent="0.25">
      <c r="A81" s="234">
        <v>54399</v>
      </c>
      <c r="B81" s="245" t="s">
        <v>350</v>
      </c>
      <c r="C81" s="301">
        <v>0</v>
      </c>
      <c r="D81" s="301">
        <v>0</v>
      </c>
      <c r="E81" s="284"/>
      <c r="F81" s="215"/>
      <c r="G81" s="215"/>
      <c r="H81" s="215"/>
      <c r="I81" s="215"/>
      <c r="J81" s="215"/>
      <c r="K81" s="215"/>
      <c r="L81" s="215"/>
      <c r="M81" s="215"/>
    </row>
    <row r="82" spans="1:13" ht="18" x14ac:dyDescent="0.25">
      <c r="A82" s="222">
        <v>544</v>
      </c>
      <c r="B82" s="246" t="s">
        <v>351</v>
      </c>
      <c r="C82" s="288">
        <f>SUM(C83:C93)</f>
        <v>0</v>
      </c>
      <c r="D82" s="288">
        <f>SUM(D83:D93)</f>
        <v>0</v>
      </c>
      <c r="E82" s="284"/>
      <c r="F82" s="215"/>
      <c r="G82" s="215"/>
      <c r="H82" s="215"/>
      <c r="I82" s="215"/>
      <c r="J82" s="215"/>
      <c r="K82" s="215"/>
      <c r="L82" s="215"/>
      <c r="M82" s="215"/>
    </row>
    <row r="83" spans="1:13" ht="18" x14ac:dyDescent="0.25">
      <c r="A83" s="234">
        <v>54401</v>
      </c>
      <c r="B83" s="235" t="s">
        <v>352</v>
      </c>
      <c r="C83" s="301">
        <v>0</v>
      </c>
      <c r="D83" s="301">
        <v>0</v>
      </c>
      <c r="E83" s="284"/>
      <c r="F83" s="215"/>
      <c r="G83" s="215"/>
      <c r="H83" s="215"/>
      <c r="I83" s="215"/>
      <c r="J83" s="215"/>
      <c r="K83" s="215"/>
      <c r="L83" s="215"/>
      <c r="M83" s="215"/>
    </row>
    <row r="84" spans="1:13" ht="18" x14ac:dyDescent="0.25">
      <c r="A84" s="234">
        <v>54402</v>
      </c>
      <c r="B84" s="235" t="s">
        <v>407</v>
      </c>
      <c r="C84" s="301">
        <v>0</v>
      </c>
      <c r="D84" s="301">
        <v>0</v>
      </c>
      <c r="E84" s="284"/>
      <c r="F84" s="215"/>
      <c r="G84" s="215"/>
      <c r="H84" s="215"/>
      <c r="I84" s="215"/>
      <c r="J84" s="215"/>
      <c r="K84" s="215"/>
      <c r="L84" s="215"/>
      <c r="M84" s="215"/>
    </row>
    <row r="85" spans="1:13" ht="18" x14ac:dyDescent="0.25">
      <c r="A85" s="234">
        <v>54404</v>
      </c>
      <c r="B85" s="235" t="s">
        <v>353</v>
      </c>
      <c r="C85" s="301">
        <v>0</v>
      </c>
      <c r="D85" s="301">
        <v>0</v>
      </c>
      <c r="E85" s="284"/>
      <c r="F85" s="215"/>
      <c r="G85" s="215"/>
      <c r="H85" s="215"/>
      <c r="I85" s="215"/>
      <c r="J85" s="215"/>
      <c r="K85" s="215"/>
      <c r="L85" s="215"/>
      <c r="M85" s="215"/>
    </row>
    <row r="86" spans="1:13" ht="18" x14ac:dyDescent="0.25">
      <c r="A86" s="234">
        <v>54403</v>
      </c>
      <c r="B86" s="235" t="s">
        <v>354</v>
      </c>
      <c r="C86" s="301">
        <v>0</v>
      </c>
      <c r="D86" s="301">
        <v>0</v>
      </c>
      <c r="E86" s="284"/>
      <c r="F86" s="215"/>
      <c r="G86" s="215"/>
      <c r="H86" s="215"/>
      <c r="I86" s="215"/>
      <c r="J86" s="215"/>
      <c r="K86" s="215"/>
      <c r="L86" s="215"/>
      <c r="M86" s="215"/>
    </row>
    <row r="87" spans="1:13" ht="18" x14ac:dyDescent="0.25">
      <c r="A87" s="234">
        <v>54501</v>
      </c>
      <c r="B87" s="235" t="s">
        <v>355</v>
      </c>
      <c r="C87" s="301">
        <v>0</v>
      </c>
      <c r="D87" s="301">
        <v>0</v>
      </c>
      <c r="E87" s="284"/>
      <c r="F87" s="215"/>
      <c r="G87" s="215"/>
      <c r="H87" s="215"/>
      <c r="I87" s="215"/>
      <c r="J87" s="215"/>
      <c r="K87" s="215"/>
      <c r="L87" s="215"/>
      <c r="M87" s="215"/>
    </row>
    <row r="88" spans="1:13" ht="18" x14ac:dyDescent="0.25">
      <c r="A88" s="234">
        <v>54503</v>
      </c>
      <c r="B88" s="235" t="s">
        <v>356</v>
      </c>
      <c r="C88" s="301">
        <v>0</v>
      </c>
      <c r="D88" s="301">
        <v>0</v>
      </c>
      <c r="E88" s="284"/>
      <c r="F88" s="215"/>
      <c r="G88" s="215"/>
      <c r="H88" s="215"/>
      <c r="I88" s="215"/>
      <c r="J88" s="215"/>
      <c r="K88" s="215"/>
      <c r="L88" s="215"/>
      <c r="M88" s="215"/>
    </row>
    <row r="89" spans="1:13" ht="18" x14ac:dyDescent="0.25">
      <c r="A89" s="234">
        <v>54505</v>
      </c>
      <c r="B89" s="235" t="s">
        <v>357</v>
      </c>
      <c r="C89" s="301">
        <v>0</v>
      </c>
      <c r="D89" s="301">
        <v>0</v>
      </c>
      <c r="E89" s="284"/>
      <c r="F89" s="215"/>
      <c r="G89" s="215"/>
      <c r="H89" s="215"/>
      <c r="I89" s="215"/>
      <c r="J89" s="215"/>
      <c r="K89" s="215"/>
      <c r="L89" s="215"/>
      <c r="M89" s="215"/>
    </row>
    <row r="90" spans="1:13" ht="18" x14ac:dyDescent="0.25">
      <c r="A90" s="234">
        <v>54507</v>
      </c>
      <c r="B90" s="235" t="s">
        <v>358</v>
      </c>
      <c r="C90" s="301">
        <v>0</v>
      </c>
      <c r="D90" s="301">
        <v>0</v>
      </c>
      <c r="E90" s="284"/>
      <c r="F90" s="215"/>
      <c r="G90" s="215"/>
      <c r="H90" s="215"/>
      <c r="I90" s="215"/>
      <c r="J90" s="215"/>
      <c r="K90" s="215"/>
      <c r="L90" s="215"/>
      <c r="M90" s="215"/>
    </row>
    <row r="91" spans="1:13" ht="18" x14ac:dyDescent="0.25">
      <c r="A91" s="234">
        <v>54599</v>
      </c>
      <c r="B91" s="235" t="s">
        <v>359</v>
      </c>
      <c r="C91" s="301">
        <v>0</v>
      </c>
      <c r="D91" s="301">
        <v>0</v>
      </c>
      <c r="E91" s="284"/>
      <c r="F91" s="215"/>
      <c r="G91" s="215"/>
      <c r="H91" s="215"/>
      <c r="I91" s="215"/>
      <c r="J91" s="215"/>
      <c r="K91" s="215"/>
      <c r="L91" s="215"/>
      <c r="M91" s="215"/>
    </row>
    <row r="92" spans="1:13" ht="18" x14ac:dyDescent="0.25">
      <c r="A92" s="234">
        <v>54508</v>
      </c>
      <c r="B92" s="235" t="s">
        <v>360</v>
      </c>
      <c r="C92" s="301">
        <v>0</v>
      </c>
      <c r="D92" s="301">
        <v>0</v>
      </c>
      <c r="E92" s="284"/>
      <c r="F92" s="215"/>
      <c r="G92" s="215"/>
      <c r="H92" s="215"/>
      <c r="I92" s="215"/>
      <c r="J92" s="215"/>
      <c r="K92" s="215"/>
      <c r="L92" s="215"/>
      <c r="M92" s="215"/>
    </row>
    <row r="93" spans="1:13" ht="18" x14ac:dyDescent="0.25">
      <c r="A93" s="234">
        <v>54699</v>
      </c>
      <c r="B93" s="235" t="s">
        <v>44</v>
      </c>
      <c r="C93" s="301">
        <v>0</v>
      </c>
      <c r="D93" s="301">
        <v>0</v>
      </c>
      <c r="E93" s="284"/>
      <c r="F93" s="215"/>
      <c r="G93" s="215"/>
      <c r="H93" s="215"/>
      <c r="I93" s="215"/>
      <c r="J93" s="215"/>
      <c r="K93" s="215"/>
      <c r="L93" s="215"/>
      <c r="M93" s="215"/>
    </row>
    <row r="94" spans="1:13" ht="18" x14ac:dyDescent="0.25">
      <c r="A94" s="222">
        <v>55</v>
      </c>
      <c r="B94" s="238" t="s">
        <v>194</v>
      </c>
      <c r="C94" s="288">
        <f>SUM(C97,C99,C103,)+C95</f>
        <v>0</v>
      </c>
      <c r="D94" s="288">
        <f>SUM(D97,D99,D103,)+D95</f>
        <v>0</v>
      </c>
      <c r="E94" s="284"/>
      <c r="F94" s="215"/>
      <c r="G94" s="215"/>
      <c r="H94" s="215"/>
      <c r="I94" s="215"/>
      <c r="J94" s="215"/>
      <c r="K94" s="215"/>
      <c r="L94" s="215"/>
      <c r="M94" s="215"/>
    </row>
    <row r="95" spans="1:13" ht="18" x14ac:dyDescent="0.25">
      <c r="A95" s="222">
        <v>553</v>
      </c>
      <c r="B95" s="238" t="s">
        <v>361</v>
      </c>
      <c r="C95" s="288">
        <f>+C96</f>
        <v>0</v>
      </c>
      <c r="D95" s="288">
        <f>+D96</f>
        <v>0</v>
      </c>
      <c r="E95" s="284"/>
      <c r="F95" s="215"/>
      <c r="G95" s="215"/>
      <c r="H95" s="215"/>
      <c r="I95" s="215"/>
      <c r="J95" s="215"/>
      <c r="K95" s="215"/>
      <c r="L95" s="215"/>
      <c r="M95" s="215"/>
    </row>
    <row r="96" spans="1:13" ht="18" x14ac:dyDescent="0.25">
      <c r="A96" s="234">
        <v>55308</v>
      </c>
      <c r="B96" s="235" t="s">
        <v>362</v>
      </c>
      <c r="C96" s="288">
        <v>0</v>
      </c>
      <c r="D96" s="288">
        <v>0</v>
      </c>
      <c r="E96" s="284"/>
      <c r="F96" s="215"/>
      <c r="G96" s="215"/>
      <c r="H96" s="215"/>
      <c r="I96" s="215"/>
      <c r="J96" s="215"/>
      <c r="K96" s="215"/>
      <c r="L96" s="215"/>
      <c r="M96" s="215"/>
    </row>
    <row r="97" spans="1:13" ht="18" x14ac:dyDescent="0.25">
      <c r="A97" s="222">
        <v>555</v>
      </c>
      <c r="B97" s="238" t="s">
        <v>363</v>
      </c>
      <c r="C97" s="288">
        <f>SUM(C98)</f>
        <v>0</v>
      </c>
      <c r="D97" s="288">
        <f>SUM(D98)</f>
        <v>0</v>
      </c>
      <c r="E97" s="284"/>
      <c r="F97" s="215"/>
      <c r="G97" s="215"/>
      <c r="H97" s="215"/>
      <c r="I97" s="215"/>
      <c r="J97" s="215"/>
      <c r="K97" s="215"/>
      <c r="L97" s="215"/>
      <c r="M97" s="215"/>
    </row>
    <row r="98" spans="1:13" ht="18" x14ac:dyDescent="0.25">
      <c r="A98" s="234">
        <v>55599</v>
      </c>
      <c r="B98" s="235" t="s">
        <v>364</v>
      </c>
      <c r="C98" s="301"/>
      <c r="D98" s="301">
        <v>0</v>
      </c>
      <c r="E98" s="284"/>
      <c r="F98" s="215"/>
      <c r="G98" s="215"/>
      <c r="H98" s="215"/>
      <c r="I98" s="215"/>
      <c r="J98" s="215"/>
      <c r="K98" s="215"/>
      <c r="L98" s="215"/>
      <c r="M98" s="215"/>
    </row>
    <row r="99" spans="1:13" ht="18" x14ac:dyDescent="0.25">
      <c r="A99" s="222">
        <v>556</v>
      </c>
      <c r="B99" s="238" t="s">
        <v>365</v>
      </c>
      <c r="C99" s="288">
        <f>SUM(C100:C102)</f>
        <v>0</v>
      </c>
      <c r="D99" s="288">
        <f>SUM(D100:D102)</f>
        <v>0</v>
      </c>
      <c r="E99" s="288">
        <f>SUM(E100:E102)</f>
        <v>0</v>
      </c>
      <c r="F99" s="215"/>
      <c r="G99" s="215"/>
      <c r="H99" s="215"/>
      <c r="I99" s="215"/>
      <c r="J99" s="215"/>
      <c r="K99" s="215"/>
      <c r="L99" s="215"/>
      <c r="M99" s="215"/>
    </row>
    <row r="100" spans="1:13" ht="18" x14ac:dyDescent="0.25">
      <c r="A100" s="234">
        <v>55601</v>
      </c>
      <c r="B100" s="235" t="s">
        <v>366</v>
      </c>
      <c r="C100" s="301">
        <v>0</v>
      </c>
      <c r="D100" s="301">
        <v>0</v>
      </c>
      <c r="E100" s="289">
        <v>0</v>
      </c>
      <c r="F100" s="215"/>
      <c r="G100" s="215"/>
      <c r="H100" s="215"/>
      <c r="I100" s="215"/>
      <c r="J100" s="215"/>
      <c r="K100" s="215"/>
      <c r="L100" s="215"/>
      <c r="M100" s="215"/>
    </row>
    <row r="101" spans="1:13" ht="18" x14ac:dyDescent="0.25">
      <c r="A101" s="234">
        <v>55602</v>
      </c>
      <c r="B101" s="235" t="s">
        <v>367</v>
      </c>
      <c r="C101" s="301">
        <v>0</v>
      </c>
      <c r="D101" s="301">
        <v>0</v>
      </c>
      <c r="E101" s="284"/>
      <c r="F101" s="215"/>
      <c r="G101" s="215"/>
      <c r="H101" s="215"/>
      <c r="I101" s="215"/>
      <c r="J101" s="215"/>
      <c r="K101" s="215"/>
      <c r="L101" s="215"/>
      <c r="M101" s="215"/>
    </row>
    <row r="102" spans="1:13" ht="18" x14ac:dyDescent="0.25">
      <c r="A102" s="234">
        <v>55603</v>
      </c>
      <c r="B102" s="235" t="s">
        <v>368</v>
      </c>
      <c r="C102" s="301">
        <v>0</v>
      </c>
      <c r="D102" s="301">
        <v>0</v>
      </c>
      <c r="E102" s="284"/>
      <c r="F102" s="215"/>
      <c r="G102" s="215"/>
      <c r="H102" s="215"/>
      <c r="I102" s="215"/>
      <c r="J102" s="215"/>
      <c r="K102" s="215"/>
      <c r="L102" s="215"/>
      <c r="M102" s="215"/>
    </row>
    <row r="103" spans="1:13" ht="18" x14ac:dyDescent="0.25">
      <c r="A103" s="222">
        <v>557</v>
      </c>
      <c r="B103" s="238" t="s">
        <v>369</v>
      </c>
      <c r="C103" s="288">
        <f>SUM(C104:C104)</f>
        <v>0</v>
      </c>
      <c r="D103" s="288">
        <f>SUM(D104:D104)</f>
        <v>0</v>
      </c>
      <c r="E103" s="284"/>
      <c r="F103" s="215"/>
      <c r="G103" s="215"/>
      <c r="H103" s="215"/>
      <c r="I103" s="215"/>
      <c r="J103" s="215"/>
      <c r="K103" s="215"/>
      <c r="L103" s="215"/>
      <c r="M103" s="215"/>
    </row>
    <row r="104" spans="1:13" ht="18" x14ac:dyDescent="0.25">
      <c r="A104" s="234">
        <v>55799</v>
      </c>
      <c r="B104" s="235" t="s">
        <v>370</v>
      </c>
      <c r="C104" s="301">
        <v>0</v>
      </c>
      <c r="D104" s="301">
        <v>0</v>
      </c>
      <c r="E104" s="284"/>
      <c r="F104" s="215"/>
      <c r="G104" s="215"/>
      <c r="H104" s="215"/>
      <c r="I104" s="215"/>
      <c r="J104" s="215"/>
      <c r="K104" s="215"/>
      <c r="L104" s="215"/>
      <c r="M104" s="215"/>
    </row>
    <row r="105" spans="1:13" ht="18" x14ac:dyDescent="0.25">
      <c r="A105" s="222">
        <v>56</v>
      </c>
      <c r="B105" s="238" t="s">
        <v>195</v>
      </c>
      <c r="C105" s="288">
        <f>SUM(C106,)</f>
        <v>0</v>
      </c>
      <c r="D105" s="288">
        <f>SUM(D106,)</f>
        <v>0</v>
      </c>
      <c r="E105" s="284"/>
      <c r="F105" s="215"/>
      <c r="G105" s="215"/>
      <c r="H105" s="215"/>
      <c r="I105" s="215"/>
      <c r="J105" s="215"/>
      <c r="K105" s="215"/>
      <c r="L105" s="215"/>
      <c r="M105" s="215"/>
    </row>
    <row r="106" spans="1:13" ht="18" x14ac:dyDescent="0.25">
      <c r="A106" s="222">
        <v>562</v>
      </c>
      <c r="B106" s="238" t="s">
        <v>371</v>
      </c>
      <c r="C106" s="288">
        <f>SUM(C107:C110)</f>
        <v>0</v>
      </c>
      <c r="D106" s="288">
        <f>SUM(D107:D110)</f>
        <v>0</v>
      </c>
      <c r="E106" s="284"/>
      <c r="F106" s="215"/>
      <c r="G106" s="215"/>
      <c r="H106" s="215"/>
      <c r="I106" s="215"/>
      <c r="J106" s="215"/>
      <c r="K106" s="215"/>
      <c r="L106" s="215"/>
      <c r="M106" s="215"/>
    </row>
    <row r="107" spans="1:13" ht="18" x14ac:dyDescent="0.25">
      <c r="A107" s="234">
        <v>56201</v>
      </c>
      <c r="B107" s="235" t="s">
        <v>195</v>
      </c>
      <c r="C107" s="301">
        <v>0</v>
      </c>
      <c r="D107" s="301">
        <v>0</v>
      </c>
      <c r="E107" s="284"/>
      <c r="F107" s="215"/>
      <c r="G107" s="215"/>
      <c r="H107" s="215"/>
      <c r="I107" s="215"/>
      <c r="J107" s="215"/>
      <c r="K107" s="215"/>
      <c r="L107" s="215"/>
      <c r="M107" s="215"/>
    </row>
    <row r="108" spans="1:13" ht="18" x14ac:dyDescent="0.25">
      <c r="A108" s="234">
        <v>56303</v>
      </c>
      <c r="B108" s="235" t="s">
        <v>372</v>
      </c>
      <c r="C108" s="301"/>
      <c r="D108" s="301">
        <v>0</v>
      </c>
      <c r="E108" s="284"/>
      <c r="F108" s="215"/>
      <c r="G108" s="215"/>
      <c r="H108" s="215"/>
      <c r="I108" s="215"/>
      <c r="J108" s="215"/>
      <c r="K108" s="215"/>
      <c r="L108" s="215"/>
      <c r="M108" s="215"/>
    </row>
    <row r="109" spans="1:13" ht="18" x14ac:dyDescent="0.25">
      <c r="A109" s="234">
        <v>56304</v>
      </c>
      <c r="B109" s="235" t="s">
        <v>373</v>
      </c>
      <c r="C109" s="301">
        <v>0</v>
      </c>
      <c r="D109" s="301">
        <v>0</v>
      </c>
      <c r="E109" s="284"/>
      <c r="F109" s="215"/>
      <c r="G109" s="215"/>
      <c r="H109" s="215"/>
      <c r="I109" s="215"/>
      <c r="J109" s="215"/>
      <c r="K109" s="215"/>
      <c r="L109" s="215"/>
      <c r="M109" s="215"/>
    </row>
    <row r="110" spans="1:13" ht="18" x14ac:dyDescent="0.25">
      <c r="A110" s="234">
        <v>56305</v>
      </c>
      <c r="B110" s="235" t="s">
        <v>374</v>
      </c>
      <c r="C110" s="301"/>
      <c r="D110" s="301">
        <v>0</v>
      </c>
      <c r="E110" s="284"/>
      <c r="F110" s="215"/>
      <c r="G110" s="215"/>
      <c r="H110" s="215"/>
      <c r="I110" s="215"/>
      <c r="J110" s="215"/>
      <c r="K110" s="215"/>
      <c r="L110" s="215"/>
      <c r="M110" s="215"/>
    </row>
    <row r="111" spans="1:13" ht="18" x14ac:dyDescent="0.25">
      <c r="A111" s="222">
        <v>61</v>
      </c>
      <c r="B111" s="238" t="s">
        <v>197</v>
      </c>
      <c r="C111" s="288">
        <f>SUM(C112,C120,C125,)+C118</f>
        <v>0</v>
      </c>
      <c r="D111" s="288">
        <f>SUM(D112,D120,D125,)</f>
        <v>1408</v>
      </c>
      <c r="E111" s="284"/>
      <c r="F111" s="215"/>
      <c r="G111" s="215"/>
      <c r="H111" s="215"/>
      <c r="I111" s="215"/>
      <c r="J111" s="215"/>
      <c r="K111" s="215"/>
      <c r="L111" s="215"/>
      <c r="M111" s="215"/>
    </row>
    <row r="112" spans="1:13" ht="18" x14ac:dyDescent="0.25">
      <c r="A112" s="222">
        <v>611</v>
      </c>
      <c r="B112" s="238" t="s">
        <v>375</v>
      </c>
      <c r="C112" s="288">
        <f>SUM(C113:C117)</f>
        <v>0</v>
      </c>
      <c r="D112" s="288">
        <f>SUM(D113:D117)</f>
        <v>1408</v>
      </c>
      <c r="E112" s="284"/>
      <c r="F112" s="215"/>
      <c r="G112" s="215"/>
      <c r="H112" s="215"/>
      <c r="I112" s="215"/>
      <c r="J112" s="215"/>
      <c r="K112" s="215"/>
      <c r="L112" s="215"/>
      <c r="M112" s="215"/>
    </row>
    <row r="113" spans="1:13" ht="18" x14ac:dyDescent="0.25">
      <c r="A113" s="234">
        <v>61101</v>
      </c>
      <c r="B113" s="235" t="s">
        <v>376</v>
      </c>
      <c r="C113" s="301">
        <v>0</v>
      </c>
      <c r="D113" s="301">
        <v>408</v>
      </c>
      <c r="E113" s="284"/>
      <c r="F113" s="215"/>
      <c r="G113" s="215"/>
      <c r="H113" s="215"/>
      <c r="I113" s="215"/>
      <c r="J113" s="215"/>
      <c r="K113" s="215"/>
      <c r="L113" s="215"/>
      <c r="M113" s="215"/>
    </row>
    <row r="114" spans="1:13" ht="18" x14ac:dyDescent="0.25">
      <c r="A114" s="234">
        <v>61102</v>
      </c>
      <c r="B114" s="235" t="s">
        <v>377</v>
      </c>
      <c r="C114" s="301">
        <v>0</v>
      </c>
      <c r="D114" s="301">
        <v>0</v>
      </c>
      <c r="E114" s="284"/>
      <c r="F114" s="215"/>
      <c r="G114" s="215"/>
      <c r="H114" s="215"/>
      <c r="I114" s="215" t="s">
        <v>799</v>
      </c>
      <c r="J114" s="395">
        <v>5622</v>
      </c>
      <c r="K114" s="215"/>
      <c r="L114" s="215"/>
      <c r="M114" s="215"/>
    </row>
    <row r="115" spans="1:13" ht="18" x14ac:dyDescent="0.25">
      <c r="A115" s="234">
        <v>61105</v>
      </c>
      <c r="B115" s="235" t="s">
        <v>378</v>
      </c>
      <c r="C115" s="301">
        <v>0</v>
      </c>
      <c r="D115" s="301">
        <v>0</v>
      </c>
      <c r="E115" s="284"/>
      <c r="F115" s="215"/>
      <c r="G115" s="215"/>
      <c r="H115" s="215"/>
      <c r="I115" s="215"/>
      <c r="J115" s="215"/>
      <c r="K115" s="215"/>
      <c r="L115" s="215"/>
      <c r="M115" s="215"/>
    </row>
    <row r="116" spans="1:13" ht="18" x14ac:dyDescent="0.25">
      <c r="A116" s="234">
        <v>61104</v>
      </c>
      <c r="B116" s="235" t="s">
        <v>379</v>
      </c>
      <c r="C116" s="301">
        <v>0</v>
      </c>
      <c r="D116" s="301">
        <v>1000</v>
      </c>
      <c r="E116" s="284"/>
      <c r="F116" s="215"/>
      <c r="G116" s="215"/>
      <c r="H116" s="215"/>
      <c r="I116" s="215"/>
      <c r="J116" s="215"/>
      <c r="K116" s="215"/>
      <c r="L116" s="215"/>
      <c r="M116" s="215"/>
    </row>
    <row r="117" spans="1:13" ht="18" x14ac:dyDescent="0.25">
      <c r="A117" s="234">
        <v>61199</v>
      </c>
      <c r="B117" s="235" t="s">
        <v>380</v>
      </c>
      <c r="C117" s="301">
        <v>0</v>
      </c>
      <c r="D117" s="301">
        <v>0</v>
      </c>
      <c r="E117" s="284"/>
      <c r="F117" s="215"/>
      <c r="G117" s="215"/>
      <c r="H117" s="215"/>
      <c r="I117" s="215"/>
      <c r="J117" s="215"/>
      <c r="K117" s="215"/>
      <c r="L117" s="215"/>
      <c r="M117" s="215"/>
    </row>
    <row r="118" spans="1:13" ht="18" x14ac:dyDescent="0.25">
      <c r="A118" s="222">
        <v>612</v>
      </c>
      <c r="B118" s="238" t="s">
        <v>381</v>
      </c>
      <c r="C118" s="288">
        <f>+C119</f>
        <v>0</v>
      </c>
      <c r="D118" s="288">
        <f>+D119</f>
        <v>0</v>
      </c>
      <c r="E118" s="284"/>
      <c r="F118" s="215"/>
      <c r="G118" s="215"/>
      <c r="H118" s="215"/>
      <c r="I118" s="215"/>
      <c r="J118" s="215"/>
      <c r="K118" s="215"/>
      <c r="L118" s="215"/>
      <c r="M118" s="215"/>
    </row>
    <row r="119" spans="1:13" ht="18" x14ac:dyDescent="0.25">
      <c r="A119" s="234">
        <v>61201</v>
      </c>
      <c r="B119" s="235" t="s">
        <v>382</v>
      </c>
      <c r="C119" s="301">
        <v>0</v>
      </c>
      <c r="D119" s="301"/>
      <c r="E119" s="284"/>
      <c r="F119" s="215"/>
      <c r="G119" s="215"/>
      <c r="H119" s="215"/>
      <c r="I119" s="215"/>
      <c r="J119" s="215"/>
      <c r="K119" s="215"/>
      <c r="L119" s="215"/>
      <c r="M119" s="215"/>
    </row>
    <row r="120" spans="1:13" ht="18" x14ac:dyDescent="0.25">
      <c r="A120" s="222">
        <v>615</v>
      </c>
      <c r="B120" s="238" t="s">
        <v>383</v>
      </c>
      <c r="C120" s="288">
        <f>SUM(C121:C124)</f>
        <v>0</v>
      </c>
      <c r="D120" s="288">
        <f>SUM(D121:D124)</f>
        <v>0</v>
      </c>
      <c r="E120" s="284"/>
      <c r="F120" s="215"/>
      <c r="G120" s="215"/>
      <c r="H120" s="215"/>
      <c r="I120" s="215"/>
      <c r="J120" s="215"/>
      <c r="K120" s="215"/>
      <c r="L120" s="215"/>
      <c r="M120" s="215"/>
    </row>
    <row r="121" spans="1:13" ht="18" x14ac:dyDescent="0.25">
      <c r="A121" s="234">
        <v>61501</v>
      </c>
      <c r="B121" s="245" t="s">
        <v>384</v>
      </c>
      <c r="C121" s="288">
        <v>0</v>
      </c>
      <c r="D121" s="288">
        <v>0</v>
      </c>
      <c r="E121" s="284"/>
      <c r="F121" s="215"/>
      <c r="G121" s="215"/>
      <c r="H121" s="215"/>
      <c r="I121" s="215"/>
      <c r="J121" s="215"/>
      <c r="K121" s="215"/>
      <c r="L121" s="215"/>
      <c r="M121" s="215"/>
    </row>
    <row r="122" spans="1:13" ht="18" x14ac:dyDescent="0.25">
      <c r="A122" s="234">
        <v>61502</v>
      </c>
      <c r="B122" s="245" t="s">
        <v>385</v>
      </c>
      <c r="C122" s="288">
        <v>0</v>
      </c>
      <c r="D122" s="288">
        <v>0</v>
      </c>
      <c r="E122" s="284"/>
      <c r="F122" s="215"/>
      <c r="G122" s="215"/>
      <c r="H122" s="215"/>
      <c r="I122" s="215"/>
      <c r="J122" s="215"/>
      <c r="K122" s="215"/>
      <c r="L122" s="215"/>
      <c r="M122" s="215"/>
    </row>
    <row r="123" spans="1:13" ht="18" x14ac:dyDescent="0.25">
      <c r="A123" s="234">
        <v>61503</v>
      </c>
      <c r="B123" s="245" t="s">
        <v>386</v>
      </c>
      <c r="C123" s="288">
        <v>0</v>
      </c>
      <c r="D123" s="288">
        <v>0</v>
      </c>
      <c r="E123" s="284"/>
      <c r="F123" s="215"/>
      <c r="G123" s="215"/>
      <c r="H123" s="215"/>
      <c r="I123" s="215"/>
      <c r="J123" s="215"/>
      <c r="K123" s="215"/>
      <c r="L123" s="215"/>
      <c r="M123" s="215"/>
    </row>
    <row r="124" spans="1:13" ht="18" x14ac:dyDescent="0.25">
      <c r="A124" s="234">
        <v>61599</v>
      </c>
      <c r="B124" s="245" t="s">
        <v>387</v>
      </c>
      <c r="C124" s="301">
        <v>0</v>
      </c>
      <c r="D124" s="301">
        <v>0</v>
      </c>
      <c r="E124" s="284"/>
      <c r="F124" s="215"/>
      <c r="G124" s="215"/>
      <c r="H124" s="215"/>
      <c r="I124" s="215"/>
      <c r="J124" s="215"/>
      <c r="K124" s="215"/>
      <c r="L124" s="215"/>
      <c r="M124" s="215"/>
    </row>
    <row r="125" spans="1:13" ht="18" x14ac:dyDescent="0.25">
      <c r="A125" s="222">
        <v>616</v>
      </c>
      <c r="B125" s="238" t="s">
        <v>388</v>
      </c>
      <c r="C125" s="288">
        <f>SUM(C126:C133)</f>
        <v>0</v>
      </c>
      <c r="D125" s="288">
        <f>SUM(D126:D133)</f>
        <v>0</v>
      </c>
      <c r="E125" s="284"/>
      <c r="F125" s="215"/>
      <c r="G125" s="215"/>
      <c r="H125" s="215"/>
      <c r="I125" s="215"/>
      <c r="J125" s="215"/>
      <c r="K125" s="215"/>
      <c r="L125" s="215"/>
      <c r="M125" s="215"/>
    </row>
    <row r="126" spans="1:13" ht="18" x14ac:dyDescent="0.25">
      <c r="A126" s="234">
        <v>61601</v>
      </c>
      <c r="B126" s="235" t="s">
        <v>389</v>
      </c>
      <c r="C126" s="288">
        <v>0</v>
      </c>
      <c r="D126" s="288">
        <v>0</v>
      </c>
      <c r="E126" s="284"/>
      <c r="F126" s="215"/>
      <c r="G126" s="215"/>
      <c r="H126" s="215"/>
      <c r="I126" s="215"/>
      <c r="J126" s="215"/>
      <c r="K126" s="215"/>
      <c r="L126" s="215"/>
      <c r="M126" s="215"/>
    </row>
    <row r="127" spans="1:13" ht="18" x14ac:dyDescent="0.25">
      <c r="A127" s="234">
        <v>61602</v>
      </c>
      <c r="B127" s="235" t="s">
        <v>390</v>
      </c>
      <c r="C127" s="288">
        <v>0</v>
      </c>
      <c r="D127" s="288">
        <v>0</v>
      </c>
      <c r="E127" s="284"/>
      <c r="F127" s="215"/>
      <c r="G127" s="215"/>
      <c r="H127" s="215"/>
      <c r="I127" s="215"/>
      <c r="J127" s="215"/>
      <c r="K127" s="215"/>
      <c r="L127" s="215"/>
      <c r="M127" s="215"/>
    </row>
    <row r="128" spans="1:13" ht="18" x14ac:dyDescent="0.25">
      <c r="A128" s="234">
        <v>61603</v>
      </c>
      <c r="B128" s="235" t="s">
        <v>391</v>
      </c>
      <c r="C128" s="288">
        <v>0</v>
      </c>
      <c r="D128" s="288">
        <v>0</v>
      </c>
      <c r="E128" s="284"/>
      <c r="F128" s="215"/>
      <c r="G128" s="215"/>
      <c r="H128" s="215"/>
      <c r="I128" s="215"/>
      <c r="J128" s="215"/>
      <c r="K128" s="215"/>
      <c r="L128" s="215"/>
      <c r="M128" s="215"/>
    </row>
    <row r="129" spans="1:13" ht="18" x14ac:dyDescent="0.25">
      <c r="A129" s="234">
        <v>61604</v>
      </c>
      <c r="B129" s="235" t="s">
        <v>392</v>
      </c>
      <c r="C129" s="288">
        <v>0</v>
      </c>
      <c r="D129" s="288">
        <v>0</v>
      </c>
      <c r="E129" s="284"/>
      <c r="F129" s="215"/>
      <c r="G129" s="215"/>
      <c r="H129" s="215"/>
      <c r="I129" s="215"/>
      <c r="J129" s="215"/>
      <c r="K129" s="215"/>
      <c r="L129" s="215"/>
      <c r="M129" s="215"/>
    </row>
    <row r="130" spans="1:13" ht="18" x14ac:dyDescent="0.25">
      <c r="A130" s="234">
        <v>61606</v>
      </c>
      <c r="B130" s="235" t="s">
        <v>393</v>
      </c>
      <c r="C130" s="288">
        <v>0</v>
      </c>
      <c r="D130" s="288">
        <v>0</v>
      </c>
      <c r="E130" s="284"/>
      <c r="F130" s="215"/>
      <c r="G130" s="215"/>
      <c r="H130" s="215"/>
      <c r="I130" s="215"/>
      <c r="J130" s="215"/>
      <c r="K130" s="215"/>
      <c r="L130" s="215"/>
      <c r="M130" s="215"/>
    </row>
    <row r="131" spans="1:13" ht="18" x14ac:dyDescent="0.25">
      <c r="A131" s="234">
        <v>61607</v>
      </c>
      <c r="B131" s="235" t="s">
        <v>394</v>
      </c>
      <c r="C131" s="288">
        <v>0</v>
      </c>
      <c r="D131" s="288"/>
      <c r="E131" s="284"/>
      <c r="F131" s="215"/>
      <c r="G131" s="215"/>
      <c r="H131" s="215"/>
      <c r="I131" s="215"/>
      <c r="J131" s="215"/>
      <c r="K131" s="215"/>
      <c r="L131" s="215"/>
      <c r="M131" s="215"/>
    </row>
    <row r="132" spans="1:13" ht="18" x14ac:dyDescent="0.25">
      <c r="A132" s="234">
        <v>61608</v>
      </c>
      <c r="B132" s="235" t="s">
        <v>395</v>
      </c>
      <c r="C132" s="288">
        <v>0</v>
      </c>
      <c r="D132" s="288">
        <v>0</v>
      </c>
      <c r="E132" s="284"/>
      <c r="F132" s="215"/>
      <c r="G132" s="215"/>
      <c r="H132" s="215"/>
      <c r="I132" s="215"/>
      <c r="J132" s="215"/>
      <c r="K132" s="215"/>
      <c r="L132" s="215"/>
      <c r="M132" s="215"/>
    </row>
    <row r="133" spans="1:13" ht="18" x14ac:dyDescent="0.25">
      <c r="A133" s="234">
        <v>61699</v>
      </c>
      <c r="B133" s="235" t="s">
        <v>396</v>
      </c>
      <c r="C133" s="301">
        <v>0</v>
      </c>
      <c r="D133" s="301">
        <v>0</v>
      </c>
      <c r="E133" s="284"/>
      <c r="F133" s="215"/>
      <c r="G133" s="215"/>
      <c r="H133" s="215"/>
      <c r="I133" s="215"/>
      <c r="J133" s="215"/>
      <c r="K133" s="215"/>
      <c r="L133" s="215"/>
      <c r="M133" s="215"/>
    </row>
    <row r="134" spans="1:13" ht="18" x14ac:dyDescent="0.25">
      <c r="A134" s="222">
        <v>62</v>
      </c>
      <c r="B134" s="238" t="s">
        <v>259</v>
      </c>
      <c r="C134" s="288">
        <f>SUM(C135,C137,)</f>
        <v>0</v>
      </c>
      <c r="D134" s="288">
        <f>SUM(D135,D137,)</f>
        <v>0</v>
      </c>
      <c r="E134" s="284"/>
      <c r="F134" s="215"/>
      <c r="G134" s="215"/>
      <c r="H134" s="215"/>
      <c r="I134" s="215"/>
      <c r="J134" s="215"/>
      <c r="K134" s="215"/>
      <c r="L134" s="215"/>
      <c r="M134" s="215"/>
    </row>
    <row r="135" spans="1:13" ht="18" x14ac:dyDescent="0.25">
      <c r="A135" s="222">
        <v>622</v>
      </c>
      <c r="B135" s="238" t="s">
        <v>397</v>
      </c>
      <c r="C135" s="288">
        <f>SUM(C136)</f>
        <v>0</v>
      </c>
      <c r="D135" s="288">
        <f>SUM(D136)</f>
        <v>0</v>
      </c>
      <c r="E135" s="284"/>
      <c r="F135" s="215"/>
      <c r="G135" s="215"/>
      <c r="H135" s="215"/>
      <c r="I135" s="215"/>
      <c r="J135" s="215"/>
      <c r="K135" s="215"/>
      <c r="L135" s="215"/>
      <c r="M135" s="215"/>
    </row>
    <row r="136" spans="1:13" ht="38.25" customHeight="1" x14ac:dyDescent="0.25">
      <c r="A136" s="234">
        <v>62201</v>
      </c>
      <c r="B136" s="249" t="s">
        <v>398</v>
      </c>
      <c r="C136" s="301"/>
      <c r="D136" s="301">
        <v>0</v>
      </c>
      <c r="E136" s="284"/>
      <c r="F136" s="215"/>
      <c r="G136" s="215"/>
      <c r="H136" s="215"/>
      <c r="I136" s="215"/>
      <c r="J136" s="215"/>
      <c r="K136" s="215"/>
      <c r="L136" s="215"/>
      <c r="M136" s="215"/>
    </row>
    <row r="137" spans="1:13" ht="18" x14ac:dyDescent="0.25">
      <c r="A137" s="222">
        <v>623</v>
      </c>
      <c r="B137" s="238" t="s">
        <v>399</v>
      </c>
      <c r="C137" s="288">
        <f>SUM(C138)</f>
        <v>0</v>
      </c>
      <c r="D137" s="288">
        <f>SUM(D138)</f>
        <v>0</v>
      </c>
      <c r="E137" s="284"/>
      <c r="F137" s="215"/>
      <c r="G137" s="215"/>
      <c r="H137" s="215"/>
      <c r="I137" s="215"/>
      <c r="J137" s="215"/>
      <c r="K137" s="215"/>
      <c r="L137" s="215"/>
      <c r="M137" s="215"/>
    </row>
    <row r="138" spans="1:13" ht="18" x14ac:dyDescent="0.25">
      <c r="A138" s="234">
        <v>62303</v>
      </c>
      <c r="B138" s="235" t="s">
        <v>372</v>
      </c>
      <c r="C138" s="301"/>
      <c r="D138" s="301">
        <v>0</v>
      </c>
      <c r="E138" s="284"/>
      <c r="F138" s="215"/>
      <c r="G138" s="215"/>
      <c r="H138" s="215"/>
      <c r="I138" s="215"/>
      <c r="J138" s="215"/>
      <c r="K138" s="215"/>
      <c r="L138" s="215"/>
      <c r="M138" s="215"/>
    </row>
    <row r="139" spans="1:13" ht="18" x14ac:dyDescent="0.25">
      <c r="A139" s="222">
        <v>72</v>
      </c>
      <c r="B139" s="238" t="s">
        <v>189</v>
      </c>
      <c r="C139" s="288">
        <f>SUM(C140)</f>
        <v>0</v>
      </c>
      <c r="D139" s="288">
        <f>SUM(D140)</f>
        <v>0</v>
      </c>
      <c r="E139" s="284"/>
      <c r="F139" s="215"/>
      <c r="G139" s="215"/>
      <c r="H139" s="215"/>
      <c r="I139" s="215"/>
      <c r="J139" s="215"/>
      <c r="K139" s="215"/>
      <c r="L139" s="215"/>
      <c r="M139" s="215"/>
    </row>
    <row r="140" spans="1:13" ht="18" x14ac:dyDescent="0.25">
      <c r="A140" s="222">
        <v>721</v>
      </c>
      <c r="B140" s="238" t="s">
        <v>400</v>
      </c>
      <c r="C140" s="288">
        <f>SUM(C141)</f>
        <v>0</v>
      </c>
      <c r="D140" s="288">
        <f>SUM(D141)</f>
        <v>0</v>
      </c>
      <c r="E140" s="284"/>
      <c r="F140" s="215"/>
      <c r="G140" s="215"/>
      <c r="H140" s="215"/>
      <c r="I140" s="215"/>
      <c r="J140" s="215"/>
      <c r="K140" s="215"/>
      <c r="L140" s="215"/>
      <c r="M140" s="215"/>
    </row>
    <row r="141" spans="1:13" ht="18.75" thickBot="1" x14ac:dyDescent="0.3">
      <c r="A141" s="250">
        <v>72101</v>
      </c>
      <c r="B141" s="251" t="s">
        <v>400</v>
      </c>
      <c r="C141" s="252">
        <v>0</v>
      </c>
      <c r="D141" s="308">
        <v>0</v>
      </c>
      <c r="E141" s="324"/>
      <c r="F141" s="215"/>
      <c r="G141" s="215"/>
      <c r="H141" s="215"/>
      <c r="I141" s="215"/>
      <c r="J141" s="215"/>
      <c r="K141" s="215"/>
      <c r="L141" s="215"/>
      <c r="M141" s="215"/>
    </row>
    <row r="142" spans="1:13" ht="18" x14ac:dyDescent="0.25">
      <c r="A142" s="254"/>
      <c r="B142" s="255" t="s">
        <v>93</v>
      </c>
      <c r="C142" s="310">
        <f>SUM(C38+C94+C105+C111+C134+C139)+C12</f>
        <v>0</v>
      </c>
      <c r="D142" s="310">
        <f>SUM(D38+D94+D105+D111+D134+D139)+D12+D35</f>
        <v>18388.88</v>
      </c>
      <c r="E142" s="310">
        <f>SUM(C142:D142)</f>
        <v>18388.88</v>
      </c>
      <c r="F142" s="215"/>
      <c r="G142" s="215"/>
      <c r="H142" s="215"/>
      <c r="I142" s="215"/>
      <c r="J142" s="215"/>
      <c r="K142" s="215"/>
      <c r="L142" s="215"/>
      <c r="M142" s="215"/>
    </row>
    <row r="143" spans="1:13" ht="18" x14ac:dyDescent="0.25">
      <c r="A143" s="215"/>
      <c r="B143" s="215"/>
      <c r="C143" s="215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</row>
    <row r="144" spans="1:13" ht="18" x14ac:dyDescent="0.25">
      <c r="A144" s="665" t="s">
        <v>408</v>
      </c>
      <c r="B144" s="665" t="s">
        <v>409</v>
      </c>
      <c r="C144" s="674" t="s">
        <v>410</v>
      </c>
      <c r="D144" s="665" t="s">
        <v>411</v>
      </c>
      <c r="E144" s="674" t="s">
        <v>412</v>
      </c>
      <c r="F144" s="674" t="s">
        <v>413</v>
      </c>
      <c r="G144" s="674"/>
      <c r="H144" s="674" t="s">
        <v>414</v>
      </c>
      <c r="I144" s="664" t="s">
        <v>415</v>
      </c>
      <c r="J144" s="664"/>
      <c r="K144" s="664"/>
      <c r="L144" s="664"/>
      <c r="M144" s="665" t="s">
        <v>93</v>
      </c>
    </row>
    <row r="145" spans="1:13" ht="18" x14ac:dyDescent="0.25">
      <c r="A145" s="665"/>
      <c r="B145" s="665"/>
      <c r="C145" s="674"/>
      <c r="D145" s="665"/>
      <c r="E145" s="674"/>
      <c r="F145" s="674"/>
      <c r="G145" s="674"/>
      <c r="H145" s="674"/>
      <c r="I145" s="258" t="s">
        <v>416</v>
      </c>
      <c r="J145" s="675" t="s">
        <v>417</v>
      </c>
      <c r="K145" s="675"/>
      <c r="L145" s="675"/>
      <c r="M145" s="665"/>
    </row>
    <row r="146" spans="1:13" ht="36" x14ac:dyDescent="0.25">
      <c r="A146" s="665"/>
      <c r="B146" s="665"/>
      <c r="C146" s="674"/>
      <c r="D146" s="665"/>
      <c r="E146" s="674"/>
      <c r="F146" s="259" t="s">
        <v>418</v>
      </c>
      <c r="G146" s="259" t="s">
        <v>419</v>
      </c>
      <c r="H146" s="259" t="s">
        <v>420</v>
      </c>
      <c r="I146" s="259" t="s">
        <v>421</v>
      </c>
      <c r="J146" s="260" t="s">
        <v>422</v>
      </c>
      <c r="K146" s="260" t="s">
        <v>423</v>
      </c>
      <c r="L146" s="259" t="s">
        <v>265</v>
      </c>
      <c r="M146" s="665"/>
    </row>
    <row r="147" spans="1:13" ht="18" x14ac:dyDescent="0.25">
      <c r="A147" s="261">
        <v>37</v>
      </c>
      <c r="B147" s="269" t="s">
        <v>580</v>
      </c>
      <c r="C147" s="269" t="s">
        <v>581</v>
      </c>
      <c r="D147" s="325" t="s">
        <v>582</v>
      </c>
      <c r="E147" s="272" t="s">
        <v>144</v>
      </c>
      <c r="F147" s="265">
        <v>420</v>
      </c>
      <c r="G147" s="265">
        <f>+F147*12</f>
        <v>5040</v>
      </c>
      <c r="H147" s="268">
        <f>+F147</f>
        <v>420</v>
      </c>
      <c r="I147" s="266">
        <f>+H147*6.75%*12</f>
        <v>340.20000000000005</v>
      </c>
      <c r="J147" s="268">
        <v>0</v>
      </c>
      <c r="K147" s="266">
        <f>+H147*7.5%*12</f>
        <v>378</v>
      </c>
      <c r="L147" s="266">
        <f>SUM(I147:K147)</f>
        <v>718.2</v>
      </c>
      <c r="M147" s="268">
        <f>ROUND((+G147+H147+L147),2)</f>
        <v>6178.2</v>
      </c>
    </row>
    <row r="148" spans="1:13" ht="18" x14ac:dyDescent="0.25">
      <c r="A148" s="261">
        <v>38</v>
      </c>
      <c r="B148" s="269" t="s">
        <v>583</v>
      </c>
      <c r="C148" s="269" t="s">
        <v>584</v>
      </c>
      <c r="D148" s="325" t="s">
        <v>582</v>
      </c>
      <c r="E148" s="272" t="s">
        <v>144</v>
      </c>
      <c r="F148" s="265">
        <v>396</v>
      </c>
      <c r="G148" s="265">
        <f>+F148*12</f>
        <v>4752</v>
      </c>
      <c r="H148" s="268">
        <f>+F148</f>
        <v>396</v>
      </c>
      <c r="I148" s="266">
        <f>+H148*6.75%*12</f>
        <v>320.76</v>
      </c>
      <c r="J148" s="268">
        <v>0</v>
      </c>
      <c r="K148" s="266">
        <f>+H148*7.5%*12</f>
        <v>356.4</v>
      </c>
      <c r="L148" s="266">
        <f>SUM(I148:K148)</f>
        <v>677.16</v>
      </c>
      <c r="M148" s="268">
        <f>ROUND((+G148+H148+L148),2)</f>
        <v>5825.16</v>
      </c>
    </row>
    <row r="149" spans="1:13" ht="18" x14ac:dyDescent="0.25">
      <c r="A149" s="261"/>
      <c r="B149" s="313" t="s">
        <v>448</v>
      </c>
      <c r="C149" s="269"/>
      <c r="D149" s="325"/>
      <c r="E149" s="272"/>
      <c r="F149" s="316">
        <f t="shared" ref="F149:M149" si="0">SUM(F147:F148)</f>
        <v>816</v>
      </c>
      <c r="G149" s="316">
        <f t="shared" si="0"/>
        <v>9792</v>
      </c>
      <c r="H149" s="316">
        <f t="shared" si="0"/>
        <v>816</v>
      </c>
      <c r="I149" s="316">
        <f t="shared" si="0"/>
        <v>660.96</v>
      </c>
      <c r="J149" s="293">
        <f t="shared" si="0"/>
        <v>0</v>
      </c>
      <c r="K149" s="316">
        <f t="shared" si="0"/>
        <v>734.4</v>
      </c>
      <c r="L149" s="316">
        <f t="shared" si="0"/>
        <v>1395.3600000000001</v>
      </c>
      <c r="M149" s="316">
        <f t="shared" si="0"/>
        <v>12003.36</v>
      </c>
    </row>
  </sheetData>
  <mergeCells count="20">
    <mergeCell ref="F144:G145"/>
    <mergeCell ref="H144:H145"/>
    <mergeCell ref="I144:L144"/>
    <mergeCell ref="M144:M146"/>
    <mergeCell ref="J145:L145"/>
    <mergeCell ref="A9:E9"/>
    <mergeCell ref="A10:B10"/>
    <mergeCell ref="C10:D10"/>
    <mergeCell ref="E10:E11"/>
    <mergeCell ref="A144:A146"/>
    <mergeCell ref="B144:B146"/>
    <mergeCell ref="C144:C146"/>
    <mergeCell ref="D144:D146"/>
    <mergeCell ref="E144:E146"/>
    <mergeCell ref="A8:E8"/>
    <mergeCell ref="A3:E3"/>
    <mergeCell ref="A4:E4"/>
    <mergeCell ref="A5:E5"/>
    <mergeCell ref="A6:E6"/>
    <mergeCell ref="A7:E7"/>
  </mergeCells>
  <pageMargins left="0.51181102362204722" right="0.51181102362204722" top="0.74803149606299213" bottom="0.55118110236220474" header="0.31496062992125984" footer="0.31496062992125984"/>
  <pageSetup scale="90" orientation="portrait" horizontalDpi="120" verticalDpi="72" r:id="rId1"/>
  <headerFooter>
    <oddFooter>&amp;A</oddFooter>
  </headerFooter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151"/>
  <sheetViews>
    <sheetView topLeftCell="A115" workbookViewId="0">
      <selection activeCell="I139" sqref="I139"/>
    </sheetView>
  </sheetViews>
  <sheetFormatPr baseColWidth="10" defaultRowHeight="15" x14ac:dyDescent="0.25"/>
  <cols>
    <col min="2" max="2" width="45.85546875" customWidth="1"/>
    <col min="3" max="3" width="15.28515625" customWidth="1"/>
    <col min="4" max="4" width="16.5703125" customWidth="1"/>
    <col min="5" max="5" width="16.85546875" customWidth="1"/>
    <col min="6" max="6" width="13.7109375" customWidth="1"/>
    <col min="7" max="7" width="15.85546875" customWidth="1"/>
    <col min="8" max="8" width="14.5703125" customWidth="1"/>
    <col min="9" max="9" width="14.42578125" customWidth="1"/>
    <col min="11" max="11" width="14.7109375" customWidth="1"/>
    <col min="12" max="12" width="15" customWidth="1"/>
    <col min="13" max="13" width="16" customWidth="1"/>
  </cols>
  <sheetData>
    <row r="3" spans="1:13" ht="18" x14ac:dyDescent="0.25">
      <c r="A3" s="672" t="s">
        <v>401</v>
      </c>
      <c r="B3" s="672"/>
      <c r="C3" s="672"/>
      <c r="D3" s="672"/>
      <c r="E3" s="672"/>
      <c r="F3" s="215"/>
      <c r="G3" s="215"/>
      <c r="H3" s="215"/>
      <c r="I3" s="215"/>
      <c r="J3" s="215"/>
      <c r="K3" s="215"/>
      <c r="L3" s="215"/>
      <c r="M3" s="215"/>
    </row>
    <row r="4" spans="1:13" ht="18" x14ac:dyDescent="0.25">
      <c r="A4" s="672" t="s">
        <v>402</v>
      </c>
      <c r="B4" s="672"/>
      <c r="C4" s="672"/>
      <c r="D4" s="672"/>
      <c r="E4" s="672"/>
      <c r="F4" s="215"/>
      <c r="G4" s="215"/>
      <c r="H4" s="215"/>
      <c r="I4" s="215"/>
      <c r="J4" s="215"/>
      <c r="K4" s="215"/>
      <c r="L4" s="215"/>
      <c r="M4" s="215"/>
    </row>
    <row r="5" spans="1:13" ht="18" x14ac:dyDescent="0.25">
      <c r="A5" s="672" t="s">
        <v>163</v>
      </c>
      <c r="B5" s="672"/>
      <c r="C5" s="672"/>
      <c r="D5" s="672"/>
      <c r="E5" s="672"/>
      <c r="F5" s="215"/>
      <c r="G5" s="215"/>
      <c r="H5" s="215"/>
      <c r="I5" s="215"/>
      <c r="J5" s="215"/>
      <c r="K5" s="215"/>
      <c r="L5" s="215"/>
      <c r="M5" s="215"/>
    </row>
    <row r="6" spans="1:13" ht="18" x14ac:dyDescent="0.25">
      <c r="A6" s="672" t="s">
        <v>438</v>
      </c>
      <c r="B6" s="672"/>
      <c r="C6" s="672"/>
      <c r="D6" s="672"/>
      <c r="E6" s="672"/>
      <c r="F6" s="215"/>
      <c r="G6" s="215"/>
      <c r="H6" s="215"/>
      <c r="I6" s="215"/>
      <c r="J6" s="215"/>
      <c r="K6" s="215"/>
      <c r="L6" s="215"/>
      <c r="M6" s="215"/>
    </row>
    <row r="7" spans="1:13" ht="18" x14ac:dyDescent="0.25">
      <c r="A7" s="672" t="s">
        <v>403</v>
      </c>
      <c r="B7" s="672"/>
      <c r="C7" s="672"/>
      <c r="D7" s="672"/>
      <c r="E7" s="672"/>
      <c r="F7" s="215"/>
      <c r="G7" s="215"/>
      <c r="H7" s="215"/>
      <c r="I7" s="215"/>
      <c r="J7" s="215"/>
      <c r="K7" s="215"/>
      <c r="L7" s="215"/>
      <c r="M7" s="215"/>
    </row>
    <row r="8" spans="1:13" ht="18" x14ac:dyDescent="0.25">
      <c r="A8" s="672" t="s">
        <v>404</v>
      </c>
      <c r="B8" s="672"/>
      <c r="C8" s="672"/>
      <c r="D8" s="672"/>
      <c r="E8" s="672"/>
      <c r="F8" s="215"/>
      <c r="G8" s="215"/>
      <c r="H8" s="215"/>
      <c r="I8" s="215"/>
      <c r="J8" s="215"/>
      <c r="K8" s="215"/>
      <c r="L8" s="215"/>
      <c r="M8" s="215"/>
    </row>
    <row r="9" spans="1:13" ht="18" x14ac:dyDescent="0.25">
      <c r="A9" s="673" t="s">
        <v>586</v>
      </c>
      <c r="B9" s="673"/>
      <c r="C9" s="673"/>
      <c r="D9" s="673"/>
      <c r="E9" s="673"/>
      <c r="F9" s="215"/>
      <c r="G9" s="215"/>
      <c r="H9" s="215"/>
      <c r="I9" s="215"/>
      <c r="J9" s="215"/>
      <c r="K9" s="215"/>
      <c r="L9" s="215"/>
      <c r="M9" s="215"/>
    </row>
    <row r="10" spans="1:13" ht="18" x14ac:dyDescent="0.25">
      <c r="A10" s="664" t="s">
        <v>269</v>
      </c>
      <c r="B10" s="664"/>
      <c r="C10" s="664" t="s">
        <v>270</v>
      </c>
      <c r="D10" s="664"/>
      <c r="E10" s="665" t="s">
        <v>93</v>
      </c>
      <c r="F10" s="215"/>
      <c r="G10" s="215"/>
      <c r="H10" s="215"/>
      <c r="I10" s="215"/>
      <c r="J10" s="215"/>
      <c r="K10" s="215"/>
      <c r="L10" s="215"/>
      <c r="M10" s="215"/>
    </row>
    <row r="11" spans="1:13" ht="72" x14ac:dyDescent="0.25">
      <c r="A11" s="217" t="s">
        <v>271</v>
      </c>
      <c r="B11" s="217" t="s">
        <v>272</v>
      </c>
      <c r="C11" s="218" t="s">
        <v>405</v>
      </c>
      <c r="D11" s="218" t="s">
        <v>275</v>
      </c>
      <c r="E11" s="665"/>
      <c r="F11" s="215"/>
      <c r="G11" s="215"/>
      <c r="H11" s="215"/>
      <c r="I11" s="215"/>
      <c r="J11" s="215"/>
      <c r="K11" s="215"/>
      <c r="L11" s="215"/>
      <c r="M11" s="215"/>
    </row>
    <row r="12" spans="1:13" ht="18" x14ac:dyDescent="0.25">
      <c r="A12" s="219">
        <v>51</v>
      </c>
      <c r="B12" s="220" t="s">
        <v>192</v>
      </c>
      <c r="C12" s="282">
        <f>SUM(C13,C18,C22,C25,C27,C29,C35)</f>
        <v>0</v>
      </c>
      <c r="D12" s="282">
        <f>SUM(D13,D18,D22,D25,D27,D29,D35)</f>
        <v>6048</v>
      </c>
      <c r="E12" s="282"/>
      <c r="F12" s="215"/>
      <c r="G12" s="215"/>
      <c r="H12" s="215"/>
      <c r="I12" s="215"/>
      <c r="J12" s="215"/>
      <c r="K12" s="215"/>
      <c r="L12" s="215"/>
      <c r="M12" s="215"/>
    </row>
    <row r="13" spans="1:13" ht="18" x14ac:dyDescent="0.25">
      <c r="A13" s="222">
        <v>511</v>
      </c>
      <c r="B13" s="223" t="s">
        <v>276</v>
      </c>
      <c r="C13" s="283">
        <f>SUM(C14:C17)</f>
        <v>0</v>
      </c>
      <c r="D13" s="283">
        <f>SUM(D14:D17)</f>
        <v>5343</v>
      </c>
      <c r="E13" s="284"/>
      <c r="F13" s="215"/>
      <c r="G13" s="215"/>
      <c r="H13" s="215"/>
      <c r="I13" s="215"/>
      <c r="J13" s="215"/>
      <c r="K13" s="215"/>
      <c r="L13" s="215"/>
      <c r="M13" s="215"/>
    </row>
    <row r="14" spans="1:13" ht="18" x14ac:dyDescent="0.25">
      <c r="A14" s="226" t="s">
        <v>277</v>
      </c>
      <c r="B14" s="227" t="s">
        <v>278</v>
      </c>
      <c r="C14" s="228">
        <v>0</v>
      </c>
      <c r="D14" s="298">
        <v>4932</v>
      </c>
      <c r="E14" s="284"/>
      <c r="F14" s="215"/>
      <c r="G14" s="215"/>
      <c r="H14" s="215"/>
      <c r="I14" s="215"/>
      <c r="J14" s="215"/>
      <c r="K14" s="215"/>
      <c r="L14" s="215"/>
      <c r="M14" s="215"/>
    </row>
    <row r="15" spans="1:13" ht="18" x14ac:dyDescent="0.25">
      <c r="A15" s="226" t="s">
        <v>279</v>
      </c>
      <c r="B15" s="227" t="s">
        <v>280</v>
      </c>
      <c r="C15" s="228">
        <v>0</v>
      </c>
      <c r="D15" s="298">
        <v>411</v>
      </c>
      <c r="E15" s="284"/>
      <c r="F15" s="215"/>
      <c r="G15" s="215"/>
      <c r="H15" s="215"/>
      <c r="I15" s="215"/>
      <c r="J15" s="215"/>
      <c r="K15" s="215"/>
      <c r="L15" s="215"/>
      <c r="M15" s="215"/>
    </row>
    <row r="16" spans="1:13" ht="18" x14ac:dyDescent="0.25">
      <c r="A16" s="226" t="s">
        <v>281</v>
      </c>
      <c r="B16" s="227" t="s">
        <v>282</v>
      </c>
      <c r="C16" s="228">
        <v>0</v>
      </c>
      <c r="D16" s="298">
        <v>0</v>
      </c>
      <c r="E16" s="284"/>
      <c r="F16" s="215"/>
      <c r="G16" s="215"/>
      <c r="H16" s="215"/>
      <c r="I16" s="215"/>
      <c r="J16" s="215"/>
      <c r="K16" s="215"/>
      <c r="L16" s="215"/>
      <c r="M16" s="215"/>
    </row>
    <row r="17" spans="1:13" ht="18" x14ac:dyDescent="0.25">
      <c r="A17" s="226" t="s">
        <v>283</v>
      </c>
      <c r="B17" s="227" t="s">
        <v>284</v>
      </c>
      <c r="C17" s="229">
        <v>0</v>
      </c>
      <c r="D17" s="299">
        <v>0</v>
      </c>
      <c r="E17" s="285"/>
      <c r="F17" s="215"/>
      <c r="G17" s="215"/>
      <c r="H17" s="215"/>
      <c r="I17" s="215"/>
      <c r="J17" s="215"/>
      <c r="K17" s="215"/>
      <c r="L17" s="215"/>
      <c r="M17" s="215"/>
    </row>
    <row r="18" spans="1:13" ht="18" x14ac:dyDescent="0.25">
      <c r="A18" s="232" t="s">
        <v>285</v>
      </c>
      <c r="B18" s="233" t="s">
        <v>286</v>
      </c>
      <c r="C18" s="286">
        <f>SUM(C19:C21)</f>
        <v>0</v>
      </c>
      <c r="D18" s="286">
        <f>SUM(D19:D21)</f>
        <v>0</v>
      </c>
      <c r="E18" s="284"/>
      <c r="F18" s="215"/>
      <c r="G18" s="215"/>
      <c r="H18" s="215"/>
      <c r="I18" s="215"/>
      <c r="J18" s="215"/>
      <c r="K18" s="215"/>
      <c r="L18" s="215"/>
      <c r="M18" s="215"/>
    </row>
    <row r="19" spans="1:13" ht="18" x14ac:dyDescent="0.25">
      <c r="A19" s="226" t="s">
        <v>287</v>
      </c>
      <c r="B19" s="227" t="s">
        <v>278</v>
      </c>
      <c r="C19" s="298">
        <v>0</v>
      </c>
      <c r="D19" s="298">
        <v>0</v>
      </c>
      <c r="E19" s="284"/>
      <c r="F19" s="215"/>
      <c r="G19" s="215"/>
      <c r="H19" s="215"/>
      <c r="I19" s="215"/>
      <c r="J19" s="215"/>
      <c r="K19" s="215"/>
      <c r="L19" s="215"/>
      <c r="M19" s="215"/>
    </row>
    <row r="20" spans="1:13" ht="18" x14ac:dyDescent="0.25">
      <c r="A20" s="234">
        <v>51202</v>
      </c>
      <c r="B20" s="235" t="s">
        <v>288</v>
      </c>
      <c r="C20" s="298">
        <v>0</v>
      </c>
      <c r="D20" s="298">
        <v>0</v>
      </c>
      <c r="E20" s="284"/>
      <c r="F20" s="215"/>
      <c r="G20" s="215"/>
      <c r="H20" s="215"/>
      <c r="I20" s="215"/>
      <c r="J20" s="215"/>
      <c r="K20" s="215"/>
      <c r="L20" s="215"/>
      <c r="M20" s="215"/>
    </row>
    <row r="21" spans="1:13" ht="18" x14ac:dyDescent="0.25">
      <c r="A21" s="226" t="s">
        <v>289</v>
      </c>
      <c r="B21" s="227" t="s">
        <v>280</v>
      </c>
      <c r="C21" s="298">
        <v>0</v>
      </c>
      <c r="D21" s="298">
        <v>0</v>
      </c>
      <c r="E21" s="284"/>
      <c r="F21" s="215"/>
      <c r="G21" s="215"/>
      <c r="H21" s="215"/>
      <c r="I21" s="215"/>
      <c r="J21" s="215"/>
      <c r="K21" s="215"/>
      <c r="L21" s="215"/>
      <c r="M21" s="215"/>
    </row>
    <row r="22" spans="1:13" ht="18" x14ac:dyDescent="0.25">
      <c r="A22" s="232" t="s">
        <v>290</v>
      </c>
      <c r="B22" s="233" t="s">
        <v>291</v>
      </c>
      <c r="C22" s="286">
        <f>SUM(C23:C24)</f>
        <v>0</v>
      </c>
      <c r="D22" s="286">
        <f>SUM(D23:D24)</f>
        <v>0</v>
      </c>
      <c r="E22" s="284"/>
      <c r="F22" s="215"/>
      <c r="G22" s="215"/>
      <c r="H22" s="215"/>
      <c r="I22" s="215"/>
      <c r="J22" s="215"/>
      <c r="K22" s="215"/>
      <c r="L22" s="215"/>
      <c r="M22" s="215"/>
    </row>
    <row r="23" spans="1:13" ht="18" x14ac:dyDescent="0.25">
      <c r="A23" s="234">
        <v>51301</v>
      </c>
      <c r="B23" s="235" t="s">
        <v>292</v>
      </c>
      <c r="C23" s="301">
        <v>0</v>
      </c>
      <c r="D23" s="301">
        <v>0</v>
      </c>
      <c r="E23" s="284"/>
      <c r="F23" s="215"/>
      <c r="G23" s="215"/>
      <c r="H23" s="215"/>
      <c r="I23" s="215"/>
      <c r="J23" s="215"/>
      <c r="K23" s="215"/>
      <c r="L23" s="215"/>
      <c r="M23" s="215"/>
    </row>
    <row r="24" spans="1:13" ht="18" x14ac:dyDescent="0.25">
      <c r="A24" s="234">
        <v>51302</v>
      </c>
      <c r="B24" s="235" t="s">
        <v>293</v>
      </c>
      <c r="C24" s="302">
        <v>0</v>
      </c>
      <c r="D24" s="301">
        <v>0</v>
      </c>
      <c r="E24" s="284"/>
      <c r="F24" s="215"/>
      <c r="G24" s="215"/>
      <c r="H24" s="215"/>
      <c r="I24" s="215"/>
      <c r="J24" s="215"/>
      <c r="K24" s="215"/>
      <c r="L24" s="215"/>
      <c r="M24" s="215"/>
    </row>
    <row r="25" spans="1:13" ht="18" x14ac:dyDescent="0.25">
      <c r="A25" s="222">
        <v>514</v>
      </c>
      <c r="B25" s="238" t="s">
        <v>294</v>
      </c>
      <c r="C25" s="288">
        <f>SUM(C26)</f>
        <v>0</v>
      </c>
      <c r="D25" s="288">
        <f>SUM(D26)</f>
        <v>370</v>
      </c>
      <c r="E25" s="284"/>
      <c r="F25" s="215"/>
      <c r="G25" s="215"/>
      <c r="H25" s="215"/>
      <c r="I25" s="215"/>
      <c r="J25" s="215"/>
      <c r="K25" s="215"/>
      <c r="L25" s="215"/>
      <c r="M25" s="215"/>
    </row>
    <row r="26" spans="1:13" ht="18" x14ac:dyDescent="0.25">
      <c r="A26" s="226" t="s">
        <v>295</v>
      </c>
      <c r="B26" s="227" t="s">
        <v>296</v>
      </c>
      <c r="C26" s="298">
        <v>0</v>
      </c>
      <c r="D26" s="298">
        <v>370</v>
      </c>
      <c r="E26" s="284"/>
      <c r="F26" s="215"/>
      <c r="G26" s="215"/>
      <c r="H26" s="215"/>
      <c r="I26" s="215"/>
      <c r="J26" s="215"/>
      <c r="K26" s="215"/>
      <c r="L26" s="215"/>
      <c r="M26" s="215"/>
    </row>
    <row r="27" spans="1:13" ht="18" x14ac:dyDescent="0.25">
      <c r="A27" s="222">
        <v>515</v>
      </c>
      <c r="B27" s="238" t="s">
        <v>297</v>
      </c>
      <c r="C27" s="286">
        <f>SUM(C28)</f>
        <v>0</v>
      </c>
      <c r="D27" s="286">
        <f>SUM(D28)</f>
        <v>335</v>
      </c>
      <c r="E27" s="284"/>
      <c r="F27" s="215"/>
      <c r="G27" s="215"/>
      <c r="H27" s="215"/>
      <c r="I27" s="215"/>
      <c r="J27" s="215"/>
      <c r="K27" s="215"/>
      <c r="L27" s="215"/>
      <c r="M27" s="215"/>
    </row>
    <row r="28" spans="1:13" ht="18" x14ac:dyDescent="0.25">
      <c r="A28" s="226" t="s">
        <v>298</v>
      </c>
      <c r="B28" s="227" t="s">
        <v>299</v>
      </c>
      <c r="C28" s="298">
        <v>0</v>
      </c>
      <c r="D28" s="298">
        <v>335</v>
      </c>
      <c r="E28" s="284"/>
      <c r="F28" s="215"/>
      <c r="G28" s="215"/>
      <c r="H28" s="215"/>
      <c r="I28" s="215"/>
      <c r="J28" s="215"/>
      <c r="K28" s="215"/>
      <c r="L28" s="215"/>
      <c r="M28" s="215"/>
    </row>
    <row r="29" spans="1:13" ht="18" x14ac:dyDescent="0.25">
      <c r="A29" s="232" t="s">
        <v>300</v>
      </c>
      <c r="B29" s="233" t="s">
        <v>301</v>
      </c>
      <c r="C29" s="286" t="s">
        <v>302</v>
      </c>
      <c r="D29" s="286">
        <f>SUM(D30:D31)</f>
        <v>0</v>
      </c>
      <c r="E29" s="284"/>
      <c r="F29" s="215"/>
      <c r="G29" s="215"/>
      <c r="H29" s="215"/>
      <c r="I29" s="215"/>
      <c r="J29" s="215"/>
      <c r="K29" s="215"/>
      <c r="L29" s="215"/>
      <c r="M29" s="215"/>
    </row>
    <row r="30" spans="1:13" ht="18" x14ac:dyDescent="0.25">
      <c r="A30" s="234">
        <v>51601</v>
      </c>
      <c r="B30" s="235" t="s">
        <v>301</v>
      </c>
      <c r="C30" s="301">
        <v>0</v>
      </c>
      <c r="D30" s="301">
        <v>0</v>
      </c>
      <c r="E30" s="284"/>
      <c r="F30" s="215"/>
      <c r="G30" s="215"/>
      <c r="H30" s="215"/>
      <c r="I30" s="215"/>
      <c r="J30" s="215"/>
      <c r="K30" s="215"/>
      <c r="L30" s="215"/>
      <c r="M30" s="215"/>
    </row>
    <row r="31" spans="1:13" ht="18" x14ac:dyDescent="0.25">
      <c r="A31" s="234">
        <v>51602</v>
      </c>
      <c r="B31" s="235" t="s">
        <v>303</v>
      </c>
      <c r="C31" s="301">
        <v>0</v>
      </c>
      <c r="D31" s="301">
        <v>0</v>
      </c>
      <c r="E31" s="284"/>
      <c r="F31" s="215"/>
      <c r="G31" s="215"/>
      <c r="H31" s="215"/>
      <c r="I31" s="215"/>
      <c r="J31" s="215"/>
      <c r="K31" s="215"/>
      <c r="L31" s="215"/>
      <c r="M31" s="215"/>
    </row>
    <row r="32" spans="1:13" ht="18" x14ac:dyDescent="0.25">
      <c r="A32" s="222">
        <v>517</v>
      </c>
      <c r="B32" s="238" t="s">
        <v>304</v>
      </c>
      <c r="C32" s="301"/>
      <c r="D32" s="301">
        <f>SUM(D33:D34)</f>
        <v>0</v>
      </c>
      <c r="E32" s="284"/>
      <c r="F32" s="215"/>
      <c r="G32" s="215"/>
      <c r="H32" s="215"/>
      <c r="I32" s="215"/>
      <c r="J32" s="215"/>
      <c r="K32" s="215"/>
      <c r="L32" s="215"/>
      <c r="M32" s="215"/>
    </row>
    <row r="33" spans="1:13" ht="18" x14ac:dyDescent="0.25">
      <c r="A33" s="234">
        <v>51701</v>
      </c>
      <c r="B33" s="235" t="s">
        <v>305</v>
      </c>
      <c r="C33" s="301"/>
      <c r="D33" s="301">
        <v>0</v>
      </c>
      <c r="E33" s="284"/>
      <c r="F33" s="215"/>
      <c r="G33" s="215"/>
      <c r="H33" s="215"/>
      <c r="I33" s="215"/>
      <c r="J33" s="215"/>
      <c r="K33" s="215"/>
      <c r="L33" s="215"/>
      <c r="M33" s="215"/>
    </row>
    <row r="34" spans="1:13" ht="18" x14ac:dyDescent="0.25">
      <c r="A34" s="234">
        <v>51702</v>
      </c>
      <c r="B34" s="235" t="s">
        <v>306</v>
      </c>
      <c r="C34" s="301"/>
      <c r="D34" s="301">
        <v>0</v>
      </c>
      <c r="E34" s="284"/>
      <c r="F34" s="215"/>
      <c r="G34" s="215"/>
      <c r="H34" s="215"/>
      <c r="I34" s="215"/>
      <c r="J34" s="215"/>
      <c r="K34" s="215"/>
      <c r="L34" s="215"/>
      <c r="M34" s="215"/>
    </row>
    <row r="35" spans="1:13" ht="18" x14ac:dyDescent="0.25">
      <c r="A35" s="222">
        <v>519</v>
      </c>
      <c r="B35" s="238" t="s">
        <v>307</v>
      </c>
      <c r="C35" s="288">
        <f>SUM(C36:C37)</f>
        <v>0</v>
      </c>
      <c r="D35" s="288">
        <f>SUM(D36:D37)</f>
        <v>0</v>
      </c>
      <c r="E35" s="284"/>
      <c r="F35" s="215"/>
      <c r="G35" s="215"/>
      <c r="H35" s="215"/>
      <c r="I35" s="215"/>
      <c r="J35" s="215"/>
      <c r="K35" s="215"/>
      <c r="L35" s="215"/>
      <c r="M35" s="215"/>
    </row>
    <row r="36" spans="1:13" ht="18" x14ac:dyDescent="0.25">
      <c r="A36" s="234">
        <v>51901</v>
      </c>
      <c r="B36" s="235" t="s">
        <v>308</v>
      </c>
      <c r="C36" s="301">
        <v>0</v>
      </c>
      <c r="D36" s="301">
        <v>0</v>
      </c>
      <c r="E36" s="284"/>
      <c r="F36" s="215"/>
      <c r="G36" s="215"/>
      <c r="H36" s="215"/>
      <c r="I36" s="215"/>
      <c r="J36" s="215"/>
      <c r="K36" s="215"/>
      <c r="L36" s="215"/>
      <c r="M36" s="215"/>
    </row>
    <row r="37" spans="1:13" ht="18" x14ac:dyDescent="0.25">
      <c r="A37" s="234">
        <v>51999</v>
      </c>
      <c r="B37" s="235" t="s">
        <v>307</v>
      </c>
      <c r="C37" s="301">
        <v>0</v>
      </c>
      <c r="D37" s="301">
        <v>0</v>
      </c>
      <c r="E37" s="284"/>
      <c r="F37" s="215"/>
      <c r="G37" s="215"/>
      <c r="H37" s="215"/>
      <c r="I37" s="215"/>
      <c r="J37" s="215"/>
      <c r="K37" s="215"/>
      <c r="L37" s="215"/>
      <c r="M37" s="215"/>
    </row>
    <row r="38" spans="1:13" ht="18" x14ac:dyDescent="0.25">
      <c r="A38" s="222">
        <v>54</v>
      </c>
      <c r="B38" s="238" t="s">
        <v>193</v>
      </c>
      <c r="C38" s="286">
        <f>SUM(C39,C59,C65,C82,)</f>
        <v>0</v>
      </c>
      <c r="D38" s="286">
        <f>SUM(D39,D59,D65,D82,)</f>
        <v>188</v>
      </c>
      <c r="E38" s="284"/>
      <c r="F38" s="215"/>
      <c r="G38" s="215"/>
      <c r="H38" s="215"/>
      <c r="I38" s="215"/>
      <c r="J38" s="215"/>
      <c r="K38" s="215"/>
      <c r="L38" s="215"/>
      <c r="M38" s="215"/>
    </row>
    <row r="39" spans="1:13" ht="18" x14ac:dyDescent="0.25">
      <c r="A39" s="222">
        <v>541</v>
      </c>
      <c r="B39" s="238" t="s">
        <v>309</v>
      </c>
      <c r="C39" s="288">
        <f>SUM(C40:C58)</f>
        <v>0</v>
      </c>
      <c r="D39" s="288">
        <f>SUM(D40:D58)</f>
        <v>188</v>
      </c>
      <c r="E39" s="284"/>
      <c r="F39" s="215"/>
      <c r="G39" s="215"/>
      <c r="H39" s="215"/>
      <c r="I39" s="215"/>
      <c r="J39" s="215"/>
      <c r="K39" s="215"/>
      <c r="L39" s="215"/>
      <c r="M39" s="215"/>
    </row>
    <row r="40" spans="1:13" ht="18" x14ac:dyDescent="0.25">
      <c r="A40" s="234">
        <v>54101</v>
      </c>
      <c r="B40" s="235" t="s">
        <v>310</v>
      </c>
      <c r="C40" s="301">
        <v>0</v>
      </c>
      <c r="D40" s="301">
        <v>0</v>
      </c>
      <c r="E40" s="284"/>
      <c r="F40" s="215"/>
      <c r="G40" s="215"/>
      <c r="H40" s="215"/>
      <c r="I40" s="215"/>
      <c r="J40" s="215"/>
      <c r="K40" s="215"/>
      <c r="L40" s="215"/>
      <c r="M40" s="215"/>
    </row>
    <row r="41" spans="1:13" ht="18" x14ac:dyDescent="0.25">
      <c r="A41" s="234">
        <v>54103</v>
      </c>
      <c r="B41" s="235" t="s">
        <v>311</v>
      </c>
      <c r="C41" s="301">
        <v>0</v>
      </c>
      <c r="D41" s="301">
        <v>0</v>
      </c>
      <c r="E41" s="284"/>
      <c r="F41" s="215"/>
      <c r="G41" s="215"/>
      <c r="H41" s="215"/>
      <c r="I41" s="215"/>
      <c r="J41" s="215"/>
      <c r="K41" s="215"/>
      <c r="L41" s="215"/>
      <c r="M41" s="215"/>
    </row>
    <row r="42" spans="1:13" ht="18" x14ac:dyDescent="0.25">
      <c r="A42" s="234">
        <v>54104</v>
      </c>
      <c r="B42" s="235" t="s">
        <v>312</v>
      </c>
      <c r="C42" s="301">
        <v>0</v>
      </c>
      <c r="D42" s="301">
        <v>0</v>
      </c>
      <c r="E42" s="284"/>
      <c r="F42" s="215"/>
      <c r="G42" s="215"/>
      <c r="H42" s="215"/>
      <c r="I42" s="215"/>
      <c r="J42" s="215"/>
      <c r="K42" s="215"/>
      <c r="L42" s="215"/>
      <c r="M42" s="215"/>
    </row>
    <row r="43" spans="1:13" ht="18" x14ac:dyDescent="0.25">
      <c r="A43" s="234">
        <v>54105</v>
      </c>
      <c r="B43" s="235" t="s">
        <v>313</v>
      </c>
      <c r="C43" s="301">
        <v>0</v>
      </c>
      <c r="D43" s="301">
        <v>155</v>
      </c>
      <c r="E43" s="284"/>
      <c r="F43" s="215"/>
      <c r="G43" s="215"/>
      <c r="H43" s="215"/>
      <c r="I43" s="215"/>
      <c r="J43" s="215"/>
      <c r="K43" s="215"/>
      <c r="L43" s="215"/>
      <c r="M43" s="215"/>
    </row>
    <row r="44" spans="1:13" ht="18" x14ac:dyDescent="0.25">
      <c r="A44" s="234">
        <v>54106</v>
      </c>
      <c r="B44" s="235" t="s">
        <v>314</v>
      </c>
      <c r="C44" s="301">
        <v>0</v>
      </c>
      <c r="D44" s="301">
        <v>0</v>
      </c>
      <c r="E44" s="284"/>
      <c r="F44" s="215"/>
      <c r="G44" s="215"/>
      <c r="H44" s="215"/>
      <c r="I44" s="215"/>
      <c r="J44" s="215"/>
      <c r="K44" s="215"/>
      <c r="L44" s="215"/>
      <c r="M44" s="215"/>
    </row>
    <row r="45" spans="1:13" ht="18" x14ac:dyDescent="0.25">
      <c r="A45" s="234">
        <v>54107</v>
      </c>
      <c r="B45" s="235" t="s">
        <v>315</v>
      </c>
      <c r="C45" s="301">
        <v>0</v>
      </c>
      <c r="D45" s="301">
        <v>0</v>
      </c>
      <c r="E45" s="284"/>
      <c r="F45" s="215"/>
      <c r="G45" s="215"/>
      <c r="H45" s="215"/>
      <c r="I45" s="215"/>
      <c r="J45" s="215"/>
      <c r="K45" s="215"/>
      <c r="L45" s="215"/>
      <c r="M45" s="215"/>
    </row>
    <row r="46" spans="1:13" ht="18" x14ac:dyDescent="0.25">
      <c r="A46" s="234">
        <v>54108</v>
      </c>
      <c r="B46" s="235" t="s">
        <v>316</v>
      </c>
      <c r="C46" s="301">
        <v>0</v>
      </c>
      <c r="D46" s="301">
        <v>0</v>
      </c>
      <c r="E46" s="284"/>
      <c r="F46" s="215"/>
      <c r="G46" s="215"/>
      <c r="H46" s="215"/>
      <c r="I46" s="215"/>
      <c r="J46" s="215"/>
      <c r="K46" s="215"/>
      <c r="L46" s="215"/>
      <c r="M46" s="215"/>
    </row>
    <row r="47" spans="1:13" ht="18" x14ac:dyDescent="0.25">
      <c r="A47" s="234">
        <v>54109</v>
      </c>
      <c r="B47" s="235" t="s">
        <v>317</v>
      </c>
      <c r="C47" s="301">
        <v>0</v>
      </c>
      <c r="D47" s="301">
        <v>0</v>
      </c>
      <c r="E47" s="284"/>
      <c r="F47" s="215"/>
      <c r="G47" s="215"/>
      <c r="H47" s="215"/>
      <c r="I47" s="215"/>
      <c r="J47" s="215"/>
      <c r="K47" s="215"/>
      <c r="L47" s="215"/>
      <c r="M47" s="215"/>
    </row>
    <row r="48" spans="1:13" ht="18" x14ac:dyDescent="0.25">
      <c r="A48" s="234">
        <v>54110</v>
      </c>
      <c r="B48" s="235" t="s">
        <v>318</v>
      </c>
      <c r="C48" s="301">
        <v>0</v>
      </c>
      <c r="D48" s="301">
        <v>0</v>
      </c>
      <c r="E48" s="284"/>
      <c r="F48" s="215"/>
      <c r="G48" s="215"/>
      <c r="H48" s="215"/>
      <c r="I48" s="215"/>
      <c r="J48" s="215"/>
      <c r="K48" s="215"/>
      <c r="L48" s="215"/>
      <c r="M48" s="215"/>
    </row>
    <row r="49" spans="1:13" ht="18" x14ac:dyDescent="0.25">
      <c r="A49" s="234">
        <v>54111</v>
      </c>
      <c r="B49" s="235" t="s">
        <v>319</v>
      </c>
      <c r="C49" s="301">
        <v>0</v>
      </c>
      <c r="D49" s="301">
        <v>0</v>
      </c>
      <c r="E49" s="284"/>
      <c r="F49" s="215"/>
      <c r="G49" s="215"/>
      <c r="H49" s="215"/>
      <c r="I49" s="215"/>
      <c r="J49" s="215"/>
      <c r="K49" s="215"/>
      <c r="L49" s="215"/>
      <c r="M49" s="215"/>
    </row>
    <row r="50" spans="1:13" ht="18" x14ac:dyDescent="0.25">
      <c r="A50" s="234">
        <v>54112</v>
      </c>
      <c r="B50" s="235" t="s">
        <v>320</v>
      </c>
      <c r="C50" s="301">
        <v>0</v>
      </c>
      <c r="D50" s="301">
        <v>0</v>
      </c>
      <c r="E50" s="284"/>
      <c r="F50" s="215"/>
      <c r="G50" s="215"/>
      <c r="H50" s="215"/>
      <c r="I50" s="215"/>
      <c r="J50" s="215"/>
      <c r="K50" s="215"/>
      <c r="L50" s="215"/>
      <c r="M50" s="215"/>
    </row>
    <row r="51" spans="1:13" ht="18" x14ac:dyDescent="0.25">
      <c r="A51" s="234">
        <v>54114</v>
      </c>
      <c r="B51" s="235" t="s">
        <v>321</v>
      </c>
      <c r="C51" s="301">
        <v>0</v>
      </c>
      <c r="D51" s="301">
        <v>18</v>
      </c>
      <c r="E51" s="284"/>
      <c r="F51" s="215"/>
      <c r="G51" s="215"/>
      <c r="H51" s="215"/>
      <c r="I51" s="215"/>
      <c r="J51" s="215"/>
      <c r="K51" s="215"/>
      <c r="L51" s="215"/>
      <c r="M51" s="215"/>
    </row>
    <row r="52" spans="1:13" ht="18" x14ac:dyDescent="0.25">
      <c r="A52" s="234">
        <v>54115</v>
      </c>
      <c r="B52" s="235" t="s">
        <v>322</v>
      </c>
      <c r="C52" s="301">
        <v>0</v>
      </c>
      <c r="D52" s="301">
        <v>0</v>
      </c>
      <c r="E52" s="284"/>
      <c r="F52" s="215"/>
      <c r="G52" s="215"/>
      <c r="H52" s="215"/>
      <c r="I52" s="215"/>
      <c r="J52" s="215"/>
      <c r="K52" s="215"/>
      <c r="L52" s="215"/>
      <c r="M52" s="215"/>
    </row>
    <row r="53" spans="1:13" ht="18" x14ac:dyDescent="0.25">
      <c r="A53" s="234">
        <v>54116</v>
      </c>
      <c r="B53" s="235" t="s">
        <v>323</v>
      </c>
      <c r="C53" s="301">
        <v>0</v>
      </c>
      <c r="D53" s="301">
        <v>0</v>
      </c>
      <c r="E53" s="284"/>
      <c r="F53" s="215"/>
      <c r="G53" s="215"/>
      <c r="H53" s="215"/>
      <c r="I53" s="215"/>
      <c r="J53" s="215"/>
      <c r="K53" s="215"/>
      <c r="L53" s="215"/>
      <c r="M53" s="215"/>
    </row>
    <row r="54" spans="1:13" ht="18" x14ac:dyDescent="0.25">
      <c r="A54" s="234">
        <v>54117</v>
      </c>
      <c r="B54" s="235" t="s">
        <v>324</v>
      </c>
      <c r="C54" s="301">
        <v>0</v>
      </c>
      <c r="D54" s="301">
        <v>0</v>
      </c>
      <c r="E54" s="284"/>
      <c r="F54" s="215"/>
      <c r="G54" s="215"/>
      <c r="H54" s="215"/>
      <c r="I54" s="215"/>
      <c r="J54" s="215"/>
      <c r="K54" s="215"/>
      <c r="L54" s="215"/>
      <c r="M54" s="215"/>
    </row>
    <row r="55" spans="1:13" ht="18" x14ac:dyDescent="0.25">
      <c r="A55" s="234">
        <v>54118</v>
      </c>
      <c r="B55" s="235" t="s">
        <v>325</v>
      </c>
      <c r="C55" s="301">
        <v>0</v>
      </c>
      <c r="D55" s="301">
        <v>0</v>
      </c>
      <c r="E55" s="284"/>
      <c r="F55" s="215"/>
      <c r="G55" s="215"/>
      <c r="H55" s="215"/>
      <c r="I55" s="215"/>
      <c r="J55" s="215"/>
      <c r="K55" s="215"/>
      <c r="L55" s="215"/>
      <c r="M55" s="215"/>
    </row>
    <row r="56" spans="1:13" ht="18" x14ac:dyDescent="0.25">
      <c r="A56" s="234">
        <v>54119</v>
      </c>
      <c r="B56" s="235" t="s">
        <v>326</v>
      </c>
      <c r="C56" s="301">
        <v>0</v>
      </c>
      <c r="D56" s="301">
        <v>0</v>
      </c>
      <c r="E56" s="284"/>
      <c r="F56" s="215"/>
      <c r="G56" s="215"/>
      <c r="H56" s="215"/>
      <c r="I56" s="215"/>
      <c r="J56" s="215"/>
      <c r="K56" s="215"/>
      <c r="L56" s="215"/>
      <c r="M56" s="215"/>
    </row>
    <row r="57" spans="1:13" ht="18" x14ac:dyDescent="0.25">
      <c r="A57" s="234">
        <v>54121</v>
      </c>
      <c r="B57" s="235" t="s">
        <v>327</v>
      </c>
      <c r="C57" s="301">
        <v>0</v>
      </c>
      <c r="D57" s="301">
        <v>0</v>
      </c>
      <c r="E57" s="284"/>
      <c r="F57" s="215"/>
      <c r="G57" s="215"/>
      <c r="H57" s="215"/>
      <c r="I57" s="215"/>
      <c r="J57" s="215"/>
      <c r="K57" s="215"/>
      <c r="L57" s="215"/>
      <c r="M57" s="215"/>
    </row>
    <row r="58" spans="1:13" ht="18" x14ac:dyDescent="0.25">
      <c r="A58" s="234">
        <v>54199</v>
      </c>
      <c r="B58" s="235" t="s">
        <v>328</v>
      </c>
      <c r="C58" s="301">
        <v>0</v>
      </c>
      <c r="D58" s="301">
        <v>15</v>
      </c>
      <c r="E58" s="284"/>
      <c r="F58" s="215"/>
      <c r="G58" s="215"/>
      <c r="H58" s="215"/>
      <c r="I58" s="215"/>
      <c r="J58" s="215"/>
      <c r="K58" s="215"/>
      <c r="L58" s="215"/>
      <c r="M58" s="215"/>
    </row>
    <row r="59" spans="1:13" ht="18" x14ac:dyDescent="0.25">
      <c r="A59" s="222">
        <v>542</v>
      </c>
      <c r="B59" s="238" t="s">
        <v>329</v>
      </c>
      <c r="C59" s="288">
        <f>SUM(C60:C64)</f>
        <v>0</v>
      </c>
      <c r="D59" s="288">
        <f>SUM(D60:D64)</f>
        <v>0</v>
      </c>
      <c r="E59" s="284"/>
      <c r="F59" s="215"/>
      <c r="G59" s="215"/>
      <c r="H59" s="215"/>
      <c r="I59" s="215"/>
      <c r="J59" s="215"/>
      <c r="K59" s="215"/>
      <c r="L59" s="215"/>
      <c r="M59" s="215"/>
    </row>
    <row r="60" spans="1:13" ht="18" x14ac:dyDescent="0.25">
      <c r="A60" s="234">
        <v>54205</v>
      </c>
      <c r="B60" s="235" t="s">
        <v>21</v>
      </c>
      <c r="C60" s="301">
        <v>0</v>
      </c>
      <c r="D60" s="301">
        <v>0</v>
      </c>
      <c r="E60" s="284"/>
      <c r="F60" s="215"/>
      <c r="G60" s="215"/>
      <c r="H60" s="215"/>
      <c r="I60" s="215"/>
      <c r="J60" s="215"/>
      <c r="K60" s="215"/>
      <c r="L60" s="215"/>
      <c r="M60" s="215"/>
    </row>
    <row r="61" spans="1:13" ht="18" x14ac:dyDescent="0.25">
      <c r="A61" s="234">
        <v>54201</v>
      </c>
      <c r="B61" s="235" t="s">
        <v>330</v>
      </c>
      <c r="C61" s="301">
        <v>0</v>
      </c>
      <c r="D61" s="301">
        <v>0</v>
      </c>
      <c r="E61" s="284"/>
      <c r="F61" s="215"/>
      <c r="G61" s="215"/>
      <c r="H61" s="215"/>
      <c r="I61" s="215"/>
      <c r="J61" s="215"/>
      <c r="K61" s="215"/>
      <c r="L61" s="215"/>
      <c r="M61" s="215"/>
    </row>
    <row r="62" spans="1:13" ht="18" x14ac:dyDescent="0.25">
      <c r="A62" s="234">
        <v>54202</v>
      </c>
      <c r="B62" s="235" t="s">
        <v>331</v>
      </c>
      <c r="C62" s="301">
        <v>0</v>
      </c>
      <c r="D62" s="301">
        <v>0</v>
      </c>
      <c r="E62" s="284"/>
      <c r="F62" s="215"/>
      <c r="G62" s="215"/>
      <c r="H62" s="215"/>
      <c r="I62" s="215"/>
      <c r="J62" s="215"/>
      <c r="K62" s="215"/>
      <c r="L62" s="215"/>
      <c r="M62" s="215"/>
    </row>
    <row r="63" spans="1:13" ht="18" x14ac:dyDescent="0.25">
      <c r="A63" s="234">
        <v>54203</v>
      </c>
      <c r="B63" s="235" t="s">
        <v>332</v>
      </c>
      <c r="C63" s="301">
        <v>0</v>
      </c>
      <c r="D63" s="301">
        <v>0</v>
      </c>
      <c r="E63" s="284"/>
      <c r="F63" s="215"/>
      <c r="G63" s="215"/>
      <c r="H63" s="215"/>
      <c r="I63" s="215"/>
      <c r="J63" s="215"/>
      <c r="K63" s="215"/>
      <c r="L63" s="215"/>
      <c r="M63" s="215"/>
    </row>
    <row r="64" spans="1:13" ht="18" x14ac:dyDescent="0.25">
      <c r="A64" s="234">
        <v>54204</v>
      </c>
      <c r="B64" s="215" t="s">
        <v>333</v>
      </c>
      <c r="C64" s="303">
        <v>0</v>
      </c>
      <c r="D64" s="303">
        <v>0</v>
      </c>
      <c r="E64" s="284"/>
      <c r="F64" s="215"/>
      <c r="G64" s="215"/>
      <c r="H64" s="215"/>
      <c r="I64" s="215"/>
      <c r="J64" s="215"/>
      <c r="K64" s="215"/>
      <c r="L64" s="215"/>
      <c r="M64" s="215"/>
    </row>
    <row r="65" spans="1:13" ht="18" x14ac:dyDescent="0.25">
      <c r="A65" s="222">
        <v>543</v>
      </c>
      <c r="B65" s="238" t="s">
        <v>334</v>
      </c>
      <c r="C65" s="288">
        <f>SUM(C66:C81)</f>
        <v>0</v>
      </c>
      <c r="D65" s="288">
        <f>SUM(D66:D81)</f>
        <v>0</v>
      </c>
      <c r="E65" s="284"/>
      <c r="F65" s="215"/>
      <c r="G65" s="215"/>
      <c r="H65" s="215"/>
      <c r="I65" s="215"/>
      <c r="J65" s="215"/>
      <c r="K65" s="215"/>
      <c r="L65" s="215"/>
      <c r="M65" s="215"/>
    </row>
    <row r="66" spans="1:13" ht="18" x14ac:dyDescent="0.25">
      <c r="A66" s="234">
        <v>54301</v>
      </c>
      <c r="B66" s="235" t="s">
        <v>335</v>
      </c>
      <c r="C66" s="301">
        <v>0</v>
      </c>
      <c r="D66" s="301">
        <v>0</v>
      </c>
      <c r="E66" s="284"/>
      <c r="F66" s="215"/>
      <c r="G66" s="215"/>
      <c r="H66" s="215"/>
      <c r="I66" s="215"/>
      <c r="J66" s="215"/>
      <c r="K66" s="215"/>
      <c r="L66" s="215"/>
      <c r="M66" s="215"/>
    </row>
    <row r="67" spans="1:13" ht="18" x14ac:dyDescent="0.25">
      <c r="A67" s="234">
        <v>54302</v>
      </c>
      <c r="B67" s="235" t="s">
        <v>336</v>
      </c>
      <c r="C67" s="301">
        <v>0</v>
      </c>
      <c r="D67" s="301">
        <v>0</v>
      </c>
      <c r="E67" s="284"/>
      <c r="F67" s="215"/>
      <c r="G67" s="215"/>
      <c r="H67" s="215"/>
      <c r="I67" s="215"/>
      <c r="J67" s="215"/>
      <c r="K67" s="215"/>
      <c r="L67" s="215"/>
      <c r="M67" s="215"/>
    </row>
    <row r="68" spans="1:13" ht="18" x14ac:dyDescent="0.25">
      <c r="A68" s="234">
        <v>54303</v>
      </c>
      <c r="B68" s="235" t="s">
        <v>337</v>
      </c>
      <c r="C68" s="301">
        <v>0</v>
      </c>
      <c r="D68" s="301">
        <v>0</v>
      </c>
      <c r="E68" s="284"/>
      <c r="F68" s="215"/>
      <c r="G68" s="215"/>
      <c r="H68" s="215"/>
      <c r="I68" s="215"/>
      <c r="J68" s="215"/>
      <c r="K68" s="215"/>
      <c r="L68" s="215"/>
      <c r="M68" s="215"/>
    </row>
    <row r="69" spans="1:13" ht="18" x14ac:dyDescent="0.25">
      <c r="A69" s="234">
        <v>54304</v>
      </c>
      <c r="B69" s="235" t="s">
        <v>338</v>
      </c>
      <c r="C69" s="301">
        <v>0</v>
      </c>
      <c r="D69" s="301">
        <v>0</v>
      </c>
      <c r="E69" s="284"/>
      <c r="F69" s="215"/>
      <c r="G69" s="215"/>
      <c r="H69" s="215"/>
      <c r="I69" s="215"/>
      <c r="J69" s="215"/>
      <c r="K69" s="215"/>
      <c r="L69" s="215"/>
      <c r="M69" s="215"/>
    </row>
    <row r="70" spans="1:13" ht="18" x14ac:dyDescent="0.25">
      <c r="A70" s="234">
        <v>54305</v>
      </c>
      <c r="B70" s="235" t="s">
        <v>339</v>
      </c>
      <c r="C70" s="301">
        <v>0</v>
      </c>
      <c r="D70" s="301">
        <v>0</v>
      </c>
      <c r="E70" s="284"/>
      <c r="F70" s="215"/>
      <c r="G70" s="215"/>
      <c r="H70" s="215"/>
      <c r="I70" s="215"/>
      <c r="J70" s="215"/>
      <c r="K70" s="215"/>
      <c r="L70" s="215"/>
      <c r="M70" s="215"/>
    </row>
    <row r="71" spans="1:13" ht="18" x14ac:dyDescent="0.25">
      <c r="A71" s="234">
        <v>54306</v>
      </c>
      <c r="B71" s="235" t="s">
        <v>340</v>
      </c>
      <c r="C71" s="301">
        <v>0</v>
      </c>
      <c r="D71" s="301">
        <v>0</v>
      </c>
      <c r="E71" s="284"/>
      <c r="F71" s="215"/>
      <c r="G71" s="215"/>
      <c r="H71" s="215"/>
      <c r="I71" s="215"/>
      <c r="J71" s="215"/>
      <c r="K71" s="215"/>
      <c r="L71" s="215"/>
      <c r="M71" s="215"/>
    </row>
    <row r="72" spans="1:13" ht="18" x14ac:dyDescent="0.25">
      <c r="A72" s="234">
        <v>54307</v>
      </c>
      <c r="B72" s="235" t="s">
        <v>341</v>
      </c>
      <c r="C72" s="301">
        <v>0</v>
      </c>
      <c r="D72" s="301">
        <v>0</v>
      </c>
      <c r="E72" s="284"/>
      <c r="F72" s="215"/>
      <c r="G72" s="215"/>
      <c r="H72" s="215"/>
      <c r="I72" s="215"/>
      <c r="J72" s="215"/>
      <c r="K72" s="215"/>
      <c r="L72" s="215"/>
      <c r="M72" s="215"/>
    </row>
    <row r="73" spans="1:13" ht="18" x14ac:dyDescent="0.25">
      <c r="A73" s="234">
        <v>54309</v>
      </c>
      <c r="B73" s="235" t="s">
        <v>342</v>
      </c>
      <c r="C73" s="301">
        <v>0</v>
      </c>
      <c r="D73" s="301">
        <v>0</v>
      </c>
      <c r="E73" s="284"/>
      <c r="F73" s="215"/>
      <c r="G73" s="215"/>
      <c r="H73" s="215"/>
      <c r="I73" s="215"/>
      <c r="J73" s="215"/>
      <c r="K73" s="215"/>
      <c r="L73" s="215"/>
      <c r="M73" s="215"/>
    </row>
    <row r="74" spans="1:13" ht="18" x14ac:dyDescent="0.25">
      <c r="A74" s="234">
        <v>54310</v>
      </c>
      <c r="B74" s="235" t="s">
        <v>343</v>
      </c>
      <c r="C74" s="301">
        <v>0</v>
      </c>
      <c r="D74" s="301">
        <v>0</v>
      </c>
      <c r="E74" s="284"/>
      <c r="F74" s="215"/>
      <c r="G74" s="215"/>
      <c r="H74" s="215"/>
      <c r="I74" s="215"/>
      <c r="J74" s="215"/>
      <c r="K74" s="215"/>
      <c r="L74" s="215"/>
      <c r="M74" s="215"/>
    </row>
    <row r="75" spans="1:13" ht="18" x14ac:dyDescent="0.25">
      <c r="A75" s="234">
        <v>54311</v>
      </c>
      <c r="B75" s="235" t="s">
        <v>344</v>
      </c>
      <c r="C75" s="301">
        <v>0</v>
      </c>
      <c r="D75" s="301">
        <v>0</v>
      </c>
      <c r="E75" s="284"/>
      <c r="F75" s="215"/>
      <c r="G75" s="215"/>
      <c r="H75" s="215"/>
      <c r="I75" s="215"/>
      <c r="J75" s="215"/>
      <c r="K75" s="215"/>
      <c r="L75" s="215"/>
      <c r="M75" s="215"/>
    </row>
    <row r="76" spans="1:13" ht="18" x14ac:dyDescent="0.25">
      <c r="A76" s="241">
        <v>54313</v>
      </c>
      <c r="B76" s="235" t="s">
        <v>345</v>
      </c>
      <c r="C76" s="301">
        <v>0</v>
      </c>
      <c r="D76" s="301">
        <v>0</v>
      </c>
      <c r="E76" s="284"/>
      <c r="F76" s="215"/>
      <c r="G76" s="215"/>
      <c r="H76" s="215"/>
      <c r="I76" s="215"/>
      <c r="J76" s="215"/>
      <c r="K76" s="215"/>
      <c r="L76" s="215"/>
      <c r="M76" s="215"/>
    </row>
    <row r="77" spans="1:13" ht="18" x14ac:dyDescent="0.25">
      <c r="A77" s="242">
        <v>54316</v>
      </c>
      <c r="B77" s="235" t="s">
        <v>346</v>
      </c>
      <c r="C77" s="301">
        <v>0</v>
      </c>
      <c r="D77" s="301">
        <v>0</v>
      </c>
      <c r="E77" s="284"/>
      <c r="F77" s="215"/>
      <c r="G77" s="215"/>
      <c r="H77" s="215"/>
      <c r="I77" s="215"/>
      <c r="J77" s="215"/>
      <c r="K77" s="215"/>
      <c r="L77" s="215"/>
      <c r="M77" s="215"/>
    </row>
    <row r="78" spans="1:13" ht="18" x14ac:dyDescent="0.25">
      <c r="A78" s="243">
        <v>54317</v>
      </c>
      <c r="B78" s="235" t="s">
        <v>347</v>
      </c>
      <c r="C78" s="301">
        <v>0</v>
      </c>
      <c r="D78" s="301">
        <v>0</v>
      </c>
      <c r="E78" s="284"/>
      <c r="F78" s="215"/>
      <c r="G78" s="215"/>
      <c r="H78" s="215"/>
      <c r="I78" s="215"/>
      <c r="J78" s="215"/>
      <c r="K78" s="215"/>
      <c r="L78" s="215"/>
      <c r="M78" s="215"/>
    </row>
    <row r="79" spans="1:13" ht="18" x14ac:dyDescent="0.25">
      <c r="A79" s="244">
        <v>54314</v>
      </c>
      <c r="B79" s="235" t="s">
        <v>348</v>
      </c>
      <c r="C79" s="301">
        <v>0</v>
      </c>
      <c r="D79" s="301">
        <v>0</v>
      </c>
      <c r="E79" s="284"/>
      <c r="F79" s="215"/>
      <c r="G79" s="215"/>
      <c r="H79" s="215"/>
      <c r="I79" s="215"/>
      <c r="J79" s="215"/>
      <c r="K79" s="215"/>
      <c r="L79" s="215"/>
      <c r="M79" s="215"/>
    </row>
    <row r="80" spans="1:13" ht="18" x14ac:dyDescent="0.25">
      <c r="A80" s="244">
        <v>54318</v>
      </c>
      <c r="B80" s="245" t="s">
        <v>349</v>
      </c>
      <c r="C80" s="301">
        <v>0</v>
      </c>
      <c r="D80" s="301">
        <v>0</v>
      </c>
      <c r="E80" s="284"/>
      <c r="F80" s="215"/>
      <c r="G80" s="215"/>
      <c r="H80" s="215"/>
      <c r="I80" s="215"/>
      <c r="J80" s="215"/>
      <c r="K80" s="215"/>
      <c r="L80" s="215"/>
      <c r="M80" s="215"/>
    </row>
    <row r="81" spans="1:13" ht="18" x14ac:dyDescent="0.25">
      <c r="A81" s="234">
        <v>54399</v>
      </c>
      <c r="B81" s="245" t="s">
        <v>350</v>
      </c>
      <c r="C81" s="301">
        <v>0</v>
      </c>
      <c r="D81" s="301">
        <v>0</v>
      </c>
      <c r="E81" s="284"/>
      <c r="F81" s="215"/>
      <c r="G81" s="215"/>
      <c r="H81" s="215"/>
      <c r="I81" s="215"/>
      <c r="J81" s="215"/>
      <c r="K81" s="215"/>
      <c r="L81" s="215"/>
      <c r="M81" s="215"/>
    </row>
    <row r="82" spans="1:13" ht="18" x14ac:dyDescent="0.25">
      <c r="A82" s="222">
        <v>544</v>
      </c>
      <c r="B82" s="246" t="s">
        <v>351</v>
      </c>
      <c r="C82" s="288">
        <f>SUM(C83:C93)</f>
        <v>0</v>
      </c>
      <c r="D82" s="288">
        <f>SUM(D83:D93)</f>
        <v>0</v>
      </c>
      <c r="E82" s="284"/>
      <c r="F82" s="215"/>
      <c r="G82" s="215"/>
      <c r="H82" s="215"/>
      <c r="I82" s="215"/>
      <c r="J82" s="215"/>
      <c r="K82" s="215"/>
      <c r="L82" s="215"/>
      <c r="M82" s="215"/>
    </row>
    <row r="83" spans="1:13" ht="18" x14ac:dyDescent="0.25">
      <c r="A83" s="234">
        <v>54401</v>
      </c>
      <c r="B83" s="235" t="s">
        <v>352</v>
      </c>
      <c r="C83" s="301">
        <v>0</v>
      </c>
      <c r="D83" s="301">
        <v>0</v>
      </c>
      <c r="E83" s="284"/>
      <c r="F83" s="215"/>
      <c r="G83" s="215"/>
      <c r="H83" s="215"/>
      <c r="I83" s="215"/>
      <c r="J83" s="215"/>
      <c r="K83" s="215"/>
      <c r="L83" s="215"/>
      <c r="M83" s="215"/>
    </row>
    <row r="84" spans="1:13" ht="18" x14ac:dyDescent="0.25">
      <c r="A84" s="234">
        <v>54402</v>
      </c>
      <c r="B84" s="235" t="s">
        <v>407</v>
      </c>
      <c r="C84" s="301">
        <v>0</v>
      </c>
      <c r="D84" s="301">
        <v>0</v>
      </c>
      <c r="E84" s="284"/>
      <c r="F84" s="215"/>
      <c r="G84" s="215"/>
      <c r="H84" s="215"/>
      <c r="I84" s="215"/>
      <c r="J84" s="215"/>
      <c r="K84" s="215"/>
      <c r="L84" s="215"/>
      <c r="M84" s="215"/>
    </row>
    <row r="85" spans="1:13" ht="18" x14ac:dyDescent="0.25">
      <c r="A85" s="234">
        <v>54404</v>
      </c>
      <c r="B85" s="235" t="s">
        <v>353</v>
      </c>
      <c r="C85" s="301">
        <v>0</v>
      </c>
      <c r="D85" s="301">
        <v>0</v>
      </c>
      <c r="E85" s="284"/>
      <c r="F85" s="215"/>
      <c r="G85" s="215"/>
      <c r="H85" s="215"/>
      <c r="I85" s="215"/>
      <c r="J85" s="215"/>
      <c r="K85" s="215"/>
      <c r="L85" s="215"/>
      <c r="M85" s="215"/>
    </row>
    <row r="86" spans="1:13" ht="18" x14ac:dyDescent="0.25">
      <c r="A86" s="234">
        <v>54403</v>
      </c>
      <c r="B86" s="235" t="s">
        <v>354</v>
      </c>
      <c r="C86" s="301">
        <v>0</v>
      </c>
      <c r="D86" s="301">
        <v>0</v>
      </c>
      <c r="E86" s="284"/>
      <c r="F86" s="215"/>
      <c r="G86" s="215"/>
      <c r="H86" s="215"/>
      <c r="I86" s="215"/>
      <c r="J86" s="215"/>
      <c r="K86" s="215"/>
      <c r="L86" s="215"/>
      <c r="M86" s="215"/>
    </row>
    <row r="87" spans="1:13" ht="18" x14ac:dyDescent="0.25">
      <c r="A87" s="234">
        <v>54501</v>
      </c>
      <c r="B87" s="235" t="s">
        <v>355</v>
      </c>
      <c r="C87" s="301">
        <v>0</v>
      </c>
      <c r="D87" s="301">
        <v>0</v>
      </c>
      <c r="E87" s="284"/>
      <c r="F87" s="215"/>
      <c r="G87" s="215"/>
      <c r="H87" s="215"/>
      <c r="I87" s="215"/>
      <c r="J87" s="215"/>
      <c r="K87" s="215"/>
      <c r="L87" s="215"/>
      <c r="M87" s="215"/>
    </row>
    <row r="88" spans="1:13" ht="18" x14ac:dyDescent="0.25">
      <c r="A88" s="234">
        <v>54503</v>
      </c>
      <c r="B88" s="235" t="s">
        <v>356</v>
      </c>
      <c r="C88" s="301">
        <v>0</v>
      </c>
      <c r="D88" s="301">
        <v>0</v>
      </c>
      <c r="E88" s="284"/>
      <c r="F88" s="215"/>
      <c r="G88" s="215"/>
      <c r="H88" s="215"/>
      <c r="I88" s="215"/>
      <c r="J88" s="215"/>
      <c r="K88" s="215"/>
      <c r="L88" s="215"/>
      <c r="M88" s="215"/>
    </row>
    <row r="89" spans="1:13" ht="18" x14ac:dyDescent="0.25">
      <c r="A89" s="234">
        <v>54505</v>
      </c>
      <c r="B89" s="235" t="s">
        <v>357</v>
      </c>
      <c r="C89" s="301">
        <v>0</v>
      </c>
      <c r="D89" s="301">
        <v>0</v>
      </c>
      <c r="E89" s="284"/>
      <c r="F89" s="215"/>
      <c r="G89" s="215"/>
      <c r="H89" s="215"/>
      <c r="I89" s="215"/>
      <c r="J89" s="215"/>
      <c r="K89" s="215"/>
      <c r="L89" s="215"/>
      <c r="M89" s="215"/>
    </row>
    <row r="90" spans="1:13" ht="18" x14ac:dyDescent="0.25">
      <c r="A90" s="234">
        <v>54507</v>
      </c>
      <c r="B90" s="235" t="s">
        <v>358</v>
      </c>
      <c r="C90" s="301">
        <v>0</v>
      </c>
      <c r="D90" s="301">
        <v>0</v>
      </c>
      <c r="E90" s="284"/>
      <c r="F90" s="215"/>
      <c r="G90" s="215"/>
      <c r="H90" s="215"/>
      <c r="I90" s="215"/>
      <c r="J90" s="215"/>
      <c r="K90" s="215"/>
      <c r="L90" s="215"/>
      <c r="M90" s="215"/>
    </row>
    <row r="91" spans="1:13" ht="18" x14ac:dyDescent="0.25">
      <c r="A91" s="234">
        <v>54599</v>
      </c>
      <c r="B91" s="235" t="s">
        <v>359</v>
      </c>
      <c r="C91" s="301">
        <v>0</v>
      </c>
      <c r="D91" s="301">
        <v>0</v>
      </c>
      <c r="E91" s="284"/>
      <c r="F91" s="215"/>
      <c r="G91" s="215"/>
      <c r="H91" s="215"/>
      <c r="I91" s="215"/>
      <c r="J91" s="215"/>
      <c r="K91" s="215"/>
      <c r="L91" s="215"/>
      <c r="M91" s="215"/>
    </row>
    <row r="92" spans="1:13" ht="18" x14ac:dyDescent="0.25">
      <c r="A92" s="234">
        <v>54508</v>
      </c>
      <c r="B92" s="235" t="s">
        <v>360</v>
      </c>
      <c r="C92" s="301">
        <v>0</v>
      </c>
      <c r="D92" s="301">
        <v>0</v>
      </c>
      <c r="E92" s="284"/>
      <c r="F92" s="215"/>
      <c r="G92" s="215"/>
      <c r="H92" s="215"/>
      <c r="I92" s="215"/>
      <c r="J92" s="215"/>
      <c r="K92" s="215"/>
      <c r="L92" s="215"/>
      <c r="M92" s="215"/>
    </row>
    <row r="93" spans="1:13" ht="18" x14ac:dyDescent="0.25">
      <c r="A93" s="234">
        <v>54699</v>
      </c>
      <c r="B93" s="235" t="s">
        <v>44</v>
      </c>
      <c r="C93" s="301">
        <v>0</v>
      </c>
      <c r="D93" s="301">
        <v>0</v>
      </c>
      <c r="E93" s="284"/>
      <c r="F93" s="215"/>
      <c r="G93" s="215"/>
      <c r="H93" s="215"/>
      <c r="I93" s="215"/>
      <c r="J93" s="215"/>
      <c r="K93" s="215"/>
      <c r="L93" s="215"/>
      <c r="M93" s="215"/>
    </row>
    <row r="94" spans="1:13" ht="18" x14ac:dyDescent="0.25">
      <c r="A94" s="222">
        <v>55</v>
      </c>
      <c r="B94" s="238" t="s">
        <v>194</v>
      </c>
      <c r="C94" s="288">
        <f>SUM(C97,C99,C103,)+C95</f>
        <v>0</v>
      </c>
      <c r="D94" s="288">
        <f>SUM(D97,D99,D103,)+D95</f>
        <v>0</v>
      </c>
      <c r="E94" s="284"/>
      <c r="F94" s="215"/>
      <c r="G94" s="215"/>
      <c r="H94" s="215"/>
      <c r="I94" s="215"/>
      <c r="J94" s="215"/>
      <c r="K94" s="215"/>
      <c r="L94" s="215"/>
      <c r="M94" s="215"/>
    </row>
    <row r="95" spans="1:13" ht="18" x14ac:dyDescent="0.25">
      <c r="A95" s="222">
        <v>553</v>
      </c>
      <c r="B95" s="238" t="s">
        <v>361</v>
      </c>
      <c r="C95" s="288">
        <f>+C96</f>
        <v>0</v>
      </c>
      <c r="D95" s="288">
        <f>+D96</f>
        <v>0</v>
      </c>
      <c r="E95" s="284"/>
      <c r="F95" s="215"/>
      <c r="G95" s="215"/>
      <c r="H95" s="215"/>
      <c r="I95" s="215"/>
      <c r="J95" s="215"/>
      <c r="K95" s="215"/>
      <c r="L95" s="215"/>
      <c r="M95" s="215"/>
    </row>
    <row r="96" spans="1:13" ht="18" x14ac:dyDescent="0.25">
      <c r="A96" s="234">
        <v>55308</v>
      </c>
      <c r="B96" s="235" t="s">
        <v>362</v>
      </c>
      <c r="C96" s="288">
        <v>0</v>
      </c>
      <c r="D96" s="288">
        <v>0</v>
      </c>
      <c r="E96" s="284"/>
      <c r="F96" s="215"/>
      <c r="G96" s="215"/>
      <c r="H96" s="215"/>
      <c r="I96" s="215"/>
      <c r="J96" s="215"/>
      <c r="K96" s="215"/>
      <c r="L96" s="215"/>
      <c r="M96" s="215"/>
    </row>
    <row r="97" spans="1:13" ht="18" x14ac:dyDescent="0.25">
      <c r="A97" s="222">
        <v>555</v>
      </c>
      <c r="B97" s="238" t="s">
        <v>363</v>
      </c>
      <c r="C97" s="288">
        <f>SUM(C98)</f>
        <v>0</v>
      </c>
      <c r="D97" s="288">
        <f>SUM(D98)</f>
        <v>0</v>
      </c>
      <c r="E97" s="284"/>
      <c r="F97" s="215"/>
      <c r="G97" s="215"/>
      <c r="H97" s="215"/>
      <c r="I97" s="215"/>
      <c r="J97" s="215"/>
      <c r="K97" s="215"/>
      <c r="L97" s="215"/>
      <c r="M97" s="215"/>
    </row>
    <row r="98" spans="1:13" ht="18" x14ac:dyDescent="0.25">
      <c r="A98" s="234">
        <v>55599</v>
      </c>
      <c r="B98" s="235" t="s">
        <v>364</v>
      </c>
      <c r="C98" s="301"/>
      <c r="D98" s="301">
        <v>0</v>
      </c>
      <c r="E98" s="284"/>
      <c r="F98" s="215"/>
      <c r="G98" s="215"/>
      <c r="H98" s="215"/>
      <c r="I98" s="215"/>
      <c r="J98" s="215"/>
      <c r="K98" s="215"/>
      <c r="L98" s="215"/>
      <c r="M98" s="215"/>
    </row>
    <row r="99" spans="1:13" ht="18" x14ac:dyDescent="0.25">
      <c r="A99" s="222">
        <v>556</v>
      </c>
      <c r="B99" s="238" t="s">
        <v>365</v>
      </c>
      <c r="C99" s="288">
        <f>SUM(C100:C102)</f>
        <v>0</v>
      </c>
      <c r="D99" s="288">
        <f>SUM(D100:D102)</f>
        <v>0</v>
      </c>
      <c r="E99" s="288">
        <f>SUM(E100:E102)</f>
        <v>0</v>
      </c>
      <c r="F99" s="215"/>
      <c r="G99" s="215"/>
      <c r="H99" s="215"/>
      <c r="I99" s="215"/>
      <c r="J99" s="215"/>
      <c r="K99" s="215"/>
      <c r="L99" s="215"/>
      <c r="M99" s="215"/>
    </row>
    <row r="100" spans="1:13" ht="18" x14ac:dyDescent="0.25">
      <c r="A100" s="234">
        <v>55601</v>
      </c>
      <c r="B100" s="235" t="s">
        <v>366</v>
      </c>
      <c r="C100" s="301">
        <v>0</v>
      </c>
      <c r="D100" s="301">
        <v>0</v>
      </c>
      <c r="E100" s="289">
        <v>0</v>
      </c>
      <c r="F100" s="215"/>
      <c r="G100" s="215"/>
      <c r="H100" s="215"/>
      <c r="I100" s="215"/>
      <c r="J100" s="215"/>
      <c r="K100" s="215"/>
      <c r="L100" s="215"/>
      <c r="M100" s="215"/>
    </row>
    <row r="101" spans="1:13" ht="18" x14ac:dyDescent="0.25">
      <c r="A101" s="234">
        <v>55602</v>
      </c>
      <c r="B101" s="235" t="s">
        <v>367</v>
      </c>
      <c r="C101" s="301">
        <v>0</v>
      </c>
      <c r="D101" s="301">
        <v>0</v>
      </c>
      <c r="E101" s="284"/>
      <c r="F101" s="215"/>
      <c r="G101" s="215"/>
      <c r="H101" s="215"/>
      <c r="I101" s="215"/>
      <c r="J101" s="215"/>
      <c r="K101" s="215"/>
      <c r="L101" s="215"/>
      <c r="M101" s="215"/>
    </row>
    <row r="102" spans="1:13" ht="18" x14ac:dyDescent="0.25">
      <c r="A102" s="234">
        <v>55603</v>
      </c>
      <c r="B102" s="235" t="s">
        <v>368</v>
      </c>
      <c r="C102" s="301">
        <v>0</v>
      </c>
      <c r="D102" s="301">
        <v>0</v>
      </c>
      <c r="E102" s="284"/>
      <c r="F102" s="215"/>
      <c r="G102" s="215"/>
      <c r="H102" s="215"/>
      <c r="I102" s="215"/>
      <c r="J102" s="215"/>
      <c r="K102" s="215"/>
      <c r="L102" s="215"/>
      <c r="M102" s="215"/>
    </row>
    <row r="103" spans="1:13" ht="18" x14ac:dyDescent="0.25">
      <c r="A103" s="222">
        <v>557</v>
      </c>
      <c r="B103" s="238" t="s">
        <v>369</v>
      </c>
      <c r="C103" s="288">
        <f>SUM(C104:C104)</f>
        <v>0</v>
      </c>
      <c r="D103" s="288">
        <f>SUM(D104:D104)</f>
        <v>0</v>
      </c>
      <c r="E103" s="284"/>
      <c r="F103" s="215"/>
      <c r="G103" s="215"/>
      <c r="H103" s="215"/>
      <c r="I103" s="215"/>
      <c r="J103" s="215"/>
      <c r="K103" s="215"/>
      <c r="L103" s="215"/>
      <c r="M103" s="215"/>
    </row>
    <row r="104" spans="1:13" ht="18" x14ac:dyDescent="0.25">
      <c r="A104" s="234">
        <v>55799</v>
      </c>
      <c r="B104" s="235" t="s">
        <v>370</v>
      </c>
      <c r="C104" s="301">
        <v>0</v>
      </c>
      <c r="D104" s="301">
        <v>0</v>
      </c>
      <c r="E104" s="284"/>
      <c r="F104" s="215"/>
      <c r="G104" s="215"/>
      <c r="H104" s="215"/>
      <c r="I104" s="215"/>
      <c r="J104" s="215"/>
      <c r="K104" s="215"/>
      <c r="L104" s="215"/>
      <c r="M104" s="215"/>
    </row>
    <row r="105" spans="1:13" ht="18" x14ac:dyDescent="0.25">
      <c r="A105" s="222">
        <v>56</v>
      </c>
      <c r="B105" s="238" t="s">
        <v>195</v>
      </c>
      <c r="C105" s="288">
        <f>SUM(C106,)</f>
        <v>0</v>
      </c>
      <c r="D105" s="288">
        <f>SUM(D106,)</f>
        <v>0</v>
      </c>
      <c r="E105" s="284"/>
      <c r="F105" s="215"/>
      <c r="G105" s="215"/>
      <c r="H105" s="215"/>
      <c r="I105" s="215"/>
      <c r="J105" s="215"/>
      <c r="K105" s="215"/>
      <c r="L105" s="215"/>
      <c r="M105" s="215"/>
    </row>
    <row r="106" spans="1:13" ht="18" x14ac:dyDescent="0.25">
      <c r="A106" s="222">
        <v>562</v>
      </c>
      <c r="B106" s="238" t="s">
        <v>371</v>
      </c>
      <c r="C106" s="288">
        <f>SUM(C107:C110)</f>
        <v>0</v>
      </c>
      <c r="D106" s="288">
        <f>SUM(D107:D110)</f>
        <v>0</v>
      </c>
      <c r="E106" s="284"/>
      <c r="F106" s="215"/>
      <c r="G106" s="215"/>
      <c r="H106" s="215"/>
      <c r="I106" s="215"/>
      <c r="J106" s="215"/>
      <c r="K106" s="215"/>
      <c r="L106" s="215"/>
      <c r="M106" s="215"/>
    </row>
    <row r="107" spans="1:13" ht="18" x14ac:dyDescent="0.25">
      <c r="A107" s="234">
        <v>56201</v>
      </c>
      <c r="B107" s="235" t="s">
        <v>195</v>
      </c>
      <c r="C107" s="301">
        <v>0</v>
      </c>
      <c r="D107" s="301">
        <v>0</v>
      </c>
      <c r="E107" s="284"/>
      <c r="F107" s="215"/>
      <c r="G107" s="215"/>
      <c r="H107" s="215"/>
      <c r="I107" s="215"/>
      <c r="J107" s="215"/>
      <c r="K107" s="215"/>
      <c r="L107" s="215"/>
      <c r="M107" s="215"/>
    </row>
    <row r="108" spans="1:13" ht="18" x14ac:dyDescent="0.25">
      <c r="A108" s="234">
        <v>56303</v>
      </c>
      <c r="B108" s="235" t="s">
        <v>372</v>
      </c>
      <c r="C108" s="301"/>
      <c r="D108" s="301">
        <v>0</v>
      </c>
      <c r="E108" s="284"/>
      <c r="F108" s="215"/>
      <c r="G108" s="215"/>
      <c r="H108" s="215"/>
      <c r="I108" s="215"/>
      <c r="J108" s="215"/>
      <c r="K108" s="215"/>
      <c r="L108" s="215"/>
      <c r="M108" s="215"/>
    </row>
    <row r="109" spans="1:13" ht="18" x14ac:dyDescent="0.25">
      <c r="A109" s="234">
        <v>56304</v>
      </c>
      <c r="B109" s="235" t="s">
        <v>373</v>
      </c>
      <c r="C109" s="301">
        <v>0</v>
      </c>
      <c r="D109" s="301">
        <v>0</v>
      </c>
      <c r="E109" s="284"/>
      <c r="F109" s="215"/>
      <c r="G109" s="215"/>
      <c r="H109" s="215"/>
      <c r="I109" s="215"/>
      <c r="J109" s="215"/>
      <c r="K109" s="215"/>
      <c r="L109" s="215"/>
      <c r="M109" s="215"/>
    </row>
    <row r="110" spans="1:13" ht="18" x14ac:dyDescent="0.25">
      <c r="A110" s="234">
        <v>56305</v>
      </c>
      <c r="B110" s="235" t="s">
        <v>374</v>
      </c>
      <c r="C110" s="301"/>
      <c r="D110" s="301">
        <v>0</v>
      </c>
      <c r="E110" s="284"/>
      <c r="F110" s="215"/>
      <c r="G110" s="215"/>
      <c r="H110" s="215"/>
      <c r="I110" s="215"/>
      <c r="J110" s="215"/>
      <c r="K110" s="215"/>
      <c r="L110" s="215"/>
      <c r="M110" s="215"/>
    </row>
    <row r="111" spans="1:13" ht="18" x14ac:dyDescent="0.25">
      <c r="A111" s="222">
        <v>61</v>
      </c>
      <c r="B111" s="238" t="s">
        <v>197</v>
      </c>
      <c r="C111" s="288">
        <f>SUM(C112,C120,C125,)+C118</f>
        <v>0</v>
      </c>
      <c r="D111" s="288">
        <f>SUM(D112,D120,D125,)</f>
        <v>580</v>
      </c>
      <c r="E111" s="284"/>
      <c r="F111" s="215"/>
      <c r="G111" s="215"/>
      <c r="H111" s="215"/>
      <c r="I111" s="215"/>
      <c r="J111" s="215"/>
      <c r="K111" s="215"/>
      <c r="L111" s="215"/>
      <c r="M111" s="215"/>
    </row>
    <row r="112" spans="1:13" ht="18" x14ac:dyDescent="0.25">
      <c r="A112" s="222">
        <v>611</v>
      </c>
      <c r="B112" s="238" t="s">
        <v>375</v>
      </c>
      <c r="C112" s="288">
        <f>SUM(C113:C117)</f>
        <v>0</v>
      </c>
      <c r="D112" s="288">
        <f>SUM(D113:D117)</f>
        <v>580</v>
      </c>
      <c r="E112" s="284"/>
      <c r="F112" s="215"/>
      <c r="G112" s="215"/>
      <c r="H112" s="215"/>
      <c r="I112" s="215"/>
      <c r="J112" s="215"/>
      <c r="K112" s="215"/>
      <c r="L112" s="215"/>
      <c r="M112" s="215"/>
    </row>
    <row r="113" spans="1:13" ht="18" x14ac:dyDescent="0.25">
      <c r="A113" s="234">
        <v>61101</v>
      </c>
      <c r="B113" s="235" t="s">
        <v>376</v>
      </c>
      <c r="C113" s="301">
        <v>0</v>
      </c>
      <c r="D113" s="301">
        <v>580</v>
      </c>
      <c r="E113" s="284"/>
      <c r="F113" s="215"/>
      <c r="G113" s="215"/>
      <c r="H113" s="215"/>
      <c r="I113" s="215"/>
      <c r="J113" s="215"/>
      <c r="K113" s="215"/>
      <c r="L113" s="215"/>
      <c r="M113" s="215"/>
    </row>
    <row r="114" spans="1:13" ht="18" x14ac:dyDescent="0.25">
      <c r="A114" s="234">
        <v>61102</v>
      </c>
      <c r="B114" s="235" t="s">
        <v>377</v>
      </c>
      <c r="C114" s="301">
        <v>0</v>
      </c>
      <c r="D114" s="301">
        <v>0</v>
      </c>
      <c r="E114" s="284"/>
      <c r="F114" s="215"/>
      <c r="G114" s="215"/>
      <c r="H114" s="215"/>
      <c r="I114" s="215"/>
      <c r="J114" s="215"/>
      <c r="K114" s="215"/>
      <c r="L114" s="215"/>
      <c r="M114" s="215"/>
    </row>
    <row r="115" spans="1:13" ht="18" x14ac:dyDescent="0.25">
      <c r="A115" s="234">
        <v>61105</v>
      </c>
      <c r="B115" s="235" t="s">
        <v>378</v>
      </c>
      <c r="C115" s="301">
        <v>0</v>
      </c>
      <c r="D115" s="301">
        <v>0</v>
      </c>
      <c r="E115" s="284"/>
      <c r="F115" s="215"/>
      <c r="G115" s="215"/>
      <c r="H115" s="215"/>
      <c r="I115" s="215"/>
      <c r="J115" s="215"/>
      <c r="K115" s="215"/>
      <c r="L115" s="215"/>
      <c r="M115" s="215"/>
    </row>
    <row r="116" spans="1:13" ht="18" x14ac:dyDescent="0.25">
      <c r="A116" s="234">
        <v>61104</v>
      </c>
      <c r="B116" s="235" t="s">
        <v>379</v>
      </c>
      <c r="C116" s="301">
        <v>0</v>
      </c>
      <c r="D116" s="301">
        <v>0</v>
      </c>
      <c r="E116" s="284"/>
      <c r="F116" s="215"/>
      <c r="G116" s="215"/>
      <c r="H116" s="215"/>
      <c r="I116" s="215"/>
      <c r="J116" s="215"/>
      <c r="K116" s="215"/>
      <c r="L116" s="215"/>
      <c r="M116" s="215"/>
    </row>
    <row r="117" spans="1:13" ht="18" x14ac:dyDescent="0.25">
      <c r="A117" s="234">
        <v>61199</v>
      </c>
      <c r="B117" s="235" t="s">
        <v>380</v>
      </c>
      <c r="C117" s="301">
        <v>0</v>
      </c>
      <c r="D117" s="301">
        <v>0</v>
      </c>
      <c r="E117" s="284"/>
      <c r="F117" s="215"/>
      <c r="G117" s="215"/>
      <c r="H117" s="215"/>
      <c r="I117" s="215"/>
      <c r="J117" s="215"/>
      <c r="K117" s="215"/>
      <c r="L117" s="215"/>
      <c r="M117" s="215"/>
    </row>
    <row r="118" spans="1:13" ht="18" x14ac:dyDescent="0.25">
      <c r="A118" s="222">
        <v>612</v>
      </c>
      <c r="B118" s="238" t="s">
        <v>381</v>
      </c>
      <c r="C118" s="288">
        <f>+C119</f>
        <v>0</v>
      </c>
      <c r="D118" s="288">
        <f>+D119</f>
        <v>0</v>
      </c>
      <c r="E118" s="284"/>
      <c r="F118" s="215"/>
      <c r="G118" s="215"/>
      <c r="H118" s="215"/>
      <c r="I118" s="215"/>
      <c r="J118" s="215"/>
      <c r="K118" s="215"/>
      <c r="L118" s="215"/>
      <c r="M118" s="215"/>
    </row>
    <row r="119" spans="1:13" ht="18" x14ac:dyDescent="0.25">
      <c r="A119" s="234">
        <v>61201</v>
      </c>
      <c r="B119" s="235" t="s">
        <v>382</v>
      </c>
      <c r="C119" s="301">
        <v>0</v>
      </c>
      <c r="D119" s="301"/>
      <c r="E119" s="284"/>
      <c r="F119" s="215"/>
      <c r="G119" s="215"/>
      <c r="H119" s="215"/>
      <c r="I119" s="215"/>
      <c r="J119" s="215"/>
      <c r="K119" s="215"/>
      <c r="L119" s="215"/>
      <c r="M119" s="215"/>
    </row>
    <row r="120" spans="1:13" ht="18" x14ac:dyDescent="0.25">
      <c r="A120" s="222">
        <v>615</v>
      </c>
      <c r="B120" s="238" t="s">
        <v>383</v>
      </c>
      <c r="C120" s="288">
        <f>SUM(C121:C124)</f>
        <v>0</v>
      </c>
      <c r="D120" s="288">
        <f>SUM(D121:D124)</f>
        <v>0</v>
      </c>
      <c r="E120" s="284"/>
      <c r="F120" s="215"/>
      <c r="G120" s="215"/>
      <c r="H120" s="215"/>
      <c r="I120" s="215"/>
      <c r="J120" s="215"/>
      <c r="K120" s="215"/>
      <c r="L120" s="215"/>
      <c r="M120" s="215"/>
    </row>
    <row r="121" spans="1:13" ht="18" x14ac:dyDescent="0.25">
      <c r="A121" s="234">
        <v>61501</v>
      </c>
      <c r="B121" s="245" t="s">
        <v>384</v>
      </c>
      <c r="C121" s="288">
        <v>0</v>
      </c>
      <c r="D121" s="288">
        <v>0</v>
      </c>
      <c r="E121" s="284"/>
      <c r="F121" s="215"/>
      <c r="G121" s="215"/>
      <c r="H121" s="215"/>
      <c r="I121" s="215"/>
      <c r="J121" s="215"/>
      <c r="K121" s="215"/>
      <c r="L121" s="215"/>
      <c r="M121" s="215"/>
    </row>
    <row r="122" spans="1:13" ht="18" x14ac:dyDescent="0.25">
      <c r="A122" s="234">
        <v>61502</v>
      </c>
      <c r="B122" s="245" t="s">
        <v>385</v>
      </c>
      <c r="C122" s="288">
        <v>0</v>
      </c>
      <c r="D122" s="288">
        <v>0</v>
      </c>
      <c r="E122" s="284"/>
      <c r="F122" s="215"/>
      <c r="G122" s="215"/>
      <c r="H122" s="215"/>
      <c r="I122" s="215"/>
      <c r="J122" s="215"/>
      <c r="K122" s="215"/>
      <c r="L122" s="215"/>
      <c r="M122" s="215"/>
    </row>
    <row r="123" spans="1:13" ht="18" x14ac:dyDescent="0.25">
      <c r="A123" s="234">
        <v>61503</v>
      </c>
      <c r="B123" s="245" t="s">
        <v>386</v>
      </c>
      <c r="C123" s="288">
        <v>0</v>
      </c>
      <c r="D123" s="288">
        <v>0</v>
      </c>
      <c r="E123" s="284"/>
      <c r="F123" s="215"/>
      <c r="G123" s="215"/>
      <c r="H123" s="215"/>
      <c r="I123" s="215"/>
      <c r="J123" s="215"/>
      <c r="K123" s="215"/>
      <c r="L123" s="215"/>
      <c r="M123" s="215"/>
    </row>
    <row r="124" spans="1:13" ht="18" x14ac:dyDescent="0.25">
      <c r="A124" s="234">
        <v>61599</v>
      </c>
      <c r="B124" s="245" t="s">
        <v>387</v>
      </c>
      <c r="C124" s="301">
        <v>0</v>
      </c>
      <c r="D124" s="301"/>
      <c r="E124" s="284"/>
      <c r="F124" s="215"/>
      <c r="G124" s="215"/>
      <c r="H124" s="215"/>
      <c r="I124" s="215"/>
      <c r="J124" s="215"/>
      <c r="K124" s="215"/>
      <c r="L124" s="215"/>
      <c r="M124" s="215"/>
    </row>
    <row r="125" spans="1:13" ht="18" x14ac:dyDescent="0.25">
      <c r="A125" s="222">
        <v>616</v>
      </c>
      <c r="B125" s="238" t="s">
        <v>388</v>
      </c>
      <c r="C125" s="288">
        <f>SUM(C126:C133)</f>
        <v>0</v>
      </c>
      <c r="D125" s="288">
        <f>SUM(D126:D133)</f>
        <v>0</v>
      </c>
      <c r="E125" s="284"/>
      <c r="F125" s="215"/>
      <c r="G125" s="215"/>
      <c r="H125" s="215"/>
      <c r="I125" s="215"/>
      <c r="J125" s="215"/>
      <c r="K125" s="215"/>
      <c r="L125" s="215"/>
      <c r="M125" s="215"/>
    </row>
    <row r="126" spans="1:13" ht="18" x14ac:dyDescent="0.25">
      <c r="A126" s="234">
        <v>61601</v>
      </c>
      <c r="B126" s="235" t="s">
        <v>389</v>
      </c>
      <c r="C126" s="288">
        <v>0</v>
      </c>
      <c r="D126" s="288">
        <v>0</v>
      </c>
      <c r="E126" s="284"/>
      <c r="F126" s="215"/>
      <c r="G126" s="215"/>
      <c r="H126" s="215"/>
      <c r="I126" s="215"/>
      <c r="J126" s="215"/>
      <c r="K126" s="215"/>
      <c r="L126" s="215"/>
      <c r="M126" s="215"/>
    </row>
    <row r="127" spans="1:13" ht="18" x14ac:dyDescent="0.25">
      <c r="A127" s="234">
        <v>61602</v>
      </c>
      <c r="B127" s="235" t="s">
        <v>390</v>
      </c>
      <c r="C127" s="288">
        <v>0</v>
      </c>
      <c r="D127" s="288">
        <v>0</v>
      </c>
      <c r="E127" s="284"/>
      <c r="F127" s="215"/>
      <c r="G127" s="215"/>
      <c r="H127" s="215"/>
      <c r="I127" s="215"/>
      <c r="J127" s="215"/>
      <c r="K127" s="215"/>
      <c r="L127" s="215"/>
      <c r="M127" s="215"/>
    </row>
    <row r="128" spans="1:13" ht="18" x14ac:dyDescent="0.25">
      <c r="A128" s="234">
        <v>61603</v>
      </c>
      <c r="B128" s="235" t="s">
        <v>391</v>
      </c>
      <c r="C128" s="288">
        <v>0</v>
      </c>
      <c r="D128" s="288">
        <v>0</v>
      </c>
      <c r="E128" s="284"/>
      <c r="F128" s="215"/>
      <c r="G128" s="215"/>
      <c r="H128" s="215"/>
      <c r="I128" s="215"/>
      <c r="J128" s="215"/>
      <c r="K128" s="215"/>
      <c r="L128" s="215"/>
      <c r="M128" s="215"/>
    </row>
    <row r="129" spans="1:13" ht="18" x14ac:dyDescent="0.25">
      <c r="A129" s="234">
        <v>61604</v>
      </c>
      <c r="B129" s="235" t="s">
        <v>392</v>
      </c>
      <c r="C129" s="288">
        <v>0</v>
      </c>
      <c r="D129" s="288">
        <v>0</v>
      </c>
      <c r="E129" s="284"/>
      <c r="F129" s="215"/>
      <c r="G129" s="215"/>
      <c r="H129" s="215"/>
      <c r="I129" s="215"/>
      <c r="J129" s="215"/>
      <c r="K129" s="215"/>
      <c r="L129" s="215"/>
      <c r="M129" s="215"/>
    </row>
    <row r="130" spans="1:13" ht="18" x14ac:dyDescent="0.25">
      <c r="A130" s="234">
        <v>61606</v>
      </c>
      <c r="B130" s="235" t="s">
        <v>393</v>
      </c>
      <c r="C130" s="288">
        <v>0</v>
      </c>
      <c r="D130" s="288">
        <v>0</v>
      </c>
      <c r="E130" s="284"/>
      <c r="F130" s="215"/>
      <c r="G130" s="215"/>
      <c r="H130" s="215"/>
      <c r="I130" s="215"/>
      <c r="J130" s="215"/>
      <c r="K130" s="215"/>
      <c r="L130" s="215"/>
      <c r="M130" s="215"/>
    </row>
    <row r="131" spans="1:13" ht="18" x14ac:dyDescent="0.25">
      <c r="A131" s="234">
        <v>61607</v>
      </c>
      <c r="B131" s="235" t="s">
        <v>394</v>
      </c>
      <c r="C131" s="288">
        <v>0</v>
      </c>
      <c r="D131" s="288"/>
      <c r="E131" s="284"/>
      <c r="F131" s="215"/>
      <c r="G131" s="215"/>
      <c r="H131" s="215"/>
      <c r="I131" s="215"/>
      <c r="J131" s="215"/>
      <c r="K131" s="215"/>
      <c r="L131" s="215"/>
      <c r="M131" s="215"/>
    </row>
    <row r="132" spans="1:13" ht="18" x14ac:dyDescent="0.25">
      <c r="A132" s="234">
        <v>61608</v>
      </c>
      <c r="B132" s="235" t="s">
        <v>395</v>
      </c>
      <c r="C132" s="288">
        <v>0</v>
      </c>
      <c r="D132" s="288">
        <v>0</v>
      </c>
      <c r="E132" s="284"/>
      <c r="F132" s="215"/>
      <c r="G132" s="215"/>
      <c r="H132" s="215"/>
      <c r="I132" s="215"/>
      <c r="J132" s="215"/>
      <c r="K132" s="215"/>
      <c r="L132" s="215"/>
      <c r="M132" s="215"/>
    </row>
    <row r="133" spans="1:13" ht="18" x14ac:dyDescent="0.25">
      <c r="A133" s="234">
        <v>61699</v>
      </c>
      <c r="B133" s="235" t="s">
        <v>396</v>
      </c>
      <c r="C133" s="301">
        <v>0</v>
      </c>
      <c r="D133" s="301">
        <v>0</v>
      </c>
      <c r="E133" s="284"/>
      <c r="F133" s="215"/>
      <c r="G133" s="215"/>
      <c r="H133" s="215"/>
      <c r="I133" s="215"/>
      <c r="J133" s="215"/>
      <c r="K133" s="215"/>
      <c r="L133" s="215"/>
      <c r="M133" s="215"/>
    </row>
    <row r="134" spans="1:13" ht="18" x14ac:dyDescent="0.25">
      <c r="A134" s="222">
        <v>62</v>
      </c>
      <c r="B134" s="238" t="s">
        <v>259</v>
      </c>
      <c r="C134" s="288">
        <f>SUM(C135,C137,)</f>
        <v>0</v>
      </c>
      <c r="D134" s="288">
        <f>SUM(D135,D137,)</f>
        <v>0</v>
      </c>
      <c r="E134" s="284"/>
      <c r="F134" s="215"/>
      <c r="G134" s="215"/>
      <c r="H134" s="215"/>
      <c r="I134" s="215"/>
      <c r="J134" s="215"/>
      <c r="K134" s="215"/>
      <c r="L134" s="215"/>
      <c r="M134" s="215"/>
    </row>
    <row r="135" spans="1:13" ht="18" x14ac:dyDescent="0.25">
      <c r="A135" s="222">
        <v>622</v>
      </c>
      <c r="B135" s="238" t="s">
        <v>397</v>
      </c>
      <c r="C135" s="288">
        <f>SUM(C136)</f>
        <v>0</v>
      </c>
      <c r="D135" s="288">
        <f>SUM(D136)</f>
        <v>0</v>
      </c>
      <c r="E135" s="284"/>
      <c r="F135" s="215"/>
      <c r="G135" s="215"/>
      <c r="H135" s="215"/>
      <c r="I135" s="215"/>
      <c r="J135" s="215"/>
      <c r="K135" s="215"/>
      <c r="L135" s="215"/>
      <c r="M135" s="215"/>
    </row>
    <row r="136" spans="1:13" ht="37.5" customHeight="1" x14ac:dyDescent="0.25">
      <c r="A136" s="234">
        <v>62201</v>
      </c>
      <c r="B136" s="249" t="s">
        <v>398</v>
      </c>
      <c r="C136" s="301"/>
      <c r="D136" s="301">
        <v>0</v>
      </c>
      <c r="E136" s="284"/>
      <c r="F136" s="215"/>
      <c r="G136" s="215"/>
      <c r="H136" s="215"/>
      <c r="I136" s="215"/>
      <c r="J136" s="215"/>
      <c r="K136" s="215"/>
      <c r="L136" s="215"/>
      <c r="M136" s="215"/>
    </row>
    <row r="137" spans="1:13" ht="18" x14ac:dyDescent="0.25">
      <c r="A137" s="222">
        <v>623</v>
      </c>
      <c r="B137" s="238" t="s">
        <v>399</v>
      </c>
      <c r="C137" s="288">
        <f>SUM(C138)</f>
        <v>0</v>
      </c>
      <c r="D137" s="288">
        <f>SUM(D138)</f>
        <v>0</v>
      </c>
      <c r="E137" s="284"/>
      <c r="F137" s="215"/>
      <c r="G137" s="215"/>
      <c r="H137" s="215"/>
      <c r="I137" s="215"/>
      <c r="J137" s="215"/>
      <c r="K137" s="215"/>
      <c r="L137" s="215"/>
      <c r="M137" s="215"/>
    </row>
    <row r="138" spans="1:13" ht="18" x14ac:dyDescent="0.25">
      <c r="A138" s="234">
        <v>62303</v>
      </c>
      <c r="B138" s="235" t="s">
        <v>372</v>
      </c>
      <c r="C138" s="301"/>
      <c r="D138" s="301">
        <v>0</v>
      </c>
      <c r="E138" s="284"/>
      <c r="F138" s="215"/>
      <c r="G138" s="215"/>
      <c r="H138" s="215"/>
      <c r="I138" s="215"/>
      <c r="J138" s="215"/>
      <c r="K138" s="215"/>
      <c r="L138" s="215"/>
      <c r="M138" s="215"/>
    </row>
    <row r="139" spans="1:13" ht="18" x14ac:dyDescent="0.25">
      <c r="A139" s="222">
        <v>72</v>
      </c>
      <c r="B139" s="238" t="s">
        <v>189</v>
      </c>
      <c r="C139" s="288">
        <f>SUM(C140)</f>
        <v>0</v>
      </c>
      <c r="D139" s="288">
        <f>SUM(D140)</f>
        <v>0</v>
      </c>
      <c r="E139" s="284"/>
      <c r="F139" s="215"/>
      <c r="G139" s="215"/>
      <c r="H139" s="215"/>
      <c r="I139" s="215"/>
      <c r="J139" s="215"/>
      <c r="K139" s="215"/>
      <c r="L139" s="215"/>
      <c r="M139" s="215"/>
    </row>
    <row r="140" spans="1:13" ht="18" x14ac:dyDescent="0.25">
      <c r="A140" s="222">
        <v>721</v>
      </c>
      <c r="B140" s="238" t="s">
        <v>400</v>
      </c>
      <c r="C140" s="288">
        <f>SUM(C141)</f>
        <v>0</v>
      </c>
      <c r="D140" s="288">
        <f>SUM(D141)</f>
        <v>0</v>
      </c>
      <c r="E140" s="284"/>
      <c r="F140" s="215"/>
      <c r="G140" s="215"/>
      <c r="H140" s="215"/>
      <c r="I140" s="215"/>
      <c r="J140" s="215"/>
      <c r="K140" s="215"/>
      <c r="L140" s="215"/>
      <c r="M140" s="215"/>
    </row>
    <row r="141" spans="1:13" ht="18.75" thickBot="1" x14ac:dyDescent="0.3">
      <c r="A141" s="250">
        <v>72101</v>
      </c>
      <c r="B141" s="251" t="s">
        <v>400</v>
      </c>
      <c r="C141" s="252">
        <v>0</v>
      </c>
      <c r="D141" s="308">
        <v>0</v>
      </c>
      <c r="E141" s="324"/>
      <c r="F141" s="215"/>
      <c r="G141" s="215"/>
      <c r="H141" s="215"/>
      <c r="I141" s="215"/>
      <c r="J141" s="215"/>
      <c r="K141" s="215"/>
      <c r="L141" s="215"/>
      <c r="M141" s="215"/>
    </row>
    <row r="142" spans="1:13" ht="18" x14ac:dyDescent="0.25">
      <c r="A142" s="254"/>
      <c r="B142" s="255" t="s">
        <v>93</v>
      </c>
      <c r="C142" s="310">
        <f>SUM(C38+C94+C105+C111+C134+C139)+C12</f>
        <v>0</v>
      </c>
      <c r="D142" s="310">
        <f>SUM(D38+D94+D105+D111+D134+D139)+D12+D33</f>
        <v>6816</v>
      </c>
      <c r="E142" s="310">
        <f>SUM(C142:D142)</f>
        <v>6816</v>
      </c>
      <c r="F142" s="215"/>
      <c r="G142" s="215"/>
      <c r="H142" s="215"/>
      <c r="I142" s="215"/>
      <c r="J142" s="215"/>
      <c r="K142" s="215"/>
      <c r="L142" s="215"/>
      <c r="M142" s="215"/>
    </row>
    <row r="143" spans="1:13" ht="18" x14ac:dyDescent="0.25">
      <c r="A143" s="215"/>
      <c r="B143" s="215"/>
      <c r="C143" s="215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</row>
    <row r="144" spans="1:13" ht="18" x14ac:dyDescent="0.25">
      <c r="A144" s="215"/>
      <c r="B144" s="215"/>
      <c r="C144" s="215"/>
      <c r="D144" s="215"/>
      <c r="E144" s="215"/>
      <c r="F144" s="215"/>
      <c r="G144" s="215"/>
      <c r="H144" s="215"/>
      <c r="I144" s="215"/>
      <c r="J144" s="215"/>
      <c r="K144" s="215"/>
      <c r="L144" s="215"/>
      <c r="M144" s="215"/>
    </row>
    <row r="145" spans="1:13" ht="18" x14ac:dyDescent="0.25">
      <c r="A145" s="215"/>
      <c r="B145" s="215"/>
      <c r="C145" s="215"/>
      <c r="D145" s="215"/>
      <c r="E145" s="215"/>
      <c r="F145" s="215"/>
      <c r="G145" s="215"/>
      <c r="H145" s="215"/>
      <c r="I145" s="215"/>
      <c r="J145" s="215"/>
      <c r="K145" s="215"/>
      <c r="L145" s="215"/>
      <c r="M145" s="215"/>
    </row>
    <row r="146" spans="1:13" ht="18" x14ac:dyDescent="0.25">
      <c r="A146" s="215"/>
      <c r="B146" s="215"/>
      <c r="C146" s="215"/>
      <c r="D146" s="215"/>
      <c r="E146" s="215"/>
      <c r="F146" s="215"/>
      <c r="G146" s="215"/>
      <c r="H146" s="215"/>
      <c r="I146" s="215"/>
      <c r="J146" s="215"/>
      <c r="K146" s="215"/>
      <c r="L146" s="215"/>
      <c r="M146" s="215"/>
    </row>
    <row r="147" spans="1:13" ht="18" x14ac:dyDescent="0.25">
      <c r="A147" s="665" t="s">
        <v>408</v>
      </c>
      <c r="B147" s="665" t="s">
        <v>409</v>
      </c>
      <c r="C147" s="674" t="s">
        <v>410</v>
      </c>
      <c r="D147" s="665" t="s">
        <v>411</v>
      </c>
      <c r="E147" s="674" t="s">
        <v>412</v>
      </c>
      <c r="F147" s="674" t="s">
        <v>413</v>
      </c>
      <c r="G147" s="674"/>
      <c r="H147" s="674" t="s">
        <v>414</v>
      </c>
      <c r="I147" s="664" t="s">
        <v>415</v>
      </c>
      <c r="J147" s="664"/>
      <c r="K147" s="664"/>
      <c r="L147" s="664"/>
      <c r="M147" s="665" t="s">
        <v>93</v>
      </c>
    </row>
    <row r="148" spans="1:13" ht="18" x14ac:dyDescent="0.25">
      <c r="A148" s="665"/>
      <c r="B148" s="665"/>
      <c r="C148" s="674"/>
      <c r="D148" s="665"/>
      <c r="E148" s="674"/>
      <c r="F148" s="674"/>
      <c r="G148" s="674"/>
      <c r="H148" s="674"/>
      <c r="I148" s="258" t="s">
        <v>416</v>
      </c>
      <c r="J148" s="675" t="s">
        <v>417</v>
      </c>
      <c r="K148" s="675"/>
      <c r="L148" s="675"/>
      <c r="M148" s="665"/>
    </row>
    <row r="149" spans="1:13" ht="36" x14ac:dyDescent="0.25">
      <c r="A149" s="665"/>
      <c r="B149" s="665"/>
      <c r="C149" s="674"/>
      <c r="D149" s="665"/>
      <c r="E149" s="674"/>
      <c r="F149" s="259" t="s">
        <v>418</v>
      </c>
      <c r="G149" s="259" t="s">
        <v>419</v>
      </c>
      <c r="H149" s="259" t="s">
        <v>420</v>
      </c>
      <c r="I149" s="259" t="s">
        <v>421</v>
      </c>
      <c r="J149" s="260" t="s">
        <v>422</v>
      </c>
      <c r="K149" s="260" t="s">
        <v>423</v>
      </c>
      <c r="L149" s="259" t="s">
        <v>265</v>
      </c>
      <c r="M149" s="665"/>
    </row>
    <row r="150" spans="1:13" ht="18" x14ac:dyDescent="0.25">
      <c r="A150" s="261">
        <v>16</v>
      </c>
      <c r="B150" s="269" t="s">
        <v>461</v>
      </c>
      <c r="C150" s="269" t="s">
        <v>462</v>
      </c>
      <c r="D150" s="270"/>
      <c r="E150" s="272" t="s">
        <v>115</v>
      </c>
      <c r="F150" s="265">
        <v>411</v>
      </c>
      <c r="G150" s="265">
        <f>+F150*12</f>
        <v>4932</v>
      </c>
      <c r="H150" s="268">
        <v>411</v>
      </c>
      <c r="I150" s="266">
        <f>+H150*6.75%*12</f>
        <v>332.91</v>
      </c>
      <c r="J150" s="268">
        <v>0</v>
      </c>
      <c r="K150" s="266">
        <f>+H150*7.5%*12</f>
        <v>369.9</v>
      </c>
      <c r="L150" s="266">
        <f>SUM(I150:K150)</f>
        <v>702.81</v>
      </c>
      <c r="M150" s="268">
        <f>ROUND((+G150+H150+L150),2)</f>
        <v>6045.81</v>
      </c>
    </row>
    <row r="151" spans="1:13" ht="18" x14ac:dyDescent="0.25">
      <c r="A151" s="261"/>
      <c r="B151" s="313" t="s">
        <v>448</v>
      </c>
      <c r="C151" s="269"/>
      <c r="D151" s="270"/>
      <c r="E151" s="272"/>
      <c r="F151" s="316">
        <f t="shared" ref="F151:M151" si="0">SUM(F150:F150)</f>
        <v>411</v>
      </c>
      <c r="G151" s="316">
        <f t="shared" si="0"/>
        <v>4932</v>
      </c>
      <c r="H151" s="316">
        <f t="shared" si="0"/>
        <v>411</v>
      </c>
      <c r="I151" s="316">
        <f t="shared" si="0"/>
        <v>332.91</v>
      </c>
      <c r="J151" s="316">
        <f t="shared" si="0"/>
        <v>0</v>
      </c>
      <c r="K151" s="316">
        <f t="shared" si="0"/>
        <v>369.9</v>
      </c>
      <c r="L151" s="316">
        <f t="shared" si="0"/>
        <v>702.81</v>
      </c>
      <c r="M151" s="316">
        <f t="shared" si="0"/>
        <v>6045.81</v>
      </c>
    </row>
  </sheetData>
  <mergeCells count="20">
    <mergeCell ref="F147:G148"/>
    <mergeCell ref="H147:H148"/>
    <mergeCell ref="I147:L147"/>
    <mergeCell ref="M147:M149"/>
    <mergeCell ref="J148:L148"/>
    <mergeCell ref="A9:E9"/>
    <mergeCell ref="A10:B10"/>
    <mergeCell ref="C10:D10"/>
    <mergeCell ref="E10:E11"/>
    <mergeCell ref="A147:A149"/>
    <mergeCell ref="B147:B149"/>
    <mergeCell ref="C147:C149"/>
    <mergeCell ref="D147:D149"/>
    <mergeCell ref="E147:E149"/>
    <mergeCell ref="A8:E8"/>
    <mergeCell ref="A3:E3"/>
    <mergeCell ref="A4:E4"/>
    <mergeCell ref="A5:E5"/>
    <mergeCell ref="A6:E6"/>
    <mergeCell ref="A7:E7"/>
  </mergeCells>
  <pageMargins left="0.51181102362204722" right="0.11811023622047245" top="0.74803149606299213" bottom="0.55118110236220474" header="0.31496062992125984" footer="0.31496062992125984"/>
  <pageSetup scale="90" orientation="portrait" horizontalDpi="120" verticalDpi="72" r:id="rId1"/>
  <headerFooter>
    <oddFooter>&amp;A</oddFooter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P177"/>
  <sheetViews>
    <sheetView topLeftCell="A121" workbookViewId="0">
      <selection activeCell="D82" sqref="D82"/>
    </sheetView>
  </sheetViews>
  <sheetFormatPr baseColWidth="10" defaultRowHeight="15" x14ac:dyDescent="0.25"/>
  <cols>
    <col min="2" max="2" width="46.85546875" customWidth="1"/>
    <col min="3" max="3" width="14.7109375" customWidth="1"/>
    <col min="4" max="4" width="19.140625" customWidth="1"/>
    <col min="5" max="5" width="20.42578125" customWidth="1"/>
    <col min="6" max="6" width="15.28515625" customWidth="1"/>
    <col min="7" max="7" width="18.5703125" customWidth="1"/>
    <col min="8" max="8" width="16.42578125" customWidth="1"/>
    <col min="9" max="9" width="17.42578125" customWidth="1"/>
    <col min="10" max="10" width="19.85546875" customWidth="1"/>
    <col min="11" max="11" width="19.140625" customWidth="1"/>
    <col min="12" max="12" width="20.42578125" customWidth="1"/>
    <col min="13" max="13" width="17" customWidth="1"/>
  </cols>
  <sheetData>
    <row r="3" spans="1:13" ht="18" x14ac:dyDescent="0.25">
      <c r="A3" s="672" t="s">
        <v>401</v>
      </c>
      <c r="B3" s="672"/>
      <c r="C3" s="672"/>
      <c r="D3" s="672"/>
      <c r="E3" s="672"/>
      <c r="F3" s="215"/>
      <c r="G3" s="215"/>
      <c r="H3" s="215"/>
      <c r="I3" s="215"/>
      <c r="J3" s="215"/>
      <c r="K3" s="215"/>
      <c r="L3" s="215"/>
      <c r="M3" s="215"/>
    </row>
    <row r="4" spans="1:13" ht="18" x14ac:dyDescent="0.25">
      <c r="A4" s="672" t="s">
        <v>402</v>
      </c>
      <c r="B4" s="672"/>
      <c r="C4" s="672"/>
      <c r="D4" s="672"/>
      <c r="E4" s="672"/>
      <c r="F4" s="215"/>
      <c r="G4" s="215"/>
      <c r="H4" s="215"/>
      <c r="I4" s="215"/>
      <c r="J4" s="215"/>
      <c r="K4" s="215"/>
      <c r="L4" s="215"/>
      <c r="M4" s="215"/>
    </row>
    <row r="5" spans="1:13" ht="18" x14ac:dyDescent="0.25">
      <c r="A5" s="672" t="s">
        <v>163</v>
      </c>
      <c r="B5" s="672"/>
      <c r="C5" s="672"/>
      <c r="D5" s="672"/>
      <c r="E5" s="672"/>
      <c r="F5" s="215"/>
      <c r="G5" s="215"/>
      <c r="H5" s="215"/>
      <c r="I5" s="215"/>
      <c r="J5" s="215"/>
      <c r="K5" s="215"/>
      <c r="L5" s="215"/>
      <c r="M5" s="215"/>
    </row>
    <row r="6" spans="1:13" ht="18" x14ac:dyDescent="0.25">
      <c r="A6" s="672" t="s">
        <v>438</v>
      </c>
      <c r="B6" s="672"/>
      <c r="C6" s="672"/>
      <c r="D6" s="672"/>
      <c r="E6" s="672"/>
      <c r="F6" s="215"/>
      <c r="G6" s="215"/>
      <c r="H6" s="215"/>
      <c r="I6" s="215"/>
      <c r="J6" s="215"/>
      <c r="K6" s="215"/>
      <c r="L6" s="215"/>
      <c r="M6" s="215"/>
    </row>
    <row r="7" spans="1:13" ht="18" x14ac:dyDescent="0.25">
      <c r="A7" s="672" t="s">
        <v>403</v>
      </c>
      <c r="B7" s="672"/>
      <c r="C7" s="672"/>
      <c r="D7" s="672"/>
      <c r="E7" s="672"/>
      <c r="F7" s="215"/>
      <c r="G7" s="215"/>
      <c r="H7" s="215"/>
      <c r="I7" s="215"/>
      <c r="J7" s="215"/>
      <c r="K7" s="215"/>
      <c r="L7" s="215"/>
      <c r="M7" s="215"/>
    </row>
    <row r="8" spans="1:13" ht="18" x14ac:dyDescent="0.25">
      <c r="A8" s="672" t="s">
        <v>404</v>
      </c>
      <c r="B8" s="672"/>
      <c r="C8" s="672"/>
      <c r="D8" s="672"/>
      <c r="E8" s="672"/>
      <c r="F8" s="215"/>
      <c r="G8" s="215"/>
      <c r="H8" s="215"/>
      <c r="I8" s="215"/>
      <c r="J8" s="215"/>
      <c r="K8" s="215"/>
      <c r="L8" s="215"/>
      <c r="M8" s="215"/>
    </row>
    <row r="9" spans="1:13" ht="18" x14ac:dyDescent="0.25">
      <c r="A9" s="673" t="s">
        <v>587</v>
      </c>
      <c r="B9" s="673"/>
      <c r="C9" s="673"/>
      <c r="D9" s="673"/>
      <c r="E9" s="673"/>
      <c r="F9" s="215"/>
      <c r="G9" s="215"/>
      <c r="H9" s="215"/>
      <c r="I9" s="215"/>
      <c r="J9" s="215"/>
      <c r="K9" s="215"/>
      <c r="L9" s="215"/>
      <c r="M9" s="215"/>
    </row>
    <row r="10" spans="1:13" ht="18" x14ac:dyDescent="0.25">
      <c r="A10" s="664" t="s">
        <v>269</v>
      </c>
      <c r="B10" s="664"/>
      <c r="C10" s="664" t="s">
        <v>270</v>
      </c>
      <c r="D10" s="664"/>
      <c r="E10" s="665" t="s">
        <v>93</v>
      </c>
      <c r="F10" s="215"/>
      <c r="G10" s="215"/>
      <c r="H10" s="215"/>
      <c r="I10" s="215"/>
      <c r="J10" s="215"/>
      <c r="K10" s="215"/>
      <c r="L10" s="215"/>
      <c r="M10" s="215"/>
    </row>
    <row r="11" spans="1:13" ht="72" x14ac:dyDescent="0.25">
      <c r="A11" s="217" t="s">
        <v>271</v>
      </c>
      <c r="B11" s="217" t="s">
        <v>272</v>
      </c>
      <c r="C11" s="218" t="s">
        <v>405</v>
      </c>
      <c r="D11" s="218" t="s">
        <v>275</v>
      </c>
      <c r="E11" s="665"/>
      <c r="F11" s="215"/>
      <c r="G11" s="349" t="s">
        <v>708</v>
      </c>
      <c r="H11" s="349" t="s">
        <v>711</v>
      </c>
      <c r="I11" s="349" t="s">
        <v>712</v>
      </c>
      <c r="J11" s="381" t="s">
        <v>713</v>
      </c>
      <c r="K11" s="380" t="s">
        <v>714</v>
      </c>
      <c r="L11" s="380" t="s">
        <v>715</v>
      </c>
      <c r="M11" s="349" t="s">
        <v>716</v>
      </c>
    </row>
    <row r="12" spans="1:13" ht="18" x14ac:dyDescent="0.25">
      <c r="A12" s="219">
        <v>51</v>
      </c>
      <c r="B12" s="220" t="s">
        <v>192</v>
      </c>
      <c r="C12" s="221">
        <f>SUM(C13,C18,C22,C25,C27,C29,C35)</f>
        <v>0</v>
      </c>
      <c r="D12" s="221">
        <f>SUM(D13,D18,D22,D25,D27,D29,D35)</f>
        <v>97631.609999999986</v>
      </c>
      <c r="E12" s="221"/>
      <c r="F12" s="215"/>
      <c r="G12" s="379"/>
      <c r="H12" s="379"/>
      <c r="I12" s="379"/>
      <c r="J12" s="379"/>
      <c r="K12" s="379"/>
      <c r="L12" s="379"/>
      <c r="M12" s="379"/>
    </row>
    <row r="13" spans="1:13" ht="18" x14ac:dyDescent="0.25">
      <c r="A13" s="222">
        <v>511</v>
      </c>
      <c r="B13" s="223" t="s">
        <v>276</v>
      </c>
      <c r="C13" s="224">
        <f>SUM(C14:C17)</f>
        <v>0</v>
      </c>
      <c r="D13" s="224">
        <f>SUM(D14:D17)</f>
        <v>85733.15</v>
      </c>
      <c r="E13" s="225"/>
      <c r="F13" s="215"/>
      <c r="G13" s="379"/>
      <c r="H13" s="379"/>
      <c r="I13" s="379"/>
      <c r="J13" s="379"/>
      <c r="K13" s="379"/>
      <c r="L13" s="379"/>
      <c r="M13" s="379"/>
    </row>
    <row r="14" spans="1:13" ht="18" x14ac:dyDescent="0.25">
      <c r="A14" s="226" t="s">
        <v>277</v>
      </c>
      <c r="B14" s="227" t="s">
        <v>278</v>
      </c>
      <c r="C14" s="228">
        <v>0</v>
      </c>
      <c r="D14" s="228">
        <v>79137.149999999994</v>
      </c>
      <c r="E14" s="225"/>
      <c r="F14" s="215"/>
      <c r="G14" s="379">
        <v>7800</v>
      </c>
      <c r="H14" s="379"/>
      <c r="I14" s="379">
        <v>7800</v>
      </c>
      <c r="J14" s="379"/>
      <c r="K14" s="379"/>
      <c r="L14" s="379">
        <v>4200</v>
      </c>
      <c r="M14" s="379">
        <f>SUM(G14:L14)</f>
        <v>19800</v>
      </c>
    </row>
    <row r="15" spans="1:13" ht="18" x14ac:dyDescent="0.25">
      <c r="A15" s="226" t="s">
        <v>279</v>
      </c>
      <c r="B15" s="227" t="s">
        <v>280</v>
      </c>
      <c r="C15" s="228">
        <v>0</v>
      </c>
      <c r="D15" s="228">
        <f>+H169</f>
        <v>6596</v>
      </c>
      <c r="E15" s="225"/>
      <c r="F15" s="215"/>
      <c r="G15" s="379">
        <v>650</v>
      </c>
      <c r="H15" s="379"/>
      <c r="I15" s="379"/>
      <c r="J15" s="379"/>
      <c r="K15" s="379"/>
      <c r="L15" s="379">
        <v>350</v>
      </c>
      <c r="M15" s="379">
        <f t="shared" ref="M15:M78" si="0">SUM(G15:L15)</f>
        <v>1000</v>
      </c>
    </row>
    <row r="16" spans="1:13" ht="18" x14ac:dyDescent="0.25">
      <c r="A16" s="226" t="s">
        <v>281</v>
      </c>
      <c r="B16" s="227" t="s">
        <v>282</v>
      </c>
      <c r="C16" s="228">
        <v>0</v>
      </c>
      <c r="D16" s="228">
        <v>0</v>
      </c>
      <c r="E16" s="225"/>
      <c r="F16" s="215"/>
      <c r="G16" s="379"/>
      <c r="H16" s="379"/>
      <c r="I16" s="379"/>
      <c r="J16" s="379"/>
      <c r="K16" s="379"/>
      <c r="L16" s="379"/>
      <c r="M16" s="379">
        <f t="shared" si="0"/>
        <v>0</v>
      </c>
    </row>
    <row r="17" spans="1:13" ht="18" x14ac:dyDescent="0.25">
      <c r="A17" s="226" t="s">
        <v>283</v>
      </c>
      <c r="B17" s="227" t="s">
        <v>284</v>
      </c>
      <c r="C17" s="229">
        <v>0</v>
      </c>
      <c r="D17" s="229">
        <v>0</v>
      </c>
      <c r="E17" s="230"/>
      <c r="F17" s="215"/>
      <c r="G17" s="379"/>
      <c r="H17" s="379"/>
      <c r="I17" s="379"/>
      <c r="J17" s="379"/>
      <c r="K17" s="379"/>
      <c r="L17" s="379"/>
      <c r="M17" s="379">
        <f t="shared" si="0"/>
        <v>0</v>
      </c>
    </row>
    <row r="18" spans="1:13" ht="18" x14ac:dyDescent="0.25">
      <c r="A18" s="232" t="s">
        <v>285</v>
      </c>
      <c r="B18" s="233" t="s">
        <v>286</v>
      </c>
      <c r="C18" s="224">
        <f>SUM(C19:C21)</f>
        <v>0</v>
      </c>
      <c r="D18" s="224">
        <f>SUM(D19:D21)</f>
        <v>1000</v>
      </c>
      <c r="E18" s="225"/>
      <c r="F18" s="215"/>
      <c r="G18" s="379"/>
      <c r="H18" s="379"/>
      <c r="I18" s="379"/>
      <c r="J18" s="379"/>
      <c r="K18" s="379"/>
      <c r="L18" s="379"/>
      <c r="M18" s="379">
        <f t="shared" si="0"/>
        <v>0</v>
      </c>
    </row>
    <row r="19" spans="1:13" ht="18" x14ac:dyDescent="0.25">
      <c r="A19" s="226" t="s">
        <v>287</v>
      </c>
      <c r="B19" s="227" t="s">
        <v>278</v>
      </c>
      <c r="C19" s="228">
        <v>0</v>
      </c>
      <c r="D19" s="228">
        <v>1000</v>
      </c>
      <c r="E19" s="225"/>
      <c r="F19" s="215"/>
      <c r="G19" s="379"/>
      <c r="H19" s="379"/>
      <c r="I19" s="379"/>
      <c r="J19" s="379"/>
      <c r="K19" s="379"/>
      <c r="L19" s="379"/>
      <c r="M19" s="379">
        <f t="shared" si="0"/>
        <v>0</v>
      </c>
    </row>
    <row r="20" spans="1:13" ht="18" x14ac:dyDescent="0.25">
      <c r="A20" s="234">
        <v>51202</v>
      </c>
      <c r="B20" s="235" t="s">
        <v>288</v>
      </c>
      <c r="C20" s="228">
        <v>0</v>
      </c>
      <c r="D20" s="228">
        <v>0</v>
      </c>
      <c r="E20" s="225"/>
      <c r="F20" s="215"/>
      <c r="G20" s="379"/>
      <c r="H20" s="379"/>
      <c r="I20" s="379"/>
      <c r="J20" s="379"/>
      <c r="K20" s="379"/>
      <c r="L20" s="379"/>
      <c r="M20" s="379">
        <f t="shared" si="0"/>
        <v>0</v>
      </c>
    </row>
    <row r="21" spans="1:13" ht="18" x14ac:dyDescent="0.25">
      <c r="A21" s="226" t="s">
        <v>289</v>
      </c>
      <c r="B21" s="227" t="s">
        <v>280</v>
      </c>
      <c r="C21" s="228">
        <v>0</v>
      </c>
      <c r="D21" s="228">
        <v>0</v>
      </c>
      <c r="E21" s="225"/>
      <c r="F21" s="215"/>
      <c r="G21" s="379"/>
      <c r="H21" s="379"/>
      <c r="I21" s="379"/>
      <c r="J21" s="379"/>
      <c r="K21" s="379"/>
      <c r="L21" s="379"/>
      <c r="M21" s="379">
        <f t="shared" si="0"/>
        <v>0</v>
      </c>
    </row>
    <row r="22" spans="1:13" ht="18" x14ac:dyDescent="0.25">
      <c r="A22" s="232" t="s">
        <v>290</v>
      </c>
      <c r="B22" s="233" t="s">
        <v>291</v>
      </c>
      <c r="C22" s="224">
        <f>SUM(C23:C24)</f>
        <v>0</v>
      </c>
      <c r="D22" s="224">
        <f>SUM(D23:D24)</f>
        <v>0</v>
      </c>
      <c r="E22" s="225"/>
      <c r="F22" s="215"/>
      <c r="G22" s="379"/>
      <c r="H22" s="379"/>
      <c r="I22" s="379"/>
      <c r="J22" s="379"/>
      <c r="K22" s="379"/>
      <c r="L22" s="379"/>
      <c r="M22" s="379">
        <f t="shared" si="0"/>
        <v>0</v>
      </c>
    </row>
    <row r="23" spans="1:13" ht="18" x14ac:dyDescent="0.25">
      <c r="A23" s="234">
        <v>51301</v>
      </c>
      <c r="B23" s="235" t="s">
        <v>292</v>
      </c>
      <c r="C23" s="237">
        <v>0</v>
      </c>
      <c r="D23" s="237">
        <v>0</v>
      </c>
      <c r="E23" s="225"/>
      <c r="F23" s="215"/>
      <c r="G23" s="379"/>
      <c r="H23" s="379"/>
      <c r="I23" s="379"/>
      <c r="J23" s="379"/>
      <c r="K23" s="379"/>
      <c r="L23" s="379"/>
      <c r="M23" s="379">
        <f t="shared" si="0"/>
        <v>0</v>
      </c>
    </row>
    <row r="24" spans="1:13" ht="18" x14ac:dyDescent="0.25">
      <c r="A24" s="234">
        <v>51302</v>
      </c>
      <c r="B24" s="235" t="s">
        <v>293</v>
      </c>
      <c r="C24" s="237">
        <v>0</v>
      </c>
      <c r="D24" s="237">
        <v>0</v>
      </c>
      <c r="E24" s="225"/>
      <c r="F24" s="215"/>
      <c r="G24" s="379"/>
      <c r="H24" s="379"/>
      <c r="I24" s="379"/>
      <c r="J24" s="379"/>
      <c r="K24" s="379"/>
      <c r="L24" s="379"/>
      <c r="M24" s="379">
        <f t="shared" si="0"/>
        <v>0</v>
      </c>
    </row>
    <row r="25" spans="1:13" ht="18" x14ac:dyDescent="0.25">
      <c r="A25" s="222">
        <v>514</v>
      </c>
      <c r="B25" s="238" t="s">
        <v>294</v>
      </c>
      <c r="C25" s="239">
        <f>SUM(C26)</f>
        <v>0</v>
      </c>
      <c r="D25" s="239">
        <f>SUM(D26)</f>
        <v>5936.4</v>
      </c>
      <c r="E25" s="225"/>
      <c r="F25" s="215"/>
      <c r="G25" s="379"/>
      <c r="H25" s="379"/>
      <c r="I25" s="379"/>
      <c r="J25" s="379"/>
      <c r="K25" s="379"/>
      <c r="L25" s="379"/>
      <c r="M25" s="379">
        <f t="shared" si="0"/>
        <v>0</v>
      </c>
    </row>
    <row r="26" spans="1:13" ht="18" x14ac:dyDescent="0.25">
      <c r="A26" s="226" t="s">
        <v>295</v>
      </c>
      <c r="B26" s="227" t="s">
        <v>296</v>
      </c>
      <c r="C26" s="228">
        <v>0</v>
      </c>
      <c r="D26" s="228">
        <f>+K169</f>
        <v>5936.4</v>
      </c>
      <c r="E26" s="225"/>
      <c r="F26" s="215"/>
      <c r="G26" s="379">
        <v>585</v>
      </c>
      <c r="H26" s="379"/>
      <c r="I26" s="379">
        <v>585</v>
      </c>
      <c r="J26" s="379"/>
      <c r="K26" s="379"/>
      <c r="L26" s="379">
        <v>315</v>
      </c>
      <c r="M26" s="379">
        <f t="shared" si="0"/>
        <v>1485</v>
      </c>
    </row>
    <row r="27" spans="1:13" ht="18" x14ac:dyDescent="0.25">
      <c r="A27" s="222">
        <v>515</v>
      </c>
      <c r="B27" s="238" t="s">
        <v>297</v>
      </c>
      <c r="C27" s="224">
        <f>SUM(C28)</f>
        <v>0</v>
      </c>
      <c r="D27" s="224">
        <f>SUM(D28)</f>
        <v>4962.0600000000004</v>
      </c>
      <c r="E27" s="225"/>
      <c r="F27" s="215"/>
      <c r="G27" s="379" t="s">
        <v>302</v>
      </c>
      <c r="H27" s="379"/>
      <c r="I27" s="379"/>
      <c r="J27" s="379"/>
      <c r="K27" s="379"/>
      <c r="L27" s="379"/>
      <c r="M27" s="379">
        <f t="shared" si="0"/>
        <v>0</v>
      </c>
    </row>
    <row r="28" spans="1:13" ht="18" x14ac:dyDescent="0.25">
      <c r="A28" s="226" t="s">
        <v>298</v>
      </c>
      <c r="B28" s="227" t="s">
        <v>299</v>
      </c>
      <c r="C28" s="228">
        <v>0</v>
      </c>
      <c r="D28" s="354">
        <f>+I169</f>
        <v>4962.0600000000004</v>
      </c>
      <c r="E28" s="225"/>
      <c r="F28" s="215"/>
      <c r="G28" s="379">
        <v>526.5</v>
      </c>
      <c r="H28" s="379"/>
      <c r="I28" s="379">
        <v>526.5</v>
      </c>
      <c r="J28" s="379"/>
      <c r="K28" s="379"/>
      <c r="L28" s="379">
        <v>283.5</v>
      </c>
      <c r="M28" s="379">
        <f t="shared" si="0"/>
        <v>1336.5</v>
      </c>
    </row>
    <row r="29" spans="1:13" ht="18" x14ac:dyDescent="0.25">
      <c r="A29" s="232" t="s">
        <v>300</v>
      </c>
      <c r="B29" s="233" t="s">
        <v>301</v>
      </c>
      <c r="C29" s="224" t="s">
        <v>302</v>
      </c>
      <c r="D29" s="224">
        <f>SUM(D30:D31)</f>
        <v>0</v>
      </c>
      <c r="E29" s="225"/>
      <c r="F29" s="215"/>
      <c r="G29" s="379"/>
      <c r="H29" s="379"/>
      <c r="I29" s="379"/>
      <c r="J29" s="379"/>
      <c r="K29" s="379"/>
      <c r="L29" s="379"/>
      <c r="M29" s="379">
        <f t="shared" si="0"/>
        <v>0</v>
      </c>
    </row>
    <row r="30" spans="1:13" ht="18" x14ac:dyDescent="0.25">
      <c r="A30" s="234">
        <v>51601</v>
      </c>
      <c r="B30" s="235" t="s">
        <v>301</v>
      </c>
      <c r="C30" s="237">
        <v>0</v>
      </c>
      <c r="D30" s="237">
        <v>0</v>
      </c>
      <c r="E30" s="225"/>
      <c r="F30" s="215"/>
      <c r="G30" s="379"/>
      <c r="H30" s="379"/>
      <c r="I30" s="379"/>
      <c r="J30" s="379"/>
      <c r="K30" s="379"/>
      <c r="L30" s="379"/>
      <c r="M30" s="379">
        <f t="shared" si="0"/>
        <v>0</v>
      </c>
    </row>
    <row r="31" spans="1:13" ht="18" x14ac:dyDescent="0.25">
      <c r="A31" s="234">
        <v>51602</v>
      </c>
      <c r="B31" s="235" t="s">
        <v>303</v>
      </c>
      <c r="C31" s="237">
        <v>0</v>
      </c>
      <c r="D31" s="237">
        <v>0</v>
      </c>
      <c r="E31" s="225"/>
      <c r="F31" s="215"/>
      <c r="G31" s="379"/>
      <c r="H31" s="379"/>
      <c r="I31" s="379"/>
      <c r="J31" s="379"/>
      <c r="K31" s="379"/>
      <c r="L31" s="379"/>
      <c r="M31" s="379">
        <f t="shared" si="0"/>
        <v>0</v>
      </c>
    </row>
    <row r="32" spans="1:13" ht="18" x14ac:dyDescent="0.25">
      <c r="A32" s="222">
        <v>517</v>
      </c>
      <c r="B32" s="238" t="s">
        <v>304</v>
      </c>
      <c r="C32" s="237"/>
      <c r="D32" s="237">
        <f>SUM(D33:D34)</f>
        <v>4950</v>
      </c>
      <c r="E32" s="225"/>
      <c r="F32" s="215"/>
      <c r="G32" s="379"/>
      <c r="H32" s="379"/>
      <c r="I32" s="379"/>
      <c r="J32" s="379"/>
      <c r="K32" s="379"/>
      <c r="L32" s="379"/>
      <c r="M32" s="379">
        <f t="shared" si="0"/>
        <v>0</v>
      </c>
    </row>
    <row r="33" spans="1:13" ht="18" x14ac:dyDescent="0.25">
      <c r="A33" s="234">
        <v>51701</v>
      </c>
      <c r="B33" s="235" t="s">
        <v>305</v>
      </c>
      <c r="C33" s="237"/>
      <c r="D33" s="237">
        <v>4950</v>
      </c>
      <c r="E33" s="225"/>
      <c r="F33" s="215"/>
      <c r="G33" s="379"/>
      <c r="H33" s="379"/>
      <c r="I33" s="379"/>
      <c r="J33" s="379"/>
      <c r="K33" s="379"/>
      <c r="L33" s="379"/>
      <c r="M33" s="379">
        <f t="shared" si="0"/>
        <v>0</v>
      </c>
    </row>
    <row r="34" spans="1:13" ht="18" x14ac:dyDescent="0.25">
      <c r="A34" s="234">
        <v>51702</v>
      </c>
      <c r="B34" s="235" t="s">
        <v>306</v>
      </c>
      <c r="C34" s="237"/>
      <c r="D34" s="237">
        <v>0</v>
      </c>
      <c r="E34" s="225"/>
      <c r="F34" s="215"/>
      <c r="G34" s="379"/>
      <c r="H34" s="379"/>
      <c r="I34" s="379"/>
      <c r="J34" s="379"/>
      <c r="K34" s="379"/>
      <c r="L34" s="379"/>
      <c r="M34" s="379">
        <f t="shared" si="0"/>
        <v>0</v>
      </c>
    </row>
    <row r="35" spans="1:13" ht="18" x14ac:dyDescent="0.25">
      <c r="A35" s="222">
        <v>519</v>
      </c>
      <c r="B35" s="238" t="s">
        <v>307</v>
      </c>
      <c r="C35" s="239">
        <f>SUM(C36:C37)</f>
        <v>0</v>
      </c>
      <c r="D35" s="239">
        <f>SUM(D36:D37)</f>
        <v>0</v>
      </c>
      <c r="E35" s="225"/>
      <c r="F35" s="215"/>
      <c r="G35" s="379"/>
      <c r="H35" s="379"/>
      <c r="I35" s="379"/>
      <c r="J35" s="379"/>
      <c r="K35" s="379"/>
      <c r="L35" s="379"/>
      <c r="M35" s="379">
        <f t="shared" si="0"/>
        <v>0</v>
      </c>
    </row>
    <row r="36" spans="1:13" ht="18" x14ac:dyDescent="0.25">
      <c r="A36" s="234">
        <v>51901</v>
      </c>
      <c r="B36" s="235" t="s">
        <v>308</v>
      </c>
      <c r="C36" s="237">
        <v>0</v>
      </c>
      <c r="D36" s="237">
        <v>0</v>
      </c>
      <c r="E36" s="225"/>
      <c r="F36" s="215"/>
      <c r="G36" s="379"/>
      <c r="H36" s="379"/>
      <c r="I36" s="379"/>
      <c r="J36" s="379"/>
      <c r="K36" s="379"/>
      <c r="L36" s="379"/>
      <c r="M36" s="379">
        <f t="shared" si="0"/>
        <v>0</v>
      </c>
    </row>
    <row r="37" spans="1:13" ht="18" x14ac:dyDescent="0.25">
      <c r="A37" s="234">
        <v>51999</v>
      </c>
      <c r="B37" s="235" t="s">
        <v>307</v>
      </c>
      <c r="C37" s="237">
        <v>0</v>
      </c>
      <c r="D37" s="237">
        <v>0</v>
      </c>
      <c r="E37" s="225"/>
      <c r="F37" s="215"/>
      <c r="G37" s="379"/>
      <c r="H37" s="379"/>
      <c r="I37" s="379"/>
      <c r="J37" s="379"/>
      <c r="K37" s="379"/>
      <c r="L37" s="379"/>
      <c r="M37" s="379">
        <f t="shared" si="0"/>
        <v>0</v>
      </c>
    </row>
    <row r="38" spans="1:13" ht="18" x14ac:dyDescent="0.25">
      <c r="A38" s="222">
        <v>54</v>
      </c>
      <c r="B38" s="238" t="s">
        <v>193</v>
      </c>
      <c r="C38" s="224">
        <f>SUM(C39,C59,C65,C82,)</f>
        <v>0</v>
      </c>
      <c r="D38" s="224">
        <f>SUM(D39,D59,D65,D82,)</f>
        <v>13100.52</v>
      </c>
      <c r="E38" s="225"/>
      <c r="F38" s="215"/>
      <c r="G38" s="379"/>
      <c r="H38" s="379"/>
      <c r="I38" s="379"/>
      <c r="J38" s="379"/>
      <c r="K38" s="379"/>
      <c r="L38" s="379"/>
      <c r="M38" s="379">
        <f t="shared" si="0"/>
        <v>0</v>
      </c>
    </row>
    <row r="39" spans="1:13" ht="18" x14ac:dyDescent="0.25">
      <c r="A39" s="222">
        <v>541</v>
      </c>
      <c r="B39" s="238" t="s">
        <v>309</v>
      </c>
      <c r="C39" s="239">
        <f>SUM(C40:C58)</f>
        <v>0</v>
      </c>
      <c r="D39" s="239">
        <f>SUM(D40:D58)</f>
        <v>11167.400000000001</v>
      </c>
      <c r="E39" s="225"/>
      <c r="F39" s="215"/>
      <c r="G39" s="379"/>
      <c r="H39" s="379"/>
      <c r="I39" s="379"/>
      <c r="J39" s="379"/>
      <c r="K39" s="379"/>
      <c r="L39" s="379"/>
      <c r="M39" s="379">
        <f t="shared" si="0"/>
        <v>0</v>
      </c>
    </row>
    <row r="40" spans="1:13" ht="18" x14ac:dyDescent="0.25">
      <c r="A40" s="234">
        <v>54101</v>
      </c>
      <c r="B40" s="235" t="s">
        <v>310</v>
      </c>
      <c r="C40" s="237">
        <v>0</v>
      </c>
      <c r="D40" s="237">
        <v>0</v>
      </c>
      <c r="E40" s="225"/>
      <c r="F40" s="215"/>
      <c r="G40" s="379"/>
      <c r="H40" s="379"/>
      <c r="I40" s="379"/>
      <c r="J40" s="379"/>
      <c r="K40" s="379"/>
      <c r="L40" s="379"/>
      <c r="M40" s="379">
        <f t="shared" si="0"/>
        <v>0</v>
      </c>
    </row>
    <row r="41" spans="1:13" ht="18" x14ac:dyDescent="0.25">
      <c r="A41" s="234">
        <v>54103</v>
      </c>
      <c r="B41" s="235" t="s">
        <v>311</v>
      </c>
      <c r="C41" s="237">
        <v>0</v>
      </c>
      <c r="D41" s="237">
        <v>0</v>
      </c>
      <c r="E41" s="225"/>
      <c r="F41" s="215"/>
      <c r="G41" s="379"/>
      <c r="H41" s="379"/>
      <c r="I41" s="379"/>
      <c r="J41" s="379"/>
      <c r="K41" s="379"/>
      <c r="L41" s="379"/>
      <c r="M41" s="379">
        <f t="shared" si="0"/>
        <v>0</v>
      </c>
    </row>
    <row r="42" spans="1:13" ht="18" x14ac:dyDescent="0.25">
      <c r="A42" s="234">
        <v>54104</v>
      </c>
      <c r="B42" s="235" t="s">
        <v>312</v>
      </c>
      <c r="C42" s="237">
        <v>0</v>
      </c>
      <c r="D42" s="237">
        <v>0</v>
      </c>
      <c r="E42" s="225"/>
      <c r="F42" s="215"/>
      <c r="G42" s="379"/>
      <c r="H42" s="379"/>
      <c r="I42" s="379"/>
      <c r="J42" s="379"/>
      <c r="K42" s="379"/>
      <c r="L42" s="379"/>
      <c r="M42" s="379">
        <f t="shared" si="0"/>
        <v>0</v>
      </c>
    </row>
    <row r="43" spans="1:13" ht="18" x14ac:dyDescent="0.25">
      <c r="A43" s="234">
        <v>54105</v>
      </c>
      <c r="B43" s="235" t="s">
        <v>313</v>
      </c>
      <c r="C43" s="237">
        <v>0</v>
      </c>
      <c r="D43" s="237">
        <v>221.3</v>
      </c>
      <c r="E43" s="225"/>
      <c r="F43" s="215"/>
      <c r="G43" s="379">
        <v>64.3</v>
      </c>
      <c r="H43" s="379"/>
      <c r="I43" s="379">
        <v>145</v>
      </c>
      <c r="J43" s="379"/>
      <c r="K43" s="379"/>
      <c r="L43" s="379">
        <v>12</v>
      </c>
      <c r="M43" s="379">
        <f t="shared" si="0"/>
        <v>221.3</v>
      </c>
    </row>
    <row r="44" spans="1:13" ht="18" x14ac:dyDescent="0.25">
      <c r="A44" s="234">
        <v>54106</v>
      </c>
      <c r="B44" s="235" t="s">
        <v>314</v>
      </c>
      <c r="C44" s="237">
        <v>0</v>
      </c>
      <c r="D44" s="237">
        <v>510</v>
      </c>
      <c r="E44" s="225"/>
      <c r="F44" s="215"/>
      <c r="G44" s="379"/>
      <c r="H44" s="379">
        <v>510</v>
      </c>
      <c r="I44" s="379"/>
      <c r="J44" s="379">
        <v>0</v>
      </c>
      <c r="K44" s="379"/>
      <c r="L44" s="379"/>
      <c r="M44" s="379">
        <f t="shared" si="0"/>
        <v>510</v>
      </c>
    </row>
    <row r="45" spans="1:13" ht="18" x14ac:dyDescent="0.25">
      <c r="A45" s="234">
        <v>54107</v>
      </c>
      <c r="B45" s="235" t="s">
        <v>315</v>
      </c>
      <c r="C45" s="237">
        <v>0</v>
      </c>
      <c r="D45" s="237">
        <v>3629.5</v>
      </c>
      <c r="E45" s="225"/>
      <c r="F45" s="215"/>
      <c r="G45" s="379">
        <v>1659.54</v>
      </c>
      <c r="H45" s="379">
        <v>528.6</v>
      </c>
      <c r="I45" s="379">
        <v>666.6</v>
      </c>
      <c r="J45" s="379">
        <v>153</v>
      </c>
      <c r="K45" s="379">
        <v>704</v>
      </c>
      <c r="L45" s="379">
        <v>808</v>
      </c>
      <c r="M45" s="379">
        <f t="shared" si="0"/>
        <v>4519.74</v>
      </c>
    </row>
    <row r="46" spans="1:13" ht="18" x14ac:dyDescent="0.25">
      <c r="A46" s="234">
        <v>54108</v>
      </c>
      <c r="B46" s="235" t="s">
        <v>316</v>
      </c>
      <c r="C46" s="237">
        <v>0</v>
      </c>
      <c r="D46" s="237">
        <v>0</v>
      </c>
      <c r="E46" s="225"/>
      <c r="F46" s="215"/>
      <c r="G46" s="379"/>
      <c r="H46" s="379"/>
      <c r="I46" s="379"/>
      <c r="J46" s="379"/>
      <c r="K46" s="379"/>
      <c r="L46" s="379"/>
      <c r="M46" s="379">
        <f t="shared" si="0"/>
        <v>0</v>
      </c>
    </row>
    <row r="47" spans="1:13" ht="18" x14ac:dyDescent="0.25">
      <c r="A47" s="234">
        <v>54109</v>
      </c>
      <c r="B47" s="235" t="s">
        <v>317</v>
      </c>
      <c r="C47" s="237">
        <v>0</v>
      </c>
      <c r="D47" s="237">
        <v>1400</v>
      </c>
      <c r="E47" s="225"/>
      <c r="F47" s="215"/>
      <c r="G47" s="379"/>
      <c r="H47" s="379"/>
      <c r="I47" s="379"/>
      <c r="J47" s="379"/>
      <c r="K47" s="379"/>
      <c r="L47" s="379"/>
      <c r="M47" s="379">
        <f t="shared" si="0"/>
        <v>0</v>
      </c>
    </row>
    <row r="48" spans="1:13" ht="18" x14ac:dyDescent="0.25">
      <c r="A48" s="234">
        <v>54110</v>
      </c>
      <c r="B48" s="235" t="s">
        <v>318</v>
      </c>
      <c r="C48" s="237">
        <v>0</v>
      </c>
      <c r="D48" s="237">
        <v>2000</v>
      </c>
      <c r="E48" s="225"/>
      <c r="F48" s="215"/>
      <c r="G48" s="379">
        <v>40</v>
      </c>
      <c r="H48" s="379"/>
      <c r="I48" s="379"/>
      <c r="J48" s="379">
        <v>130.5</v>
      </c>
      <c r="K48" s="379"/>
      <c r="L48" s="379"/>
      <c r="M48" s="379">
        <f t="shared" si="0"/>
        <v>170.5</v>
      </c>
    </row>
    <row r="49" spans="1:13" ht="18" x14ac:dyDescent="0.25">
      <c r="A49" s="234">
        <v>54111</v>
      </c>
      <c r="B49" s="235" t="s">
        <v>319</v>
      </c>
      <c r="C49" s="237">
        <v>0</v>
      </c>
      <c r="D49" s="237">
        <v>0</v>
      </c>
      <c r="E49" s="225"/>
      <c r="F49" s="215"/>
      <c r="G49" s="379"/>
      <c r="H49" s="379"/>
      <c r="I49" s="379"/>
      <c r="J49" s="379"/>
      <c r="K49" s="379"/>
      <c r="L49" s="379"/>
      <c r="M49" s="379">
        <f t="shared" si="0"/>
        <v>0</v>
      </c>
    </row>
    <row r="50" spans="1:13" ht="18" x14ac:dyDescent="0.25">
      <c r="A50" s="234">
        <v>54112</v>
      </c>
      <c r="B50" s="235" t="s">
        <v>320</v>
      </c>
      <c r="C50" s="237">
        <v>0</v>
      </c>
      <c r="D50" s="237">
        <v>0</v>
      </c>
      <c r="E50" s="225"/>
      <c r="F50" s="215"/>
      <c r="G50" s="379"/>
      <c r="H50" s="379"/>
      <c r="I50" s="379"/>
      <c r="J50" s="379"/>
      <c r="K50" s="379"/>
      <c r="L50" s="379"/>
      <c r="M50" s="379">
        <f t="shared" si="0"/>
        <v>0</v>
      </c>
    </row>
    <row r="51" spans="1:13" ht="18" x14ac:dyDescent="0.25">
      <c r="A51" s="234">
        <v>54114</v>
      </c>
      <c r="B51" s="235" t="s">
        <v>321</v>
      </c>
      <c r="C51" s="237">
        <v>0</v>
      </c>
      <c r="D51" s="237">
        <v>119.6</v>
      </c>
      <c r="E51" s="225"/>
      <c r="F51" s="215"/>
      <c r="G51" s="379">
        <v>63.1</v>
      </c>
      <c r="H51" s="379"/>
      <c r="I51" s="379">
        <v>13</v>
      </c>
      <c r="J51" s="379"/>
      <c r="K51" s="379"/>
      <c r="L51" s="379">
        <v>43.5</v>
      </c>
      <c r="M51" s="379">
        <f t="shared" si="0"/>
        <v>119.6</v>
      </c>
    </row>
    <row r="52" spans="1:13" ht="18" x14ac:dyDescent="0.25">
      <c r="A52" s="234">
        <v>54115</v>
      </c>
      <c r="B52" s="235" t="s">
        <v>322</v>
      </c>
      <c r="C52" s="237">
        <v>0</v>
      </c>
      <c r="D52" s="237">
        <v>187</v>
      </c>
      <c r="E52" s="225"/>
      <c r="F52" s="215"/>
      <c r="G52" s="379">
        <v>187</v>
      </c>
      <c r="H52" s="379"/>
      <c r="I52" s="379"/>
      <c r="J52" s="379"/>
      <c r="K52" s="379"/>
      <c r="L52" s="379"/>
      <c r="M52" s="379">
        <f t="shared" si="0"/>
        <v>187</v>
      </c>
    </row>
    <row r="53" spans="1:13" ht="18" x14ac:dyDescent="0.25">
      <c r="A53" s="234">
        <v>54116</v>
      </c>
      <c r="B53" s="235" t="s">
        <v>323</v>
      </c>
      <c r="C53" s="237">
        <v>0</v>
      </c>
      <c r="D53" s="237">
        <v>0</v>
      </c>
      <c r="E53" s="225"/>
      <c r="F53" s="215"/>
      <c r="G53" s="379"/>
      <c r="H53" s="379"/>
      <c r="I53" s="379"/>
      <c r="J53" s="379"/>
      <c r="K53" s="379"/>
      <c r="L53" s="379"/>
      <c r="M53" s="379">
        <f t="shared" si="0"/>
        <v>0</v>
      </c>
    </row>
    <row r="54" spans="1:13" ht="18" x14ac:dyDescent="0.25">
      <c r="A54" s="234">
        <v>54117</v>
      </c>
      <c r="B54" s="235" t="s">
        <v>324</v>
      </c>
      <c r="C54" s="237">
        <v>0</v>
      </c>
      <c r="D54" s="237">
        <v>0</v>
      </c>
      <c r="E54" s="225"/>
      <c r="F54" s="215"/>
      <c r="G54" s="379"/>
      <c r="H54" s="379"/>
      <c r="I54" s="379"/>
      <c r="J54" s="379"/>
      <c r="K54" s="379"/>
      <c r="L54" s="379"/>
      <c r="M54" s="379">
        <f t="shared" si="0"/>
        <v>0</v>
      </c>
    </row>
    <row r="55" spans="1:13" ht="18" x14ac:dyDescent="0.25">
      <c r="A55" s="234">
        <v>54118</v>
      </c>
      <c r="B55" s="235" t="s">
        <v>325</v>
      </c>
      <c r="C55" s="237">
        <v>0</v>
      </c>
      <c r="D55" s="237">
        <v>2000</v>
      </c>
      <c r="E55" s="225"/>
      <c r="F55" s="215"/>
      <c r="G55" s="379">
        <v>779.35</v>
      </c>
      <c r="H55" s="379">
        <v>493.2</v>
      </c>
      <c r="I55" s="379">
        <v>205</v>
      </c>
      <c r="J55" s="379">
        <v>601.6</v>
      </c>
      <c r="K55" s="379">
        <v>2101</v>
      </c>
      <c r="L55" s="379">
        <v>328.75</v>
      </c>
      <c r="M55" s="379">
        <f t="shared" si="0"/>
        <v>4508.8999999999996</v>
      </c>
    </row>
    <row r="56" spans="1:13" ht="18" x14ac:dyDescent="0.25">
      <c r="A56" s="234">
        <v>54119</v>
      </c>
      <c r="B56" s="235" t="s">
        <v>326</v>
      </c>
      <c r="C56" s="237">
        <v>0</v>
      </c>
      <c r="D56" s="237">
        <v>100</v>
      </c>
      <c r="E56" s="225"/>
      <c r="F56" s="215"/>
      <c r="G56" s="379">
        <v>7.2</v>
      </c>
      <c r="H56" s="379"/>
      <c r="I56" s="379"/>
      <c r="J56" s="379">
        <v>36</v>
      </c>
      <c r="K56" s="379"/>
      <c r="L56" s="379"/>
      <c r="M56" s="379">
        <f t="shared" si="0"/>
        <v>43.2</v>
      </c>
    </row>
    <row r="57" spans="1:13" ht="18" x14ac:dyDescent="0.25">
      <c r="A57" s="234">
        <v>54121</v>
      </c>
      <c r="B57" s="235" t="s">
        <v>327</v>
      </c>
      <c r="C57" s="237">
        <v>0</v>
      </c>
      <c r="D57" s="237">
        <v>0</v>
      </c>
      <c r="E57" s="225"/>
      <c r="F57" s="215"/>
      <c r="G57" s="379"/>
      <c r="H57" s="379"/>
      <c r="I57" s="379"/>
      <c r="J57" s="379"/>
      <c r="K57" s="379"/>
      <c r="L57" s="379"/>
      <c r="M57" s="379">
        <f t="shared" si="0"/>
        <v>0</v>
      </c>
    </row>
    <row r="58" spans="1:13" ht="18" x14ac:dyDescent="0.25">
      <c r="A58" s="234">
        <v>54199</v>
      </c>
      <c r="B58" s="235" t="s">
        <v>328</v>
      </c>
      <c r="C58" s="237">
        <v>0</v>
      </c>
      <c r="D58" s="237">
        <v>1000</v>
      </c>
      <c r="E58" s="225"/>
      <c r="F58" s="215"/>
      <c r="G58" s="379">
        <v>4006.1</v>
      </c>
      <c r="H58" s="379">
        <v>945</v>
      </c>
      <c r="I58" s="379">
        <v>709.3</v>
      </c>
      <c r="J58" s="379"/>
      <c r="K58" s="379">
        <v>457.5</v>
      </c>
      <c r="L58" s="379">
        <v>154</v>
      </c>
      <c r="M58" s="379">
        <f t="shared" si="0"/>
        <v>6271.9000000000005</v>
      </c>
    </row>
    <row r="59" spans="1:13" ht="18" x14ac:dyDescent="0.25">
      <c r="A59" s="222">
        <v>542</v>
      </c>
      <c r="B59" s="238" t="s">
        <v>329</v>
      </c>
      <c r="C59" s="239">
        <f>SUM(C60:C64)</f>
        <v>0</v>
      </c>
      <c r="D59" s="239">
        <f>SUM(D60:D64)</f>
        <v>0</v>
      </c>
      <c r="E59" s="225"/>
      <c r="F59" s="215"/>
      <c r="G59" s="379"/>
      <c r="H59" s="379"/>
      <c r="I59" s="379"/>
      <c r="J59" s="379"/>
      <c r="K59" s="379"/>
      <c r="L59" s="379"/>
      <c r="M59" s="379">
        <f t="shared" si="0"/>
        <v>0</v>
      </c>
    </row>
    <row r="60" spans="1:13" ht="18" x14ac:dyDescent="0.25">
      <c r="A60" s="234">
        <v>54205</v>
      </c>
      <c r="B60" s="235" t="s">
        <v>21</v>
      </c>
      <c r="C60" s="237">
        <v>0</v>
      </c>
      <c r="D60" s="237">
        <v>0</v>
      </c>
      <c r="E60" s="225"/>
      <c r="F60" s="215"/>
      <c r="G60" s="379"/>
      <c r="H60" s="379"/>
      <c r="I60" s="379"/>
      <c r="J60" s="379"/>
      <c r="K60" s="379"/>
      <c r="L60" s="379"/>
      <c r="M60" s="379">
        <f t="shared" si="0"/>
        <v>0</v>
      </c>
    </row>
    <row r="61" spans="1:13" ht="18" x14ac:dyDescent="0.25">
      <c r="A61" s="234">
        <v>54201</v>
      </c>
      <c r="B61" s="235" t="s">
        <v>330</v>
      </c>
      <c r="C61" s="237">
        <v>0</v>
      </c>
      <c r="D61" s="237">
        <v>0</v>
      </c>
      <c r="E61" s="225"/>
      <c r="F61" s="215"/>
      <c r="G61" s="379"/>
      <c r="H61" s="379"/>
      <c r="I61" s="379"/>
      <c r="J61" s="379"/>
      <c r="K61" s="379"/>
      <c r="L61" s="379"/>
      <c r="M61" s="379">
        <f t="shared" si="0"/>
        <v>0</v>
      </c>
    </row>
    <row r="62" spans="1:13" ht="18" x14ac:dyDescent="0.25">
      <c r="A62" s="234">
        <v>54202</v>
      </c>
      <c r="B62" s="235" t="s">
        <v>331</v>
      </c>
      <c r="C62" s="237">
        <v>0</v>
      </c>
      <c r="D62" s="237">
        <v>0</v>
      </c>
      <c r="E62" s="225"/>
      <c r="F62" s="215"/>
      <c r="G62" s="379"/>
      <c r="H62" s="379"/>
      <c r="I62" s="379"/>
      <c r="J62" s="379"/>
      <c r="K62" s="379"/>
      <c r="L62" s="379"/>
      <c r="M62" s="379">
        <f t="shared" si="0"/>
        <v>0</v>
      </c>
    </row>
    <row r="63" spans="1:13" ht="18" x14ac:dyDescent="0.25">
      <c r="A63" s="234">
        <v>54203</v>
      </c>
      <c r="B63" s="235" t="s">
        <v>332</v>
      </c>
      <c r="C63" s="237">
        <v>0</v>
      </c>
      <c r="D63" s="237">
        <v>0</v>
      </c>
      <c r="E63" s="225"/>
      <c r="F63" s="215"/>
      <c r="G63" s="379"/>
      <c r="H63" s="379"/>
      <c r="I63" s="379"/>
      <c r="J63" s="379"/>
      <c r="K63" s="379"/>
      <c r="L63" s="379"/>
      <c r="M63" s="379">
        <f t="shared" si="0"/>
        <v>0</v>
      </c>
    </row>
    <row r="64" spans="1:13" ht="18" x14ac:dyDescent="0.25">
      <c r="A64" s="234">
        <v>54204</v>
      </c>
      <c r="B64" s="215" t="s">
        <v>333</v>
      </c>
      <c r="C64" s="240">
        <v>0</v>
      </c>
      <c r="D64" s="240">
        <v>0</v>
      </c>
      <c r="E64" s="225"/>
      <c r="F64" s="215"/>
      <c r="G64" s="379"/>
      <c r="H64" s="379"/>
      <c r="I64" s="379"/>
      <c r="J64" s="379"/>
      <c r="K64" s="379"/>
      <c r="L64" s="379"/>
      <c r="M64" s="379">
        <f t="shared" si="0"/>
        <v>0</v>
      </c>
    </row>
    <row r="65" spans="1:13" ht="18" x14ac:dyDescent="0.25">
      <c r="A65" s="222">
        <v>543</v>
      </c>
      <c r="B65" s="238" t="s">
        <v>334</v>
      </c>
      <c r="C65" s="239">
        <f>SUM(C66:C81)</f>
        <v>0</v>
      </c>
      <c r="D65" s="239">
        <f>SUM(D66:D81)</f>
        <v>1933.12</v>
      </c>
      <c r="E65" s="225"/>
      <c r="F65" s="215"/>
      <c r="G65" s="379"/>
      <c r="H65" s="379"/>
      <c r="I65" s="379"/>
      <c r="J65" s="379"/>
      <c r="K65" s="379"/>
      <c r="L65" s="379"/>
      <c r="M65" s="379">
        <f t="shared" si="0"/>
        <v>0</v>
      </c>
    </row>
    <row r="66" spans="1:13" ht="18" x14ac:dyDescent="0.25">
      <c r="A66" s="234">
        <v>54301</v>
      </c>
      <c r="B66" s="235" t="s">
        <v>335</v>
      </c>
      <c r="C66" s="237">
        <v>0</v>
      </c>
      <c r="D66" s="237">
        <v>200</v>
      </c>
      <c r="E66" s="225"/>
      <c r="F66" s="215"/>
      <c r="G66" s="379"/>
      <c r="H66" s="379"/>
      <c r="I66" s="379">
        <v>200</v>
      </c>
      <c r="J66" s="379"/>
      <c r="K66" s="379"/>
      <c r="L66" s="379"/>
      <c r="M66" s="379">
        <f t="shared" si="0"/>
        <v>200</v>
      </c>
    </row>
    <row r="67" spans="1:13" ht="18" x14ac:dyDescent="0.25">
      <c r="A67" s="234">
        <v>54302</v>
      </c>
      <c r="B67" s="235" t="s">
        <v>336</v>
      </c>
      <c r="C67" s="237">
        <v>0</v>
      </c>
      <c r="D67" s="237">
        <v>1390</v>
      </c>
      <c r="E67" s="225"/>
      <c r="F67" s="215"/>
      <c r="G67" s="379"/>
      <c r="H67" s="379"/>
      <c r="I67" s="379"/>
      <c r="J67" s="379"/>
      <c r="K67" s="379"/>
      <c r="L67" s="379"/>
      <c r="M67" s="379">
        <f t="shared" si="0"/>
        <v>0</v>
      </c>
    </row>
    <row r="68" spans="1:13" ht="18" x14ac:dyDescent="0.25">
      <c r="A68" s="234">
        <v>54303</v>
      </c>
      <c r="B68" s="235" t="s">
        <v>337</v>
      </c>
      <c r="C68" s="237">
        <v>0</v>
      </c>
      <c r="D68" s="237">
        <v>250</v>
      </c>
      <c r="E68" s="225"/>
      <c r="F68" s="215"/>
      <c r="G68" s="379"/>
      <c r="H68" s="379"/>
      <c r="I68" s="379">
        <v>250</v>
      </c>
      <c r="J68" s="379"/>
      <c r="K68" s="379"/>
      <c r="L68" s="379"/>
      <c r="M68" s="379">
        <f t="shared" si="0"/>
        <v>250</v>
      </c>
    </row>
    <row r="69" spans="1:13" ht="18" x14ac:dyDescent="0.25">
      <c r="A69" s="234">
        <v>54304</v>
      </c>
      <c r="B69" s="235" t="s">
        <v>338</v>
      </c>
      <c r="C69" s="237">
        <v>0</v>
      </c>
      <c r="D69" s="237">
        <v>0</v>
      </c>
      <c r="E69" s="225"/>
      <c r="F69" s="215"/>
      <c r="G69" s="379"/>
      <c r="H69" s="379"/>
      <c r="I69" s="379"/>
      <c r="J69" s="379"/>
      <c r="K69" s="379"/>
      <c r="L69" s="379"/>
      <c r="M69" s="379">
        <f t="shared" si="0"/>
        <v>0</v>
      </c>
    </row>
    <row r="70" spans="1:13" ht="18" x14ac:dyDescent="0.25">
      <c r="A70" s="234">
        <v>54305</v>
      </c>
      <c r="B70" s="235" t="s">
        <v>339</v>
      </c>
      <c r="C70" s="237">
        <v>0</v>
      </c>
      <c r="D70" s="237">
        <v>0</v>
      </c>
      <c r="E70" s="225"/>
      <c r="F70" s="215"/>
      <c r="G70" s="379"/>
      <c r="H70" s="379"/>
      <c r="I70" s="379"/>
      <c r="J70" s="379"/>
      <c r="K70" s="379"/>
      <c r="L70" s="379"/>
      <c r="M70" s="379">
        <f t="shared" si="0"/>
        <v>0</v>
      </c>
    </row>
    <row r="71" spans="1:13" ht="18" x14ac:dyDescent="0.25">
      <c r="A71" s="234">
        <v>54306</v>
      </c>
      <c r="B71" s="235" t="s">
        <v>340</v>
      </c>
      <c r="C71" s="237">
        <v>0</v>
      </c>
      <c r="D71" s="237">
        <v>0</v>
      </c>
      <c r="E71" s="225"/>
      <c r="F71" s="215"/>
      <c r="G71" s="379"/>
      <c r="H71" s="379"/>
      <c r="I71" s="379"/>
      <c r="J71" s="379"/>
      <c r="K71" s="379"/>
      <c r="L71" s="379"/>
      <c r="M71" s="379">
        <f t="shared" si="0"/>
        <v>0</v>
      </c>
    </row>
    <row r="72" spans="1:13" ht="18" x14ac:dyDescent="0.25">
      <c r="A72" s="234">
        <v>54307</v>
      </c>
      <c r="B72" s="235" t="s">
        <v>341</v>
      </c>
      <c r="C72" s="237">
        <v>0</v>
      </c>
      <c r="D72" s="237">
        <v>0</v>
      </c>
      <c r="E72" s="225"/>
      <c r="F72" s="215"/>
      <c r="G72" s="379"/>
      <c r="H72" s="379"/>
      <c r="I72" s="379"/>
      <c r="J72" s="379"/>
      <c r="K72" s="379"/>
      <c r="L72" s="379"/>
      <c r="M72" s="379">
        <f t="shared" si="0"/>
        <v>0</v>
      </c>
    </row>
    <row r="73" spans="1:13" ht="18" x14ac:dyDescent="0.25">
      <c r="A73" s="234">
        <v>54309</v>
      </c>
      <c r="B73" s="235" t="s">
        <v>342</v>
      </c>
      <c r="C73" s="237">
        <v>0</v>
      </c>
      <c r="D73" s="237">
        <v>0</v>
      </c>
      <c r="E73" s="225"/>
      <c r="F73" s="215"/>
      <c r="G73" s="379"/>
      <c r="H73" s="379"/>
      <c r="I73" s="379"/>
      <c r="J73" s="379"/>
      <c r="K73" s="379"/>
      <c r="L73" s="379"/>
      <c r="M73" s="379">
        <f t="shared" si="0"/>
        <v>0</v>
      </c>
    </row>
    <row r="74" spans="1:13" ht="18" x14ac:dyDescent="0.25">
      <c r="A74" s="234">
        <v>54310</v>
      </c>
      <c r="B74" s="235" t="s">
        <v>343</v>
      </c>
      <c r="C74" s="237">
        <v>0</v>
      </c>
      <c r="D74" s="237">
        <v>0</v>
      </c>
      <c r="E74" s="225"/>
      <c r="F74" s="215"/>
      <c r="G74" s="379"/>
      <c r="H74" s="379"/>
      <c r="I74" s="379"/>
      <c r="J74" s="379"/>
      <c r="K74" s="379"/>
      <c r="L74" s="379"/>
      <c r="M74" s="379">
        <f t="shared" si="0"/>
        <v>0</v>
      </c>
    </row>
    <row r="75" spans="1:13" ht="18" x14ac:dyDescent="0.25">
      <c r="A75" s="234">
        <v>54311</v>
      </c>
      <c r="B75" s="235" t="s">
        <v>344</v>
      </c>
      <c r="C75" s="237">
        <v>0</v>
      </c>
      <c r="D75" s="237">
        <v>0</v>
      </c>
      <c r="E75" s="225"/>
      <c r="F75" s="215"/>
      <c r="G75" s="379"/>
      <c r="H75" s="379"/>
      <c r="I75" s="379"/>
      <c r="J75" s="379"/>
      <c r="K75" s="379"/>
      <c r="L75" s="379"/>
      <c r="M75" s="379">
        <f t="shared" si="0"/>
        <v>0</v>
      </c>
    </row>
    <row r="76" spans="1:13" ht="18" x14ac:dyDescent="0.25">
      <c r="A76" s="241">
        <v>54313</v>
      </c>
      <c r="B76" s="235" t="s">
        <v>345</v>
      </c>
      <c r="C76" s="237">
        <v>0</v>
      </c>
      <c r="D76" s="237">
        <v>0</v>
      </c>
      <c r="E76" s="225"/>
      <c r="F76" s="215"/>
      <c r="G76" s="379"/>
      <c r="H76" s="379"/>
      <c r="I76" s="379"/>
      <c r="J76" s="379"/>
      <c r="K76" s="379"/>
      <c r="L76" s="379"/>
      <c r="M76" s="379">
        <f t="shared" si="0"/>
        <v>0</v>
      </c>
    </row>
    <row r="77" spans="1:13" ht="18" x14ac:dyDescent="0.25">
      <c r="A77" s="242">
        <v>54316</v>
      </c>
      <c r="B77" s="235" t="s">
        <v>346</v>
      </c>
      <c r="C77" s="237">
        <v>0</v>
      </c>
      <c r="D77" s="237">
        <v>0</v>
      </c>
      <c r="E77" s="225"/>
      <c r="F77" s="215"/>
      <c r="G77" s="379"/>
      <c r="H77" s="379"/>
      <c r="I77" s="379"/>
      <c r="J77" s="379"/>
      <c r="K77" s="379"/>
      <c r="L77" s="379"/>
      <c r="M77" s="379">
        <f t="shared" si="0"/>
        <v>0</v>
      </c>
    </row>
    <row r="78" spans="1:13" ht="18" x14ac:dyDescent="0.25">
      <c r="A78" s="243">
        <v>54317</v>
      </c>
      <c r="B78" s="235" t="s">
        <v>347</v>
      </c>
      <c r="C78" s="237">
        <v>0</v>
      </c>
      <c r="D78" s="237">
        <v>0</v>
      </c>
      <c r="E78" s="225"/>
      <c r="F78" s="215"/>
      <c r="G78" s="379"/>
      <c r="H78" s="379"/>
      <c r="I78" s="379"/>
      <c r="J78" s="379"/>
      <c r="K78" s="379"/>
      <c r="L78" s="379"/>
      <c r="M78" s="379">
        <f t="shared" si="0"/>
        <v>0</v>
      </c>
    </row>
    <row r="79" spans="1:13" ht="18" x14ac:dyDescent="0.25">
      <c r="A79" s="244">
        <v>54314</v>
      </c>
      <c r="B79" s="235" t="s">
        <v>348</v>
      </c>
      <c r="C79" s="237">
        <v>0</v>
      </c>
      <c r="D79" s="237">
        <v>0</v>
      </c>
      <c r="E79" s="225"/>
      <c r="F79" s="215"/>
      <c r="G79" s="379"/>
      <c r="H79" s="379"/>
      <c r="I79" s="379"/>
      <c r="J79" s="379"/>
      <c r="K79" s="379"/>
      <c r="L79" s="379"/>
      <c r="M79" s="379">
        <f t="shared" ref="M79:M141" si="1">SUM(G79:L79)</f>
        <v>0</v>
      </c>
    </row>
    <row r="80" spans="1:13" ht="18" x14ac:dyDescent="0.25">
      <c r="A80" s="244">
        <v>54318</v>
      </c>
      <c r="B80" s="245" t="s">
        <v>349</v>
      </c>
      <c r="C80" s="237">
        <v>0</v>
      </c>
      <c r="D80" s="237">
        <v>0</v>
      </c>
      <c r="E80" s="225"/>
      <c r="F80" s="215"/>
      <c r="G80" s="379"/>
      <c r="H80" s="379"/>
      <c r="I80" s="379"/>
      <c r="J80" s="379"/>
      <c r="K80" s="379"/>
      <c r="L80" s="379"/>
      <c r="M80" s="379">
        <f t="shared" si="1"/>
        <v>0</v>
      </c>
    </row>
    <row r="81" spans="1:13" ht="18" x14ac:dyDescent="0.25">
      <c r="A81" s="234">
        <v>54399</v>
      </c>
      <c r="B81" s="245" t="s">
        <v>350</v>
      </c>
      <c r="C81" s="237">
        <v>0</v>
      </c>
      <c r="D81" s="237">
        <v>93.12</v>
      </c>
      <c r="E81" s="225"/>
      <c r="F81" s="215"/>
      <c r="G81" s="379"/>
      <c r="H81" s="379"/>
      <c r="I81" s="379"/>
      <c r="J81" s="379"/>
      <c r="K81" s="379"/>
      <c r="L81" s="379"/>
      <c r="M81" s="379">
        <f t="shared" si="1"/>
        <v>0</v>
      </c>
    </row>
    <row r="82" spans="1:13" ht="18" x14ac:dyDescent="0.25">
      <c r="A82" s="222">
        <v>544</v>
      </c>
      <c r="B82" s="246" t="s">
        <v>351</v>
      </c>
      <c r="C82" s="239">
        <f>SUM(C83:C93)</f>
        <v>0</v>
      </c>
      <c r="D82" s="239">
        <f>SUM(D83:D93)</f>
        <v>0</v>
      </c>
      <c r="E82" s="225"/>
      <c r="F82" s="215"/>
      <c r="G82" s="379"/>
      <c r="H82" s="379"/>
      <c r="I82" s="379"/>
      <c r="J82" s="379"/>
      <c r="K82" s="379"/>
      <c r="L82" s="379"/>
      <c r="M82" s="379">
        <f t="shared" si="1"/>
        <v>0</v>
      </c>
    </row>
    <row r="83" spans="1:13" ht="18" x14ac:dyDescent="0.25">
      <c r="A83" s="234">
        <v>54401</v>
      </c>
      <c r="B83" s="235" t="s">
        <v>352</v>
      </c>
      <c r="C83" s="237">
        <v>0</v>
      </c>
      <c r="D83" s="237">
        <v>0</v>
      </c>
      <c r="E83" s="225"/>
      <c r="F83" s="215"/>
      <c r="G83" s="379"/>
      <c r="H83" s="379"/>
      <c r="I83" s="379"/>
      <c r="J83" s="379"/>
      <c r="K83" s="379"/>
      <c r="L83" s="379"/>
      <c r="M83" s="379">
        <f t="shared" si="1"/>
        <v>0</v>
      </c>
    </row>
    <row r="84" spans="1:13" ht="18" x14ac:dyDescent="0.25">
      <c r="A84" s="234">
        <v>54402</v>
      </c>
      <c r="B84" s="235" t="s">
        <v>407</v>
      </c>
      <c r="C84" s="237">
        <v>0</v>
      </c>
      <c r="D84" s="237">
        <v>0</v>
      </c>
      <c r="E84" s="225"/>
      <c r="F84" s="215"/>
      <c r="G84" s="379"/>
      <c r="H84" s="379"/>
      <c r="I84" s="379"/>
      <c r="J84" s="379"/>
      <c r="K84" s="379"/>
      <c r="L84" s="379"/>
      <c r="M84" s="379">
        <f t="shared" si="1"/>
        <v>0</v>
      </c>
    </row>
    <row r="85" spans="1:13" ht="18" x14ac:dyDescent="0.25">
      <c r="A85" s="234">
        <v>54404</v>
      </c>
      <c r="B85" s="235" t="s">
        <v>353</v>
      </c>
      <c r="C85" s="237">
        <v>0</v>
      </c>
      <c r="D85" s="237">
        <v>0</v>
      </c>
      <c r="E85" s="225"/>
      <c r="F85" s="215"/>
      <c r="G85" s="379"/>
      <c r="H85" s="379"/>
      <c r="I85" s="379"/>
      <c r="J85" s="379"/>
      <c r="K85" s="379"/>
      <c r="L85" s="379"/>
      <c r="M85" s="379">
        <f t="shared" si="1"/>
        <v>0</v>
      </c>
    </row>
    <row r="86" spans="1:13" ht="18" x14ac:dyDescent="0.25">
      <c r="A86" s="234">
        <v>54403</v>
      </c>
      <c r="B86" s="235" t="s">
        <v>354</v>
      </c>
      <c r="C86" s="237">
        <v>0</v>
      </c>
      <c r="D86" s="237">
        <v>0</v>
      </c>
      <c r="E86" s="225"/>
      <c r="F86" s="215"/>
      <c r="G86" s="379"/>
      <c r="H86" s="379"/>
      <c r="I86" s="379"/>
      <c r="J86" s="379"/>
      <c r="K86" s="379"/>
      <c r="L86" s="379"/>
      <c r="M86" s="379">
        <f t="shared" si="1"/>
        <v>0</v>
      </c>
    </row>
    <row r="87" spans="1:13" ht="18" x14ac:dyDescent="0.25">
      <c r="A87" s="234">
        <v>54501</v>
      </c>
      <c r="B87" s="235" t="s">
        <v>355</v>
      </c>
      <c r="C87" s="237">
        <v>0</v>
      </c>
      <c r="D87" s="237">
        <v>0</v>
      </c>
      <c r="E87" s="225"/>
      <c r="F87" s="215"/>
      <c r="G87" s="379"/>
      <c r="H87" s="379"/>
      <c r="I87" s="379"/>
      <c r="J87" s="379"/>
      <c r="K87" s="379"/>
      <c r="L87" s="379"/>
      <c r="M87" s="379">
        <f t="shared" si="1"/>
        <v>0</v>
      </c>
    </row>
    <row r="88" spans="1:13" ht="18" x14ac:dyDescent="0.25">
      <c r="A88" s="234">
        <v>54503</v>
      </c>
      <c r="B88" s="235" t="s">
        <v>356</v>
      </c>
      <c r="C88" s="237">
        <v>0</v>
      </c>
      <c r="D88" s="237">
        <v>0</v>
      </c>
      <c r="E88" s="225"/>
      <c r="F88" s="215"/>
      <c r="G88" s="379"/>
      <c r="H88" s="379"/>
      <c r="I88" s="379"/>
      <c r="J88" s="379"/>
      <c r="K88" s="379"/>
      <c r="L88" s="379"/>
      <c r="M88" s="379">
        <f t="shared" si="1"/>
        <v>0</v>
      </c>
    </row>
    <row r="89" spans="1:13" ht="18" x14ac:dyDescent="0.25">
      <c r="A89" s="234">
        <v>54505</v>
      </c>
      <c r="B89" s="235" t="s">
        <v>357</v>
      </c>
      <c r="C89" s="237">
        <v>0</v>
      </c>
      <c r="D89" s="237">
        <v>0</v>
      </c>
      <c r="E89" s="225"/>
      <c r="F89" s="215"/>
      <c r="G89" s="379"/>
      <c r="H89" s="379"/>
      <c r="I89" s="379"/>
      <c r="J89" s="379"/>
      <c r="K89" s="379"/>
      <c r="L89" s="379"/>
      <c r="M89" s="379">
        <f t="shared" si="1"/>
        <v>0</v>
      </c>
    </row>
    <row r="90" spans="1:13" ht="18" x14ac:dyDescent="0.25">
      <c r="A90" s="234">
        <v>54507</v>
      </c>
      <c r="B90" s="235" t="s">
        <v>358</v>
      </c>
      <c r="C90" s="237">
        <v>0</v>
      </c>
      <c r="D90" s="237">
        <v>0</v>
      </c>
      <c r="E90" s="225"/>
      <c r="F90" s="215"/>
      <c r="G90" s="379"/>
      <c r="H90" s="379"/>
      <c r="I90" s="379"/>
      <c r="J90" s="379"/>
      <c r="K90" s="379"/>
      <c r="L90" s="379"/>
      <c r="M90" s="379">
        <f t="shared" si="1"/>
        <v>0</v>
      </c>
    </row>
    <row r="91" spans="1:13" ht="18" x14ac:dyDescent="0.25">
      <c r="A91" s="234">
        <v>54599</v>
      </c>
      <c r="B91" s="235" t="s">
        <v>359</v>
      </c>
      <c r="C91" s="237">
        <v>0</v>
      </c>
      <c r="D91" s="237">
        <v>0</v>
      </c>
      <c r="E91" s="225"/>
      <c r="F91" s="215"/>
      <c r="G91" s="379"/>
      <c r="H91" s="379"/>
      <c r="I91" s="379"/>
      <c r="J91" s="379"/>
      <c r="K91" s="379"/>
      <c r="L91" s="379"/>
      <c r="M91" s="379">
        <f t="shared" si="1"/>
        <v>0</v>
      </c>
    </row>
    <row r="92" spans="1:13" ht="18" x14ac:dyDescent="0.25">
      <c r="A92" s="234">
        <v>54508</v>
      </c>
      <c r="B92" s="235" t="s">
        <v>360</v>
      </c>
      <c r="C92" s="237">
        <v>0</v>
      </c>
      <c r="D92" s="237">
        <v>0</v>
      </c>
      <c r="E92" s="225"/>
      <c r="F92" s="215"/>
      <c r="G92" s="379"/>
      <c r="H92" s="379"/>
      <c r="I92" s="379"/>
      <c r="J92" s="379"/>
      <c r="K92" s="379"/>
      <c r="L92" s="379"/>
      <c r="M92" s="379">
        <f t="shared" si="1"/>
        <v>0</v>
      </c>
    </row>
    <row r="93" spans="1:13" ht="18" x14ac:dyDescent="0.25">
      <c r="A93" s="234">
        <v>54699</v>
      </c>
      <c r="B93" s="235" t="s">
        <v>44</v>
      </c>
      <c r="C93" s="237">
        <v>0</v>
      </c>
      <c r="D93" s="237">
        <v>0</v>
      </c>
      <c r="E93" s="225"/>
      <c r="F93" s="215"/>
      <c r="G93" s="379"/>
      <c r="H93" s="379"/>
      <c r="I93" s="379"/>
      <c r="J93" s="379"/>
      <c r="K93" s="379"/>
      <c r="L93" s="379"/>
      <c r="M93" s="379">
        <f t="shared" si="1"/>
        <v>0</v>
      </c>
    </row>
    <row r="94" spans="1:13" ht="18" x14ac:dyDescent="0.25">
      <c r="A94" s="222">
        <v>55</v>
      </c>
      <c r="B94" s="238" t="s">
        <v>194</v>
      </c>
      <c r="C94" s="239">
        <f>SUM(C97,C99,C103,)+C95</f>
        <v>0</v>
      </c>
      <c r="D94" s="239">
        <f>SUM(D97,D99,D103,)+D95</f>
        <v>0</v>
      </c>
      <c r="E94" s="225"/>
      <c r="F94" s="215"/>
      <c r="G94" s="379"/>
      <c r="H94" s="379"/>
      <c r="I94" s="379"/>
      <c r="J94" s="379"/>
      <c r="K94" s="379"/>
      <c r="L94" s="379"/>
      <c r="M94" s="379">
        <f t="shared" si="1"/>
        <v>0</v>
      </c>
    </row>
    <row r="95" spans="1:13" ht="18" x14ac:dyDescent="0.25">
      <c r="A95" s="222">
        <v>553</v>
      </c>
      <c r="B95" s="238" t="s">
        <v>361</v>
      </c>
      <c r="C95" s="239">
        <f>+C96</f>
        <v>0</v>
      </c>
      <c r="D95" s="239">
        <f>+D96</f>
        <v>0</v>
      </c>
      <c r="E95" s="225"/>
      <c r="F95" s="215"/>
      <c r="G95" s="379"/>
      <c r="H95" s="379"/>
      <c r="I95" s="379"/>
      <c r="J95" s="379"/>
      <c r="K95" s="379"/>
      <c r="L95" s="379"/>
      <c r="M95" s="379">
        <f t="shared" si="1"/>
        <v>0</v>
      </c>
    </row>
    <row r="96" spans="1:13" ht="18" x14ac:dyDescent="0.25">
      <c r="A96" s="234">
        <v>55308</v>
      </c>
      <c r="B96" s="235" t="s">
        <v>362</v>
      </c>
      <c r="C96" s="239">
        <v>0</v>
      </c>
      <c r="D96" s="239">
        <v>0</v>
      </c>
      <c r="E96" s="225"/>
      <c r="F96" s="215"/>
      <c r="G96" s="379"/>
      <c r="H96" s="379"/>
      <c r="I96" s="379"/>
      <c r="J96" s="379"/>
      <c r="K96" s="379"/>
      <c r="L96" s="379"/>
      <c r="M96" s="379">
        <f t="shared" si="1"/>
        <v>0</v>
      </c>
    </row>
    <row r="97" spans="1:13" ht="18" x14ac:dyDescent="0.25">
      <c r="A97" s="222">
        <v>555</v>
      </c>
      <c r="B97" s="238" t="s">
        <v>363</v>
      </c>
      <c r="C97" s="239">
        <f>SUM(C98)</f>
        <v>0</v>
      </c>
      <c r="D97" s="239">
        <f>SUM(D98)</f>
        <v>0</v>
      </c>
      <c r="E97" s="225"/>
      <c r="F97" s="215"/>
      <c r="G97" s="379"/>
      <c r="H97" s="379"/>
      <c r="I97" s="379"/>
      <c r="J97" s="379"/>
      <c r="K97" s="379"/>
      <c r="L97" s="379"/>
      <c r="M97" s="379">
        <f t="shared" si="1"/>
        <v>0</v>
      </c>
    </row>
    <row r="98" spans="1:13" ht="18" x14ac:dyDescent="0.25">
      <c r="A98" s="234">
        <v>55599</v>
      </c>
      <c r="B98" s="235" t="s">
        <v>364</v>
      </c>
      <c r="C98" s="237"/>
      <c r="D98" s="237">
        <v>0</v>
      </c>
      <c r="E98" s="225"/>
      <c r="F98" s="215"/>
      <c r="G98" s="379"/>
      <c r="H98" s="379"/>
      <c r="I98" s="379"/>
      <c r="J98" s="379"/>
      <c r="K98" s="379"/>
      <c r="L98" s="379"/>
      <c r="M98" s="379">
        <f t="shared" si="1"/>
        <v>0</v>
      </c>
    </row>
    <row r="99" spans="1:13" ht="18" x14ac:dyDescent="0.25">
      <c r="A99" s="222">
        <v>556</v>
      </c>
      <c r="B99" s="238" t="s">
        <v>365</v>
      </c>
      <c r="C99" s="239">
        <f>SUM(C100:C102)</f>
        <v>0</v>
      </c>
      <c r="D99" s="239">
        <f>SUM(D100:D102)</f>
        <v>0</v>
      </c>
      <c r="E99" s="239">
        <f>SUM(E100:E102)</f>
        <v>0</v>
      </c>
      <c r="F99" s="215"/>
      <c r="G99" s="379"/>
      <c r="H99" s="379"/>
      <c r="I99" s="379"/>
      <c r="J99" s="379"/>
      <c r="K99" s="379"/>
      <c r="L99" s="379"/>
      <c r="M99" s="379">
        <f t="shared" si="1"/>
        <v>0</v>
      </c>
    </row>
    <row r="100" spans="1:13" ht="18" x14ac:dyDescent="0.25">
      <c r="A100" s="234">
        <v>55601</v>
      </c>
      <c r="B100" s="235" t="s">
        <v>366</v>
      </c>
      <c r="C100" s="237">
        <v>0</v>
      </c>
      <c r="D100" s="237">
        <v>0</v>
      </c>
      <c r="E100" s="314">
        <v>0</v>
      </c>
      <c r="F100" s="215"/>
      <c r="G100" s="379"/>
      <c r="H100" s="379"/>
      <c r="I100" s="379"/>
      <c r="J100" s="379"/>
      <c r="K100" s="379"/>
      <c r="L100" s="379"/>
      <c r="M100" s="379">
        <f t="shared" si="1"/>
        <v>0</v>
      </c>
    </row>
    <row r="101" spans="1:13" ht="18" x14ac:dyDescent="0.25">
      <c r="A101" s="234">
        <v>55602</v>
      </c>
      <c r="B101" s="235" t="s">
        <v>367</v>
      </c>
      <c r="C101" s="237">
        <v>0</v>
      </c>
      <c r="D101" s="237">
        <v>0</v>
      </c>
      <c r="E101" s="225"/>
      <c r="F101" s="215"/>
      <c r="G101" s="379"/>
      <c r="H101" s="379"/>
      <c r="I101" s="379"/>
      <c r="J101" s="379"/>
      <c r="K101" s="379"/>
      <c r="L101" s="379"/>
      <c r="M101" s="379">
        <f t="shared" si="1"/>
        <v>0</v>
      </c>
    </row>
    <row r="102" spans="1:13" ht="18" x14ac:dyDescent="0.25">
      <c r="A102" s="234">
        <v>55603</v>
      </c>
      <c r="B102" s="235" t="s">
        <v>368</v>
      </c>
      <c r="C102" s="237">
        <v>0</v>
      </c>
      <c r="D102" s="237">
        <v>0</v>
      </c>
      <c r="E102" s="225"/>
      <c r="F102" s="215"/>
      <c r="G102" s="379"/>
      <c r="H102" s="379"/>
      <c r="I102" s="379"/>
      <c r="J102" s="379"/>
      <c r="K102" s="379"/>
      <c r="L102" s="379"/>
      <c r="M102" s="379">
        <f t="shared" si="1"/>
        <v>0</v>
      </c>
    </row>
    <row r="103" spans="1:13" ht="18" x14ac:dyDescent="0.25">
      <c r="A103" s="222">
        <v>557</v>
      </c>
      <c r="B103" s="238" t="s">
        <v>369</v>
      </c>
      <c r="C103" s="239">
        <f>SUM(C104:C104)</f>
        <v>0</v>
      </c>
      <c r="D103" s="239">
        <f>SUM(D104:D104)</f>
        <v>0</v>
      </c>
      <c r="E103" s="225"/>
      <c r="F103" s="215"/>
      <c r="G103" s="379"/>
      <c r="H103" s="379"/>
      <c r="I103" s="379"/>
      <c r="J103" s="379"/>
      <c r="K103" s="379"/>
      <c r="L103" s="379"/>
      <c r="M103" s="379">
        <f t="shared" si="1"/>
        <v>0</v>
      </c>
    </row>
    <row r="104" spans="1:13" ht="18" x14ac:dyDescent="0.25">
      <c r="A104" s="234">
        <v>55799</v>
      </c>
      <c r="B104" s="235" t="s">
        <v>370</v>
      </c>
      <c r="C104" s="237">
        <v>0</v>
      </c>
      <c r="D104" s="237">
        <v>0</v>
      </c>
      <c r="E104" s="225"/>
      <c r="F104" s="215"/>
      <c r="G104" s="379"/>
      <c r="H104" s="379"/>
      <c r="I104" s="379"/>
      <c r="J104" s="379"/>
      <c r="K104" s="379"/>
      <c r="L104" s="379"/>
      <c r="M104" s="379">
        <f t="shared" si="1"/>
        <v>0</v>
      </c>
    </row>
    <row r="105" spans="1:13" ht="18" x14ac:dyDescent="0.25">
      <c r="A105" s="222">
        <v>56</v>
      </c>
      <c r="B105" s="238" t="s">
        <v>195</v>
      </c>
      <c r="C105" s="239">
        <f>SUM(C106,)</f>
        <v>0</v>
      </c>
      <c r="D105" s="239">
        <f>SUM(D106,)</f>
        <v>0</v>
      </c>
      <c r="E105" s="225"/>
      <c r="F105" s="215"/>
      <c r="G105" s="379"/>
      <c r="H105" s="379"/>
      <c r="I105" s="379"/>
      <c r="J105" s="379"/>
      <c r="K105" s="379"/>
      <c r="L105" s="379"/>
      <c r="M105" s="379">
        <f t="shared" si="1"/>
        <v>0</v>
      </c>
    </row>
    <row r="106" spans="1:13" ht="18" x14ac:dyDescent="0.25">
      <c r="A106" s="222">
        <v>562</v>
      </c>
      <c r="B106" s="238" t="s">
        <v>371</v>
      </c>
      <c r="C106" s="239">
        <f>SUM(C107:C110)</f>
        <v>0</v>
      </c>
      <c r="D106" s="239">
        <f>SUM(D107:D110)</f>
        <v>0</v>
      </c>
      <c r="E106" s="225"/>
      <c r="F106" s="215"/>
      <c r="G106" s="379"/>
      <c r="H106" s="379"/>
      <c r="I106" s="379"/>
      <c r="J106" s="379"/>
      <c r="K106" s="379"/>
      <c r="L106" s="379"/>
      <c r="M106" s="379">
        <f t="shared" si="1"/>
        <v>0</v>
      </c>
    </row>
    <row r="107" spans="1:13" ht="18" x14ac:dyDescent="0.25">
      <c r="A107" s="234">
        <v>56201</v>
      </c>
      <c r="B107" s="235" t="s">
        <v>195</v>
      </c>
      <c r="C107" s="237">
        <v>0</v>
      </c>
      <c r="D107" s="237">
        <v>0</v>
      </c>
      <c r="E107" s="225"/>
      <c r="F107" s="215"/>
      <c r="G107" s="379"/>
      <c r="H107" s="379"/>
      <c r="I107" s="379"/>
      <c r="J107" s="379"/>
      <c r="K107" s="379"/>
      <c r="L107" s="379"/>
      <c r="M107" s="379">
        <f t="shared" si="1"/>
        <v>0</v>
      </c>
    </row>
    <row r="108" spans="1:13" ht="18" x14ac:dyDescent="0.25">
      <c r="A108" s="234">
        <v>56303</v>
      </c>
      <c r="B108" s="235" t="s">
        <v>372</v>
      </c>
      <c r="C108" s="237"/>
      <c r="D108" s="237">
        <v>0</v>
      </c>
      <c r="E108" s="225"/>
      <c r="F108" s="215"/>
      <c r="G108" s="379"/>
      <c r="H108" s="379"/>
      <c r="I108" s="379"/>
      <c r="J108" s="379"/>
      <c r="K108" s="379"/>
      <c r="L108" s="379"/>
      <c r="M108" s="379">
        <f t="shared" si="1"/>
        <v>0</v>
      </c>
    </row>
    <row r="109" spans="1:13" ht="18" x14ac:dyDescent="0.25">
      <c r="A109" s="234">
        <v>56304</v>
      </c>
      <c r="B109" s="235" t="s">
        <v>373</v>
      </c>
      <c r="C109" s="237">
        <v>0</v>
      </c>
      <c r="D109" s="237">
        <v>0</v>
      </c>
      <c r="E109" s="225"/>
      <c r="F109" s="215"/>
      <c r="G109" s="379"/>
      <c r="H109" s="379"/>
      <c r="I109" s="379"/>
      <c r="J109" s="379"/>
      <c r="K109" s="379"/>
      <c r="L109" s="379"/>
      <c r="M109" s="379">
        <f t="shared" si="1"/>
        <v>0</v>
      </c>
    </row>
    <row r="110" spans="1:13" ht="18" x14ac:dyDescent="0.25">
      <c r="A110" s="234">
        <v>56305</v>
      </c>
      <c r="B110" s="235" t="s">
        <v>374</v>
      </c>
      <c r="C110" s="237"/>
      <c r="D110" s="237">
        <v>0</v>
      </c>
      <c r="E110" s="225"/>
      <c r="F110" s="215"/>
      <c r="G110" s="379"/>
      <c r="H110" s="379"/>
      <c r="I110" s="379"/>
      <c r="J110" s="379"/>
      <c r="K110" s="379"/>
      <c r="L110" s="379"/>
      <c r="M110" s="379">
        <f t="shared" si="1"/>
        <v>0</v>
      </c>
    </row>
    <row r="111" spans="1:13" ht="18" x14ac:dyDescent="0.25">
      <c r="A111" s="222">
        <v>61</v>
      </c>
      <c r="B111" s="238" t="s">
        <v>197</v>
      </c>
      <c r="C111" s="239">
        <f>SUM(C112,C120,C125,)+C118</f>
        <v>0</v>
      </c>
      <c r="D111" s="239">
        <f>SUM(D112,D120,D125,)</f>
        <v>800</v>
      </c>
      <c r="E111" s="225"/>
      <c r="F111" s="215"/>
      <c r="G111" s="379"/>
      <c r="H111" s="379"/>
      <c r="I111" s="379"/>
      <c r="J111" s="379"/>
      <c r="K111" s="379"/>
      <c r="L111" s="379"/>
      <c r="M111" s="379">
        <f t="shared" si="1"/>
        <v>0</v>
      </c>
    </row>
    <row r="112" spans="1:13" ht="18" x14ac:dyDescent="0.25">
      <c r="A112" s="222">
        <v>611</v>
      </c>
      <c r="B112" s="238" t="s">
        <v>375</v>
      </c>
      <c r="C112" s="239">
        <f>SUM(C113:C117)</f>
        <v>0</v>
      </c>
      <c r="D112" s="239">
        <f>SUM(D113:D117)</f>
        <v>800</v>
      </c>
      <c r="E112" s="225"/>
      <c r="F112" s="215"/>
      <c r="G112" s="379"/>
      <c r="H112" s="379"/>
      <c r="I112" s="379"/>
      <c r="J112" s="379"/>
      <c r="K112" s="379"/>
      <c r="L112" s="379"/>
      <c r="M112" s="379">
        <f t="shared" si="1"/>
        <v>0</v>
      </c>
    </row>
    <row r="113" spans="1:13" ht="18" x14ac:dyDescent="0.25">
      <c r="A113" s="234">
        <v>61101</v>
      </c>
      <c r="B113" s="235" t="s">
        <v>376</v>
      </c>
      <c r="C113" s="237">
        <v>0</v>
      </c>
      <c r="D113" s="237">
        <v>200</v>
      </c>
      <c r="E113" s="225"/>
      <c r="F113" s="215"/>
      <c r="G113" s="379">
        <v>220</v>
      </c>
      <c r="H113" s="379"/>
      <c r="I113" s="379"/>
      <c r="J113" s="379"/>
      <c r="K113" s="379"/>
      <c r="L113" s="379"/>
      <c r="M113" s="379">
        <f t="shared" si="1"/>
        <v>220</v>
      </c>
    </row>
    <row r="114" spans="1:13" ht="18" x14ac:dyDescent="0.25">
      <c r="A114" s="234">
        <v>61102</v>
      </c>
      <c r="B114" s="235" t="s">
        <v>377</v>
      </c>
      <c r="C114" s="237">
        <v>0</v>
      </c>
      <c r="D114" s="237">
        <v>600</v>
      </c>
      <c r="E114" s="225"/>
      <c r="F114" s="215"/>
      <c r="G114" s="379"/>
      <c r="H114" s="379"/>
      <c r="I114" s="379"/>
      <c r="J114" s="379">
        <v>600</v>
      </c>
      <c r="K114" s="379"/>
      <c r="L114" s="379"/>
      <c r="M114" s="379">
        <f t="shared" si="1"/>
        <v>600</v>
      </c>
    </row>
    <row r="115" spans="1:13" ht="18" x14ac:dyDescent="0.25">
      <c r="A115" s="234">
        <v>61105</v>
      </c>
      <c r="B115" s="235" t="s">
        <v>378</v>
      </c>
      <c r="C115" s="237">
        <v>0</v>
      </c>
      <c r="D115" s="237">
        <v>0</v>
      </c>
      <c r="E115" s="225"/>
      <c r="F115" s="215"/>
      <c r="G115" s="379"/>
      <c r="H115" s="379"/>
      <c r="I115" s="379"/>
      <c r="J115" s="379"/>
      <c r="K115" s="379"/>
      <c r="L115" s="379"/>
      <c r="M115" s="379">
        <f t="shared" si="1"/>
        <v>0</v>
      </c>
    </row>
    <row r="116" spans="1:13" ht="18" x14ac:dyDescent="0.25">
      <c r="A116" s="234">
        <v>61104</v>
      </c>
      <c r="B116" s="235" t="s">
        <v>379</v>
      </c>
      <c r="C116" s="237">
        <v>0</v>
      </c>
      <c r="D116" s="237">
        <v>0</v>
      </c>
      <c r="E116" s="225"/>
      <c r="F116" s="215"/>
      <c r="G116" s="379"/>
      <c r="H116" s="379"/>
      <c r="I116" s="379"/>
      <c r="J116" s="379"/>
      <c r="K116" s="379"/>
      <c r="L116" s="379"/>
      <c r="M116" s="379">
        <f t="shared" si="1"/>
        <v>0</v>
      </c>
    </row>
    <row r="117" spans="1:13" ht="18" x14ac:dyDescent="0.25">
      <c r="A117" s="234">
        <v>61199</v>
      </c>
      <c r="B117" s="235" t="s">
        <v>380</v>
      </c>
      <c r="C117" s="237">
        <v>0</v>
      </c>
      <c r="D117" s="237">
        <v>0</v>
      </c>
      <c r="E117" s="225"/>
      <c r="F117" s="215"/>
      <c r="G117" s="379"/>
      <c r="H117" s="379"/>
      <c r="I117" s="379"/>
      <c r="J117" s="379"/>
      <c r="K117" s="379"/>
      <c r="L117" s="379"/>
      <c r="M117" s="379">
        <f t="shared" si="1"/>
        <v>0</v>
      </c>
    </row>
    <row r="118" spans="1:13" ht="18" x14ac:dyDescent="0.25">
      <c r="A118" s="222">
        <v>612</v>
      </c>
      <c r="B118" s="238" t="s">
        <v>381</v>
      </c>
      <c r="C118" s="239">
        <f>+C119</f>
        <v>0</v>
      </c>
      <c r="D118" s="239">
        <f>+D119</f>
        <v>0</v>
      </c>
      <c r="E118" s="225"/>
      <c r="F118" s="215"/>
      <c r="G118" s="379"/>
      <c r="H118" s="379"/>
      <c r="I118" s="379"/>
      <c r="J118" s="379"/>
      <c r="K118" s="379"/>
      <c r="L118" s="379"/>
      <c r="M118" s="379">
        <f t="shared" si="1"/>
        <v>0</v>
      </c>
    </row>
    <row r="119" spans="1:13" ht="18" x14ac:dyDescent="0.25">
      <c r="A119" s="234">
        <v>61201</v>
      </c>
      <c r="B119" s="235" t="s">
        <v>382</v>
      </c>
      <c r="C119" s="237">
        <v>0</v>
      </c>
      <c r="D119" s="237"/>
      <c r="E119" s="225"/>
      <c r="F119" s="215"/>
      <c r="G119" s="379"/>
      <c r="H119" s="379"/>
      <c r="I119" s="379"/>
      <c r="J119" s="379"/>
      <c r="K119" s="379"/>
      <c r="L119" s="379"/>
      <c r="M119" s="379">
        <f t="shared" si="1"/>
        <v>0</v>
      </c>
    </row>
    <row r="120" spans="1:13" ht="18" x14ac:dyDescent="0.25">
      <c r="A120" s="222">
        <v>615</v>
      </c>
      <c r="B120" s="238" t="s">
        <v>383</v>
      </c>
      <c r="C120" s="239">
        <f>SUM(C121:C124)</f>
        <v>0</v>
      </c>
      <c r="D120" s="239">
        <f>SUM(D121:D124)</f>
        <v>0</v>
      </c>
      <c r="E120" s="225"/>
      <c r="F120" s="215"/>
      <c r="G120" s="379"/>
      <c r="H120" s="379"/>
      <c r="I120" s="379"/>
      <c r="J120" s="379"/>
      <c r="K120" s="379"/>
      <c r="L120" s="379"/>
      <c r="M120" s="379">
        <f t="shared" si="1"/>
        <v>0</v>
      </c>
    </row>
    <row r="121" spans="1:13" ht="18" x14ac:dyDescent="0.25">
      <c r="A121" s="234">
        <v>61501</v>
      </c>
      <c r="B121" s="245" t="s">
        <v>384</v>
      </c>
      <c r="C121" s="239">
        <v>0</v>
      </c>
      <c r="D121" s="239">
        <v>0</v>
      </c>
      <c r="E121" s="225"/>
      <c r="F121" s="215"/>
      <c r="G121" s="379"/>
      <c r="H121" s="379"/>
      <c r="I121" s="379"/>
      <c r="J121" s="379"/>
      <c r="K121" s="379"/>
      <c r="L121" s="379"/>
      <c r="M121" s="379">
        <f t="shared" si="1"/>
        <v>0</v>
      </c>
    </row>
    <row r="122" spans="1:13" ht="18" x14ac:dyDescent="0.25">
      <c r="A122" s="234">
        <v>61502</v>
      </c>
      <c r="B122" s="245" t="s">
        <v>385</v>
      </c>
      <c r="C122" s="239">
        <v>0</v>
      </c>
      <c r="D122" s="239">
        <v>0</v>
      </c>
      <c r="E122" s="225"/>
      <c r="F122" s="215"/>
      <c r="G122" s="379"/>
      <c r="H122" s="379"/>
      <c r="I122" s="379"/>
      <c r="J122" s="379"/>
      <c r="K122" s="379"/>
      <c r="L122" s="379"/>
      <c r="M122" s="379">
        <f t="shared" si="1"/>
        <v>0</v>
      </c>
    </row>
    <row r="123" spans="1:13" ht="18" x14ac:dyDescent="0.25">
      <c r="A123" s="234">
        <v>61503</v>
      </c>
      <c r="B123" s="245" t="s">
        <v>386</v>
      </c>
      <c r="C123" s="239">
        <v>0</v>
      </c>
      <c r="D123" s="239">
        <v>0</v>
      </c>
      <c r="E123" s="225"/>
      <c r="F123" s="215"/>
      <c r="G123" s="379"/>
      <c r="H123" s="379"/>
      <c r="I123" s="379"/>
      <c r="J123" s="379"/>
      <c r="K123" s="379"/>
      <c r="L123" s="379"/>
      <c r="M123" s="379">
        <f t="shared" si="1"/>
        <v>0</v>
      </c>
    </row>
    <row r="124" spans="1:13" ht="18" x14ac:dyDescent="0.25">
      <c r="A124" s="234">
        <v>61599</v>
      </c>
      <c r="B124" s="245" t="s">
        <v>387</v>
      </c>
      <c r="C124" s="237">
        <v>0</v>
      </c>
      <c r="D124" s="237">
        <v>0</v>
      </c>
      <c r="E124" s="225"/>
      <c r="F124" s="215"/>
      <c r="G124" s="379"/>
      <c r="H124" s="379"/>
      <c r="I124" s="379"/>
      <c r="J124" s="379"/>
      <c r="K124" s="379"/>
      <c r="L124" s="379"/>
      <c r="M124" s="379">
        <f t="shared" si="1"/>
        <v>0</v>
      </c>
    </row>
    <row r="125" spans="1:13" ht="18" x14ac:dyDescent="0.25">
      <c r="A125" s="222">
        <v>616</v>
      </c>
      <c r="B125" s="238" t="s">
        <v>388</v>
      </c>
      <c r="C125" s="239">
        <f>SUM(C126:C133)</f>
        <v>0</v>
      </c>
      <c r="D125" s="239">
        <f>SUM(D126:D133)</f>
        <v>0</v>
      </c>
      <c r="E125" s="225"/>
      <c r="F125" s="215"/>
      <c r="G125" s="379"/>
      <c r="H125" s="379"/>
      <c r="I125" s="379"/>
      <c r="J125" s="379"/>
      <c r="K125" s="379"/>
      <c r="L125" s="379"/>
      <c r="M125" s="379">
        <f t="shared" si="1"/>
        <v>0</v>
      </c>
    </row>
    <row r="126" spans="1:13" ht="18" x14ac:dyDescent="0.25">
      <c r="A126" s="234">
        <v>61601</v>
      </c>
      <c r="B126" s="235" t="s">
        <v>389</v>
      </c>
      <c r="C126" s="239">
        <v>0</v>
      </c>
      <c r="D126" s="239">
        <v>0</v>
      </c>
      <c r="E126" s="225"/>
      <c r="F126" s="215"/>
      <c r="G126" s="379"/>
      <c r="H126" s="379"/>
      <c r="I126" s="379"/>
      <c r="J126" s="379"/>
      <c r="K126" s="379"/>
      <c r="L126" s="379"/>
      <c r="M126" s="379">
        <f t="shared" si="1"/>
        <v>0</v>
      </c>
    </row>
    <row r="127" spans="1:13" ht="18" x14ac:dyDescent="0.25">
      <c r="A127" s="234">
        <v>61602</v>
      </c>
      <c r="B127" s="235" t="s">
        <v>390</v>
      </c>
      <c r="C127" s="239">
        <v>0</v>
      </c>
      <c r="D127" s="239">
        <v>0</v>
      </c>
      <c r="E127" s="225"/>
      <c r="F127" s="215"/>
      <c r="G127" s="379"/>
      <c r="H127" s="379"/>
      <c r="I127" s="379"/>
      <c r="J127" s="379"/>
      <c r="K127" s="379"/>
      <c r="L127" s="379"/>
      <c r="M127" s="379">
        <f t="shared" si="1"/>
        <v>0</v>
      </c>
    </row>
    <row r="128" spans="1:13" ht="18" x14ac:dyDescent="0.25">
      <c r="A128" s="234">
        <v>61603</v>
      </c>
      <c r="B128" s="235" t="s">
        <v>391</v>
      </c>
      <c r="C128" s="239">
        <v>0</v>
      </c>
      <c r="D128" s="239">
        <v>0</v>
      </c>
      <c r="E128" s="225"/>
      <c r="F128" s="215"/>
      <c r="G128" s="379"/>
      <c r="H128" s="379"/>
      <c r="I128" s="379"/>
      <c r="J128" s="379"/>
      <c r="K128" s="379"/>
      <c r="L128" s="379"/>
      <c r="M128" s="379">
        <f t="shared" si="1"/>
        <v>0</v>
      </c>
    </row>
    <row r="129" spans="1:13" ht="18" x14ac:dyDescent="0.25">
      <c r="A129" s="234">
        <v>61604</v>
      </c>
      <c r="B129" s="235" t="s">
        <v>392</v>
      </c>
      <c r="C129" s="239">
        <v>0</v>
      </c>
      <c r="D129" s="239">
        <v>0</v>
      </c>
      <c r="E129" s="225"/>
      <c r="F129" s="215"/>
      <c r="G129" s="379"/>
      <c r="H129" s="379"/>
      <c r="I129" s="379"/>
      <c r="J129" s="379"/>
      <c r="K129" s="379"/>
      <c r="L129" s="379"/>
      <c r="M129" s="379">
        <f t="shared" si="1"/>
        <v>0</v>
      </c>
    </row>
    <row r="130" spans="1:13" ht="18" x14ac:dyDescent="0.25">
      <c r="A130" s="234">
        <v>61606</v>
      </c>
      <c r="B130" s="235" t="s">
        <v>393</v>
      </c>
      <c r="C130" s="239">
        <v>0</v>
      </c>
      <c r="D130" s="239">
        <v>0</v>
      </c>
      <c r="E130" s="225"/>
      <c r="F130" s="215"/>
      <c r="G130" s="379"/>
      <c r="H130" s="379"/>
      <c r="I130" s="379"/>
      <c r="J130" s="379"/>
      <c r="K130" s="379"/>
      <c r="L130" s="379"/>
      <c r="M130" s="379">
        <f t="shared" si="1"/>
        <v>0</v>
      </c>
    </row>
    <row r="131" spans="1:13" ht="18" x14ac:dyDescent="0.25">
      <c r="A131" s="234">
        <v>61607</v>
      </c>
      <c r="B131" s="235" t="s">
        <v>394</v>
      </c>
      <c r="C131" s="239">
        <v>0</v>
      </c>
      <c r="D131" s="239"/>
      <c r="E131" s="225"/>
      <c r="F131" s="215"/>
      <c r="G131" s="379"/>
      <c r="H131" s="379"/>
      <c r="I131" s="379"/>
      <c r="J131" s="379"/>
      <c r="K131" s="379"/>
      <c r="L131" s="379"/>
      <c r="M131" s="379">
        <f t="shared" si="1"/>
        <v>0</v>
      </c>
    </row>
    <row r="132" spans="1:13" ht="18" x14ac:dyDescent="0.25">
      <c r="A132" s="234">
        <v>61608</v>
      </c>
      <c r="B132" s="235" t="s">
        <v>395</v>
      </c>
      <c r="C132" s="239">
        <v>0</v>
      </c>
      <c r="D132" s="239">
        <v>0</v>
      </c>
      <c r="E132" s="225"/>
      <c r="F132" s="215"/>
      <c r="G132" s="379"/>
      <c r="H132" s="379"/>
      <c r="I132" s="379"/>
      <c r="J132" s="379"/>
      <c r="K132" s="379"/>
      <c r="L132" s="379"/>
      <c r="M132" s="379">
        <f t="shared" si="1"/>
        <v>0</v>
      </c>
    </row>
    <row r="133" spans="1:13" ht="18" x14ac:dyDescent="0.25">
      <c r="A133" s="234">
        <v>61699</v>
      </c>
      <c r="B133" s="235" t="s">
        <v>396</v>
      </c>
      <c r="C133" s="237">
        <v>0</v>
      </c>
      <c r="D133" s="237">
        <v>0</v>
      </c>
      <c r="E133" s="225"/>
      <c r="F133" s="215"/>
      <c r="G133" s="379"/>
      <c r="H133" s="379"/>
      <c r="I133" s="379"/>
      <c r="J133" s="379"/>
      <c r="K133" s="379"/>
      <c r="L133" s="379"/>
      <c r="M133" s="379">
        <f t="shared" si="1"/>
        <v>0</v>
      </c>
    </row>
    <row r="134" spans="1:13" ht="18" x14ac:dyDescent="0.25">
      <c r="A134" s="222">
        <v>62</v>
      </c>
      <c r="B134" s="238" t="s">
        <v>259</v>
      </c>
      <c r="C134" s="239">
        <f>SUM(C135,C137,)</f>
        <v>0</v>
      </c>
      <c r="D134" s="239">
        <f>SUM(D135,D137,)</f>
        <v>0</v>
      </c>
      <c r="E134" s="225"/>
      <c r="F134" s="215"/>
      <c r="G134" s="379"/>
      <c r="H134" s="379"/>
      <c r="I134" s="379"/>
      <c r="J134" s="379"/>
      <c r="K134" s="379"/>
      <c r="L134" s="379"/>
      <c r="M134" s="379">
        <f t="shared" si="1"/>
        <v>0</v>
      </c>
    </row>
    <row r="135" spans="1:13" ht="18" x14ac:dyDescent="0.25">
      <c r="A135" s="222">
        <v>622</v>
      </c>
      <c r="B135" s="238" t="s">
        <v>397</v>
      </c>
      <c r="C135" s="239">
        <f>SUM(C136)</f>
        <v>0</v>
      </c>
      <c r="D135" s="239">
        <f>SUM(D136)</f>
        <v>0</v>
      </c>
      <c r="E135" s="225"/>
      <c r="F135" s="215"/>
      <c r="G135" s="379"/>
      <c r="H135" s="379"/>
      <c r="I135" s="379"/>
      <c r="J135" s="379"/>
      <c r="K135" s="379"/>
      <c r="L135" s="379"/>
      <c r="M135" s="379">
        <f t="shared" si="1"/>
        <v>0</v>
      </c>
    </row>
    <row r="136" spans="1:13" ht="36" x14ac:dyDescent="0.25">
      <c r="A136" s="234">
        <v>62201</v>
      </c>
      <c r="B136" s="249" t="s">
        <v>398</v>
      </c>
      <c r="C136" s="237"/>
      <c r="D136" s="237">
        <v>0</v>
      </c>
      <c r="E136" s="225"/>
      <c r="F136" s="215"/>
      <c r="G136" s="379"/>
      <c r="H136" s="379"/>
      <c r="I136" s="379"/>
      <c r="J136" s="379"/>
      <c r="K136" s="379"/>
      <c r="L136" s="379"/>
      <c r="M136" s="379">
        <f t="shared" si="1"/>
        <v>0</v>
      </c>
    </row>
    <row r="137" spans="1:13" ht="18" x14ac:dyDescent="0.25">
      <c r="A137" s="222">
        <v>623</v>
      </c>
      <c r="B137" s="238" t="s">
        <v>399</v>
      </c>
      <c r="C137" s="239">
        <f>SUM(C138)</f>
        <v>0</v>
      </c>
      <c r="D137" s="239">
        <f>SUM(D138)</f>
        <v>0</v>
      </c>
      <c r="E137" s="225"/>
      <c r="F137" s="215"/>
      <c r="G137" s="379"/>
      <c r="H137" s="379"/>
      <c r="I137" s="379"/>
      <c r="J137" s="379"/>
      <c r="K137" s="379"/>
      <c r="L137" s="379"/>
      <c r="M137" s="379">
        <f t="shared" si="1"/>
        <v>0</v>
      </c>
    </row>
    <row r="138" spans="1:13" ht="18" x14ac:dyDescent="0.25">
      <c r="A138" s="234">
        <v>62303</v>
      </c>
      <c r="B138" s="235" t="s">
        <v>372</v>
      </c>
      <c r="C138" s="237"/>
      <c r="D138" s="237">
        <v>0</v>
      </c>
      <c r="E138" s="225"/>
      <c r="F138" s="215"/>
      <c r="G138" s="379"/>
      <c r="H138" s="379"/>
      <c r="I138" s="379"/>
      <c r="J138" s="379"/>
      <c r="K138" s="379"/>
      <c r="L138" s="379"/>
      <c r="M138" s="379">
        <f t="shared" si="1"/>
        <v>0</v>
      </c>
    </row>
    <row r="139" spans="1:13" ht="18" x14ac:dyDescent="0.25">
      <c r="A139" s="222">
        <v>72</v>
      </c>
      <c r="B139" s="238" t="s">
        <v>189</v>
      </c>
      <c r="C139" s="239">
        <f>SUM(C140)</f>
        <v>0</v>
      </c>
      <c r="D139" s="239">
        <f>SUM(D140)</f>
        <v>0</v>
      </c>
      <c r="E139" s="225"/>
      <c r="F139" s="215"/>
      <c r="G139" s="379"/>
      <c r="H139" s="379"/>
      <c r="I139" s="379"/>
      <c r="J139" s="379"/>
      <c r="K139" s="379"/>
      <c r="L139" s="379"/>
      <c r="M139" s="379">
        <f t="shared" si="1"/>
        <v>0</v>
      </c>
    </row>
    <row r="140" spans="1:13" ht="18" x14ac:dyDescent="0.25">
      <c r="A140" s="222">
        <v>721</v>
      </c>
      <c r="B140" s="238" t="s">
        <v>400</v>
      </c>
      <c r="C140" s="239">
        <f>SUM(C141)</f>
        <v>0</v>
      </c>
      <c r="D140" s="239">
        <f>SUM(D141)</f>
        <v>0</v>
      </c>
      <c r="E140" s="225"/>
      <c r="F140" s="215"/>
      <c r="G140" s="379"/>
      <c r="H140" s="379"/>
      <c r="I140" s="379"/>
      <c r="J140" s="379"/>
      <c r="K140" s="379"/>
      <c r="L140" s="379"/>
      <c r="M140" s="379">
        <f t="shared" si="1"/>
        <v>0</v>
      </c>
    </row>
    <row r="141" spans="1:13" ht="18.75" thickBot="1" x14ac:dyDescent="0.3">
      <c r="A141" s="250">
        <v>72101</v>
      </c>
      <c r="B141" s="251" t="s">
        <v>400</v>
      </c>
      <c r="C141" s="252">
        <v>0</v>
      </c>
      <c r="D141" s="252">
        <v>0</v>
      </c>
      <c r="E141" s="253"/>
      <c r="F141" s="215"/>
      <c r="G141" s="379"/>
      <c r="H141" s="379"/>
      <c r="I141" s="379"/>
      <c r="J141" s="379"/>
      <c r="K141" s="379"/>
      <c r="L141" s="379"/>
      <c r="M141" s="379">
        <f t="shared" si="1"/>
        <v>0</v>
      </c>
    </row>
    <row r="142" spans="1:13" ht="18" x14ac:dyDescent="0.25">
      <c r="A142" s="254"/>
      <c r="B142" s="255" t="s">
        <v>93</v>
      </c>
      <c r="C142" s="256">
        <f>SUM(C38+C94+C105+C111+C134+C139)+C12</f>
        <v>0</v>
      </c>
      <c r="D142" s="256">
        <f>SUM(D38+D94+D105+D111+D134+D139)+D12+D32</f>
        <v>116482.12999999999</v>
      </c>
      <c r="E142" s="256">
        <f>SUM(C142:D142)</f>
        <v>116482.12999999999</v>
      </c>
      <c r="F142" s="215"/>
      <c r="G142" s="379">
        <f>SUM(G12:G141)</f>
        <v>16588.090000000004</v>
      </c>
      <c r="H142" s="379">
        <f t="shared" ref="H142:M142" si="2">SUM(H12:H141)</f>
        <v>2476.8000000000002</v>
      </c>
      <c r="I142" s="379">
        <f t="shared" si="2"/>
        <v>11100.4</v>
      </c>
      <c r="J142" s="379">
        <f t="shared" si="2"/>
        <v>1521.1</v>
      </c>
      <c r="K142" s="379">
        <f t="shared" si="2"/>
        <v>3262.5</v>
      </c>
      <c r="L142" s="379">
        <f t="shared" si="2"/>
        <v>6494.75</v>
      </c>
      <c r="M142" s="379">
        <f t="shared" si="2"/>
        <v>41443.64</v>
      </c>
    </row>
    <row r="143" spans="1:13" ht="18" x14ac:dyDescent="0.25">
      <c r="A143" s="215"/>
      <c r="B143" s="215"/>
      <c r="C143" s="215"/>
      <c r="D143" s="215"/>
      <c r="E143" s="215"/>
      <c r="F143" s="215"/>
      <c r="G143" s="215"/>
      <c r="H143" s="215"/>
      <c r="I143" s="215"/>
      <c r="J143" s="215"/>
      <c r="K143" s="215"/>
      <c r="L143" s="215"/>
      <c r="M143" s="215"/>
    </row>
    <row r="144" spans="1:13" ht="18" x14ac:dyDescent="0.25">
      <c r="A144" s="215" t="s">
        <v>707</v>
      </c>
      <c r="B144" s="215"/>
      <c r="C144" s="215"/>
      <c r="D144" s="215"/>
      <c r="E144" s="215"/>
      <c r="F144" s="215"/>
      <c r="G144" s="215"/>
      <c r="H144" s="215"/>
      <c r="I144" s="215"/>
      <c r="J144" s="215"/>
      <c r="K144" s="215"/>
      <c r="L144" s="215"/>
      <c r="M144" s="215"/>
    </row>
    <row r="145" spans="1:13" ht="18" x14ac:dyDescent="0.25">
      <c r="A145" s="215"/>
      <c r="B145" s="215"/>
      <c r="C145" s="215"/>
      <c r="D145" s="215"/>
      <c r="E145" s="215"/>
      <c r="F145" s="215"/>
      <c r="G145" s="215"/>
      <c r="H145" s="215"/>
      <c r="I145" s="215"/>
      <c r="J145" s="215"/>
      <c r="K145" s="215"/>
      <c r="L145" s="215"/>
      <c r="M145" s="215"/>
    </row>
    <row r="146" spans="1:13" ht="18" x14ac:dyDescent="0.25">
      <c r="A146" s="665" t="s">
        <v>408</v>
      </c>
      <c r="B146" s="665" t="s">
        <v>409</v>
      </c>
      <c r="C146" s="674" t="s">
        <v>410</v>
      </c>
      <c r="D146" s="665" t="s">
        <v>411</v>
      </c>
      <c r="E146" s="674" t="s">
        <v>412</v>
      </c>
      <c r="F146" s="674" t="s">
        <v>413</v>
      </c>
      <c r="G146" s="674"/>
      <c r="H146" s="674" t="s">
        <v>414</v>
      </c>
      <c r="I146" s="664" t="s">
        <v>415</v>
      </c>
      <c r="J146" s="664"/>
      <c r="K146" s="664"/>
      <c r="L146" s="664"/>
      <c r="M146" s="665" t="s">
        <v>93</v>
      </c>
    </row>
    <row r="147" spans="1:13" ht="18" x14ac:dyDescent="0.25">
      <c r="A147" s="665"/>
      <c r="B147" s="665"/>
      <c r="C147" s="674"/>
      <c r="D147" s="665"/>
      <c r="E147" s="674"/>
      <c r="F147" s="674"/>
      <c r="G147" s="674"/>
      <c r="H147" s="674"/>
      <c r="I147" s="258" t="s">
        <v>416</v>
      </c>
      <c r="J147" s="675" t="s">
        <v>417</v>
      </c>
      <c r="K147" s="675"/>
      <c r="L147" s="675"/>
      <c r="M147" s="665"/>
    </row>
    <row r="148" spans="1:13" ht="18" x14ac:dyDescent="0.25">
      <c r="A148" s="665"/>
      <c r="B148" s="665"/>
      <c r="C148" s="674"/>
      <c r="D148" s="665"/>
      <c r="E148" s="674"/>
      <c r="F148" s="259" t="s">
        <v>418</v>
      </c>
      <c r="G148" s="259" t="s">
        <v>419</v>
      </c>
      <c r="H148" s="259" t="s">
        <v>420</v>
      </c>
      <c r="I148" s="259" t="s">
        <v>421</v>
      </c>
      <c r="J148" s="260" t="s">
        <v>422</v>
      </c>
      <c r="K148" s="260" t="s">
        <v>423</v>
      </c>
      <c r="L148" s="259" t="s">
        <v>265</v>
      </c>
      <c r="M148" s="665"/>
    </row>
    <row r="149" spans="1:13" ht="18" x14ac:dyDescent="0.25">
      <c r="A149" s="270">
        <v>1</v>
      </c>
      <c r="B149" s="355" t="s">
        <v>588</v>
      </c>
      <c r="C149" s="269" t="s">
        <v>589</v>
      </c>
      <c r="D149" s="325" t="s">
        <v>590</v>
      </c>
      <c r="E149" s="272" t="s">
        <v>146</v>
      </c>
      <c r="F149" s="265">
        <v>490</v>
      </c>
      <c r="G149" s="265">
        <f t="shared" ref="G149:G167" si="3">+F149*12</f>
        <v>5880</v>
      </c>
      <c r="H149" s="268">
        <v>490</v>
      </c>
      <c r="I149" s="266">
        <f t="shared" ref="I149:I163" si="4">+H149*6.75%*12</f>
        <v>396.90000000000003</v>
      </c>
      <c r="J149" s="292">
        <v>0</v>
      </c>
      <c r="K149" s="266">
        <f>+H149*7.5%*12</f>
        <v>441</v>
      </c>
      <c r="L149" s="266">
        <f t="shared" ref="L149:L163" si="5">SUM(I149:K149)</f>
        <v>837.90000000000009</v>
      </c>
      <c r="M149" s="268">
        <f t="shared" ref="M149:M163" si="6">ROUND((+G149+H149+L149),2)</f>
        <v>7207.9</v>
      </c>
    </row>
    <row r="150" spans="1:13" ht="18" x14ac:dyDescent="0.25">
      <c r="A150" s="270">
        <v>2</v>
      </c>
      <c r="B150" s="353" t="s">
        <v>608</v>
      </c>
      <c r="C150" s="269" t="s">
        <v>592</v>
      </c>
      <c r="D150" s="325" t="s">
        <v>590</v>
      </c>
      <c r="E150" s="272" t="s">
        <v>146</v>
      </c>
      <c r="F150" s="265">
        <v>300</v>
      </c>
      <c r="G150" s="265">
        <f t="shared" si="3"/>
        <v>3600</v>
      </c>
      <c r="H150" s="265">
        <v>300</v>
      </c>
      <c r="I150" s="266">
        <f t="shared" si="4"/>
        <v>243</v>
      </c>
      <c r="J150" s="268">
        <v>0</v>
      </c>
      <c r="K150" s="266">
        <f t="shared" ref="K150:K163" si="7">+H150*7.5%*12</f>
        <v>270</v>
      </c>
      <c r="L150" s="266">
        <f t="shared" si="5"/>
        <v>513</v>
      </c>
      <c r="M150" s="268">
        <f t="shared" si="6"/>
        <v>4413</v>
      </c>
    </row>
    <row r="151" spans="1:13" ht="18" x14ac:dyDescent="0.25">
      <c r="A151" s="270">
        <v>3</v>
      </c>
      <c r="B151" s="353" t="s">
        <v>595</v>
      </c>
      <c r="C151" s="269" t="s">
        <v>594</v>
      </c>
      <c r="D151" s="325" t="s">
        <v>590</v>
      </c>
      <c r="E151" s="272" t="s">
        <v>146</v>
      </c>
      <c r="F151" s="265">
        <v>300</v>
      </c>
      <c r="G151" s="265">
        <f t="shared" si="3"/>
        <v>3600</v>
      </c>
      <c r="H151" s="265">
        <v>300</v>
      </c>
      <c r="I151" s="266">
        <f t="shared" si="4"/>
        <v>243</v>
      </c>
      <c r="J151" s="292">
        <v>0</v>
      </c>
      <c r="K151" s="266">
        <f t="shared" si="7"/>
        <v>270</v>
      </c>
      <c r="L151" s="266">
        <f t="shared" si="5"/>
        <v>513</v>
      </c>
      <c r="M151" s="268">
        <f t="shared" si="6"/>
        <v>4413</v>
      </c>
    </row>
    <row r="152" spans="1:13" ht="18" x14ac:dyDescent="0.25">
      <c r="A152" s="270">
        <v>4</v>
      </c>
      <c r="B152" s="353" t="s">
        <v>609</v>
      </c>
      <c r="C152" s="274" t="s">
        <v>596</v>
      </c>
      <c r="D152" s="276" t="s">
        <v>590</v>
      </c>
      <c r="E152" s="272" t="s">
        <v>146</v>
      </c>
      <c r="F152" s="278">
        <v>350</v>
      </c>
      <c r="G152" s="265">
        <f t="shared" si="3"/>
        <v>4200</v>
      </c>
      <c r="H152" s="278">
        <v>350</v>
      </c>
      <c r="I152" s="279">
        <f t="shared" si="4"/>
        <v>283.5</v>
      </c>
      <c r="J152" s="356">
        <v>0</v>
      </c>
      <c r="K152" s="279">
        <f t="shared" si="7"/>
        <v>315</v>
      </c>
      <c r="L152" s="279">
        <f t="shared" si="5"/>
        <v>598.5</v>
      </c>
      <c r="M152" s="348">
        <f t="shared" si="6"/>
        <v>5148.5</v>
      </c>
    </row>
    <row r="153" spans="1:13" ht="18" x14ac:dyDescent="0.25">
      <c r="A153" s="270">
        <v>5</v>
      </c>
      <c r="B153" s="353" t="s">
        <v>610</v>
      </c>
      <c r="C153" s="269" t="s">
        <v>598</v>
      </c>
      <c r="D153" s="325" t="s">
        <v>590</v>
      </c>
      <c r="E153" s="272" t="s">
        <v>146</v>
      </c>
      <c r="F153" s="265">
        <v>350</v>
      </c>
      <c r="G153" s="265">
        <f t="shared" si="3"/>
        <v>4200</v>
      </c>
      <c r="H153" s="265">
        <v>350</v>
      </c>
      <c r="I153" s="266">
        <f t="shared" si="4"/>
        <v>283.5</v>
      </c>
      <c r="J153" s="292">
        <v>0</v>
      </c>
      <c r="K153" s="266">
        <f t="shared" si="7"/>
        <v>315</v>
      </c>
      <c r="L153" s="266">
        <f t="shared" si="5"/>
        <v>598.5</v>
      </c>
      <c r="M153" s="268">
        <f t="shared" si="6"/>
        <v>5148.5</v>
      </c>
    </row>
    <row r="154" spans="1:13" ht="18" x14ac:dyDescent="0.25">
      <c r="A154" s="270">
        <v>6</v>
      </c>
      <c r="B154" s="353" t="s">
        <v>605</v>
      </c>
      <c r="C154" s="269" t="s">
        <v>598</v>
      </c>
      <c r="D154" s="325" t="s">
        <v>590</v>
      </c>
      <c r="E154" s="272" t="s">
        <v>146</v>
      </c>
      <c r="F154" s="265">
        <v>300</v>
      </c>
      <c r="G154" s="265">
        <f t="shared" si="3"/>
        <v>3600</v>
      </c>
      <c r="H154" s="265">
        <v>300</v>
      </c>
      <c r="I154" s="266">
        <f t="shared" si="4"/>
        <v>243</v>
      </c>
      <c r="J154" s="292">
        <v>0</v>
      </c>
      <c r="K154" s="266">
        <f t="shared" si="7"/>
        <v>270</v>
      </c>
      <c r="L154" s="266">
        <f t="shared" si="5"/>
        <v>513</v>
      </c>
      <c r="M154" s="268">
        <f t="shared" si="6"/>
        <v>4413</v>
      </c>
    </row>
    <row r="155" spans="1:13" ht="18" x14ac:dyDescent="0.25">
      <c r="A155" s="270">
        <v>7</v>
      </c>
      <c r="B155" s="353" t="s">
        <v>611</v>
      </c>
      <c r="C155" s="269" t="s">
        <v>565</v>
      </c>
      <c r="D155" s="325" t="s">
        <v>590</v>
      </c>
      <c r="E155" s="272" t="s">
        <v>146</v>
      </c>
      <c r="F155" s="265">
        <v>300</v>
      </c>
      <c r="G155" s="265">
        <f t="shared" si="3"/>
        <v>3600</v>
      </c>
      <c r="H155" s="265">
        <v>300</v>
      </c>
      <c r="I155" s="266">
        <f t="shared" si="4"/>
        <v>243</v>
      </c>
      <c r="J155" s="316">
        <v>0</v>
      </c>
      <c r="K155" s="266">
        <f t="shared" si="7"/>
        <v>270</v>
      </c>
      <c r="L155" s="266">
        <f t="shared" si="5"/>
        <v>513</v>
      </c>
      <c r="M155" s="268">
        <f t="shared" si="6"/>
        <v>4413</v>
      </c>
    </row>
    <row r="156" spans="1:13" ht="18" x14ac:dyDescent="0.25">
      <c r="A156" s="270">
        <v>8</v>
      </c>
      <c r="B156" s="353" t="s">
        <v>599</v>
      </c>
      <c r="C156" s="269" t="s">
        <v>600</v>
      </c>
      <c r="D156" s="325" t="s">
        <v>590</v>
      </c>
      <c r="E156" s="272" t="s">
        <v>146</v>
      </c>
      <c r="F156" s="265">
        <v>300</v>
      </c>
      <c r="G156" s="265">
        <f t="shared" si="3"/>
        <v>3600</v>
      </c>
      <c r="H156" s="265">
        <v>300</v>
      </c>
      <c r="I156" s="266">
        <f t="shared" si="4"/>
        <v>243</v>
      </c>
      <c r="J156" s="292">
        <v>0</v>
      </c>
      <c r="K156" s="266">
        <f t="shared" si="7"/>
        <v>270</v>
      </c>
      <c r="L156" s="266">
        <f t="shared" si="5"/>
        <v>513</v>
      </c>
      <c r="M156" s="268">
        <f t="shared" si="6"/>
        <v>4413</v>
      </c>
    </row>
    <row r="157" spans="1:13" ht="18" x14ac:dyDescent="0.25">
      <c r="A157" s="270">
        <v>9</v>
      </c>
      <c r="B157" s="353" t="s">
        <v>612</v>
      </c>
      <c r="C157" s="269" t="s">
        <v>603</v>
      </c>
      <c r="D157" s="325" t="s">
        <v>590</v>
      </c>
      <c r="E157" s="272" t="s">
        <v>146</v>
      </c>
      <c r="F157" s="265">
        <v>333</v>
      </c>
      <c r="G157" s="265">
        <f t="shared" si="3"/>
        <v>3996</v>
      </c>
      <c r="H157" s="265">
        <v>333</v>
      </c>
      <c r="I157" s="266">
        <f t="shared" si="4"/>
        <v>269.73</v>
      </c>
      <c r="J157" s="292">
        <v>0</v>
      </c>
      <c r="K157" s="266">
        <f t="shared" si="7"/>
        <v>299.7</v>
      </c>
      <c r="L157" s="266">
        <f t="shared" si="5"/>
        <v>569.43000000000006</v>
      </c>
      <c r="M157" s="268">
        <f t="shared" si="6"/>
        <v>4898.43</v>
      </c>
    </row>
    <row r="158" spans="1:13" ht="18" x14ac:dyDescent="0.25">
      <c r="A158" s="270">
        <v>10</v>
      </c>
      <c r="B158" s="353" t="s">
        <v>604</v>
      </c>
      <c r="C158" s="269" t="s">
        <v>603</v>
      </c>
      <c r="D158" s="325" t="s">
        <v>590</v>
      </c>
      <c r="E158" s="272" t="s">
        <v>146</v>
      </c>
      <c r="F158" s="265">
        <v>333</v>
      </c>
      <c r="G158" s="265">
        <f t="shared" si="3"/>
        <v>3996</v>
      </c>
      <c r="H158" s="265">
        <v>333</v>
      </c>
      <c r="I158" s="266">
        <f t="shared" si="4"/>
        <v>269.73</v>
      </c>
      <c r="J158" s="292">
        <v>0</v>
      </c>
      <c r="K158" s="266">
        <f t="shared" si="7"/>
        <v>299.7</v>
      </c>
      <c r="L158" s="266">
        <f t="shared" si="5"/>
        <v>569.43000000000006</v>
      </c>
      <c r="M158" s="268">
        <f t="shared" si="6"/>
        <v>4898.43</v>
      </c>
    </row>
    <row r="159" spans="1:13" ht="18" x14ac:dyDescent="0.25">
      <c r="A159" s="270">
        <v>11</v>
      </c>
      <c r="B159" s="353" t="s">
        <v>613</v>
      </c>
      <c r="C159" s="269" t="s">
        <v>624</v>
      </c>
      <c r="D159" s="325" t="s">
        <v>590</v>
      </c>
      <c r="E159" s="272" t="s">
        <v>146</v>
      </c>
      <c r="F159" s="265">
        <v>470</v>
      </c>
      <c r="G159" s="265">
        <f t="shared" si="3"/>
        <v>5640</v>
      </c>
      <c r="H159" s="265">
        <v>470</v>
      </c>
      <c r="I159" s="266">
        <v>0</v>
      </c>
      <c r="J159" s="268">
        <v>394.8</v>
      </c>
      <c r="K159" s="266">
        <f t="shared" si="7"/>
        <v>423</v>
      </c>
      <c r="L159" s="266">
        <f t="shared" si="5"/>
        <v>817.8</v>
      </c>
      <c r="M159" s="268">
        <f t="shared" si="6"/>
        <v>6927.8</v>
      </c>
    </row>
    <row r="160" spans="1:13" ht="18" x14ac:dyDescent="0.25">
      <c r="A160" s="270">
        <v>12</v>
      </c>
      <c r="B160" s="353" t="s">
        <v>614</v>
      </c>
      <c r="C160" s="269" t="s">
        <v>625</v>
      </c>
      <c r="D160" s="325" t="s">
        <v>590</v>
      </c>
      <c r="E160" s="272" t="s">
        <v>146</v>
      </c>
      <c r="F160" s="267">
        <v>470</v>
      </c>
      <c r="G160" s="265">
        <f t="shared" si="3"/>
        <v>5640</v>
      </c>
      <c r="H160" s="265">
        <v>470</v>
      </c>
      <c r="I160" s="266">
        <f t="shared" si="4"/>
        <v>380.70000000000005</v>
      </c>
      <c r="J160" s="292">
        <v>0</v>
      </c>
      <c r="K160" s="266">
        <f t="shared" si="7"/>
        <v>423</v>
      </c>
      <c r="L160" s="266">
        <f t="shared" si="5"/>
        <v>803.7</v>
      </c>
      <c r="M160" s="268">
        <f t="shared" si="6"/>
        <v>6913.7</v>
      </c>
    </row>
    <row r="161" spans="1:16" ht="18" x14ac:dyDescent="0.25">
      <c r="A161" s="270">
        <v>13</v>
      </c>
      <c r="B161" s="353" t="s">
        <v>518</v>
      </c>
      <c r="C161" s="357" t="s">
        <v>626</v>
      </c>
      <c r="D161" s="325" t="s">
        <v>590</v>
      </c>
      <c r="E161" s="272" t="s">
        <v>146</v>
      </c>
      <c r="F161" s="267">
        <v>300</v>
      </c>
      <c r="G161" s="265">
        <f t="shared" si="3"/>
        <v>3600</v>
      </c>
      <c r="H161" s="265">
        <v>300</v>
      </c>
      <c r="I161" s="266">
        <f t="shared" si="4"/>
        <v>243</v>
      </c>
      <c r="J161" s="292">
        <v>0</v>
      </c>
      <c r="K161" s="266">
        <f t="shared" si="7"/>
        <v>270</v>
      </c>
      <c r="L161" s="266">
        <f t="shared" si="5"/>
        <v>513</v>
      </c>
      <c r="M161" s="268">
        <f t="shared" si="6"/>
        <v>4413</v>
      </c>
    </row>
    <row r="162" spans="1:16" ht="18" x14ac:dyDescent="0.25">
      <c r="A162" s="270">
        <v>14</v>
      </c>
      <c r="B162" s="353" t="s">
        <v>615</v>
      </c>
      <c r="C162" s="269" t="s">
        <v>618</v>
      </c>
      <c r="D162" s="325" t="s">
        <v>590</v>
      </c>
      <c r="E162" s="272" t="s">
        <v>146</v>
      </c>
      <c r="F162" s="267">
        <v>350</v>
      </c>
      <c r="G162" s="265">
        <f t="shared" si="3"/>
        <v>4200</v>
      </c>
      <c r="H162" s="265">
        <v>350</v>
      </c>
      <c r="I162" s="266">
        <f t="shared" si="4"/>
        <v>283.5</v>
      </c>
      <c r="J162" s="292">
        <v>0</v>
      </c>
      <c r="K162" s="266">
        <f t="shared" si="7"/>
        <v>315</v>
      </c>
      <c r="L162" s="266">
        <f t="shared" si="5"/>
        <v>598.5</v>
      </c>
      <c r="M162" s="268">
        <f t="shared" si="6"/>
        <v>5148.5</v>
      </c>
    </row>
    <row r="163" spans="1:16" ht="18" x14ac:dyDescent="0.25">
      <c r="A163" s="270">
        <v>15</v>
      </c>
      <c r="B163" s="353" t="s">
        <v>617</v>
      </c>
      <c r="C163" s="269" t="s">
        <v>619</v>
      </c>
      <c r="D163" s="325" t="s">
        <v>590</v>
      </c>
      <c r="E163" s="272" t="s">
        <v>146</v>
      </c>
      <c r="F163" s="267">
        <v>350</v>
      </c>
      <c r="G163" s="265">
        <f t="shared" si="3"/>
        <v>4200</v>
      </c>
      <c r="H163" s="265">
        <v>350</v>
      </c>
      <c r="I163" s="266">
        <f t="shared" si="4"/>
        <v>283.5</v>
      </c>
      <c r="J163" s="292">
        <v>0</v>
      </c>
      <c r="K163" s="266">
        <f t="shared" si="7"/>
        <v>315</v>
      </c>
      <c r="L163" s="266">
        <f t="shared" si="5"/>
        <v>598.5</v>
      </c>
      <c r="M163" s="268">
        <f t="shared" si="6"/>
        <v>5148.5</v>
      </c>
    </row>
    <row r="164" spans="1:16" ht="18" x14ac:dyDescent="0.25">
      <c r="A164" s="270">
        <v>16</v>
      </c>
      <c r="B164" s="358" t="s">
        <v>616</v>
      </c>
      <c r="C164" s="269" t="s">
        <v>627</v>
      </c>
      <c r="D164" s="325" t="s">
        <v>590</v>
      </c>
      <c r="E164" s="272" t="s">
        <v>146</v>
      </c>
      <c r="F164" s="267">
        <v>300</v>
      </c>
      <c r="G164" s="265">
        <f t="shared" si="3"/>
        <v>3600</v>
      </c>
      <c r="H164" s="265">
        <v>300</v>
      </c>
      <c r="I164" s="266">
        <f t="shared" ref="I164:I167" si="8">+H164*6.75%*12</f>
        <v>243</v>
      </c>
      <c r="J164" s="292">
        <v>0</v>
      </c>
      <c r="K164" s="266">
        <f t="shared" ref="K164:K168" si="9">+H164*7.5%*12</f>
        <v>270</v>
      </c>
      <c r="L164" s="266">
        <f t="shared" ref="L164:L167" si="10">SUM(I164:K164)</f>
        <v>513</v>
      </c>
      <c r="M164" s="268">
        <f t="shared" ref="M164:M167" si="11">ROUND((+G164+H164+L164),2)</f>
        <v>4413</v>
      </c>
    </row>
    <row r="165" spans="1:16" ht="18" x14ac:dyDescent="0.25">
      <c r="A165" s="270">
        <v>17</v>
      </c>
      <c r="B165" s="353" t="s">
        <v>620</v>
      </c>
      <c r="C165" s="357" t="s">
        <v>626</v>
      </c>
      <c r="D165" s="325" t="s">
        <v>590</v>
      </c>
      <c r="E165" s="272" t="s">
        <v>146</v>
      </c>
      <c r="F165" s="267">
        <v>350</v>
      </c>
      <c r="G165" s="265">
        <f t="shared" si="3"/>
        <v>4200</v>
      </c>
      <c r="H165" s="265">
        <v>350</v>
      </c>
      <c r="I165" s="266">
        <f>+H165*6.75%*12</f>
        <v>283.5</v>
      </c>
      <c r="J165" s="292">
        <v>0</v>
      </c>
      <c r="K165" s="266">
        <f t="shared" si="9"/>
        <v>315</v>
      </c>
      <c r="L165" s="266">
        <f t="shared" si="10"/>
        <v>598.5</v>
      </c>
      <c r="M165" s="268">
        <f t="shared" si="11"/>
        <v>5148.5</v>
      </c>
    </row>
    <row r="166" spans="1:16" ht="18" x14ac:dyDescent="0.25">
      <c r="A166" s="270">
        <v>18</v>
      </c>
      <c r="B166" s="353" t="s">
        <v>1035</v>
      </c>
      <c r="C166" s="269" t="s">
        <v>622</v>
      </c>
      <c r="D166" s="325" t="s">
        <v>590</v>
      </c>
      <c r="E166" s="272" t="s">
        <v>146</v>
      </c>
      <c r="F166" s="267">
        <v>300</v>
      </c>
      <c r="G166" s="265">
        <f t="shared" si="3"/>
        <v>3600</v>
      </c>
      <c r="H166" s="265">
        <v>300</v>
      </c>
      <c r="I166" s="266">
        <f t="shared" si="8"/>
        <v>243</v>
      </c>
      <c r="J166" s="292">
        <v>0</v>
      </c>
      <c r="K166" s="266">
        <f t="shared" si="9"/>
        <v>270</v>
      </c>
      <c r="L166" s="266">
        <f t="shared" si="10"/>
        <v>513</v>
      </c>
      <c r="M166" s="268">
        <f t="shared" si="11"/>
        <v>4413</v>
      </c>
      <c r="N166" s="526" t="s">
        <v>1034</v>
      </c>
      <c r="O166" s="526"/>
      <c r="P166" s="526"/>
    </row>
    <row r="167" spans="1:16" ht="18" x14ac:dyDescent="0.25">
      <c r="A167" s="270">
        <v>19</v>
      </c>
      <c r="B167" s="353" t="s">
        <v>621</v>
      </c>
      <c r="C167" s="269" t="s">
        <v>623</v>
      </c>
      <c r="D167" s="325" t="s">
        <v>590</v>
      </c>
      <c r="E167" s="272" t="s">
        <v>146</v>
      </c>
      <c r="F167" s="267">
        <v>350</v>
      </c>
      <c r="G167" s="265">
        <f t="shared" si="3"/>
        <v>4200</v>
      </c>
      <c r="H167" s="265">
        <v>350</v>
      </c>
      <c r="I167" s="266">
        <f t="shared" si="8"/>
        <v>283.5</v>
      </c>
      <c r="J167" s="292">
        <v>0</v>
      </c>
      <c r="K167" s="266">
        <f t="shared" si="9"/>
        <v>315</v>
      </c>
      <c r="L167" s="266">
        <f t="shared" si="10"/>
        <v>598.5</v>
      </c>
      <c r="M167" s="268">
        <f t="shared" si="11"/>
        <v>5148.5</v>
      </c>
    </row>
    <row r="168" spans="1:16" ht="18" x14ac:dyDescent="0.25">
      <c r="A168" s="270">
        <v>20</v>
      </c>
      <c r="B168" s="375" t="s">
        <v>695</v>
      </c>
      <c r="C168" s="269"/>
      <c r="D168" s="325"/>
      <c r="E168" s="272" t="s">
        <v>146</v>
      </c>
      <c r="F168" s="267">
        <v>300</v>
      </c>
      <c r="G168" s="265">
        <v>0</v>
      </c>
      <c r="H168" s="265">
        <v>0</v>
      </c>
      <c r="I168" s="266">
        <v>0</v>
      </c>
      <c r="J168" s="292"/>
      <c r="K168" s="266">
        <f t="shared" si="9"/>
        <v>0</v>
      </c>
      <c r="L168" s="266">
        <f t="shared" ref="L168" si="12">SUM(I168:K168)</f>
        <v>0</v>
      </c>
      <c r="M168" s="268">
        <f t="shared" ref="M168" si="13">ROUND((+G168+H168+L168),2)</f>
        <v>0</v>
      </c>
    </row>
    <row r="169" spans="1:16" ht="18" x14ac:dyDescent="0.25">
      <c r="A169" s="269"/>
      <c r="B169" s="359" t="s">
        <v>607</v>
      </c>
      <c r="C169" s="313"/>
      <c r="D169" s="313"/>
      <c r="E169" s="313"/>
      <c r="F169" s="293">
        <f>SUM(F149:F168)</f>
        <v>6896</v>
      </c>
      <c r="G169" s="360">
        <f>SUM(G149:G168)</f>
        <v>79152</v>
      </c>
      <c r="H169" s="360">
        <f>SUM(H149:H168)</f>
        <v>6596</v>
      </c>
      <c r="I169" s="360">
        <f>SUM(I149:I168)</f>
        <v>4962.0600000000004</v>
      </c>
      <c r="J169" s="360">
        <f t="shared" ref="J169:M169" si="14">SUM(J149:J167)</f>
        <v>394.8</v>
      </c>
      <c r="K169" s="360">
        <f>SUM(K149:K168)</f>
        <v>5936.4</v>
      </c>
      <c r="L169" s="360">
        <f t="shared" si="14"/>
        <v>11293.26</v>
      </c>
      <c r="M169" s="360">
        <f t="shared" si="14"/>
        <v>97041.260000000009</v>
      </c>
    </row>
    <row r="173" spans="1:16" ht="18" x14ac:dyDescent="0.25">
      <c r="K173" s="266">
        <f t="shared" ref="K173" si="15">+J173*6.75%*12</f>
        <v>0</v>
      </c>
    </row>
    <row r="177" spans="2:3" x14ac:dyDescent="0.25">
      <c r="B177" t="s">
        <v>800</v>
      </c>
      <c r="C177" s="376">
        <v>4950</v>
      </c>
    </row>
  </sheetData>
  <mergeCells count="20">
    <mergeCell ref="F146:G147"/>
    <mergeCell ref="H146:H147"/>
    <mergeCell ref="I146:L146"/>
    <mergeCell ref="M146:M148"/>
    <mergeCell ref="J147:L147"/>
    <mergeCell ref="A9:E9"/>
    <mergeCell ref="A10:B10"/>
    <mergeCell ref="C10:D10"/>
    <mergeCell ref="E10:E11"/>
    <mergeCell ref="A146:A148"/>
    <mergeCell ref="B146:B148"/>
    <mergeCell ref="C146:C148"/>
    <mergeCell ref="D146:D148"/>
    <mergeCell ref="E146:E148"/>
    <mergeCell ref="A8:E8"/>
    <mergeCell ref="A3:E3"/>
    <mergeCell ref="A4:E4"/>
    <mergeCell ref="A5:E5"/>
    <mergeCell ref="A6:E6"/>
    <mergeCell ref="A7:E7"/>
  </mergeCells>
  <pageMargins left="0.51181102362204722" right="0.11811023622047245" top="0.74803149606299213" bottom="0.55118110236220474" header="0.31496062992125984" footer="0.31496062992125984"/>
  <pageSetup scale="90" orientation="portrait" horizontalDpi="120" verticalDpi="72" r:id="rId1"/>
  <headerFooter>
    <oddFooter>&amp;A</odd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E138"/>
  <sheetViews>
    <sheetView topLeftCell="A118" workbookViewId="0">
      <selection activeCell="I133" sqref="I133"/>
    </sheetView>
  </sheetViews>
  <sheetFormatPr baseColWidth="10" defaultRowHeight="15" x14ac:dyDescent="0.25"/>
  <cols>
    <col min="2" max="2" width="46.85546875" customWidth="1"/>
    <col min="3" max="3" width="17.5703125" customWidth="1"/>
    <col min="4" max="4" width="19.140625" customWidth="1"/>
    <col min="5" max="5" width="18.5703125" customWidth="1"/>
  </cols>
  <sheetData>
    <row r="3" spans="1:5" ht="18" x14ac:dyDescent="0.25">
      <c r="A3" s="672" t="s">
        <v>401</v>
      </c>
      <c r="B3" s="672"/>
      <c r="C3" s="672"/>
      <c r="D3" s="672"/>
      <c r="E3" s="672"/>
    </row>
    <row r="4" spans="1:5" ht="18" x14ac:dyDescent="0.25">
      <c r="A4" s="672" t="s">
        <v>402</v>
      </c>
      <c r="B4" s="672"/>
      <c r="C4" s="672"/>
      <c r="D4" s="672"/>
      <c r="E4" s="672"/>
    </row>
    <row r="5" spans="1:5" ht="18" x14ac:dyDescent="0.25">
      <c r="A5" s="672" t="s">
        <v>163</v>
      </c>
      <c r="B5" s="672"/>
      <c r="C5" s="672"/>
      <c r="D5" s="672"/>
      <c r="E5" s="672"/>
    </row>
    <row r="6" spans="1:5" ht="18" x14ac:dyDescent="0.25">
      <c r="A6" s="672" t="s">
        <v>438</v>
      </c>
      <c r="B6" s="672"/>
      <c r="C6" s="672"/>
      <c r="D6" s="672"/>
      <c r="E6" s="672"/>
    </row>
    <row r="7" spans="1:5" ht="18" x14ac:dyDescent="0.25">
      <c r="A7" s="672" t="s">
        <v>403</v>
      </c>
      <c r="B7" s="672"/>
      <c r="C7" s="672"/>
      <c r="D7" s="672"/>
      <c r="E7" s="672"/>
    </row>
    <row r="8" spans="1:5" ht="18" x14ac:dyDescent="0.25">
      <c r="A8" s="672" t="s">
        <v>404</v>
      </c>
      <c r="B8" s="672"/>
      <c r="C8" s="672"/>
      <c r="D8" s="672"/>
      <c r="E8" s="672"/>
    </row>
    <row r="9" spans="1:5" ht="18" x14ac:dyDescent="0.25">
      <c r="A9" s="673" t="s">
        <v>628</v>
      </c>
      <c r="B9" s="673"/>
      <c r="C9" s="673"/>
      <c r="D9" s="673"/>
      <c r="E9" s="673"/>
    </row>
    <row r="10" spans="1:5" ht="18" x14ac:dyDescent="0.25">
      <c r="A10" s="664" t="s">
        <v>269</v>
      </c>
      <c r="B10" s="664"/>
      <c r="C10" s="664" t="s">
        <v>270</v>
      </c>
      <c r="D10" s="664"/>
      <c r="E10" s="665" t="s">
        <v>93</v>
      </c>
    </row>
    <row r="11" spans="1:5" ht="72" x14ac:dyDescent="0.25">
      <c r="A11" s="217" t="s">
        <v>271</v>
      </c>
      <c r="B11" s="217" t="s">
        <v>272</v>
      </c>
      <c r="C11" s="218" t="s">
        <v>629</v>
      </c>
      <c r="D11" s="218" t="s">
        <v>275</v>
      </c>
      <c r="E11" s="665"/>
    </row>
    <row r="12" spans="1:5" ht="18" x14ac:dyDescent="0.25">
      <c r="A12" s="219">
        <v>51</v>
      </c>
      <c r="B12" s="220" t="s">
        <v>192</v>
      </c>
      <c r="C12" s="317">
        <f>SUM(C13,C18,C22,C25,C27,C29,C32)</f>
        <v>0</v>
      </c>
      <c r="D12" s="317">
        <f>SUM(D13,D18,D22,D25,D27,D29,D32)</f>
        <v>0</v>
      </c>
      <c r="E12" s="317"/>
    </row>
    <row r="13" spans="1:5" ht="18" x14ac:dyDescent="0.25">
      <c r="A13" s="222">
        <v>511</v>
      </c>
      <c r="B13" s="223" t="s">
        <v>276</v>
      </c>
      <c r="C13" s="527">
        <f>SUM(C14:C17)</f>
        <v>0</v>
      </c>
      <c r="D13" s="527">
        <f>SUM(D14:D17)</f>
        <v>0</v>
      </c>
      <c r="E13" s="318"/>
    </row>
    <row r="14" spans="1:5" ht="18" x14ac:dyDescent="0.25">
      <c r="A14" s="226" t="s">
        <v>277</v>
      </c>
      <c r="B14" s="227" t="s">
        <v>278</v>
      </c>
      <c r="C14" s="362">
        <v>0</v>
      </c>
      <c r="D14" s="362">
        <v>0</v>
      </c>
      <c r="E14" s="318"/>
    </row>
    <row r="15" spans="1:5" ht="18" x14ac:dyDescent="0.25">
      <c r="A15" s="226" t="s">
        <v>279</v>
      </c>
      <c r="B15" s="227" t="s">
        <v>280</v>
      </c>
      <c r="C15" s="362">
        <v>0</v>
      </c>
      <c r="D15" s="362">
        <v>0</v>
      </c>
      <c r="E15" s="318"/>
    </row>
    <row r="16" spans="1:5" ht="18" x14ac:dyDescent="0.25">
      <c r="A16" s="226" t="s">
        <v>281</v>
      </c>
      <c r="B16" s="227" t="s">
        <v>282</v>
      </c>
      <c r="C16" s="362">
        <v>0</v>
      </c>
      <c r="D16" s="362">
        <v>0</v>
      </c>
      <c r="E16" s="318"/>
    </row>
    <row r="17" spans="1:5" ht="18" x14ac:dyDescent="0.25">
      <c r="A17" s="226" t="s">
        <v>283</v>
      </c>
      <c r="B17" s="227" t="s">
        <v>284</v>
      </c>
      <c r="C17" s="364">
        <v>0</v>
      </c>
      <c r="D17" s="364">
        <v>0</v>
      </c>
      <c r="E17" s="319"/>
    </row>
    <row r="18" spans="1:5" ht="18" x14ac:dyDescent="0.25">
      <c r="A18" s="232" t="s">
        <v>285</v>
      </c>
      <c r="B18" s="233" t="s">
        <v>286</v>
      </c>
      <c r="C18" s="527">
        <f>SUM(C19:C21)</f>
        <v>0</v>
      </c>
      <c r="D18" s="527">
        <f>SUM(D19:D21)</f>
        <v>0</v>
      </c>
      <c r="E18" s="318"/>
    </row>
    <row r="19" spans="1:5" ht="18" x14ac:dyDescent="0.25">
      <c r="A19" s="226" t="s">
        <v>287</v>
      </c>
      <c r="B19" s="227" t="s">
        <v>278</v>
      </c>
      <c r="C19" s="362">
        <v>0</v>
      </c>
      <c r="D19" s="362">
        <v>0</v>
      </c>
      <c r="E19" s="318"/>
    </row>
    <row r="20" spans="1:5" ht="18" x14ac:dyDescent="0.25">
      <c r="A20" s="234">
        <v>51202</v>
      </c>
      <c r="B20" s="235" t="s">
        <v>288</v>
      </c>
      <c r="C20" s="362">
        <v>0</v>
      </c>
      <c r="D20" s="362">
        <v>0</v>
      </c>
      <c r="E20" s="318"/>
    </row>
    <row r="21" spans="1:5" ht="18" x14ac:dyDescent="0.25">
      <c r="A21" s="226" t="s">
        <v>289</v>
      </c>
      <c r="B21" s="227" t="s">
        <v>280</v>
      </c>
      <c r="C21" s="362">
        <v>0</v>
      </c>
      <c r="D21" s="362">
        <v>0</v>
      </c>
      <c r="E21" s="318"/>
    </row>
    <row r="22" spans="1:5" ht="18" x14ac:dyDescent="0.25">
      <c r="A22" s="232" t="s">
        <v>290</v>
      </c>
      <c r="B22" s="233" t="s">
        <v>291</v>
      </c>
      <c r="C22" s="527">
        <f>SUM(C23:C24)</f>
        <v>0</v>
      </c>
      <c r="D22" s="527">
        <f>SUM(D23:D24)</f>
        <v>0</v>
      </c>
      <c r="E22" s="318"/>
    </row>
    <row r="23" spans="1:5" ht="18" x14ac:dyDescent="0.25">
      <c r="A23" s="234">
        <v>51301</v>
      </c>
      <c r="B23" s="235" t="s">
        <v>292</v>
      </c>
      <c r="C23" s="528">
        <v>0</v>
      </c>
      <c r="D23" s="528">
        <v>0</v>
      </c>
      <c r="E23" s="318"/>
    </row>
    <row r="24" spans="1:5" ht="18" x14ac:dyDescent="0.25">
      <c r="A24" s="234">
        <v>51302</v>
      </c>
      <c r="B24" s="235" t="s">
        <v>293</v>
      </c>
      <c r="C24" s="528">
        <v>0</v>
      </c>
      <c r="D24" s="528">
        <v>0</v>
      </c>
      <c r="E24" s="318"/>
    </row>
    <row r="25" spans="1:5" ht="18" x14ac:dyDescent="0.25">
      <c r="A25" s="222">
        <v>514</v>
      </c>
      <c r="B25" s="238" t="s">
        <v>294</v>
      </c>
      <c r="C25" s="320">
        <f>SUM(C26)</f>
        <v>0</v>
      </c>
      <c r="D25" s="320">
        <f>SUM(D26)</f>
        <v>0</v>
      </c>
      <c r="E25" s="318"/>
    </row>
    <row r="26" spans="1:5" ht="18" x14ac:dyDescent="0.25">
      <c r="A26" s="226" t="s">
        <v>295</v>
      </c>
      <c r="B26" s="227" t="s">
        <v>296</v>
      </c>
      <c r="C26" s="362">
        <v>0</v>
      </c>
      <c r="D26" s="362">
        <v>0</v>
      </c>
      <c r="E26" s="318"/>
    </row>
    <row r="27" spans="1:5" ht="18" x14ac:dyDescent="0.25">
      <c r="A27" s="222">
        <v>515</v>
      </c>
      <c r="B27" s="238" t="s">
        <v>297</v>
      </c>
      <c r="C27" s="527">
        <f>SUM(C28)</f>
        <v>0</v>
      </c>
      <c r="D27" s="527">
        <f>SUM(D28)</f>
        <v>0</v>
      </c>
      <c r="E27" s="318"/>
    </row>
    <row r="28" spans="1:5" ht="18" x14ac:dyDescent="0.25">
      <c r="A28" s="226" t="s">
        <v>298</v>
      </c>
      <c r="B28" s="227" t="s">
        <v>299</v>
      </c>
      <c r="C28" s="362">
        <v>0</v>
      </c>
      <c r="D28" s="362">
        <v>0</v>
      </c>
      <c r="E28" s="318"/>
    </row>
    <row r="29" spans="1:5" ht="18" x14ac:dyDescent="0.25">
      <c r="A29" s="232" t="s">
        <v>300</v>
      </c>
      <c r="B29" s="233" t="s">
        <v>301</v>
      </c>
      <c r="C29" s="527" t="s">
        <v>302</v>
      </c>
      <c r="D29" s="527">
        <f>SUM(D30:D31)</f>
        <v>0</v>
      </c>
      <c r="E29" s="318"/>
    </row>
    <row r="30" spans="1:5" ht="18" x14ac:dyDescent="0.25">
      <c r="A30" s="234">
        <v>51601</v>
      </c>
      <c r="B30" s="235" t="s">
        <v>301</v>
      </c>
      <c r="C30" s="528">
        <v>0</v>
      </c>
      <c r="D30" s="528">
        <v>0</v>
      </c>
      <c r="E30" s="318"/>
    </row>
    <row r="31" spans="1:5" ht="18" x14ac:dyDescent="0.25">
      <c r="A31" s="234">
        <v>51602</v>
      </c>
      <c r="B31" s="235" t="s">
        <v>303</v>
      </c>
      <c r="C31" s="528">
        <v>0</v>
      </c>
      <c r="D31" s="528">
        <v>0</v>
      </c>
      <c r="E31" s="318"/>
    </row>
    <row r="32" spans="1:5" ht="18" x14ac:dyDescent="0.25">
      <c r="A32" s="222">
        <v>519</v>
      </c>
      <c r="B32" s="238" t="s">
        <v>307</v>
      </c>
      <c r="C32" s="320">
        <f>SUM(C33:C34)</f>
        <v>0</v>
      </c>
      <c r="D32" s="320">
        <f>SUM(D33:D34)</f>
        <v>0</v>
      </c>
      <c r="E32" s="318"/>
    </row>
    <row r="33" spans="1:5" ht="18" x14ac:dyDescent="0.25">
      <c r="A33" s="234">
        <v>51901</v>
      </c>
      <c r="B33" s="235" t="s">
        <v>308</v>
      </c>
      <c r="C33" s="528">
        <v>0</v>
      </c>
      <c r="D33" s="528">
        <v>0</v>
      </c>
      <c r="E33" s="318"/>
    </row>
    <row r="34" spans="1:5" ht="18" x14ac:dyDescent="0.25">
      <c r="A34" s="234">
        <v>51999</v>
      </c>
      <c r="B34" s="235" t="s">
        <v>307</v>
      </c>
      <c r="C34" s="528">
        <v>0</v>
      </c>
      <c r="D34" s="528">
        <v>0</v>
      </c>
      <c r="E34" s="318"/>
    </row>
    <row r="35" spans="1:5" ht="18" x14ac:dyDescent="0.25">
      <c r="A35" s="222">
        <v>54</v>
      </c>
      <c r="B35" s="238" t="s">
        <v>193</v>
      </c>
      <c r="C35" s="527">
        <f>SUM(C36,C56,C62,C79,)</f>
        <v>0</v>
      </c>
      <c r="D35" s="527">
        <f>SUM(D36,D56,D62,D79,)</f>
        <v>0</v>
      </c>
      <c r="E35" s="318"/>
    </row>
    <row r="36" spans="1:5" ht="18" x14ac:dyDescent="0.25">
      <c r="A36" s="222">
        <v>541</v>
      </c>
      <c r="B36" s="238" t="s">
        <v>309</v>
      </c>
      <c r="C36" s="320">
        <f>SUM(C37:C55)</f>
        <v>0</v>
      </c>
      <c r="D36" s="320">
        <f>SUM(D37:D55)</f>
        <v>0</v>
      </c>
      <c r="E36" s="318"/>
    </row>
    <row r="37" spans="1:5" ht="18" x14ac:dyDescent="0.25">
      <c r="A37" s="234">
        <v>54101</v>
      </c>
      <c r="B37" s="235" t="s">
        <v>310</v>
      </c>
      <c r="C37" s="528">
        <v>0</v>
      </c>
      <c r="D37" s="528">
        <v>0</v>
      </c>
      <c r="E37" s="318"/>
    </row>
    <row r="38" spans="1:5" ht="18" x14ac:dyDescent="0.25">
      <c r="A38" s="234">
        <v>54103</v>
      </c>
      <c r="B38" s="235" t="s">
        <v>311</v>
      </c>
      <c r="C38" s="528">
        <v>0</v>
      </c>
      <c r="D38" s="528">
        <v>0</v>
      </c>
      <c r="E38" s="318"/>
    </row>
    <row r="39" spans="1:5" ht="18" x14ac:dyDescent="0.25">
      <c r="A39" s="234">
        <v>54104</v>
      </c>
      <c r="B39" s="235" t="s">
        <v>312</v>
      </c>
      <c r="C39" s="528">
        <v>0</v>
      </c>
      <c r="D39" s="528">
        <v>0</v>
      </c>
      <c r="E39" s="318"/>
    </row>
    <row r="40" spans="1:5" ht="18" x14ac:dyDescent="0.25">
      <c r="A40" s="234">
        <v>54105</v>
      </c>
      <c r="B40" s="235" t="s">
        <v>313</v>
      </c>
      <c r="C40" s="528">
        <v>0</v>
      </c>
      <c r="D40" s="528">
        <v>0</v>
      </c>
      <c r="E40" s="318"/>
    </row>
    <row r="41" spans="1:5" ht="18" x14ac:dyDescent="0.25">
      <c r="A41" s="234">
        <v>54106</v>
      </c>
      <c r="B41" s="235" t="s">
        <v>314</v>
      </c>
      <c r="C41" s="528">
        <v>0</v>
      </c>
      <c r="D41" s="528">
        <v>0</v>
      </c>
      <c r="E41" s="318"/>
    </row>
    <row r="42" spans="1:5" ht="18" x14ac:dyDescent="0.25">
      <c r="A42" s="234">
        <v>54107</v>
      </c>
      <c r="B42" s="235" t="s">
        <v>315</v>
      </c>
      <c r="C42" s="528">
        <v>0</v>
      </c>
      <c r="D42" s="528">
        <v>0</v>
      </c>
      <c r="E42" s="318"/>
    </row>
    <row r="43" spans="1:5" ht="18" x14ac:dyDescent="0.25">
      <c r="A43" s="234">
        <v>54108</v>
      </c>
      <c r="B43" s="235" t="s">
        <v>316</v>
      </c>
      <c r="C43" s="528">
        <v>0</v>
      </c>
      <c r="D43" s="528">
        <v>0</v>
      </c>
      <c r="E43" s="318"/>
    </row>
    <row r="44" spans="1:5" ht="18" x14ac:dyDescent="0.25">
      <c r="A44" s="234">
        <v>54109</v>
      </c>
      <c r="B44" s="235" t="s">
        <v>317</v>
      </c>
      <c r="C44" s="528">
        <v>0</v>
      </c>
      <c r="D44" s="528">
        <v>0</v>
      </c>
      <c r="E44" s="318"/>
    </row>
    <row r="45" spans="1:5" ht="18" x14ac:dyDescent="0.25">
      <c r="A45" s="234">
        <v>54110</v>
      </c>
      <c r="B45" s="235" t="s">
        <v>318</v>
      </c>
      <c r="C45" s="528">
        <v>0</v>
      </c>
      <c r="D45" s="528">
        <v>0</v>
      </c>
      <c r="E45" s="318"/>
    </row>
    <row r="46" spans="1:5" ht="18" x14ac:dyDescent="0.25">
      <c r="A46" s="234">
        <v>54111</v>
      </c>
      <c r="B46" s="235" t="s">
        <v>319</v>
      </c>
      <c r="C46" s="528">
        <v>0</v>
      </c>
      <c r="D46" s="528">
        <v>0</v>
      </c>
      <c r="E46" s="318"/>
    </row>
    <row r="47" spans="1:5" ht="18" x14ac:dyDescent="0.25">
      <c r="A47" s="234">
        <v>54112</v>
      </c>
      <c r="B47" s="235" t="s">
        <v>320</v>
      </c>
      <c r="C47" s="528">
        <v>0</v>
      </c>
      <c r="D47" s="528">
        <v>0</v>
      </c>
      <c r="E47" s="318"/>
    </row>
    <row r="48" spans="1:5" ht="18" x14ac:dyDescent="0.25">
      <c r="A48" s="234">
        <v>54114</v>
      </c>
      <c r="B48" s="235" t="s">
        <v>321</v>
      </c>
      <c r="C48" s="528">
        <v>0</v>
      </c>
      <c r="D48" s="528">
        <v>0</v>
      </c>
      <c r="E48" s="318"/>
    </row>
    <row r="49" spans="1:5" ht="18" x14ac:dyDescent="0.25">
      <c r="A49" s="234">
        <v>54115</v>
      </c>
      <c r="B49" s="235" t="s">
        <v>322</v>
      </c>
      <c r="C49" s="528">
        <v>0</v>
      </c>
      <c r="D49" s="528">
        <v>0</v>
      </c>
      <c r="E49" s="318"/>
    </row>
    <row r="50" spans="1:5" ht="18" x14ac:dyDescent="0.25">
      <c r="A50" s="234">
        <v>54116</v>
      </c>
      <c r="B50" s="235" t="s">
        <v>323</v>
      </c>
      <c r="C50" s="528">
        <v>0</v>
      </c>
      <c r="D50" s="528">
        <v>0</v>
      </c>
      <c r="E50" s="318"/>
    </row>
    <row r="51" spans="1:5" ht="18" x14ac:dyDescent="0.25">
      <c r="A51" s="234">
        <v>54117</v>
      </c>
      <c r="B51" s="235" t="s">
        <v>324</v>
      </c>
      <c r="C51" s="528">
        <v>0</v>
      </c>
      <c r="D51" s="528">
        <v>0</v>
      </c>
      <c r="E51" s="318"/>
    </row>
    <row r="52" spans="1:5" ht="18" x14ac:dyDescent="0.25">
      <c r="A52" s="234">
        <v>54118</v>
      </c>
      <c r="B52" s="235" t="s">
        <v>325</v>
      </c>
      <c r="C52" s="528">
        <v>0</v>
      </c>
      <c r="D52" s="528">
        <v>0</v>
      </c>
      <c r="E52" s="318"/>
    </row>
    <row r="53" spans="1:5" ht="18" x14ac:dyDescent="0.25">
      <c r="A53" s="234">
        <v>54119</v>
      </c>
      <c r="B53" s="235" t="s">
        <v>326</v>
      </c>
      <c r="C53" s="528">
        <v>0</v>
      </c>
      <c r="D53" s="528">
        <v>0</v>
      </c>
      <c r="E53" s="318"/>
    </row>
    <row r="54" spans="1:5" ht="18" x14ac:dyDescent="0.25">
      <c r="A54" s="234">
        <v>54121</v>
      </c>
      <c r="B54" s="235" t="s">
        <v>327</v>
      </c>
      <c r="C54" s="528">
        <v>0</v>
      </c>
      <c r="D54" s="528">
        <v>0</v>
      </c>
      <c r="E54" s="318"/>
    </row>
    <row r="55" spans="1:5" ht="18" x14ac:dyDescent="0.25">
      <c r="A55" s="234">
        <v>54199</v>
      </c>
      <c r="B55" s="235" t="s">
        <v>328</v>
      </c>
      <c r="C55" s="528">
        <v>0</v>
      </c>
      <c r="D55" s="528">
        <v>0</v>
      </c>
      <c r="E55" s="318"/>
    </row>
    <row r="56" spans="1:5" ht="18" x14ac:dyDescent="0.25">
      <c r="A56" s="222">
        <v>542</v>
      </c>
      <c r="B56" s="238" t="s">
        <v>329</v>
      </c>
      <c r="C56" s="320">
        <f>SUM(C57:C61)</f>
        <v>0</v>
      </c>
      <c r="D56" s="320">
        <f>SUM(D57:D61)</f>
        <v>0</v>
      </c>
      <c r="E56" s="318"/>
    </row>
    <row r="57" spans="1:5" ht="18" x14ac:dyDescent="0.25">
      <c r="A57" s="234">
        <v>54205</v>
      </c>
      <c r="B57" s="235" t="s">
        <v>21</v>
      </c>
      <c r="C57" s="528">
        <v>0</v>
      </c>
      <c r="D57" s="528">
        <v>0</v>
      </c>
      <c r="E57" s="318"/>
    </row>
    <row r="58" spans="1:5" ht="18" x14ac:dyDescent="0.25">
      <c r="A58" s="234">
        <v>54201</v>
      </c>
      <c r="B58" s="235" t="s">
        <v>330</v>
      </c>
      <c r="C58" s="528">
        <v>0</v>
      </c>
      <c r="D58" s="528">
        <v>0</v>
      </c>
      <c r="E58" s="318"/>
    </row>
    <row r="59" spans="1:5" ht="18" x14ac:dyDescent="0.25">
      <c r="A59" s="234">
        <v>54202</v>
      </c>
      <c r="B59" s="235" t="s">
        <v>331</v>
      </c>
      <c r="C59" s="528">
        <v>0</v>
      </c>
      <c r="D59" s="528">
        <v>0</v>
      </c>
      <c r="E59" s="318"/>
    </row>
    <row r="60" spans="1:5" ht="18" x14ac:dyDescent="0.25">
      <c r="A60" s="234">
        <v>54203</v>
      </c>
      <c r="B60" s="235" t="s">
        <v>332</v>
      </c>
      <c r="C60" s="528">
        <v>0</v>
      </c>
      <c r="D60" s="528">
        <v>0</v>
      </c>
      <c r="E60" s="318"/>
    </row>
    <row r="61" spans="1:5" ht="18" x14ac:dyDescent="0.25">
      <c r="A61" s="234">
        <v>54204</v>
      </c>
      <c r="B61" s="215" t="s">
        <v>333</v>
      </c>
      <c r="C61" s="529">
        <v>0</v>
      </c>
      <c r="D61" s="529">
        <v>0</v>
      </c>
      <c r="E61" s="318"/>
    </row>
    <row r="62" spans="1:5" ht="18" x14ac:dyDescent="0.25">
      <c r="A62" s="222">
        <v>543</v>
      </c>
      <c r="B62" s="238" t="s">
        <v>334</v>
      </c>
      <c r="C62" s="320">
        <f>SUM(C63:C78)</f>
        <v>0</v>
      </c>
      <c r="D62" s="320">
        <f>SUM(D63:D78)</f>
        <v>0</v>
      </c>
      <c r="E62" s="318"/>
    </row>
    <row r="63" spans="1:5" ht="18" x14ac:dyDescent="0.25">
      <c r="A63" s="234">
        <v>54301</v>
      </c>
      <c r="B63" s="235" t="s">
        <v>335</v>
      </c>
      <c r="C63" s="528">
        <v>0</v>
      </c>
      <c r="D63" s="528">
        <v>0</v>
      </c>
      <c r="E63" s="318"/>
    </row>
    <row r="64" spans="1:5" ht="18" x14ac:dyDescent="0.25">
      <c r="A64" s="234">
        <v>54302</v>
      </c>
      <c r="B64" s="235" t="s">
        <v>336</v>
      </c>
      <c r="C64" s="528">
        <v>0</v>
      </c>
      <c r="D64" s="528">
        <v>0</v>
      </c>
      <c r="E64" s="318"/>
    </row>
    <row r="65" spans="1:5" ht="18" x14ac:dyDescent="0.25">
      <c r="A65" s="234">
        <v>54303</v>
      </c>
      <c r="B65" s="235" t="s">
        <v>337</v>
      </c>
      <c r="C65" s="528">
        <v>0</v>
      </c>
      <c r="D65" s="528">
        <v>0</v>
      </c>
      <c r="E65" s="318"/>
    </row>
    <row r="66" spans="1:5" ht="18" x14ac:dyDescent="0.25">
      <c r="A66" s="234">
        <v>54304</v>
      </c>
      <c r="B66" s="235" t="s">
        <v>338</v>
      </c>
      <c r="C66" s="528">
        <v>0</v>
      </c>
      <c r="D66" s="528">
        <v>0</v>
      </c>
      <c r="E66" s="318"/>
    </row>
    <row r="67" spans="1:5" ht="18" x14ac:dyDescent="0.25">
      <c r="A67" s="234">
        <v>54305</v>
      </c>
      <c r="B67" s="235" t="s">
        <v>339</v>
      </c>
      <c r="C67" s="528">
        <v>0</v>
      </c>
      <c r="D67" s="528">
        <v>0</v>
      </c>
      <c r="E67" s="318"/>
    </row>
    <row r="68" spans="1:5" ht="18" x14ac:dyDescent="0.25">
      <c r="A68" s="234">
        <v>54306</v>
      </c>
      <c r="B68" s="235" t="s">
        <v>340</v>
      </c>
      <c r="C68" s="528">
        <v>0</v>
      </c>
      <c r="D68" s="528">
        <v>0</v>
      </c>
      <c r="E68" s="318"/>
    </row>
    <row r="69" spans="1:5" ht="18" x14ac:dyDescent="0.25">
      <c r="A69" s="234">
        <v>54307</v>
      </c>
      <c r="B69" s="235" t="s">
        <v>341</v>
      </c>
      <c r="C69" s="528">
        <v>0</v>
      </c>
      <c r="D69" s="528">
        <v>0</v>
      </c>
      <c r="E69" s="318"/>
    </row>
    <row r="70" spans="1:5" ht="18" x14ac:dyDescent="0.25">
      <c r="A70" s="234">
        <v>54309</v>
      </c>
      <c r="B70" s="235" t="s">
        <v>342</v>
      </c>
      <c r="C70" s="528">
        <v>0</v>
      </c>
      <c r="D70" s="528">
        <v>0</v>
      </c>
      <c r="E70" s="318"/>
    </row>
    <row r="71" spans="1:5" ht="18" x14ac:dyDescent="0.25">
      <c r="A71" s="234">
        <v>54310</v>
      </c>
      <c r="B71" s="235" t="s">
        <v>343</v>
      </c>
      <c r="C71" s="528">
        <v>0</v>
      </c>
      <c r="D71" s="528">
        <v>0</v>
      </c>
      <c r="E71" s="318"/>
    </row>
    <row r="72" spans="1:5" ht="18" x14ac:dyDescent="0.25">
      <c r="A72" s="234">
        <v>54311</v>
      </c>
      <c r="B72" s="235" t="s">
        <v>344</v>
      </c>
      <c r="C72" s="528">
        <v>0</v>
      </c>
      <c r="D72" s="528">
        <v>0</v>
      </c>
      <c r="E72" s="318"/>
    </row>
    <row r="73" spans="1:5" ht="18" x14ac:dyDescent="0.25">
      <c r="A73" s="241">
        <v>54313</v>
      </c>
      <c r="B73" s="235" t="s">
        <v>345</v>
      </c>
      <c r="C73" s="528">
        <v>0</v>
      </c>
      <c r="D73" s="528">
        <v>0</v>
      </c>
      <c r="E73" s="318"/>
    </row>
    <row r="74" spans="1:5" ht="18" x14ac:dyDescent="0.25">
      <c r="A74" s="242">
        <v>54316</v>
      </c>
      <c r="B74" s="235" t="s">
        <v>346</v>
      </c>
      <c r="C74" s="528">
        <v>0</v>
      </c>
      <c r="D74" s="528">
        <v>0</v>
      </c>
      <c r="E74" s="318"/>
    </row>
    <row r="75" spans="1:5" ht="18" x14ac:dyDescent="0.25">
      <c r="A75" s="243">
        <v>54317</v>
      </c>
      <c r="B75" s="235" t="s">
        <v>347</v>
      </c>
      <c r="C75" s="528">
        <v>0</v>
      </c>
      <c r="D75" s="528">
        <v>0</v>
      </c>
      <c r="E75" s="318"/>
    </row>
    <row r="76" spans="1:5" ht="18" x14ac:dyDescent="0.25">
      <c r="A76" s="244">
        <v>54314</v>
      </c>
      <c r="B76" s="235" t="s">
        <v>348</v>
      </c>
      <c r="C76" s="528">
        <v>0</v>
      </c>
      <c r="D76" s="528">
        <v>0</v>
      </c>
      <c r="E76" s="318"/>
    </row>
    <row r="77" spans="1:5" ht="18" x14ac:dyDescent="0.25">
      <c r="A77" s="244">
        <v>54318</v>
      </c>
      <c r="B77" s="245" t="s">
        <v>349</v>
      </c>
      <c r="C77" s="528">
        <v>0</v>
      </c>
      <c r="D77" s="528"/>
      <c r="E77" s="318"/>
    </row>
    <row r="78" spans="1:5" ht="18" x14ac:dyDescent="0.25">
      <c r="A78" s="234">
        <v>54399</v>
      </c>
      <c r="B78" s="245" t="s">
        <v>350</v>
      </c>
      <c r="C78" s="528">
        <v>0</v>
      </c>
      <c r="D78" s="528">
        <v>0</v>
      </c>
      <c r="E78" s="318"/>
    </row>
    <row r="79" spans="1:5" ht="18" x14ac:dyDescent="0.25">
      <c r="A79" s="222">
        <v>544</v>
      </c>
      <c r="B79" s="246" t="s">
        <v>351</v>
      </c>
      <c r="C79" s="320">
        <f>SUM(C80:C89)</f>
        <v>0</v>
      </c>
      <c r="D79" s="320">
        <f>SUM(D80:D89)</f>
        <v>0</v>
      </c>
      <c r="E79" s="318"/>
    </row>
    <row r="80" spans="1:5" ht="18" x14ac:dyDescent="0.25">
      <c r="A80" s="234">
        <v>54401</v>
      </c>
      <c r="B80" s="235" t="s">
        <v>352</v>
      </c>
      <c r="C80" s="528">
        <v>0</v>
      </c>
      <c r="D80" s="528">
        <v>0</v>
      </c>
      <c r="E80" s="318"/>
    </row>
    <row r="81" spans="1:5" ht="18" x14ac:dyDescent="0.25">
      <c r="A81" s="234">
        <v>54404</v>
      </c>
      <c r="B81" s="235" t="s">
        <v>353</v>
      </c>
      <c r="C81" s="528">
        <v>0</v>
      </c>
      <c r="D81" s="528">
        <v>0</v>
      </c>
      <c r="E81" s="318"/>
    </row>
    <row r="82" spans="1:5" ht="18" x14ac:dyDescent="0.25">
      <c r="A82" s="234">
        <v>54403</v>
      </c>
      <c r="B82" s="235" t="s">
        <v>354</v>
      </c>
      <c r="C82" s="528">
        <v>0</v>
      </c>
      <c r="D82" s="528">
        <v>0</v>
      </c>
      <c r="E82" s="318"/>
    </row>
    <row r="83" spans="1:5" ht="18" x14ac:dyDescent="0.25">
      <c r="A83" s="234">
        <v>54501</v>
      </c>
      <c r="B83" s="235" t="s">
        <v>355</v>
      </c>
      <c r="C83" s="528">
        <v>0</v>
      </c>
      <c r="D83" s="528">
        <v>0</v>
      </c>
      <c r="E83" s="318"/>
    </row>
    <row r="84" spans="1:5" ht="18" x14ac:dyDescent="0.25">
      <c r="A84" s="234">
        <v>54503</v>
      </c>
      <c r="B84" s="235" t="s">
        <v>356</v>
      </c>
      <c r="C84" s="528">
        <v>0</v>
      </c>
      <c r="D84" s="528">
        <v>0</v>
      </c>
      <c r="E84" s="318"/>
    </row>
    <row r="85" spans="1:5" ht="18" x14ac:dyDescent="0.25">
      <c r="A85" s="234">
        <v>54505</v>
      </c>
      <c r="B85" s="235" t="s">
        <v>357</v>
      </c>
      <c r="C85" s="528">
        <v>0</v>
      </c>
      <c r="D85" s="528">
        <v>0</v>
      </c>
      <c r="E85" s="318"/>
    </row>
    <row r="86" spans="1:5" ht="18" x14ac:dyDescent="0.25">
      <c r="A86" s="234">
        <v>54507</v>
      </c>
      <c r="B86" s="235" t="s">
        <v>358</v>
      </c>
      <c r="C86" s="528">
        <v>0</v>
      </c>
      <c r="D86" s="528">
        <v>0</v>
      </c>
      <c r="E86" s="318"/>
    </row>
    <row r="87" spans="1:5" ht="18" x14ac:dyDescent="0.25">
      <c r="A87" s="234">
        <v>54599</v>
      </c>
      <c r="B87" s="235" t="s">
        <v>359</v>
      </c>
      <c r="C87" s="528">
        <v>0</v>
      </c>
      <c r="D87" s="528">
        <v>0</v>
      </c>
      <c r="E87" s="318"/>
    </row>
    <row r="88" spans="1:5" ht="18" x14ac:dyDescent="0.25">
      <c r="A88" s="234">
        <v>54508</v>
      </c>
      <c r="B88" s="235" t="s">
        <v>360</v>
      </c>
      <c r="C88" s="528">
        <v>0</v>
      </c>
      <c r="D88" s="528">
        <v>0</v>
      </c>
      <c r="E88" s="318"/>
    </row>
    <row r="89" spans="1:5" ht="18" x14ac:dyDescent="0.25">
      <c r="A89" s="234">
        <v>54699</v>
      </c>
      <c r="B89" s="235" t="s">
        <v>44</v>
      </c>
      <c r="C89" s="528">
        <v>0</v>
      </c>
      <c r="D89" s="528">
        <v>0</v>
      </c>
      <c r="E89" s="318"/>
    </row>
    <row r="90" spans="1:5" ht="18" x14ac:dyDescent="0.25">
      <c r="A90" s="222">
        <v>55</v>
      </c>
      <c r="B90" s="238" t="s">
        <v>194</v>
      </c>
      <c r="C90" s="320">
        <f>SUM(C93,C95,C99,)+C91</f>
        <v>0</v>
      </c>
      <c r="D90" s="320">
        <f>SUM(D93,D95,D99,)+D91</f>
        <v>0</v>
      </c>
      <c r="E90" s="318"/>
    </row>
    <row r="91" spans="1:5" ht="18" x14ac:dyDescent="0.25">
      <c r="A91" s="222">
        <v>553</v>
      </c>
      <c r="B91" s="238" t="s">
        <v>361</v>
      </c>
      <c r="C91" s="320">
        <f>+C92</f>
        <v>0</v>
      </c>
      <c r="D91" s="320">
        <f>+D92</f>
        <v>0</v>
      </c>
      <c r="E91" s="318"/>
    </row>
    <row r="92" spans="1:5" ht="18" x14ac:dyDescent="0.25">
      <c r="A92" s="234">
        <v>55308</v>
      </c>
      <c r="B92" s="235" t="s">
        <v>362</v>
      </c>
      <c r="C92" s="320">
        <v>0</v>
      </c>
      <c r="D92" s="320">
        <v>0</v>
      </c>
      <c r="E92" s="318"/>
    </row>
    <row r="93" spans="1:5" ht="18" x14ac:dyDescent="0.25">
      <c r="A93" s="222">
        <v>555</v>
      </c>
      <c r="B93" s="238" t="s">
        <v>363</v>
      </c>
      <c r="C93" s="320">
        <f>SUM(C94)</f>
        <v>0</v>
      </c>
      <c r="D93" s="320">
        <f>SUM(D94)</f>
        <v>0</v>
      </c>
      <c r="E93" s="318"/>
    </row>
    <row r="94" spans="1:5" ht="36" x14ac:dyDescent="0.25">
      <c r="A94" s="234">
        <v>55599</v>
      </c>
      <c r="B94" s="249" t="s">
        <v>364</v>
      </c>
      <c r="C94" s="528"/>
      <c r="D94" s="528">
        <v>0</v>
      </c>
      <c r="E94" s="318"/>
    </row>
    <row r="95" spans="1:5" ht="18" x14ac:dyDescent="0.25">
      <c r="A95" s="222">
        <v>556</v>
      </c>
      <c r="B95" s="238" t="s">
        <v>365</v>
      </c>
      <c r="C95" s="320">
        <f>SUM(C96:C98)</f>
        <v>0</v>
      </c>
      <c r="D95" s="320">
        <f>SUM(D96:D98)</f>
        <v>0</v>
      </c>
      <c r="E95" s="320">
        <f>SUM(E96:E98)</f>
        <v>0</v>
      </c>
    </row>
    <row r="96" spans="1:5" ht="18" x14ac:dyDescent="0.25">
      <c r="A96" s="234">
        <v>55601</v>
      </c>
      <c r="B96" s="235" t="s">
        <v>366</v>
      </c>
      <c r="C96" s="528">
        <v>0</v>
      </c>
      <c r="D96" s="528">
        <v>0</v>
      </c>
      <c r="E96" s="321">
        <v>0</v>
      </c>
    </row>
    <row r="97" spans="1:5" ht="18" x14ac:dyDescent="0.25">
      <c r="A97" s="234">
        <v>55602</v>
      </c>
      <c r="B97" s="235" t="s">
        <v>367</v>
      </c>
      <c r="C97" s="528">
        <v>0</v>
      </c>
      <c r="D97" s="528">
        <v>0</v>
      </c>
      <c r="E97" s="318"/>
    </row>
    <row r="98" spans="1:5" ht="18" x14ac:dyDescent="0.25">
      <c r="A98" s="234">
        <v>55603</v>
      </c>
      <c r="B98" s="235" t="s">
        <v>368</v>
      </c>
      <c r="C98" s="528">
        <v>0</v>
      </c>
      <c r="D98" s="528">
        <v>0</v>
      </c>
      <c r="E98" s="318"/>
    </row>
    <row r="99" spans="1:5" ht="18" x14ac:dyDescent="0.25">
      <c r="A99" s="222">
        <v>557</v>
      </c>
      <c r="B99" s="238" t="s">
        <v>369</v>
      </c>
      <c r="C99" s="320">
        <f>SUM(C100:C100)</f>
        <v>0</v>
      </c>
      <c r="D99" s="320">
        <f>SUM(D100:D100)</f>
        <v>0</v>
      </c>
      <c r="E99" s="318"/>
    </row>
    <row r="100" spans="1:5" ht="18" x14ac:dyDescent="0.25">
      <c r="A100" s="234">
        <v>55799</v>
      </c>
      <c r="B100" s="235" t="s">
        <v>370</v>
      </c>
      <c r="C100" s="528">
        <v>0</v>
      </c>
      <c r="D100" s="528">
        <v>0</v>
      </c>
      <c r="E100" s="318"/>
    </row>
    <row r="101" spans="1:5" ht="18" x14ac:dyDescent="0.25">
      <c r="A101" s="222">
        <v>56</v>
      </c>
      <c r="B101" s="238" t="s">
        <v>195</v>
      </c>
      <c r="C101" s="320">
        <f>SUM(C102,)</f>
        <v>0</v>
      </c>
      <c r="D101" s="320">
        <f>SUM(D102,)</f>
        <v>0</v>
      </c>
      <c r="E101" s="318"/>
    </row>
    <row r="102" spans="1:5" ht="18" x14ac:dyDescent="0.25">
      <c r="A102" s="222">
        <v>562</v>
      </c>
      <c r="B102" s="238" t="s">
        <v>371</v>
      </c>
      <c r="C102" s="320">
        <f>SUM(C103:C106)</f>
        <v>0</v>
      </c>
      <c r="D102" s="320">
        <f>SUM(D103:D106)</f>
        <v>0</v>
      </c>
      <c r="E102" s="318"/>
    </row>
    <row r="103" spans="1:5" ht="18" x14ac:dyDescent="0.25">
      <c r="A103" s="234">
        <v>56201</v>
      </c>
      <c r="B103" s="235" t="s">
        <v>195</v>
      </c>
      <c r="C103" s="528">
        <v>0</v>
      </c>
      <c r="D103" s="528">
        <v>0</v>
      </c>
      <c r="E103" s="318"/>
    </row>
    <row r="104" spans="1:5" ht="18" x14ac:dyDescent="0.25">
      <c r="A104" s="234">
        <v>56303</v>
      </c>
      <c r="B104" s="235" t="s">
        <v>372</v>
      </c>
      <c r="C104" s="528"/>
      <c r="D104" s="528">
        <v>0</v>
      </c>
      <c r="E104" s="318"/>
    </row>
    <row r="105" spans="1:5" ht="18" x14ac:dyDescent="0.25">
      <c r="A105" s="234">
        <v>56304</v>
      </c>
      <c r="B105" s="235" t="s">
        <v>373</v>
      </c>
      <c r="C105" s="528">
        <v>0</v>
      </c>
      <c r="D105" s="528">
        <v>0</v>
      </c>
      <c r="E105" s="318"/>
    </row>
    <row r="106" spans="1:5" ht="18" x14ac:dyDescent="0.25">
      <c r="A106" s="234">
        <v>56305</v>
      </c>
      <c r="B106" s="235" t="s">
        <v>374</v>
      </c>
      <c r="C106" s="528"/>
      <c r="D106" s="528">
        <v>0</v>
      </c>
      <c r="E106" s="318"/>
    </row>
    <row r="107" spans="1:5" ht="18" x14ac:dyDescent="0.25">
      <c r="A107" s="222">
        <v>61</v>
      </c>
      <c r="B107" s="238" t="s">
        <v>197</v>
      </c>
      <c r="C107" s="320">
        <f>SUM(C108,C116,C121,)+C114</f>
        <v>62370.84</v>
      </c>
      <c r="D107" s="320">
        <f>SUM(D108,D116,D121,)</f>
        <v>0</v>
      </c>
      <c r="E107" s="318"/>
    </row>
    <row r="108" spans="1:5" ht="18" x14ac:dyDescent="0.25">
      <c r="A108" s="222">
        <v>611</v>
      </c>
      <c r="B108" s="238" t="s">
        <v>375</v>
      </c>
      <c r="C108" s="320">
        <f>SUM(C109:C113)</f>
        <v>0</v>
      </c>
      <c r="D108" s="320">
        <f>SUM(D109:D110)</f>
        <v>0</v>
      </c>
      <c r="E108" s="318"/>
    </row>
    <row r="109" spans="1:5" ht="18" x14ac:dyDescent="0.25">
      <c r="A109" s="234">
        <v>61101</v>
      </c>
      <c r="B109" s="235" t="s">
        <v>376</v>
      </c>
      <c r="C109" s="528">
        <v>0</v>
      </c>
      <c r="D109" s="528">
        <v>0</v>
      </c>
      <c r="E109" s="318"/>
    </row>
    <row r="110" spans="1:5" ht="18" x14ac:dyDescent="0.25">
      <c r="A110" s="234">
        <v>61102</v>
      </c>
      <c r="B110" s="235" t="s">
        <v>377</v>
      </c>
      <c r="C110" s="528">
        <v>0</v>
      </c>
      <c r="D110" s="528">
        <v>0</v>
      </c>
      <c r="E110" s="318"/>
    </row>
    <row r="111" spans="1:5" ht="18" x14ac:dyDescent="0.25">
      <c r="A111" s="234">
        <v>61105</v>
      </c>
      <c r="B111" s="235" t="s">
        <v>378</v>
      </c>
      <c r="C111" s="528">
        <v>0</v>
      </c>
      <c r="D111" s="528">
        <v>0</v>
      </c>
      <c r="E111" s="318"/>
    </row>
    <row r="112" spans="1:5" ht="18" x14ac:dyDescent="0.25">
      <c r="A112" s="234">
        <v>61104</v>
      </c>
      <c r="B112" s="235" t="s">
        <v>379</v>
      </c>
      <c r="C112" s="528">
        <v>0</v>
      </c>
      <c r="D112" s="528">
        <v>0</v>
      </c>
      <c r="E112" s="318"/>
    </row>
    <row r="113" spans="1:5" ht="18" x14ac:dyDescent="0.25">
      <c r="A113" s="234">
        <v>61199</v>
      </c>
      <c r="B113" s="235" t="s">
        <v>380</v>
      </c>
      <c r="C113" s="528">
        <v>0</v>
      </c>
      <c r="D113" s="528">
        <v>0</v>
      </c>
      <c r="E113" s="318"/>
    </row>
    <row r="114" spans="1:5" ht="18" x14ac:dyDescent="0.25">
      <c r="A114" s="222">
        <v>612</v>
      </c>
      <c r="B114" s="238" t="s">
        <v>381</v>
      </c>
      <c r="C114" s="320">
        <f>+C115</f>
        <v>0</v>
      </c>
      <c r="D114" s="528"/>
      <c r="E114" s="318"/>
    </row>
    <row r="115" spans="1:5" ht="18" x14ac:dyDescent="0.25">
      <c r="A115" s="234">
        <v>61201</v>
      </c>
      <c r="B115" s="235" t="s">
        <v>382</v>
      </c>
      <c r="C115" s="528">
        <v>0</v>
      </c>
      <c r="D115" s="528"/>
      <c r="E115" s="318"/>
    </row>
    <row r="116" spans="1:5" ht="18" x14ac:dyDescent="0.25">
      <c r="A116" s="222">
        <v>615</v>
      </c>
      <c r="B116" s="238" t="s">
        <v>383</v>
      </c>
      <c r="C116" s="320">
        <f>SUM(C117:C120)</f>
        <v>62370.84</v>
      </c>
      <c r="D116" s="320">
        <f>SUM(D120)</f>
        <v>0</v>
      </c>
      <c r="E116" s="318"/>
    </row>
    <row r="117" spans="1:5" ht="18" x14ac:dyDescent="0.25">
      <c r="A117" s="234">
        <v>61501</v>
      </c>
      <c r="B117" s="245" t="s">
        <v>384</v>
      </c>
      <c r="C117" s="528">
        <v>25531.43</v>
      </c>
      <c r="D117" s="320"/>
      <c r="E117" s="318"/>
    </row>
    <row r="118" spans="1:5" ht="18" x14ac:dyDescent="0.25">
      <c r="A118" s="234">
        <v>61502</v>
      </c>
      <c r="B118" s="245" t="s">
        <v>385</v>
      </c>
      <c r="C118" s="528">
        <v>19531.43</v>
      </c>
      <c r="D118" s="320"/>
      <c r="E118" s="318"/>
    </row>
    <row r="119" spans="1:5" ht="18" x14ac:dyDescent="0.25">
      <c r="A119" s="234">
        <v>61503</v>
      </c>
      <c r="B119" s="245" t="s">
        <v>386</v>
      </c>
      <c r="C119" s="528">
        <v>8653.99</v>
      </c>
      <c r="D119" s="320"/>
      <c r="E119" s="318"/>
    </row>
    <row r="120" spans="1:5" ht="18" x14ac:dyDescent="0.25">
      <c r="A120" s="234">
        <v>61599</v>
      </c>
      <c r="B120" s="245" t="s">
        <v>387</v>
      </c>
      <c r="C120" s="528">
        <v>8653.99</v>
      </c>
      <c r="D120" s="528"/>
      <c r="E120" s="318"/>
    </row>
    <row r="121" spans="1:5" ht="18" x14ac:dyDescent="0.25">
      <c r="A121" s="222">
        <v>616</v>
      </c>
      <c r="B121" s="238" t="s">
        <v>388</v>
      </c>
      <c r="C121" s="320">
        <f>SUM(C122:C129)</f>
        <v>0</v>
      </c>
      <c r="D121" s="320">
        <f>SUM(D122:D129)</f>
        <v>0</v>
      </c>
      <c r="E121" s="318"/>
    </row>
    <row r="122" spans="1:5" ht="18" x14ac:dyDescent="0.25">
      <c r="A122" s="234">
        <v>61601</v>
      </c>
      <c r="B122" s="235" t="s">
        <v>389</v>
      </c>
      <c r="C122" s="320">
        <v>0</v>
      </c>
      <c r="D122" s="320">
        <v>0</v>
      </c>
      <c r="E122" s="318"/>
    </row>
    <row r="123" spans="1:5" ht="18" x14ac:dyDescent="0.25">
      <c r="A123" s="234">
        <v>61602</v>
      </c>
      <c r="B123" s="235" t="s">
        <v>390</v>
      </c>
      <c r="C123" s="320">
        <v>0</v>
      </c>
      <c r="D123" s="320">
        <v>0</v>
      </c>
      <c r="E123" s="318"/>
    </row>
    <row r="124" spans="1:5" ht="18" x14ac:dyDescent="0.25">
      <c r="A124" s="234">
        <v>61603</v>
      </c>
      <c r="B124" s="235" t="s">
        <v>391</v>
      </c>
      <c r="C124" s="320">
        <v>0</v>
      </c>
      <c r="D124" s="320">
        <v>0</v>
      </c>
      <c r="E124" s="318"/>
    </row>
    <row r="125" spans="1:5" ht="18" x14ac:dyDescent="0.25">
      <c r="A125" s="234">
        <v>61604</v>
      </c>
      <c r="B125" s="235" t="s">
        <v>392</v>
      </c>
      <c r="C125" s="320">
        <v>0</v>
      </c>
      <c r="D125" s="320">
        <v>0</v>
      </c>
      <c r="E125" s="318"/>
    </row>
    <row r="126" spans="1:5" ht="18" x14ac:dyDescent="0.25">
      <c r="A126" s="234">
        <v>61606</v>
      </c>
      <c r="B126" s="235" t="s">
        <v>393</v>
      </c>
      <c r="C126" s="320">
        <v>0</v>
      </c>
      <c r="D126" s="320">
        <v>0</v>
      </c>
      <c r="E126" s="318"/>
    </row>
    <row r="127" spans="1:5" ht="18" x14ac:dyDescent="0.25">
      <c r="A127" s="234">
        <v>61607</v>
      </c>
      <c r="B127" s="235" t="s">
        <v>394</v>
      </c>
      <c r="C127" s="320">
        <v>0</v>
      </c>
      <c r="D127" s="320"/>
      <c r="E127" s="318"/>
    </row>
    <row r="128" spans="1:5" ht="18" x14ac:dyDescent="0.25">
      <c r="A128" s="234">
        <v>61608</v>
      </c>
      <c r="B128" s="235" t="s">
        <v>395</v>
      </c>
      <c r="C128" s="320">
        <v>0</v>
      </c>
      <c r="D128" s="320">
        <v>0</v>
      </c>
      <c r="E128" s="318"/>
    </row>
    <row r="129" spans="1:5" ht="18" x14ac:dyDescent="0.25">
      <c r="A129" s="234">
        <v>61699</v>
      </c>
      <c r="B129" s="235" t="s">
        <v>396</v>
      </c>
      <c r="C129" s="528">
        <v>0</v>
      </c>
      <c r="D129" s="528">
        <v>0</v>
      </c>
      <c r="E129" s="318"/>
    </row>
    <row r="130" spans="1:5" ht="18" x14ac:dyDescent="0.25">
      <c r="A130" s="222">
        <v>62</v>
      </c>
      <c r="B130" s="238" t="s">
        <v>259</v>
      </c>
      <c r="C130" s="320">
        <f>SUM(C131,C133,)</f>
        <v>0</v>
      </c>
      <c r="D130" s="320">
        <f>SUM(D131,D133,)</f>
        <v>0</v>
      </c>
      <c r="E130" s="318"/>
    </row>
    <row r="131" spans="1:5" ht="18" x14ac:dyDescent="0.25">
      <c r="A131" s="222">
        <v>622</v>
      </c>
      <c r="B131" s="238" t="s">
        <v>397</v>
      </c>
      <c r="C131" s="320">
        <f>SUM(C132)</f>
        <v>0</v>
      </c>
      <c r="D131" s="320">
        <f>SUM(D132)</f>
        <v>0</v>
      </c>
      <c r="E131" s="318"/>
    </row>
    <row r="132" spans="1:5" ht="42.75" customHeight="1" x14ac:dyDescent="0.25">
      <c r="A132" s="234">
        <v>62201</v>
      </c>
      <c r="B132" s="249" t="s">
        <v>398</v>
      </c>
      <c r="C132" s="528"/>
      <c r="D132" s="528">
        <v>0</v>
      </c>
      <c r="E132" s="318"/>
    </row>
    <row r="133" spans="1:5" ht="18" x14ac:dyDescent="0.25">
      <c r="A133" s="222">
        <v>623</v>
      </c>
      <c r="B133" s="238" t="s">
        <v>399</v>
      </c>
      <c r="C133" s="320">
        <f>SUM(C134)</f>
        <v>0</v>
      </c>
      <c r="D133" s="320">
        <f>SUM(D134)</f>
        <v>0</v>
      </c>
      <c r="E133" s="318"/>
    </row>
    <row r="134" spans="1:5" ht="18" x14ac:dyDescent="0.25">
      <c r="A134" s="234">
        <v>62303</v>
      </c>
      <c r="B134" s="235" t="s">
        <v>372</v>
      </c>
      <c r="C134" s="528"/>
      <c r="D134" s="528">
        <v>0</v>
      </c>
      <c r="E134" s="318"/>
    </row>
    <row r="135" spans="1:5" ht="18" x14ac:dyDescent="0.25">
      <c r="A135" s="222">
        <v>72</v>
      </c>
      <c r="B135" s="238" t="s">
        <v>189</v>
      </c>
      <c r="C135" s="320">
        <f>SUM(C136)</f>
        <v>0</v>
      </c>
      <c r="D135" s="320">
        <f>SUM(D136)</f>
        <v>0</v>
      </c>
      <c r="E135" s="318"/>
    </row>
    <row r="136" spans="1:5" ht="18" x14ac:dyDescent="0.25">
      <c r="A136" s="222">
        <v>721</v>
      </c>
      <c r="B136" s="238" t="s">
        <v>400</v>
      </c>
      <c r="C136" s="320">
        <f>SUM(C137)</f>
        <v>0</v>
      </c>
      <c r="D136" s="320">
        <f>SUM(D137)</f>
        <v>0</v>
      </c>
      <c r="E136" s="318"/>
    </row>
    <row r="137" spans="1:5" ht="18.75" thickBot="1" x14ac:dyDescent="0.3">
      <c r="A137" s="250">
        <v>72101</v>
      </c>
      <c r="B137" s="251" t="s">
        <v>400</v>
      </c>
      <c r="C137" s="370">
        <v>0</v>
      </c>
      <c r="D137" s="370">
        <v>0</v>
      </c>
      <c r="E137" s="322"/>
    </row>
    <row r="138" spans="1:5" ht="18" x14ac:dyDescent="0.25">
      <c r="A138" s="254"/>
      <c r="B138" s="255" t="s">
        <v>93</v>
      </c>
      <c r="C138" s="323">
        <f>SUM(C35+C90+C101+C107+C130+C135)+C12</f>
        <v>62370.84</v>
      </c>
      <c r="D138" s="323">
        <f>SUM(D35+D90+D101+D107+D130+D135)+D12</f>
        <v>0</v>
      </c>
      <c r="E138" s="323">
        <f>SUM(C138:D138)</f>
        <v>62370.84</v>
      </c>
    </row>
  </sheetData>
  <mergeCells count="10">
    <mergeCell ref="A9:E9"/>
    <mergeCell ref="A10:B10"/>
    <mergeCell ref="C10:D10"/>
    <mergeCell ref="E10:E11"/>
    <mergeCell ref="A3:E3"/>
    <mergeCell ref="A4:E4"/>
    <mergeCell ref="A5:E5"/>
    <mergeCell ref="A6:E6"/>
    <mergeCell ref="A7:E7"/>
    <mergeCell ref="A8:E8"/>
  </mergeCells>
  <pageMargins left="0.51181102362204722" right="0.11811023622047245" top="0.74803149606299213" bottom="0.55118110236220474" header="0.31496062992125984" footer="0.31496062992125984"/>
  <pageSetup scale="85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77"/>
  <sheetViews>
    <sheetView topLeftCell="A53" workbookViewId="0">
      <selection activeCell="E73" sqref="E73"/>
    </sheetView>
  </sheetViews>
  <sheetFormatPr baseColWidth="10" defaultRowHeight="15" x14ac:dyDescent="0.25"/>
  <cols>
    <col min="3" max="3" width="18" customWidth="1"/>
    <col min="4" max="4" width="15.5703125" customWidth="1"/>
    <col min="5" max="5" width="55" customWidth="1"/>
    <col min="6" max="6" width="27.85546875" customWidth="1"/>
    <col min="7" max="7" width="27.5703125" customWidth="1"/>
    <col min="8" max="8" width="29.42578125" customWidth="1"/>
    <col min="9" max="9" width="21.42578125" customWidth="1"/>
    <col min="10" max="10" width="13.85546875" bestFit="1" customWidth="1"/>
    <col min="11" max="11" width="14.42578125" bestFit="1" customWidth="1"/>
    <col min="12" max="12" width="16.85546875" bestFit="1" customWidth="1"/>
  </cols>
  <sheetData>
    <row r="4" spans="1:13" ht="23.25" x14ac:dyDescent="0.35">
      <c r="A4" s="623" t="s">
        <v>98</v>
      </c>
      <c r="B4" s="623"/>
      <c r="C4" s="623"/>
      <c r="D4" s="623"/>
      <c r="E4" s="623"/>
      <c r="F4" s="623"/>
      <c r="G4" s="623"/>
      <c r="H4" s="623"/>
    </row>
    <row r="5" spans="1:13" ht="23.25" x14ac:dyDescent="0.35">
      <c r="A5" s="639" t="s">
        <v>99</v>
      </c>
      <c r="B5" s="639"/>
      <c r="C5" s="639"/>
      <c r="D5" s="639"/>
      <c r="E5" s="639"/>
      <c r="F5" s="639"/>
      <c r="G5" s="639"/>
      <c r="H5" s="639"/>
    </row>
    <row r="6" spans="1:13" ht="23.25" x14ac:dyDescent="0.35">
      <c r="A6" s="639" t="s">
        <v>162</v>
      </c>
      <c r="B6" s="639"/>
      <c r="C6" s="639"/>
      <c r="D6" s="639"/>
      <c r="E6" s="639"/>
      <c r="F6" s="639"/>
      <c r="G6" s="639"/>
      <c r="H6" s="639"/>
    </row>
    <row r="7" spans="1:13" ht="23.25" x14ac:dyDescent="0.35">
      <c r="A7" s="623" t="s">
        <v>100</v>
      </c>
      <c r="B7" s="623"/>
      <c r="C7" s="623"/>
      <c r="D7" s="623"/>
      <c r="E7" s="623"/>
      <c r="F7" s="623"/>
      <c r="G7" s="623"/>
      <c r="H7" s="623"/>
    </row>
    <row r="8" spans="1:13" ht="42" customHeight="1" thickBot="1" x14ac:dyDescent="0.4">
      <c r="A8" s="640" t="s">
        <v>101</v>
      </c>
      <c r="B8" s="640"/>
      <c r="C8" s="640"/>
      <c r="D8" s="640"/>
      <c r="E8" s="640"/>
      <c r="F8" s="640"/>
      <c r="G8" s="640"/>
      <c r="H8" s="640"/>
    </row>
    <row r="9" spans="1:13" ht="20.25" customHeight="1" thickBot="1" x14ac:dyDescent="0.35">
      <c r="A9" s="641" t="s">
        <v>102</v>
      </c>
      <c r="B9" s="641" t="s">
        <v>486</v>
      </c>
      <c r="C9" s="641" t="s">
        <v>485</v>
      </c>
      <c r="D9" s="550" t="s">
        <v>103</v>
      </c>
      <c r="E9" s="643" t="s">
        <v>104</v>
      </c>
      <c r="F9" s="643" t="s">
        <v>105</v>
      </c>
      <c r="G9" s="643" t="s">
        <v>105</v>
      </c>
      <c r="H9" s="643" t="s">
        <v>93</v>
      </c>
    </row>
    <row r="10" spans="1:13" ht="63.75" customHeight="1" thickBot="1" x14ac:dyDescent="0.35">
      <c r="A10" s="642"/>
      <c r="B10" s="642"/>
      <c r="C10" s="642"/>
      <c r="D10" s="551" t="s">
        <v>106</v>
      </c>
      <c r="E10" s="643"/>
      <c r="F10" s="643"/>
      <c r="G10" s="643"/>
      <c r="H10" s="643"/>
      <c r="J10" s="394">
        <f>+F14+F15+F16+F18+F19+G20+G26</f>
        <v>500742.29</v>
      </c>
    </row>
    <row r="11" spans="1:13" ht="23.25" x14ac:dyDescent="0.35">
      <c r="A11" s="560"/>
      <c r="B11" s="560"/>
      <c r="C11" s="560"/>
      <c r="D11" s="561"/>
      <c r="E11" s="552" t="s">
        <v>107</v>
      </c>
      <c r="F11" s="563"/>
      <c r="G11" s="564"/>
      <c r="H11" s="565">
        <f>+G12+G20+G38+G42+G26+F44</f>
        <v>2938874.87</v>
      </c>
    </row>
    <row r="12" spans="1:13" ht="49.5" customHeight="1" x14ac:dyDescent="0.35">
      <c r="A12" s="566" t="s">
        <v>108</v>
      </c>
      <c r="B12" s="566" t="s">
        <v>108</v>
      </c>
      <c r="C12" s="566" t="s">
        <v>108</v>
      </c>
      <c r="D12" s="567"/>
      <c r="E12" s="553" t="s">
        <v>109</v>
      </c>
      <c r="F12" s="568"/>
      <c r="G12" s="569">
        <f>SUM(F13:F19)</f>
        <v>500047.39</v>
      </c>
      <c r="H12" s="570"/>
      <c r="L12" s="376"/>
    </row>
    <row r="13" spans="1:13" ht="69.75" x14ac:dyDescent="0.35">
      <c r="A13" s="571"/>
      <c r="B13" s="571"/>
      <c r="C13" s="572" t="s">
        <v>110</v>
      </c>
      <c r="D13" s="573" t="s">
        <v>111</v>
      </c>
      <c r="E13" s="554" t="s">
        <v>474</v>
      </c>
      <c r="F13" s="574">
        <f>+'LT 0101'!C141</f>
        <v>349312.82</v>
      </c>
      <c r="G13" s="570"/>
      <c r="H13" s="570"/>
      <c r="J13" s="394">
        <f>406592.52+F56</f>
        <v>407844.82</v>
      </c>
      <c r="K13" s="376">
        <f>+F13+F17</f>
        <v>407844.82</v>
      </c>
      <c r="L13" s="376">
        <f>+J13-K13</f>
        <v>0</v>
      </c>
      <c r="M13" s="394"/>
    </row>
    <row r="14" spans="1:13" ht="41.25" x14ac:dyDescent="0.35">
      <c r="A14" s="571"/>
      <c r="B14" s="571"/>
      <c r="C14" s="575" t="s">
        <v>112</v>
      </c>
      <c r="D14" s="573" t="s">
        <v>111</v>
      </c>
      <c r="E14" s="554" t="s">
        <v>474</v>
      </c>
      <c r="F14" s="574">
        <f>+'LT 0101'!D141</f>
        <v>17851.37</v>
      </c>
      <c r="G14" s="570"/>
      <c r="H14" s="570"/>
      <c r="J14" t="s">
        <v>1021</v>
      </c>
    </row>
    <row r="15" spans="1:13" ht="23.25" x14ac:dyDescent="0.35">
      <c r="A15" s="571"/>
      <c r="B15" s="571"/>
      <c r="C15" s="575" t="s">
        <v>112</v>
      </c>
      <c r="D15" s="573" t="s">
        <v>113</v>
      </c>
      <c r="E15" s="555" t="s">
        <v>121</v>
      </c>
      <c r="F15" s="574">
        <f>+'LT 0102'!D142</f>
        <v>19621</v>
      </c>
      <c r="G15" s="570"/>
      <c r="H15" s="570"/>
    </row>
    <row r="16" spans="1:13" ht="23.25" x14ac:dyDescent="0.35">
      <c r="A16" s="571"/>
      <c r="B16" s="571"/>
      <c r="C16" s="575" t="s">
        <v>112</v>
      </c>
      <c r="D16" s="573" t="s">
        <v>115</v>
      </c>
      <c r="E16" s="556" t="s">
        <v>118</v>
      </c>
      <c r="F16" s="574">
        <f>+'LT 0103'!D142</f>
        <v>9175</v>
      </c>
      <c r="G16" s="570"/>
      <c r="H16" s="570"/>
    </row>
    <row r="17" spans="1:10" ht="37.5" x14ac:dyDescent="0.35">
      <c r="A17" s="571"/>
      <c r="B17" s="571"/>
      <c r="C17" s="618" t="s">
        <v>110</v>
      </c>
      <c r="D17" s="573" t="s">
        <v>117</v>
      </c>
      <c r="E17" s="556" t="s">
        <v>116</v>
      </c>
      <c r="F17" s="574">
        <f>+'LT 0104'!C142</f>
        <v>58532</v>
      </c>
      <c r="G17" s="570"/>
      <c r="H17" s="570"/>
      <c r="J17" s="31">
        <f>+F14+F15+F16+F18+F19+F21+F22++F23+F24+F25+F27+F28+F29+F30+F31+F32+F33+F34+F35+F36</f>
        <v>500742.29</v>
      </c>
    </row>
    <row r="18" spans="1:10" ht="23.25" x14ac:dyDescent="0.35">
      <c r="A18" s="571"/>
      <c r="B18" s="571"/>
      <c r="C18" s="575" t="s">
        <v>112</v>
      </c>
      <c r="D18" s="573" t="s">
        <v>119</v>
      </c>
      <c r="E18" s="556" t="s">
        <v>114</v>
      </c>
      <c r="F18" s="574">
        <f>+'LT 0105'!D142</f>
        <v>38229.5</v>
      </c>
      <c r="G18" s="570"/>
      <c r="H18" s="570"/>
      <c r="J18" s="31">
        <v>498950.78</v>
      </c>
    </row>
    <row r="19" spans="1:10" ht="24" thickBot="1" x14ac:dyDescent="0.4">
      <c r="A19" s="571"/>
      <c r="B19" s="571"/>
      <c r="C19" s="575" t="s">
        <v>112</v>
      </c>
      <c r="D19" s="573" t="s">
        <v>120</v>
      </c>
      <c r="E19" s="556" t="s">
        <v>475</v>
      </c>
      <c r="F19" s="574">
        <f>+'LT 0106'!D142</f>
        <v>7325.7</v>
      </c>
      <c r="G19" s="570"/>
      <c r="H19" s="570"/>
      <c r="J19" s="394">
        <f>+J20-J17</f>
        <v>136.5</v>
      </c>
    </row>
    <row r="20" spans="1:10" ht="23.25" x14ac:dyDescent="0.35">
      <c r="A20" s="562">
        <v>1</v>
      </c>
      <c r="B20" s="566" t="s">
        <v>122</v>
      </c>
      <c r="C20" s="576" t="s">
        <v>122</v>
      </c>
      <c r="D20" s="577"/>
      <c r="E20" s="552" t="s">
        <v>123</v>
      </c>
      <c r="F20" s="578"/>
      <c r="G20" s="579">
        <f>SUM(F21:F25)</f>
        <v>84707.25</v>
      </c>
      <c r="H20" s="580"/>
      <c r="J20" s="394">
        <f>+F49+G49</f>
        <v>500878.79</v>
      </c>
    </row>
    <row r="21" spans="1:10" ht="23.25" x14ac:dyDescent="0.35">
      <c r="A21" s="581"/>
      <c r="B21" s="582"/>
      <c r="C21" s="575" t="s">
        <v>112</v>
      </c>
      <c r="D21" s="575" t="s">
        <v>124</v>
      </c>
      <c r="E21" s="556" t="s">
        <v>129</v>
      </c>
      <c r="F21" s="574">
        <f>+'LT 0201'!D142</f>
        <v>26755.75</v>
      </c>
      <c r="G21" s="570"/>
      <c r="H21" s="570"/>
    </row>
    <row r="22" spans="1:10" ht="23.25" x14ac:dyDescent="0.35">
      <c r="A22" s="581"/>
      <c r="B22" s="582"/>
      <c r="C22" s="575" t="s">
        <v>112</v>
      </c>
      <c r="D22" s="575" t="s">
        <v>125</v>
      </c>
      <c r="E22" s="555" t="s">
        <v>476</v>
      </c>
      <c r="F22" s="574">
        <f>+'LT 0202'!D142</f>
        <v>20981.48</v>
      </c>
      <c r="G22" s="570"/>
      <c r="H22" s="570"/>
    </row>
    <row r="23" spans="1:10" ht="23.25" x14ac:dyDescent="0.35">
      <c r="A23" s="581"/>
      <c r="B23" s="582"/>
      <c r="C23" s="575" t="s">
        <v>112</v>
      </c>
      <c r="D23" s="575" t="s">
        <v>127</v>
      </c>
      <c r="E23" s="556" t="s">
        <v>477</v>
      </c>
      <c r="F23" s="574">
        <f>+'LT 0203'!D142</f>
        <v>8453.52</v>
      </c>
      <c r="G23" s="570"/>
      <c r="H23" s="570"/>
    </row>
    <row r="24" spans="1:10" ht="23.25" x14ac:dyDescent="0.35">
      <c r="A24" s="581"/>
      <c r="B24" s="582"/>
      <c r="C24" s="575" t="s">
        <v>112</v>
      </c>
      <c r="D24" s="575" t="s">
        <v>128</v>
      </c>
      <c r="E24" s="556" t="s">
        <v>126</v>
      </c>
      <c r="F24" s="574">
        <f>+'LT 0204'!D142</f>
        <v>17917.5</v>
      </c>
      <c r="G24" s="570"/>
      <c r="H24" s="570"/>
    </row>
    <row r="25" spans="1:10" ht="24" thickBot="1" x14ac:dyDescent="0.4">
      <c r="A25" s="583"/>
      <c r="B25" s="582"/>
      <c r="C25" s="575" t="s">
        <v>112</v>
      </c>
      <c r="D25" s="584" t="s">
        <v>130</v>
      </c>
      <c r="E25" s="557" t="s">
        <v>478</v>
      </c>
      <c r="F25" s="585">
        <f>+'LT 0205'!D142</f>
        <v>10599</v>
      </c>
      <c r="G25" s="586"/>
      <c r="H25" s="586"/>
    </row>
    <row r="26" spans="1:10" ht="23.25" x14ac:dyDescent="0.35">
      <c r="A26" s="562">
        <v>1</v>
      </c>
      <c r="B26" s="566" t="s">
        <v>131</v>
      </c>
      <c r="C26" s="587" t="s">
        <v>131</v>
      </c>
      <c r="D26" s="575"/>
      <c r="E26" s="552" t="s">
        <v>132</v>
      </c>
      <c r="F26" s="588"/>
      <c r="G26" s="589">
        <f>SUM(F27:F36)</f>
        <v>323832.46999999997</v>
      </c>
      <c r="H26" s="570"/>
    </row>
    <row r="27" spans="1:10" ht="23.25" x14ac:dyDescent="0.35">
      <c r="A27" s="581"/>
      <c r="B27" s="582"/>
      <c r="C27" s="575" t="s">
        <v>112</v>
      </c>
      <c r="D27" s="575" t="s">
        <v>133</v>
      </c>
      <c r="E27" s="556" t="s">
        <v>142</v>
      </c>
      <c r="F27" s="590">
        <f>+'LT 0301'!D142</f>
        <v>6343</v>
      </c>
      <c r="G27" s="568"/>
      <c r="H27" s="570"/>
    </row>
    <row r="28" spans="1:10" ht="23.25" x14ac:dyDescent="0.35">
      <c r="A28" s="591"/>
      <c r="B28" s="592"/>
      <c r="C28" s="575" t="s">
        <v>112</v>
      </c>
      <c r="D28" s="575" t="s">
        <v>134</v>
      </c>
      <c r="E28" s="556" t="s">
        <v>137</v>
      </c>
      <c r="F28" s="593">
        <f>+'LT 0302'!D142</f>
        <v>12465</v>
      </c>
      <c r="G28" s="594"/>
      <c r="H28" s="570"/>
    </row>
    <row r="29" spans="1:10" ht="23.25" x14ac:dyDescent="0.35">
      <c r="A29" s="581"/>
      <c r="B29" s="582"/>
      <c r="C29" s="575" t="s">
        <v>112</v>
      </c>
      <c r="D29" s="575" t="s">
        <v>136</v>
      </c>
      <c r="E29" s="556" t="s">
        <v>479</v>
      </c>
      <c r="F29" s="590">
        <f>+'LT 0303'!D142</f>
        <v>28826.46</v>
      </c>
      <c r="G29" s="568"/>
      <c r="H29" s="570"/>
    </row>
    <row r="30" spans="1:10" ht="23.25" x14ac:dyDescent="0.35">
      <c r="A30" s="581"/>
      <c r="B30" s="582"/>
      <c r="C30" s="575" t="s">
        <v>112</v>
      </c>
      <c r="D30" s="575" t="s">
        <v>138</v>
      </c>
      <c r="E30" s="556" t="s">
        <v>480</v>
      </c>
      <c r="F30" s="590">
        <f>+'LT 0304'!D142</f>
        <v>14396</v>
      </c>
      <c r="G30" s="568"/>
      <c r="H30" s="570"/>
    </row>
    <row r="31" spans="1:10" ht="23.25" x14ac:dyDescent="0.35">
      <c r="A31" s="581"/>
      <c r="B31" s="582"/>
      <c r="C31" s="575" t="s">
        <v>112</v>
      </c>
      <c r="D31" s="575" t="s">
        <v>139</v>
      </c>
      <c r="E31" s="556" t="s">
        <v>481</v>
      </c>
      <c r="F31" s="590">
        <f>+'LT 0305'!D142</f>
        <v>37141</v>
      </c>
      <c r="G31" s="568"/>
      <c r="H31" s="570"/>
    </row>
    <row r="32" spans="1:10" ht="23.25" x14ac:dyDescent="0.35">
      <c r="A32" s="581"/>
      <c r="B32" s="582"/>
      <c r="C32" s="575" t="s">
        <v>112</v>
      </c>
      <c r="D32" s="575" t="s">
        <v>141</v>
      </c>
      <c r="E32" s="556" t="s">
        <v>482</v>
      </c>
      <c r="F32" s="590">
        <f>+'LT 0306'!D142</f>
        <v>7854</v>
      </c>
      <c r="G32" s="568"/>
      <c r="H32" s="570"/>
    </row>
    <row r="33" spans="1:10" ht="23.25" x14ac:dyDescent="0.35">
      <c r="A33" s="581"/>
      <c r="B33" s="582"/>
      <c r="C33" s="575" t="s">
        <v>112</v>
      </c>
      <c r="D33" s="575" t="s">
        <v>143</v>
      </c>
      <c r="E33" s="556" t="s">
        <v>140</v>
      </c>
      <c r="F33" s="590">
        <f>+'LT 0307'!D142</f>
        <v>75120</v>
      </c>
      <c r="G33" s="568"/>
      <c r="H33" s="570"/>
    </row>
    <row r="34" spans="1:10" ht="23.25" x14ac:dyDescent="0.35">
      <c r="A34" s="581"/>
      <c r="B34" s="582"/>
      <c r="C34" s="575" t="s">
        <v>112</v>
      </c>
      <c r="D34" s="575" t="s">
        <v>144</v>
      </c>
      <c r="E34" s="556" t="s">
        <v>135</v>
      </c>
      <c r="F34" s="590">
        <f>+'LT 0308'!D142</f>
        <v>18388.88</v>
      </c>
      <c r="G34" s="568"/>
      <c r="H34" s="570"/>
    </row>
    <row r="35" spans="1:10" ht="23.25" x14ac:dyDescent="0.35">
      <c r="A35" s="581"/>
      <c r="B35" s="582"/>
      <c r="C35" s="575" t="s">
        <v>112</v>
      </c>
      <c r="D35" s="575" t="s">
        <v>145</v>
      </c>
      <c r="E35" s="556" t="s">
        <v>483</v>
      </c>
      <c r="F35" s="590">
        <f>+'LT 0309'!D142</f>
        <v>6816</v>
      </c>
      <c r="G35" s="568"/>
      <c r="H35" s="570"/>
    </row>
    <row r="36" spans="1:10" ht="102.75" thickBot="1" x14ac:dyDescent="0.4">
      <c r="A36" s="581"/>
      <c r="B36" s="582"/>
      <c r="C36" s="575" t="s">
        <v>112</v>
      </c>
      <c r="D36" s="575" t="s">
        <v>146</v>
      </c>
      <c r="E36" s="554" t="s">
        <v>484</v>
      </c>
      <c r="F36" s="595">
        <f>+'LT 0310'!D142</f>
        <v>116482.12999999999</v>
      </c>
      <c r="G36" s="596"/>
      <c r="H36" s="597"/>
    </row>
    <row r="37" spans="1:10" ht="23.25" x14ac:dyDescent="0.35">
      <c r="A37" s="562">
        <v>3</v>
      </c>
      <c r="B37" s="598" t="s">
        <v>148</v>
      </c>
      <c r="C37" s="576"/>
      <c r="D37" s="560"/>
      <c r="E37" s="552" t="s">
        <v>147</v>
      </c>
      <c r="F37" s="599"/>
      <c r="G37" s="600"/>
      <c r="H37" s="600"/>
    </row>
    <row r="38" spans="1:10" ht="41.25" x14ac:dyDescent="0.35">
      <c r="A38" s="601"/>
      <c r="B38" s="601"/>
      <c r="C38" s="598" t="s">
        <v>148</v>
      </c>
      <c r="D38" s="602"/>
      <c r="E38" s="553" t="s">
        <v>149</v>
      </c>
      <c r="F38" s="603"/>
      <c r="G38" s="569">
        <f>SUM(F39:F41)</f>
        <v>1732433.5</v>
      </c>
      <c r="H38" s="604"/>
    </row>
    <row r="39" spans="1:10" ht="46.5" x14ac:dyDescent="0.35">
      <c r="A39" s="581"/>
      <c r="B39" s="581"/>
      <c r="C39" s="605" t="s">
        <v>150</v>
      </c>
      <c r="D39" s="575" t="s">
        <v>151</v>
      </c>
      <c r="E39" s="556" t="s">
        <v>152</v>
      </c>
      <c r="F39" s="574">
        <f>+'LT 0401'!C138</f>
        <v>62370.84</v>
      </c>
      <c r="G39" s="570"/>
      <c r="H39" s="570"/>
    </row>
    <row r="40" spans="1:10" ht="69.75" x14ac:dyDescent="0.35">
      <c r="A40" s="581"/>
      <c r="B40" s="581"/>
      <c r="C40" s="605" t="s">
        <v>153</v>
      </c>
      <c r="D40" s="575" t="s">
        <v>154</v>
      </c>
      <c r="E40" s="556" t="s">
        <v>155</v>
      </c>
      <c r="F40" s="574">
        <f>+'LT 0402'!C140</f>
        <v>1611507.91</v>
      </c>
      <c r="G40" s="570"/>
      <c r="H40" s="570"/>
    </row>
    <row r="41" spans="1:10" ht="23.25" x14ac:dyDescent="0.35">
      <c r="A41" s="581"/>
      <c r="B41" s="581"/>
      <c r="C41" s="573"/>
      <c r="D41" s="575" t="s">
        <v>156</v>
      </c>
      <c r="E41" s="556" t="s">
        <v>157</v>
      </c>
      <c r="F41" s="574">
        <f>+'DETALLE DE EGRESOS'!H142</f>
        <v>58554.75</v>
      </c>
      <c r="G41" s="570"/>
      <c r="H41" s="570"/>
    </row>
    <row r="42" spans="1:10" ht="23.25" x14ac:dyDescent="0.35">
      <c r="A42" s="606">
        <v>5</v>
      </c>
      <c r="B42" s="598" t="s">
        <v>487</v>
      </c>
      <c r="C42" s="607"/>
      <c r="D42" s="608" t="s">
        <v>158</v>
      </c>
      <c r="E42" s="558" t="s">
        <v>159</v>
      </c>
      <c r="F42" s="609">
        <f>+'DETALLE DE EGRESOS'!G142</f>
        <v>152584</v>
      </c>
      <c r="G42" s="609">
        <f>+F42</f>
        <v>152584</v>
      </c>
      <c r="H42" s="610"/>
    </row>
    <row r="43" spans="1:10" ht="41.25" x14ac:dyDescent="0.35">
      <c r="A43" s="611">
        <v>6</v>
      </c>
      <c r="B43" s="611"/>
      <c r="C43" s="612"/>
      <c r="D43" s="613"/>
      <c r="E43" s="553" t="s">
        <v>160</v>
      </c>
      <c r="F43" s="570"/>
      <c r="G43" s="569">
        <f>SUM(F44)</f>
        <v>145270.25999999998</v>
      </c>
      <c r="H43" s="614"/>
    </row>
    <row r="44" spans="1:10" ht="42" thickBot="1" x14ac:dyDescent="0.4">
      <c r="A44" s="611"/>
      <c r="B44" s="611"/>
      <c r="C44" s="612"/>
      <c r="D44" s="613" t="s">
        <v>161</v>
      </c>
      <c r="E44" s="559" t="s">
        <v>160</v>
      </c>
      <c r="F44" s="590">
        <f>+'DETALLE DE EGRESOS'!E142</f>
        <v>145270.25999999998</v>
      </c>
      <c r="G44" s="570"/>
      <c r="H44" s="614"/>
      <c r="J44" s="394"/>
    </row>
    <row r="45" spans="1:10" ht="24" thickBot="1" x14ac:dyDescent="0.4">
      <c r="A45" s="638"/>
      <c r="B45" s="638"/>
      <c r="C45" s="638"/>
      <c r="D45" s="638"/>
      <c r="E45" s="638"/>
      <c r="F45" s="615"/>
      <c r="G45" s="616">
        <f>SUM(G12+G20+G38+G42)+G26+G43</f>
        <v>2938874.87</v>
      </c>
      <c r="H45" s="617"/>
      <c r="I45" s="394">
        <f>+F49+G49</f>
        <v>500878.79</v>
      </c>
    </row>
    <row r="47" spans="1:10" ht="21" x14ac:dyDescent="0.35">
      <c r="A47" s="32" t="s">
        <v>57</v>
      </c>
      <c r="B47" s="32"/>
      <c r="C47" s="32"/>
      <c r="D47" s="32"/>
      <c r="E47" s="32"/>
      <c r="F47" s="40">
        <f>+'PROY.INGRESOS 2015'!F49</f>
        <v>491504.69999999995</v>
      </c>
      <c r="G47" s="32"/>
      <c r="H47" s="32"/>
      <c r="I47" s="32"/>
      <c r="J47" s="489"/>
    </row>
    <row r="48" spans="1:10" ht="21" x14ac:dyDescent="0.35">
      <c r="A48" s="32" t="s">
        <v>58</v>
      </c>
      <c r="B48" s="32"/>
      <c r="C48" s="32"/>
      <c r="D48" s="32"/>
      <c r="E48" s="32"/>
      <c r="F48" s="397">
        <v>7446.08</v>
      </c>
      <c r="G48" s="32"/>
      <c r="H48" s="495">
        <f>+F48+F50+F53+F56+F59+F60+F61</f>
        <v>553609.09</v>
      </c>
      <c r="I48" s="32"/>
    </row>
    <row r="49" spans="1:12" ht="21" x14ac:dyDescent="0.35">
      <c r="A49" s="32" t="s">
        <v>59</v>
      </c>
      <c r="B49" s="32"/>
      <c r="C49" s="32"/>
      <c r="D49" s="32"/>
      <c r="E49" s="32"/>
      <c r="F49" s="34">
        <f>SUM(F47:F48)</f>
        <v>498950.77999999997</v>
      </c>
      <c r="G49" s="498">
        <v>1928.01</v>
      </c>
      <c r="H49" s="495">
        <f>+'LT 0402'!G130</f>
        <v>265599.73</v>
      </c>
      <c r="I49" s="32"/>
      <c r="J49" t="s">
        <v>1031</v>
      </c>
      <c r="L49" s="521">
        <f>+F49+F58+G49</f>
        <v>908723.61</v>
      </c>
    </row>
    <row r="50" spans="1:12" ht="21" x14ac:dyDescent="0.35">
      <c r="A50" s="32" t="s">
        <v>83</v>
      </c>
      <c r="B50" s="32"/>
      <c r="C50" s="32"/>
      <c r="D50" s="32"/>
      <c r="E50" s="32"/>
      <c r="F50" s="33">
        <v>160177.07999999999</v>
      </c>
      <c r="G50" s="35"/>
      <c r="H50" s="496">
        <f>SUM(H48:H49)</f>
        <v>819208.82</v>
      </c>
      <c r="I50" s="35"/>
    </row>
    <row r="51" spans="1:12" ht="21" x14ac:dyDescent="0.35">
      <c r="A51" s="32" t="s">
        <v>84</v>
      </c>
      <c r="B51" s="32"/>
      <c r="C51" s="32"/>
      <c r="D51" s="32"/>
      <c r="E51" s="32"/>
      <c r="F51" s="33">
        <v>1158788.45</v>
      </c>
      <c r="G51" s="35"/>
      <c r="H51" s="35"/>
      <c r="I51" s="35"/>
    </row>
    <row r="52" spans="1:12" ht="21" x14ac:dyDescent="0.35">
      <c r="A52" s="32" t="s">
        <v>60</v>
      </c>
      <c r="B52" s="32"/>
      <c r="C52" s="32"/>
      <c r="D52" s="32"/>
      <c r="E52" s="32"/>
      <c r="F52" s="36">
        <f>SUM(F50:F51)</f>
        <v>1318965.53</v>
      </c>
      <c r="G52" s="35"/>
      <c r="H52" s="35"/>
      <c r="I52" s="35"/>
    </row>
    <row r="53" spans="1:12" ht="21" x14ac:dyDescent="0.35">
      <c r="A53" s="32" t="s">
        <v>85</v>
      </c>
      <c r="B53" s="32"/>
      <c r="C53" s="32"/>
      <c r="D53" s="32"/>
      <c r="E53" s="32"/>
      <c r="F53" s="37">
        <v>1381.97</v>
      </c>
      <c r="G53" s="35"/>
      <c r="H53" s="35"/>
      <c r="I53" s="520"/>
    </row>
    <row r="54" spans="1:12" ht="21" x14ac:dyDescent="0.35">
      <c r="A54" s="32" t="s">
        <v>86</v>
      </c>
      <c r="B54" s="32"/>
      <c r="C54" s="32"/>
      <c r="D54" s="32"/>
      <c r="E54" s="32"/>
      <c r="F54" s="37">
        <v>60988.87</v>
      </c>
      <c r="G54" s="35"/>
      <c r="H54" s="520">
        <f>+F52+F65+F61</f>
        <v>1764091.91</v>
      </c>
      <c r="I54" s="35">
        <v>1610525.65</v>
      </c>
      <c r="J54" s="31">
        <f>+H54-I54</f>
        <v>153566.26</v>
      </c>
      <c r="K54">
        <v>152584</v>
      </c>
      <c r="L54" s="31">
        <f>+J54-K54</f>
        <v>982.26000000000931</v>
      </c>
    </row>
    <row r="55" spans="1:12" ht="21" x14ac:dyDescent="0.35">
      <c r="A55" s="32" t="s">
        <v>61</v>
      </c>
      <c r="B55" s="32"/>
      <c r="C55" s="32"/>
      <c r="D55" s="32"/>
      <c r="E55" s="32"/>
      <c r="F55" s="38">
        <f>SUM(F53:F54)</f>
        <v>62370.840000000004</v>
      </c>
      <c r="G55" s="35"/>
      <c r="H55" s="35"/>
      <c r="I55" s="35"/>
    </row>
    <row r="56" spans="1:12" ht="21" x14ac:dyDescent="0.35">
      <c r="A56" s="32" t="s">
        <v>62</v>
      </c>
      <c r="B56" s="32"/>
      <c r="C56" s="32"/>
      <c r="D56" s="32"/>
      <c r="E56" s="32"/>
      <c r="F56" s="33">
        <v>1252.3</v>
      </c>
      <c r="G56" s="35"/>
      <c r="H56" s="35"/>
      <c r="I56" s="35"/>
    </row>
    <row r="57" spans="1:12" ht="21" x14ac:dyDescent="0.35">
      <c r="A57" s="32" t="s">
        <v>87</v>
      </c>
      <c r="B57" s="32"/>
      <c r="C57" s="32"/>
      <c r="D57" s="32"/>
      <c r="E57" s="32"/>
      <c r="F57" s="33">
        <v>406592.52</v>
      </c>
      <c r="G57" s="35"/>
      <c r="H57" s="35" t="s">
        <v>1033</v>
      </c>
      <c r="I57" s="35"/>
      <c r="K57" s="525">
        <f>+F48+F56</f>
        <v>8698.3799999999992</v>
      </c>
    </row>
    <row r="58" spans="1:12" ht="21" x14ac:dyDescent="0.35">
      <c r="A58" s="32" t="s">
        <v>63</v>
      </c>
      <c r="B58" s="32"/>
      <c r="C58" s="32"/>
      <c r="D58" s="32"/>
      <c r="E58" s="32"/>
      <c r="F58" s="36">
        <f>SUM(F56:F57)</f>
        <v>407844.82</v>
      </c>
      <c r="G58" s="35"/>
      <c r="H58" s="35"/>
      <c r="I58" s="35"/>
    </row>
    <row r="59" spans="1:12" ht="21" x14ac:dyDescent="0.35">
      <c r="A59" s="32" t="s">
        <v>64</v>
      </c>
      <c r="B59" s="32"/>
      <c r="C59" s="32"/>
      <c r="D59" s="32"/>
      <c r="E59" s="32"/>
      <c r="F59" s="36">
        <v>145270.26</v>
      </c>
      <c r="G59" s="32"/>
      <c r="H59" s="519"/>
      <c r="I59" s="32"/>
    </row>
    <row r="60" spans="1:12" ht="21" x14ac:dyDescent="0.35">
      <c r="A60" s="32" t="s">
        <v>993</v>
      </c>
      <c r="B60" s="32"/>
      <c r="C60" s="32"/>
      <c r="D60" s="32"/>
      <c r="E60" s="32"/>
      <c r="F60" s="480">
        <v>58554.75</v>
      </c>
      <c r="G60" s="32"/>
      <c r="H60" s="32"/>
      <c r="I60" s="32"/>
    </row>
    <row r="61" spans="1:12" ht="21" x14ac:dyDescent="0.35">
      <c r="A61" s="32" t="s">
        <v>994</v>
      </c>
      <c r="B61" s="32"/>
      <c r="C61" s="32"/>
      <c r="D61" s="32"/>
      <c r="E61" s="32"/>
      <c r="F61" s="480">
        <v>179526.65</v>
      </c>
      <c r="G61" s="32"/>
      <c r="H61" s="495">
        <f>+F48+F56</f>
        <v>8698.3799999999992</v>
      </c>
      <c r="I61" s="32"/>
    </row>
    <row r="62" spans="1:12" ht="24" thickBot="1" x14ac:dyDescent="0.4">
      <c r="A62" s="32" t="s">
        <v>65</v>
      </c>
      <c r="B62" s="32"/>
      <c r="C62" s="32"/>
      <c r="D62" s="32"/>
      <c r="E62" s="32"/>
      <c r="F62" s="39">
        <f>+F49+F52+F55+F58+F59+F60+F61</f>
        <v>2671483.6300000004</v>
      </c>
      <c r="G62" s="32"/>
      <c r="H62" s="32"/>
      <c r="I62" s="32"/>
    </row>
    <row r="63" spans="1:12" ht="21.75" thickTop="1" x14ac:dyDescent="0.35">
      <c r="A63" s="32" t="s">
        <v>1025</v>
      </c>
      <c r="B63" s="32"/>
      <c r="C63" s="32"/>
      <c r="D63" s="32"/>
      <c r="E63" s="32"/>
      <c r="F63" s="40">
        <v>1928.01</v>
      </c>
      <c r="G63" s="32"/>
      <c r="H63" s="519">
        <f>+F50+F59+F60+F61+F65+F53</f>
        <v>810510.44</v>
      </c>
      <c r="I63" s="32"/>
      <c r="K63" s="31">
        <f>+F51+F50+F53+F54+F61+F65</f>
        <v>1826462.75</v>
      </c>
    </row>
    <row r="64" spans="1:12" ht="21" x14ac:dyDescent="0.35">
      <c r="A64" s="32"/>
      <c r="B64" s="32"/>
      <c r="C64" s="32"/>
      <c r="D64" s="32"/>
      <c r="E64" s="32"/>
      <c r="F64" s="40">
        <f>+F62+F63</f>
        <v>2673411.64</v>
      </c>
      <c r="G64" s="32"/>
      <c r="H64" s="32"/>
      <c r="I64" s="32"/>
    </row>
    <row r="65" spans="1:9" ht="21" x14ac:dyDescent="0.35">
      <c r="A65" s="32" t="s">
        <v>1026</v>
      </c>
      <c r="B65" s="32"/>
      <c r="C65" s="32"/>
      <c r="D65" s="32"/>
      <c r="E65" s="32"/>
      <c r="F65" s="40">
        <v>265599.73</v>
      </c>
      <c r="G65" s="32"/>
      <c r="H65" s="32"/>
      <c r="I65" s="32"/>
    </row>
    <row r="66" spans="1:9" ht="21" x14ac:dyDescent="0.35">
      <c r="F66" s="499">
        <f>+F64+F65</f>
        <v>2939011.37</v>
      </c>
    </row>
    <row r="67" spans="1:9" ht="26.25" x14ac:dyDescent="0.4">
      <c r="A67" s="622" t="s">
        <v>472</v>
      </c>
      <c r="B67" s="622"/>
      <c r="C67" s="622"/>
      <c r="D67" s="622"/>
      <c r="F67" s="479" t="s">
        <v>472</v>
      </c>
      <c r="G67" s="479"/>
      <c r="H67" s="479"/>
      <c r="I67" s="479"/>
    </row>
    <row r="68" spans="1:9" ht="26.25" x14ac:dyDescent="0.4">
      <c r="A68" s="41" t="s">
        <v>66</v>
      </c>
      <c r="B68" s="622" t="s">
        <v>67</v>
      </c>
      <c r="C68" s="622"/>
      <c r="D68" s="42" t="s">
        <v>68</v>
      </c>
      <c r="E68" s="43"/>
      <c r="F68" s="41" t="s">
        <v>66</v>
      </c>
      <c r="G68" s="631" t="s">
        <v>73</v>
      </c>
      <c r="H68" s="632"/>
      <c r="I68" s="42" t="s">
        <v>68</v>
      </c>
    </row>
    <row r="69" spans="1:9" ht="26.25" x14ac:dyDescent="0.4">
      <c r="A69" s="48" t="s">
        <v>992</v>
      </c>
      <c r="B69" s="627" t="s">
        <v>69</v>
      </c>
      <c r="C69" s="627"/>
      <c r="D69" s="44">
        <v>4964.42</v>
      </c>
      <c r="F69" s="49"/>
      <c r="G69" s="49" t="s">
        <v>74</v>
      </c>
      <c r="H69" s="49"/>
      <c r="I69" s="50">
        <v>131379.71</v>
      </c>
    </row>
    <row r="70" spans="1:9" ht="26.25" x14ac:dyDescent="0.4">
      <c r="A70" s="48" t="s">
        <v>992</v>
      </c>
      <c r="B70" s="45" t="s">
        <v>70</v>
      </c>
      <c r="C70" s="46"/>
      <c r="D70" s="44">
        <v>623.89</v>
      </c>
      <c r="F70" s="142"/>
      <c r="G70" s="142" t="s">
        <v>75</v>
      </c>
      <c r="H70" s="142"/>
      <c r="I70" s="143">
        <v>13890.55</v>
      </c>
    </row>
    <row r="71" spans="1:9" ht="26.25" x14ac:dyDescent="0.4">
      <c r="A71" s="48" t="s">
        <v>992</v>
      </c>
      <c r="B71" s="45" t="s">
        <v>71</v>
      </c>
      <c r="C71" s="46"/>
      <c r="D71" s="44">
        <v>279.98</v>
      </c>
      <c r="F71" s="51"/>
      <c r="G71" s="51"/>
      <c r="H71" s="51"/>
      <c r="I71" s="52">
        <f>SUM(I69:I70)</f>
        <v>145270.25999999998</v>
      </c>
    </row>
    <row r="72" spans="1:9" ht="26.25" x14ac:dyDescent="0.4">
      <c r="A72" s="48" t="s">
        <v>992</v>
      </c>
      <c r="B72" s="45" t="s">
        <v>79</v>
      </c>
      <c r="C72" s="46"/>
      <c r="D72" s="44">
        <v>1577.79</v>
      </c>
      <c r="F72" s="53"/>
      <c r="G72" s="53"/>
      <c r="H72" s="53"/>
      <c r="I72" s="47"/>
    </row>
    <row r="73" spans="1:9" ht="26.25" x14ac:dyDescent="0.4">
      <c r="A73" s="49"/>
      <c r="B73" s="464" t="s">
        <v>72</v>
      </c>
      <c r="C73" s="468"/>
      <c r="D73" s="469">
        <f>SUM(D68:D72)</f>
        <v>7446.0800000000008</v>
      </c>
      <c r="F73" s="622" t="s">
        <v>472</v>
      </c>
      <c r="G73" s="622"/>
      <c r="H73" s="622"/>
      <c r="I73" s="622"/>
    </row>
    <row r="74" spans="1:9" ht="26.25" x14ac:dyDescent="0.4">
      <c r="A74" s="466"/>
      <c r="B74" s="466"/>
      <c r="C74" s="474"/>
      <c r="D74" s="475"/>
      <c r="F74" s="633" t="s">
        <v>991</v>
      </c>
      <c r="G74" s="622" t="s">
        <v>76</v>
      </c>
      <c r="H74" s="622"/>
      <c r="I74" s="42" t="s">
        <v>68</v>
      </c>
    </row>
    <row r="75" spans="1:9" ht="26.25" x14ac:dyDescent="0.4">
      <c r="A75" s="472"/>
      <c r="B75" s="472"/>
      <c r="C75" s="462"/>
      <c r="D75" s="473"/>
      <c r="F75" s="634"/>
      <c r="G75" s="630" t="s">
        <v>77</v>
      </c>
      <c r="H75" s="630"/>
      <c r="I75" s="44">
        <v>1252.3</v>
      </c>
    </row>
    <row r="76" spans="1:9" ht="26.25" x14ac:dyDescent="0.4">
      <c r="A76" s="626"/>
      <c r="B76" s="626"/>
      <c r="C76" s="626"/>
      <c r="D76" s="626"/>
      <c r="F76" s="464"/>
      <c r="G76" s="464" t="s">
        <v>473</v>
      </c>
      <c r="H76" s="482"/>
      <c r="I76" s="483">
        <v>406592.52</v>
      </c>
    </row>
    <row r="77" spans="1:9" ht="26.25" x14ac:dyDescent="0.4">
      <c r="A77" s="389" t="s">
        <v>1056</v>
      </c>
      <c r="B77" s="620"/>
      <c r="C77" s="620"/>
      <c r="D77" s="621">
        <f>+F52+F55+F58+F59+F61+F65</f>
        <v>2379577.83</v>
      </c>
      <c r="F77" s="484"/>
      <c r="G77" s="485"/>
      <c r="H77" s="485"/>
      <c r="I77" s="486">
        <f>SUM(I75:I76)</f>
        <v>407844.82</v>
      </c>
    </row>
  </sheetData>
  <mergeCells count="22">
    <mergeCell ref="A45:E45"/>
    <mergeCell ref="A4:H4"/>
    <mergeCell ref="A5:H5"/>
    <mergeCell ref="A6:H6"/>
    <mergeCell ref="A7:H7"/>
    <mergeCell ref="A8:H8"/>
    <mergeCell ref="A9:A10"/>
    <mergeCell ref="E9:E10"/>
    <mergeCell ref="F9:F10"/>
    <mergeCell ref="G9:G10"/>
    <mergeCell ref="H9:H10"/>
    <mergeCell ref="C9:C10"/>
    <mergeCell ref="B9:B10"/>
    <mergeCell ref="F74:F75"/>
    <mergeCell ref="G74:H74"/>
    <mergeCell ref="G75:H75"/>
    <mergeCell ref="A76:D76"/>
    <mergeCell ref="A67:D67"/>
    <mergeCell ref="B68:C68"/>
    <mergeCell ref="G68:H68"/>
    <mergeCell ref="B69:C69"/>
    <mergeCell ref="F73:I73"/>
  </mergeCells>
  <pageMargins left="0.23622047244094491" right="3.937007874015748E-2" top="0.74803149606299213" bottom="0.74803149606299213" header="0.31496062992125984" footer="0.31496062992125984"/>
  <pageSetup scale="75" orientation="landscape" horizontalDpi="120" verticalDpi="72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O140"/>
  <sheetViews>
    <sheetView topLeftCell="B115" workbookViewId="0">
      <selection activeCell="C125" sqref="C125"/>
    </sheetView>
  </sheetViews>
  <sheetFormatPr baseColWidth="10" defaultRowHeight="15" x14ac:dyDescent="0.25"/>
  <cols>
    <col min="2" max="2" width="47" customWidth="1"/>
    <col min="3" max="3" width="20.42578125" customWidth="1"/>
    <col min="4" max="4" width="18.140625" customWidth="1"/>
    <col min="5" max="5" width="20" customWidth="1"/>
    <col min="7" max="7" width="17.42578125" bestFit="1" customWidth="1"/>
    <col min="8" max="8" width="18.85546875" bestFit="1" customWidth="1"/>
    <col min="9" max="9" width="17.42578125" bestFit="1" customWidth="1"/>
    <col min="11" max="12" width="17.42578125" bestFit="1" customWidth="1"/>
    <col min="13" max="13" width="12.5703125" bestFit="1" customWidth="1"/>
    <col min="14" max="14" width="17.42578125" bestFit="1" customWidth="1"/>
    <col min="15" max="15" width="12.5703125" bestFit="1" customWidth="1"/>
  </cols>
  <sheetData>
    <row r="3" spans="1:5" ht="18" x14ac:dyDescent="0.25">
      <c r="A3" s="672" t="s">
        <v>401</v>
      </c>
      <c r="B3" s="672"/>
      <c r="C3" s="672"/>
      <c r="D3" s="672"/>
      <c r="E3" s="672"/>
    </row>
    <row r="4" spans="1:5" ht="18" x14ac:dyDescent="0.25">
      <c r="A4" s="672" t="s">
        <v>402</v>
      </c>
      <c r="B4" s="672"/>
      <c r="C4" s="672"/>
      <c r="D4" s="672"/>
      <c r="E4" s="672"/>
    </row>
    <row r="5" spans="1:5" ht="18" x14ac:dyDescent="0.25">
      <c r="A5" s="672" t="s">
        <v>163</v>
      </c>
      <c r="B5" s="672"/>
      <c r="C5" s="672"/>
      <c r="D5" s="672"/>
      <c r="E5" s="672"/>
    </row>
    <row r="6" spans="1:5" ht="18" x14ac:dyDescent="0.25">
      <c r="A6" s="672" t="s">
        <v>438</v>
      </c>
      <c r="B6" s="672"/>
      <c r="C6" s="672"/>
      <c r="D6" s="672"/>
      <c r="E6" s="672"/>
    </row>
    <row r="7" spans="1:5" ht="18" x14ac:dyDescent="0.25">
      <c r="A7" s="672" t="s">
        <v>403</v>
      </c>
      <c r="B7" s="672"/>
      <c r="C7" s="672"/>
      <c r="D7" s="672"/>
      <c r="E7" s="672"/>
    </row>
    <row r="8" spans="1:5" ht="18" x14ac:dyDescent="0.25">
      <c r="A8" s="672" t="s">
        <v>404</v>
      </c>
      <c r="B8" s="672"/>
      <c r="C8" s="672"/>
      <c r="D8" s="672"/>
      <c r="E8" s="672"/>
    </row>
    <row r="9" spans="1:5" ht="18" x14ac:dyDescent="0.25">
      <c r="A9" s="673" t="s">
        <v>630</v>
      </c>
      <c r="B9" s="673"/>
      <c r="C9" s="673"/>
      <c r="D9" s="673"/>
      <c r="E9" s="673"/>
    </row>
    <row r="10" spans="1:5" ht="18" x14ac:dyDescent="0.25">
      <c r="A10" s="664" t="s">
        <v>269</v>
      </c>
      <c r="B10" s="664"/>
      <c r="C10" s="664" t="s">
        <v>270</v>
      </c>
      <c r="D10" s="664"/>
      <c r="E10" s="665" t="s">
        <v>93</v>
      </c>
    </row>
    <row r="11" spans="1:5" ht="72" x14ac:dyDescent="0.25">
      <c r="A11" s="217" t="s">
        <v>271</v>
      </c>
      <c r="B11" s="217" t="s">
        <v>272</v>
      </c>
      <c r="C11" s="218" t="s">
        <v>631</v>
      </c>
      <c r="D11" s="218" t="s">
        <v>275</v>
      </c>
      <c r="E11" s="665"/>
    </row>
    <row r="12" spans="1:5" ht="18" x14ac:dyDescent="0.25">
      <c r="A12" s="219">
        <v>51</v>
      </c>
      <c r="B12" s="220" t="s">
        <v>192</v>
      </c>
      <c r="C12" s="296">
        <f>SUM(C13,C18,C22,C25,C27,C29,C32)</f>
        <v>0</v>
      </c>
      <c r="D12" s="296">
        <f>SUM(D13,D18,D22,D25,D27,D29,D32)</f>
        <v>0</v>
      </c>
      <c r="E12" s="296"/>
    </row>
    <row r="13" spans="1:5" ht="18" x14ac:dyDescent="0.25">
      <c r="A13" s="222">
        <v>511</v>
      </c>
      <c r="B13" s="223" t="s">
        <v>276</v>
      </c>
      <c r="C13" s="361">
        <f>SUM(C14:C17)</f>
        <v>0</v>
      </c>
      <c r="D13" s="361">
        <f>SUM(D14:D17)</f>
        <v>0</v>
      </c>
      <c r="E13" s="297"/>
    </row>
    <row r="14" spans="1:5" ht="18" x14ac:dyDescent="0.25">
      <c r="A14" s="226" t="s">
        <v>277</v>
      </c>
      <c r="B14" s="227" t="s">
        <v>278</v>
      </c>
      <c r="C14" s="362">
        <v>0</v>
      </c>
      <c r="D14" s="363">
        <v>0</v>
      </c>
      <c r="E14" s="297"/>
    </row>
    <row r="15" spans="1:5" ht="18" x14ac:dyDescent="0.25">
      <c r="A15" s="226" t="s">
        <v>279</v>
      </c>
      <c r="B15" s="227" t="s">
        <v>280</v>
      </c>
      <c r="C15" s="362">
        <v>0</v>
      </c>
      <c r="D15" s="363">
        <v>0</v>
      </c>
      <c r="E15" s="297"/>
    </row>
    <row r="16" spans="1:5" ht="18" x14ac:dyDescent="0.25">
      <c r="A16" s="226" t="s">
        <v>281</v>
      </c>
      <c r="B16" s="227" t="s">
        <v>282</v>
      </c>
      <c r="C16" s="362">
        <v>0</v>
      </c>
      <c r="D16" s="363">
        <v>0</v>
      </c>
      <c r="E16" s="297"/>
    </row>
    <row r="17" spans="1:5" ht="18" x14ac:dyDescent="0.25">
      <c r="A17" s="226" t="s">
        <v>283</v>
      </c>
      <c r="B17" s="227" t="s">
        <v>284</v>
      </c>
      <c r="C17" s="364">
        <v>0</v>
      </c>
      <c r="D17" s="365">
        <v>0</v>
      </c>
      <c r="E17" s="300"/>
    </row>
    <row r="18" spans="1:5" ht="18" x14ac:dyDescent="0.25">
      <c r="A18" s="232" t="s">
        <v>285</v>
      </c>
      <c r="B18" s="233" t="s">
        <v>286</v>
      </c>
      <c r="C18" s="366">
        <f>SUM(C19:C21)</f>
        <v>0</v>
      </c>
      <c r="D18" s="366">
        <f>SUM(D19:D21)</f>
        <v>0</v>
      </c>
      <c r="E18" s="297"/>
    </row>
    <row r="19" spans="1:5" ht="18" x14ac:dyDescent="0.25">
      <c r="A19" s="226" t="s">
        <v>287</v>
      </c>
      <c r="B19" s="227" t="s">
        <v>278</v>
      </c>
      <c r="C19" s="363">
        <v>0</v>
      </c>
      <c r="D19" s="363">
        <v>0</v>
      </c>
      <c r="E19" s="297"/>
    </row>
    <row r="20" spans="1:5" ht="18" x14ac:dyDescent="0.25">
      <c r="A20" s="234">
        <v>51202</v>
      </c>
      <c r="B20" s="235" t="s">
        <v>288</v>
      </c>
      <c r="C20" s="363">
        <v>0</v>
      </c>
      <c r="D20" s="363">
        <v>0</v>
      </c>
      <c r="E20" s="297"/>
    </row>
    <row r="21" spans="1:5" ht="18" x14ac:dyDescent="0.25">
      <c r="A21" s="226" t="s">
        <v>289</v>
      </c>
      <c r="B21" s="227" t="s">
        <v>280</v>
      </c>
      <c r="C21" s="363">
        <v>0</v>
      </c>
      <c r="D21" s="363">
        <v>0</v>
      </c>
      <c r="E21" s="297"/>
    </row>
    <row r="22" spans="1:5" ht="18" x14ac:dyDescent="0.25">
      <c r="A22" s="232" t="s">
        <v>290</v>
      </c>
      <c r="B22" s="233" t="s">
        <v>291</v>
      </c>
      <c r="C22" s="366">
        <f>SUM(C23:C24)</f>
        <v>0</v>
      </c>
      <c r="D22" s="366">
        <f>SUM(D23:D24)</f>
        <v>0</v>
      </c>
      <c r="E22" s="297"/>
    </row>
    <row r="23" spans="1:5" ht="18" x14ac:dyDescent="0.25">
      <c r="A23" s="234">
        <v>51301</v>
      </c>
      <c r="B23" s="235" t="s">
        <v>292</v>
      </c>
      <c r="C23" s="367">
        <v>0</v>
      </c>
      <c r="D23" s="367">
        <v>0</v>
      </c>
      <c r="E23" s="297"/>
    </row>
    <row r="24" spans="1:5" ht="18" x14ac:dyDescent="0.25">
      <c r="A24" s="234">
        <v>51302</v>
      </c>
      <c r="B24" s="235" t="s">
        <v>293</v>
      </c>
      <c r="C24" s="368">
        <v>0</v>
      </c>
      <c r="D24" s="367">
        <v>0</v>
      </c>
      <c r="E24" s="297"/>
    </row>
    <row r="25" spans="1:5" ht="18" x14ac:dyDescent="0.25">
      <c r="A25" s="222">
        <v>514</v>
      </c>
      <c r="B25" s="238" t="s">
        <v>294</v>
      </c>
      <c r="C25" s="304">
        <f>SUM(C26)</f>
        <v>0</v>
      </c>
      <c r="D25" s="304">
        <f>SUM(D26)</f>
        <v>0</v>
      </c>
      <c r="E25" s="297"/>
    </row>
    <row r="26" spans="1:5" ht="18" x14ac:dyDescent="0.25">
      <c r="A26" s="226" t="s">
        <v>295</v>
      </c>
      <c r="B26" s="227" t="s">
        <v>296</v>
      </c>
      <c r="C26" s="363">
        <v>0</v>
      </c>
      <c r="D26" s="363">
        <v>0</v>
      </c>
      <c r="E26" s="297"/>
    </row>
    <row r="27" spans="1:5" ht="18" x14ac:dyDescent="0.25">
      <c r="A27" s="222">
        <v>515</v>
      </c>
      <c r="B27" s="238" t="s">
        <v>297</v>
      </c>
      <c r="C27" s="366">
        <f>SUM(C28)</f>
        <v>0</v>
      </c>
      <c r="D27" s="366">
        <f>SUM(D28)</f>
        <v>0</v>
      </c>
      <c r="E27" s="297"/>
    </row>
    <row r="28" spans="1:5" ht="18" x14ac:dyDescent="0.25">
      <c r="A28" s="226" t="s">
        <v>298</v>
      </c>
      <c r="B28" s="227" t="s">
        <v>299</v>
      </c>
      <c r="C28" s="363">
        <v>0</v>
      </c>
      <c r="D28" s="363">
        <v>0</v>
      </c>
      <c r="E28" s="297"/>
    </row>
    <row r="29" spans="1:5" ht="18" x14ac:dyDescent="0.25">
      <c r="A29" s="232" t="s">
        <v>300</v>
      </c>
      <c r="B29" s="233" t="s">
        <v>301</v>
      </c>
      <c r="C29" s="366" t="s">
        <v>302</v>
      </c>
      <c r="D29" s="366">
        <f>SUM(D30:D31)</f>
        <v>0</v>
      </c>
      <c r="E29" s="297"/>
    </row>
    <row r="30" spans="1:5" ht="18" x14ac:dyDescent="0.25">
      <c r="A30" s="234">
        <v>51601</v>
      </c>
      <c r="B30" s="235" t="s">
        <v>301</v>
      </c>
      <c r="C30" s="367">
        <v>0</v>
      </c>
      <c r="D30" s="367">
        <v>0</v>
      </c>
      <c r="E30" s="297"/>
    </row>
    <row r="31" spans="1:5" ht="18" x14ac:dyDescent="0.25">
      <c r="A31" s="234">
        <v>51602</v>
      </c>
      <c r="B31" s="235" t="s">
        <v>303</v>
      </c>
      <c r="C31" s="367">
        <v>0</v>
      </c>
      <c r="D31" s="367">
        <v>0</v>
      </c>
      <c r="E31" s="297"/>
    </row>
    <row r="32" spans="1:5" ht="18" x14ac:dyDescent="0.25">
      <c r="A32" s="222">
        <v>519</v>
      </c>
      <c r="B32" s="238" t="s">
        <v>307</v>
      </c>
      <c r="C32" s="304">
        <f>SUM(C33:C34)</f>
        <v>0</v>
      </c>
      <c r="D32" s="304">
        <f>SUM(D33:D34)</f>
        <v>0</v>
      </c>
      <c r="E32" s="297"/>
    </row>
    <row r="33" spans="1:5" ht="18" x14ac:dyDescent="0.25">
      <c r="A33" s="234">
        <v>51901</v>
      </c>
      <c r="B33" s="235" t="s">
        <v>308</v>
      </c>
      <c r="C33" s="367">
        <v>0</v>
      </c>
      <c r="D33" s="367">
        <v>0</v>
      </c>
      <c r="E33" s="297"/>
    </row>
    <row r="34" spans="1:5" ht="18" x14ac:dyDescent="0.25">
      <c r="A34" s="234">
        <v>51999</v>
      </c>
      <c r="B34" s="235" t="s">
        <v>307</v>
      </c>
      <c r="C34" s="367">
        <v>0</v>
      </c>
      <c r="D34" s="367">
        <v>0</v>
      </c>
      <c r="E34" s="297"/>
    </row>
    <row r="35" spans="1:5" ht="18" x14ac:dyDescent="0.25">
      <c r="A35" s="222">
        <v>54</v>
      </c>
      <c r="B35" s="238" t="s">
        <v>193</v>
      </c>
      <c r="C35" s="366">
        <f>SUM(C36,C56,C62,C79,)</f>
        <v>0</v>
      </c>
      <c r="D35" s="366">
        <f>SUM(D36,D56,D62,D79,)</f>
        <v>0</v>
      </c>
      <c r="E35" s="297"/>
    </row>
    <row r="36" spans="1:5" ht="18" x14ac:dyDescent="0.25">
      <c r="A36" s="222">
        <v>541</v>
      </c>
      <c r="B36" s="238" t="s">
        <v>309</v>
      </c>
      <c r="C36" s="304">
        <f>SUM(C37:C55)</f>
        <v>0</v>
      </c>
      <c r="D36" s="304">
        <f>SUM(D37:D55)</f>
        <v>0</v>
      </c>
      <c r="E36" s="297"/>
    </row>
    <row r="37" spans="1:5" ht="18" x14ac:dyDescent="0.25">
      <c r="A37" s="234">
        <v>54101</v>
      </c>
      <c r="B37" s="235" t="s">
        <v>310</v>
      </c>
      <c r="C37" s="367">
        <v>0</v>
      </c>
      <c r="D37" s="367">
        <v>0</v>
      </c>
      <c r="E37" s="297"/>
    </row>
    <row r="38" spans="1:5" ht="18" x14ac:dyDescent="0.25">
      <c r="A38" s="234">
        <v>54103</v>
      </c>
      <c r="B38" s="235" t="s">
        <v>311</v>
      </c>
      <c r="C38" s="367">
        <v>0</v>
      </c>
      <c r="D38" s="367">
        <v>0</v>
      </c>
      <c r="E38" s="297"/>
    </row>
    <row r="39" spans="1:5" ht="18" x14ac:dyDescent="0.25">
      <c r="A39" s="234">
        <v>54104</v>
      </c>
      <c r="B39" s="235" t="s">
        <v>312</v>
      </c>
      <c r="C39" s="367">
        <v>0</v>
      </c>
      <c r="D39" s="367">
        <v>0</v>
      </c>
      <c r="E39" s="297"/>
    </row>
    <row r="40" spans="1:5" ht="18" x14ac:dyDescent="0.25">
      <c r="A40" s="234">
        <v>54105</v>
      </c>
      <c r="B40" s="235" t="s">
        <v>313</v>
      </c>
      <c r="C40" s="367">
        <v>0</v>
      </c>
      <c r="D40" s="367">
        <v>0</v>
      </c>
      <c r="E40" s="297"/>
    </row>
    <row r="41" spans="1:5" ht="18" x14ac:dyDescent="0.25">
      <c r="A41" s="234">
        <v>54106</v>
      </c>
      <c r="B41" s="235" t="s">
        <v>314</v>
      </c>
      <c r="C41" s="367">
        <v>0</v>
      </c>
      <c r="D41" s="367">
        <v>0</v>
      </c>
      <c r="E41" s="297"/>
    </row>
    <row r="42" spans="1:5" ht="18" x14ac:dyDescent="0.25">
      <c r="A42" s="234">
        <v>54107</v>
      </c>
      <c r="B42" s="235" t="s">
        <v>315</v>
      </c>
      <c r="C42" s="367">
        <v>0</v>
      </c>
      <c r="D42" s="367">
        <v>0</v>
      </c>
      <c r="E42" s="297"/>
    </row>
    <row r="43" spans="1:5" ht="18" x14ac:dyDescent="0.25">
      <c r="A43" s="234">
        <v>54108</v>
      </c>
      <c r="B43" s="235" t="s">
        <v>316</v>
      </c>
      <c r="C43" s="367">
        <v>0</v>
      </c>
      <c r="D43" s="367">
        <v>0</v>
      </c>
      <c r="E43" s="297"/>
    </row>
    <row r="44" spans="1:5" ht="18" x14ac:dyDescent="0.25">
      <c r="A44" s="234">
        <v>54109</v>
      </c>
      <c r="B44" s="235" t="s">
        <v>317</v>
      </c>
      <c r="C44" s="367">
        <v>0</v>
      </c>
      <c r="D44" s="367">
        <v>0</v>
      </c>
      <c r="E44" s="297"/>
    </row>
    <row r="45" spans="1:5" ht="18" x14ac:dyDescent="0.25">
      <c r="A45" s="234">
        <v>54110</v>
      </c>
      <c r="B45" s="235" t="s">
        <v>318</v>
      </c>
      <c r="C45" s="367">
        <v>0</v>
      </c>
      <c r="D45" s="367">
        <v>0</v>
      </c>
      <c r="E45" s="297"/>
    </row>
    <row r="46" spans="1:5" ht="18" x14ac:dyDescent="0.25">
      <c r="A46" s="234">
        <v>54111</v>
      </c>
      <c r="B46" s="235" t="s">
        <v>319</v>
      </c>
      <c r="C46" s="367">
        <v>0</v>
      </c>
      <c r="D46" s="367">
        <v>0</v>
      </c>
      <c r="E46" s="297"/>
    </row>
    <row r="47" spans="1:5" ht="18" x14ac:dyDescent="0.25">
      <c r="A47" s="234">
        <v>54112</v>
      </c>
      <c r="B47" s="235" t="s">
        <v>320</v>
      </c>
      <c r="C47" s="367">
        <v>0</v>
      </c>
      <c r="D47" s="367">
        <v>0</v>
      </c>
      <c r="E47" s="297"/>
    </row>
    <row r="48" spans="1:5" ht="18" x14ac:dyDescent="0.25">
      <c r="A48" s="234">
        <v>54114</v>
      </c>
      <c r="B48" s="235" t="s">
        <v>321</v>
      </c>
      <c r="C48" s="367">
        <v>0</v>
      </c>
      <c r="D48" s="367">
        <v>0</v>
      </c>
      <c r="E48" s="297"/>
    </row>
    <row r="49" spans="1:5" ht="18" x14ac:dyDescent="0.25">
      <c r="A49" s="234">
        <v>54115</v>
      </c>
      <c r="B49" s="235" t="s">
        <v>322</v>
      </c>
      <c r="C49" s="367">
        <v>0</v>
      </c>
      <c r="D49" s="367">
        <v>0</v>
      </c>
      <c r="E49" s="297"/>
    </row>
    <row r="50" spans="1:5" ht="18" x14ac:dyDescent="0.25">
      <c r="A50" s="234">
        <v>54116</v>
      </c>
      <c r="B50" s="235" t="s">
        <v>323</v>
      </c>
      <c r="C50" s="367">
        <v>0</v>
      </c>
      <c r="D50" s="367">
        <v>0</v>
      </c>
      <c r="E50" s="297"/>
    </row>
    <row r="51" spans="1:5" ht="18" x14ac:dyDescent="0.25">
      <c r="A51" s="234">
        <v>54117</v>
      </c>
      <c r="B51" s="235" t="s">
        <v>324</v>
      </c>
      <c r="C51" s="367">
        <v>0</v>
      </c>
      <c r="D51" s="367">
        <v>0</v>
      </c>
      <c r="E51" s="297"/>
    </row>
    <row r="52" spans="1:5" ht="18" x14ac:dyDescent="0.25">
      <c r="A52" s="234">
        <v>54118</v>
      </c>
      <c r="B52" s="235" t="s">
        <v>325</v>
      </c>
      <c r="C52" s="367">
        <v>0</v>
      </c>
      <c r="D52" s="367">
        <v>0</v>
      </c>
      <c r="E52" s="297"/>
    </row>
    <row r="53" spans="1:5" ht="18" x14ac:dyDescent="0.25">
      <c r="A53" s="234">
        <v>54119</v>
      </c>
      <c r="B53" s="235" t="s">
        <v>326</v>
      </c>
      <c r="C53" s="367">
        <v>0</v>
      </c>
      <c r="D53" s="367">
        <v>0</v>
      </c>
      <c r="E53" s="297"/>
    </row>
    <row r="54" spans="1:5" ht="18" x14ac:dyDescent="0.25">
      <c r="A54" s="234">
        <v>54121</v>
      </c>
      <c r="B54" s="235" t="s">
        <v>327</v>
      </c>
      <c r="C54" s="367">
        <v>0</v>
      </c>
      <c r="D54" s="367">
        <v>0</v>
      </c>
      <c r="E54" s="297"/>
    </row>
    <row r="55" spans="1:5" ht="18" x14ac:dyDescent="0.25">
      <c r="A55" s="234">
        <v>54199</v>
      </c>
      <c r="B55" s="235" t="s">
        <v>328</v>
      </c>
      <c r="C55" s="367">
        <v>0</v>
      </c>
      <c r="D55" s="367">
        <v>0</v>
      </c>
      <c r="E55" s="297"/>
    </row>
    <row r="56" spans="1:5" ht="18" x14ac:dyDescent="0.25">
      <c r="A56" s="222">
        <v>542</v>
      </c>
      <c r="B56" s="238" t="s">
        <v>329</v>
      </c>
      <c r="C56" s="304">
        <f>SUM(C57:C61)</f>
        <v>0</v>
      </c>
      <c r="D56" s="304">
        <f>SUM(D57:D61)</f>
        <v>0</v>
      </c>
      <c r="E56" s="297"/>
    </row>
    <row r="57" spans="1:5" ht="18" x14ac:dyDescent="0.25">
      <c r="A57" s="234">
        <v>54205</v>
      </c>
      <c r="B57" s="235" t="s">
        <v>21</v>
      </c>
      <c r="C57" s="367">
        <v>0</v>
      </c>
      <c r="D57" s="367">
        <v>0</v>
      </c>
      <c r="E57" s="297"/>
    </row>
    <row r="58" spans="1:5" ht="18" x14ac:dyDescent="0.25">
      <c r="A58" s="234">
        <v>54201</v>
      </c>
      <c r="B58" s="235" t="s">
        <v>330</v>
      </c>
      <c r="C58" s="367">
        <v>0</v>
      </c>
      <c r="D58" s="367">
        <v>0</v>
      </c>
      <c r="E58" s="297"/>
    </row>
    <row r="59" spans="1:5" ht="18" x14ac:dyDescent="0.25">
      <c r="A59" s="234">
        <v>54202</v>
      </c>
      <c r="B59" s="235" t="s">
        <v>331</v>
      </c>
      <c r="C59" s="367">
        <v>0</v>
      </c>
      <c r="D59" s="367">
        <v>0</v>
      </c>
      <c r="E59" s="297"/>
    </row>
    <row r="60" spans="1:5" ht="18" x14ac:dyDescent="0.25">
      <c r="A60" s="234">
        <v>54203</v>
      </c>
      <c r="B60" s="235" t="s">
        <v>332</v>
      </c>
      <c r="C60" s="367">
        <v>0</v>
      </c>
      <c r="D60" s="367">
        <v>0</v>
      </c>
      <c r="E60" s="297"/>
    </row>
    <row r="61" spans="1:5" ht="18" x14ac:dyDescent="0.25">
      <c r="A61" s="234">
        <v>54204</v>
      </c>
      <c r="B61" s="215" t="s">
        <v>333</v>
      </c>
      <c r="C61" s="369">
        <v>0</v>
      </c>
      <c r="D61" s="369">
        <v>0</v>
      </c>
      <c r="E61" s="297"/>
    </row>
    <row r="62" spans="1:5" ht="18" x14ac:dyDescent="0.25">
      <c r="A62" s="222">
        <v>543</v>
      </c>
      <c r="B62" s="238" t="s">
        <v>334</v>
      </c>
      <c r="C62" s="304">
        <f>SUM(C63:C78)</f>
        <v>0</v>
      </c>
      <c r="D62" s="304">
        <f>SUM(D63:D78)</f>
        <v>0</v>
      </c>
      <c r="E62" s="297"/>
    </row>
    <row r="63" spans="1:5" ht="18" x14ac:dyDescent="0.25">
      <c r="A63" s="234">
        <v>54301</v>
      </c>
      <c r="B63" s="235" t="s">
        <v>335</v>
      </c>
      <c r="C63" s="367">
        <v>0</v>
      </c>
      <c r="D63" s="367">
        <v>0</v>
      </c>
      <c r="E63" s="297"/>
    </row>
    <row r="64" spans="1:5" ht="18" x14ac:dyDescent="0.25">
      <c r="A64" s="234">
        <v>54302</v>
      </c>
      <c r="B64" s="235" t="s">
        <v>336</v>
      </c>
      <c r="C64" s="367">
        <v>0</v>
      </c>
      <c r="D64" s="367">
        <v>0</v>
      </c>
      <c r="E64" s="297"/>
    </row>
    <row r="65" spans="1:5" ht="18" x14ac:dyDescent="0.25">
      <c r="A65" s="234">
        <v>54303</v>
      </c>
      <c r="B65" s="235" t="s">
        <v>337</v>
      </c>
      <c r="C65" s="367">
        <v>0</v>
      </c>
      <c r="D65" s="367">
        <v>0</v>
      </c>
      <c r="E65" s="297"/>
    </row>
    <row r="66" spans="1:5" ht="18" x14ac:dyDescent="0.25">
      <c r="A66" s="234">
        <v>54304</v>
      </c>
      <c r="B66" s="235" t="s">
        <v>338</v>
      </c>
      <c r="C66" s="367">
        <v>0</v>
      </c>
      <c r="D66" s="367">
        <v>0</v>
      </c>
      <c r="E66" s="297"/>
    </row>
    <row r="67" spans="1:5" ht="18" x14ac:dyDescent="0.25">
      <c r="A67" s="234">
        <v>54305</v>
      </c>
      <c r="B67" s="235" t="s">
        <v>339</v>
      </c>
      <c r="C67" s="367">
        <v>0</v>
      </c>
      <c r="D67" s="367">
        <v>0</v>
      </c>
      <c r="E67" s="297"/>
    </row>
    <row r="68" spans="1:5" ht="18" x14ac:dyDescent="0.25">
      <c r="A68" s="234">
        <v>54306</v>
      </c>
      <c r="B68" s="235" t="s">
        <v>340</v>
      </c>
      <c r="C68" s="367">
        <v>0</v>
      </c>
      <c r="D68" s="367">
        <v>0</v>
      </c>
      <c r="E68" s="297"/>
    </row>
    <row r="69" spans="1:5" ht="18" x14ac:dyDescent="0.25">
      <c r="A69" s="234">
        <v>54307</v>
      </c>
      <c r="B69" s="235" t="s">
        <v>341</v>
      </c>
      <c r="C69" s="367">
        <v>0</v>
      </c>
      <c r="D69" s="367">
        <v>0</v>
      </c>
      <c r="E69" s="297"/>
    </row>
    <row r="70" spans="1:5" ht="18" x14ac:dyDescent="0.25">
      <c r="A70" s="234">
        <v>54309</v>
      </c>
      <c r="B70" s="235" t="s">
        <v>342</v>
      </c>
      <c r="C70" s="367">
        <v>0</v>
      </c>
      <c r="D70" s="367">
        <v>0</v>
      </c>
      <c r="E70" s="297"/>
    </row>
    <row r="71" spans="1:5" ht="18" x14ac:dyDescent="0.25">
      <c r="A71" s="234">
        <v>54310</v>
      </c>
      <c r="B71" s="235" t="s">
        <v>343</v>
      </c>
      <c r="C71" s="367">
        <v>0</v>
      </c>
      <c r="D71" s="367">
        <v>0</v>
      </c>
      <c r="E71" s="297"/>
    </row>
    <row r="72" spans="1:5" ht="18" x14ac:dyDescent="0.25">
      <c r="A72" s="234">
        <v>54311</v>
      </c>
      <c r="B72" s="235" t="s">
        <v>344</v>
      </c>
      <c r="C72" s="367">
        <v>0</v>
      </c>
      <c r="D72" s="367">
        <v>0</v>
      </c>
      <c r="E72" s="297"/>
    </row>
    <row r="73" spans="1:5" ht="18" x14ac:dyDescent="0.25">
      <c r="A73" s="241">
        <v>54313</v>
      </c>
      <c r="B73" s="235" t="s">
        <v>345</v>
      </c>
      <c r="C73" s="367">
        <v>0</v>
      </c>
      <c r="D73" s="367">
        <v>0</v>
      </c>
      <c r="E73" s="297"/>
    </row>
    <row r="74" spans="1:5" ht="18" x14ac:dyDescent="0.25">
      <c r="A74" s="242">
        <v>54316</v>
      </c>
      <c r="B74" s="235" t="s">
        <v>346</v>
      </c>
      <c r="C74" s="367">
        <v>0</v>
      </c>
      <c r="D74" s="367">
        <v>0</v>
      </c>
      <c r="E74" s="297"/>
    </row>
    <row r="75" spans="1:5" ht="18" x14ac:dyDescent="0.25">
      <c r="A75" s="243">
        <v>54317</v>
      </c>
      <c r="B75" s="235" t="s">
        <v>347</v>
      </c>
      <c r="C75" s="367">
        <v>0</v>
      </c>
      <c r="D75" s="367">
        <v>0</v>
      </c>
      <c r="E75" s="297"/>
    </row>
    <row r="76" spans="1:5" ht="18" x14ac:dyDescent="0.25">
      <c r="A76" s="244">
        <v>54314</v>
      </c>
      <c r="B76" s="235" t="s">
        <v>348</v>
      </c>
      <c r="C76" s="367">
        <v>0</v>
      </c>
      <c r="D76" s="367">
        <v>0</v>
      </c>
      <c r="E76" s="297"/>
    </row>
    <row r="77" spans="1:5" ht="18" x14ac:dyDescent="0.25">
      <c r="A77" s="244">
        <v>54318</v>
      </c>
      <c r="B77" s="245" t="s">
        <v>349</v>
      </c>
      <c r="C77" s="367">
        <v>0</v>
      </c>
      <c r="D77" s="367"/>
      <c r="E77" s="297"/>
    </row>
    <row r="78" spans="1:5" ht="18" x14ac:dyDescent="0.25">
      <c r="A78" s="234">
        <v>54399</v>
      </c>
      <c r="B78" s="245" t="s">
        <v>350</v>
      </c>
      <c r="C78" s="367">
        <v>0</v>
      </c>
      <c r="D78" s="367">
        <v>0</v>
      </c>
      <c r="E78" s="297"/>
    </row>
    <row r="79" spans="1:5" ht="18" x14ac:dyDescent="0.25">
      <c r="A79" s="222">
        <v>544</v>
      </c>
      <c r="B79" s="246" t="s">
        <v>351</v>
      </c>
      <c r="C79" s="304">
        <f>SUM(C80:C89)</f>
        <v>0</v>
      </c>
      <c r="D79" s="304">
        <f>SUM(D80:D89)</f>
        <v>0</v>
      </c>
      <c r="E79" s="297"/>
    </row>
    <row r="80" spans="1:5" ht="18" x14ac:dyDescent="0.25">
      <c r="A80" s="234">
        <v>54401</v>
      </c>
      <c r="B80" s="235" t="s">
        <v>352</v>
      </c>
      <c r="C80" s="367">
        <v>0</v>
      </c>
      <c r="D80" s="367">
        <v>0</v>
      </c>
      <c r="E80" s="297"/>
    </row>
    <row r="81" spans="1:5" ht="18" x14ac:dyDescent="0.25">
      <c r="A81" s="234">
        <v>54404</v>
      </c>
      <c r="B81" s="235" t="s">
        <v>353</v>
      </c>
      <c r="C81" s="367">
        <v>0</v>
      </c>
      <c r="D81" s="367">
        <v>0</v>
      </c>
      <c r="E81" s="297"/>
    </row>
    <row r="82" spans="1:5" ht="18" x14ac:dyDescent="0.25">
      <c r="A82" s="234">
        <v>54403</v>
      </c>
      <c r="B82" s="235" t="s">
        <v>354</v>
      </c>
      <c r="C82" s="367">
        <v>0</v>
      </c>
      <c r="D82" s="367">
        <v>0</v>
      </c>
      <c r="E82" s="297"/>
    </row>
    <row r="83" spans="1:5" ht="18" x14ac:dyDescent="0.25">
      <c r="A83" s="234">
        <v>54501</v>
      </c>
      <c r="B83" s="235" t="s">
        <v>355</v>
      </c>
      <c r="C83" s="367">
        <v>0</v>
      </c>
      <c r="D83" s="367">
        <v>0</v>
      </c>
      <c r="E83" s="297"/>
    </row>
    <row r="84" spans="1:5" ht="18" x14ac:dyDescent="0.25">
      <c r="A84" s="234">
        <v>54503</v>
      </c>
      <c r="B84" s="235" t="s">
        <v>356</v>
      </c>
      <c r="C84" s="367">
        <v>0</v>
      </c>
      <c r="D84" s="367">
        <v>0</v>
      </c>
      <c r="E84" s="297"/>
    </row>
    <row r="85" spans="1:5" ht="18" x14ac:dyDescent="0.25">
      <c r="A85" s="234">
        <v>54505</v>
      </c>
      <c r="B85" s="235" t="s">
        <v>357</v>
      </c>
      <c r="C85" s="367">
        <v>0</v>
      </c>
      <c r="D85" s="367">
        <v>0</v>
      </c>
      <c r="E85" s="297"/>
    </row>
    <row r="86" spans="1:5" ht="18" x14ac:dyDescent="0.25">
      <c r="A86" s="234">
        <v>54507</v>
      </c>
      <c r="B86" s="235" t="s">
        <v>358</v>
      </c>
      <c r="C86" s="367">
        <v>0</v>
      </c>
      <c r="D86" s="367">
        <v>0</v>
      </c>
      <c r="E86" s="297"/>
    </row>
    <row r="87" spans="1:5" ht="18" x14ac:dyDescent="0.25">
      <c r="A87" s="234">
        <v>54599</v>
      </c>
      <c r="B87" s="235" t="s">
        <v>359</v>
      </c>
      <c r="C87" s="367">
        <v>0</v>
      </c>
      <c r="D87" s="367">
        <v>0</v>
      </c>
      <c r="E87" s="297"/>
    </row>
    <row r="88" spans="1:5" ht="18" x14ac:dyDescent="0.25">
      <c r="A88" s="234">
        <v>54508</v>
      </c>
      <c r="B88" s="235" t="s">
        <v>360</v>
      </c>
      <c r="C88" s="367">
        <v>0</v>
      </c>
      <c r="D88" s="367">
        <v>0</v>
      </c>
      <c r="E88" s="297"/>
    </row>
    <row r="89" spans="1:5" ht="18" x14ac:dyDescent="0.25">
      <c r="A89" s="234">
        <v>54699</v>
      </c>
      <c r="B89" s="235" t="s">
        <v>44</v>
      </c>
      <c r="C89" s="367">
        <v>0</v>
      </c>
      <c r="D89" s="367">
        <v>0</v>
      </c>
      <c r="E89" s="297"/>
    </row>
    <row r="90" spans="1:5" ht="18" x14ac:dyDescent="0.25">
      <c r="A90" s="222">
        <v>55</v>
      </c>
      <c r="B90" s="238" t="s">
        <v>194</v>
      </c>
      <c r="C90" s="304">
        <f>SUM(C93,C95,C99,)+C91</f>
        <v>0</v>
      </c>
      <c r="D90" s="304">
        <f>SUM(D93,D95,D99,)+D91</f>
        <v>0</v>
      </c>
      <c r="E90" s="297"/>
    </row>
    <row r="91" spans="1:5" ht="18" x14ac:dyDescent="0.25">
      <c r="A91" s="222">
        <v>553</v>
      </c>
      <c r="B91" s="238" t="s">
        <v>361</v>
      </c>
      <c r="C91" s="304">
        <f>+C92</f>
        <v>0</v>
      </c>
      <c r="D91" s="304">
        <f>+D92</f>
        <v>0</v>
      </c>
      <c r="E91" s="297"/>
    </row>
    <row r="92" spans="1:5" ht="18" x14ac:dyDescent="0.25">
      <c r="A92" s="234">
        <v>55308</v>
      </c>
      <c r="B92" s="235" t="s">
        <v>362</v>
      </c>
      <c r="C92" s="304">
        <v>0</v>
      </c>
      <c r="D92" s="304">
        <v>0</v>
      </c>
      <c r="E92" s="297"/>
    </row>
    <row r="93" spans="1:5" ht="18" x14ac:dyDescent="0.25">
      <c r="A93" s="222">
        <v>555</v>
      </c>
      <c r="B93" s="238" t="s">
        <v>363</v>
      </c>
      <c r="C93" s="304">
        <f>SUM(C94)</f>
        <v>0</v>
      </c>
      <c r="D93" s="304">
        <f>SUM(D94)</f>
        <v>0</v>
      </c>
      <c r="E93" s="297"/>
    </row>
    <row r="94" spans="1:5" ht="18" x14ac:dyDescent="0.25">
      <c r="A94" s="234">
        <v>55599</v>
      </c>
      <c r="B94" s="235" t="s">
        <v>364</v>
      </c>
      <c r="C94" s="367"/>
      <c r="D94" s="367">
        <v>0</v>
      </c>
      <c r="E94" s="297"/>
    </row>
    <row r="95" spans="1:5" ht="18" x14ac:dyDescent="0.25">
      <c r="A95" s="222">
        <v>556</v>
      </c>
      <c r="B95" s="238" t="s">
        <v>365</v>
      </c>
      <c r="C95" s="304">
        <f>SUM(C96:C98)</f>
        <v>0</v>
      </c>
      <c r="D95" s="304">
        <f>SUM(D96:D98)</f>
        <v>0</v>
      </c>
      <c r="E95" s="304">
        <f>SUM(E96:E98)</f>
        <v>0</v>
      </c>
    </row>
    <row r="96" spans="1:5" ht="18" x14ac:dyDescent="0.25">
      <c r="A96" s="234">
        <v>55601</v>
      </c>
      <c r="B96" s="235" t="s">
        <v>366</v>
      </c>
      <c r="C96" s="367">
        <v>0</v>
      </c>
      <c r="D96" s="367">
        <v>0</v>
      </c>
      <c r="E96" s="305">
        <v>0</v>
      </c>
    </row>
    <row r="97" spans="1:5" ht="18" x14ac:dyDescent="0.25">
      <c r="A97" s="234">
        <v>55602</v>
      </c>
      <c r="B97" s="235" t="s">
        <v>367</v>
      </c>
      <c r="C97" s="367">
        <v>0</v>
      </c>
      <c r="D97" s="367">
        <v>0</v>
      </c>
      <c r="E97" s="297"/>
    </row>
    <row r="98" spans="1:5" ht="18" x14ac:dyDescent="0.25">
      <c r="A98" s="234">
        <v>55603</v>
      </c>
      <c r="B98" s="235" t="s">
        <v>368</v>
      </c>
      <c r="C98" s="367">
        <v>0</v>
      </c>
      <c r="D98" s="367">
        <v>0</v>
      </c>
      <c r="E98" s="297"/>
    </row>
    <row r="99" spans="1:5" ht="18" x14ac:dyDescent="0.25">
      <c r="A99" s="222">
        <v>557</v>
      </c>
      <c r="B99" s="238" t="s">
        <v>369</v>
      </c>
      <c r="C99" s="304">
        <f>SUM(C100:C100)</f>
        <v>0</v>
      </c>
      <c r="D99" s="304">
        <f>SUM(D100:D100)</f>
        <v>0</v>
      </c>
      <c r="E99" s="297"/>
    </row>
    <row r="100" spans="1:5" ht="18" x14ac:dyDescent="0.25">
      <c r="A100" s="234">
        <v>55799</v>
      </c>
      <c r="B100" s="235" t="s">
        <v>370</v>
      </c>
      <c r="C100" s="367">
        <v>0</v>
      </c>
      <c r="D100" s="367">
        <v>0</v>
      </c>
      <c r="E100" s="297"/>
    </row>
    <row r="101" spans="1:5" ht="18" x14ac:dyDescent="0.25">
      <c r="A101" s="222">
        <v>56</v>
      </c>
      <c r="B101" s="238" t="s">
        <v>195</v>
      </c>
      <c r="C101" s="304">
        <f>SUM(C102,)</f>
        <v>6500</v>
      </c>
      <c r="D101" s="304">
        <f>SUM(D102,)</f>
        <v>0</v>
      </c>
      <c r="E101" s="297"/>
    </row>
    <row r="102" spans="1:5" ht="18" x14ac:dyDescent="0.25">
      <c r="A102" s="222">
        <v>562</v>
      </c>
      <c r="B102" s="238" t="s">
        <v>371</v>
      </c>
      <c r="C102" s="304">
        <f>SUM(C103:C106)</f>
        <v>6500</v>
      </c>
      <c r="D102" s="304">
        <f>SUM(D103:D106)</f>
        <v>0</v>
      </c>
      <c r="E102" s="297"/>
    </row>
    <row r="103" spans="1:5" ht="18" x14ac:dyDescent="0.25">
      <c r="A103" s="234">
        <v>56201</v>
      </c>
      <c r="B103" s="235" t="s">
        <v>195</v>
      </c>
      <c r="C103" s="367">
        <v>6500</v>
      </c>
      <c r="D103" s="367">
        <v>0</v>
      </c>
      <c r="E103" s="297"/>
    </row>
    <row r="104" spans="1:5" ht="18" x14ac:dyDescent="0.25">
      <c r="A104" s="234">
        <v>56303</v>
      </c>
      <c r="B104" s="235" t="s">
        <v>372</v>
      </c>
      <c r="C104" s="367"/>
      <c r="D104" s="367">
        <v>0</v>
      </c>
      <c r="E104" s="297"/>
    </row>
    <row r="105" spans="1:5" ht="18" x14ac:dyDescent="0.25">
      <c r="A105" s="234">
        <v>56304</v>
      </c>
      <c r="B105" s="235" t="s">
        <v>373</v>
      </c>
      <c r="C105" s="367">
        <v>0</v>
      </c>
      <c r="D105" s="367">
        <v>0</v>
      </c>
      <c r="E105" s="297"/>
    </row>
    <row r="106" spans="1:5" ht="18" x14ac:dyDescent="0.25">
      <c r="A106" s="234">
        <v>56308</v>
      </c>
      <c r="B106" s="235" t="s">
        <v>374</v>
      </c>
      <c r="C106" s="367"/>
      <c r="D106" s="367">
        <v>0</v>
      </c>
      <c r="E106" s="297"/>
    </row>
    <row r="107" spans="1:5" ht="18" x14ac:dyDescent="0.25">
      <c r="A107" s="222">
        <v>61</v>
      </c>
      <c r="B107" s="238" t="s">
        <v>197</v>
      </c>
      <c r="C107" s="304">
        <f>SUM(C108,C116,C121,)+C114</f>
        <v>1605007.91</v>
      </c>
      <c r="D107" s="304">
        <f>SUM(D108,D116,D121,)</f>
        <v>0</v>
      </c>
      <c r="E107" s="297"/>
    </row>
    <row r="108" spans="1:5" ht="18" x14ac:dyDescent="0.25">
      <c r="A108" s="222">
        <v>611</v>
      </c>
      <c r="B108" s="238" t="s">
        <v>375</v>
      </c>
      <c r="C108" s="304">
        <f>SUM(C109:C113)</f>
        <v>20000</v>
      </c>
      <c r="D108" s="304">
        <f>SUM(D109:D110)</f>
        <v>0</v>
      </c>
      <c r="E108" s="297"/>
    </row>
    <row r="109" spans="1:5" ht="18" x14ac:dyDescent="0.25">
      <c r="A109" s="234">
        <v>61101</v>
      </c>
      <c r="B109" s="235" t="s">
        <v>376</v>
      </c>
      <c r="C109" s="367">
        <v>0</v>
      </c>
      <c r="D109" s="367">
        <v>0</v>
      </c>
      <c r="E109" s="297"/>
    </row>
    <row r="110" spans="1:5" ht="18" x14ac:dyDescent="0.25">
      <c r="A110" s="234">
        <v>61102</v>
      </c>
      <c r="B110" s="235" t="s">
        <v>377</v>
      </c>
      <c r="C110" s="367">
        <v>0</v>
      </c>
      <c r="D110" s="367">
        <v>0</v>
      </c>
      <c r="E110" s="297"/>
    </row>
    <row r="111" spans="1:5" ht="18" x14ac:dyDescent="0.25">
      <c r="A111" s="234">
        <v>61105</v>
      </c>
      <c r="B111" s="235" t="s">
        <v>378</v>
      </c>
      <c r="C111" s="367">
        <f>+'LISTADE PROYECTOS 2015'!G137</f>
        <v>20000</v>
      </c>
      <c r="D111" s="367">
        <v>0</v>
      </c>
      <c r="E111" s="297"/>
    </row>
    <row r="112" spans="1:5" ht="18" x14ac:dyDescent="0.25">
      <c r="A112" s="234">
        <v>61104</v>
      </c>
      <c r="B112" s="235" t="s">
        <v>379</v>
      </c>
      <c r="C112" s="367">
        <v>0</v>
      </c>
      <c r="D112" s="367">
        <v>0</v>
      </c>
      <c r="E112" s="297"/>
    </row>
    <row r="113" spans="1:15" ht="18" x14ac:dyDescent="0.25">
      <c r="A113" s="234">
        <v>61199</v>
      </c>
      <c r="B113" s="235" t="s">
        <v>380</v>
      </c>
      <c r="C113" s="367">
        <v>0</v>
      </c>
      <c r="D113" s="367">
        <v>0</v>
      </c>
      <c r="E113" s="297"/>
    </row>
    <row r="114" spans="1:15" ht="18" x14ac:dyDescent="0.25">
      <c r="A114" s="222">
        <v>612</v>
      </c>
      <c r="B114" s="238" t="s">
        <v>381</v>
      </c>
      <c r="C114" s="304">
        <f>+C115</f>
        <v>31000</v>
      </c>
      <c r="D114" s="367"/>
      <c r="E114" s="297"/>
    </row>
    <row r="115" spans="1:15" ht="18" x14ac:dyDescent="0.25">
      <c r="A115" s="234">
        <v>61201</v>
      </c>
      <c r="B115" s="235" t="s">
        <v>382</v>
      </c>
      <c r="C115" s="367">
        <f>+'LISTADE PROYECTOS 2015'!H132</f>
        <v>31000</v>
      </c>
      <c r="D115" s="367"/>
      <c r="E115" s="297"/>
    </row>
    <row r="116" spans="1:15" ht="18" x14ac:dyDescent="0.25">
      <c r="A116" s="222">
        <v>615</v>
      </c>
      <c r="B116" s="238" t="s">
        <v>383</v>
      </c>
      <c r="C116" s="304">
        <f>SUM(C117:C120)</f>
        <v>0</v>
      </c>
      <c r="D116" s="304">
        <f>SUM(D120)</f>
        <v>0</v>
      </c>
      <c r="E116" s="297"/>
    </row>
    <row r="117" spans="1:15" ht="18" x14ac:dyDescent="0.25">
      <c r="A117" s="234">
        <v>61501</v>
      </c>
      <c r="B117" s="245" t="s">
        <v>384</v>
      </c>
      <c r="C117" s="304">
        <v>0</v>
      </c>
      <c r="D117" s="304"/>
      <c r="E117" s="297"/>
    </row>
    <row r="118" spans="1:15" ht="18" x14ac:dyDescent="0.25">
      <c r="A118" s="234">
        <v>61502</v>
      </c>
      <c r="B118" s="245" t="s">
        <v>385</v>
      </c>
      <c r="C118" s="304">
        <v>0</v>
      </c>
      <c r="D118" s="304"/>
      <c r="E118" s="297"/>
    </row>
    <row r="119" spans="1:15" ht="18" x14ac:dyDescent="0.25">
      <c r="A119" s="234">
        <v>61503</v>
      </c>
      <c r="B119" s="245" t="s">
        <v>386</v>
      </c>
      <c r="C119" s="304">
        <v>0</v>
      </c>
      <c r="D119" s="304"/>
      <c r="E119" s="297"/>
    </row>
    <row r="120" spans="1:15" ht="18" x14ac:dyDescent="0.25">
      <c r="A120" s="234">
        <v>61599</v>
      </c>
      <c r="B120" s="245" t="s">
        <v>387</v>
      </c>
      <c r="C120" s="367">
        <v>0</v>
      </c>
      <c r="D120" s="367"/>
      <c r="E120" s="297"/>
    </row>
    <row r="121" spans="1:15" ht="18" x14ac:dyDescent="0.25">
      <c r="A121" s="222">
        <v>616</v>
      </c>
      <c r="B121" s="238" t="s">
        <v>388</v>
      </c>
      <c r="C121" s="304">
        <f>SUM(C122:C129)</f>
        <v>1554007.91</v>
      </c>
      <c r="D121" s="304">
        <f>SUM(D122:D129)</f>
        <v>0</v>
      </c>
      <c r="E121" s="297"/>
    </row>
    <row r="122" spans="1:15" ht="18.75" x14ac:dyDescent="0.3">
      <c r="A122" s="234">
        <v>61601</v>
      </c>
      <c r="B122" s="235" t="s">
        <v>389</v>
      </c>
      <c r="C122" s="367">
        <v>425282.23</v>
      </c>
      <c r="D122" s="304">
        <v>0</v>
      </c>
      <c r="E122" s="297"/>
      <c r="F122" s="547" t="s">
        <v>1022</v>
      </c>
      <c r="G122" s="493">
        <v>103782.23</v>
      </c>
      <c r="H122" s="493">
        <v>322500</v>
      </c>
      <c r="I122" s="547"/>
      <c r="J122" s="547"/>
      <c r="K122" s="490">
        <f>SUM(G122:J122)</f>
        <v>426282.23</v>
      </c>
    </row>
    <row r="123" spans="1:15" ht="18.75" x14ac:dyDescent="0.3">
      <c r="A123" s="234">
        <v>61602</v>
      </c>
      <c r="B123" s="235" t="s">
        <v>390</v>
      </c>
      <c r="C123" s="367">
        <v>122225.27</v>
      </c>
      <c r="D123" s="304">
        <v>0</v>
      </c>
      <c r="E123" s="297"/>
      <c r="F123" s="547"/>
      <c r="G123" s="493">
        <v>21225.27</v>
      </c>
      <c r="H123" s="548">
        <f>+'LISTADE PROYECTOS 2015'!H73</f>
        <v>101000</v>
      </c>
      <c r="I123" s="547"/>
      <c r="J123" s="547"/>
      <c r="K123" s="490">
        <f t="shared" ref="K123:K128" si="0">SUM(G123:J123)</f>
        <v>122225.27</v>
      </c>
    </row>
    <row r="124" spans="1:15" ht="18.75" x14ac:dyDescent="0.3">
      <c r="A124" s="234">
        <v>61603</v>
      </c>
      <c r="B124" s="235" t="s">
        <v>391</v>
      </c>
      <c r="C124" s="367">
        <v>276723.88</v>
      </c>
      <c r="D124" s="304">
        <v>0</v>
      </c>
      <c r="E124" s="297"/>
      <c r="F124" s="547"/>
      <c r="G124" s="493">
        <v>66923.88</v>
      </c>
      <c r="H124" s="490">
        <f>+'LISTADE PROYECTOS 2015'!H95</f>
        <v>209800</v>
      </c>
      <c r="I124" s="547"/>
      <c r="J124" s="547"/>
      <c r="K124" s="490">
        <f t="shared" si="0"/>
        <v>276723.88</v>
      </c>
    </row>
    <row r="125" spans="1:15" ht="18.75" x14ac:dyDescent="0.3">
      <c r="A125" s="234">
        <v>61604</v>
      </c>
      <c r="B125" s="235" t="s">
        <v>392</v>
      </c>
      <c r="C125" s="367">
        <v>367998.07</v>
      </c>
      <c r="D125" s="304">
        <v>0</v>
      </c>
      <c r="E125" s="297"/>
      <c r="F125" s="547"/>
      <c r="G125" s="493">
        <v>7994.34</v>
      </c>
      <c r="H125" s="493">
        <v>19300</v>
      </c>
      <c r="I125" s="493">
        <v>179544.39</v>
      </c>
      <c r="J125" s="547" t="s">
        <v>708</v>
      </c>
      <c r="K125" s="546">
        <v>206838.73</v>
      </c>
      <c r="L125" s="546">
        <v>160177.07999999999</v>
      </c>
      <c r="M125" s="394">
        <f>SUM(K125:L125)</f>
        <v>367015.81</v>
      </c>
      <c r="N125" s="546">
        <v>982.26</v>
      </c>
      <c r="O125" s="394">
        <f>+M125+N125</f>
        <v>367998.07</v>
      </c>
    </row>
    <row r="126" spans="1:15" ht="18.75" x14ac:dyDescent="0.3">
      <c r="A126" s="234">
        <v>61606</v>
      </c>
      <c r="B126" s="235" t="s">
        <v>393</v>
      </c>
      <c r="C126" s="367">
        <v>38000</v>
      </c>
      <c r="D126" s="304">
        <v>0</v>
      </c>
      <c r="E126" s="297"/>
      <c r="F126" s="547"/>
      <c r="G126" s="493">
        <v>0</v>
      </c>
      <c r="H126" s="490">
        <f>+'LISTADE PROYECTOS 2015'!H107</f>
        <v>38000</v>
      </c>
      <c r="I126" s="547"/>
      <c r="J126" s="547"/>
      <c r="K126" s="490">
        <f t="shared" si="0"/>
        <v>38000</v>
      </c>
    </row>
    <row r="127" spans="1:15" ht="18.75" x14ac:dyDescent="0.3">
      <c r="A127" s="234">
        <v>61607</v>
      </c>
      <c r="B127" s="235" t="s">
        <v>394</v>
      </c>
      <c r="C127" s="367">
        <v>3000</v>
      </c>
      <c r="D127" s="304"/>
      <c r="E127" s="297"/>
      <c r="F127" s="547"/>
      <c r="G127" s="493">
        <v>0</v>
      </c>
      <c r="H127" s="490">
        <f>+'LISTADE PROYECTOS 2015'!H109</f>
        <v>3000</v>
      </c>
      <c r="I127" s="547"/>
      <c r="J127" s="547"/>
      <c r="K127" s="490">
        <f t="shared" si="0"/>
        <v>3000</v>
      </c>
    </row>
    <row r="128" spans="1:15" ht="18.75" x14ac:dyDescent="0.3">
      <c r="A128" s="234">
        <v>61608</v>
      </c>
      <c r="B128" s="235" t="s">
        <v>395</v>
      </c>
      <c r="C128" s="367">
        <v>15820</v>
      </c>
      <c r="D128" s="304">
        <v>0</v>
      </c>
      <c r="E128" s="297"/>
      <c r="F128" s="547"/>
      <c r="G128" s="493">
        <v>0</v>
      </c>
      <c r="H128" s="548">
        <f>+'LISTADE PROYECTOS 2015'!H111</f>
        <v>15820</v>
      </c>
      <c r="I128" s="547"/>
      <c r="J128" s="547"/>
      <c r="K128" s="490">
        <f t="shared" si="0"/>
        <v>15820</v>
      </c>
    </row>
    <row r="129" spans="1:11" ht="18.75" x14ac:dyDescent="0.3">
      <c r="A129" s="234">
        <v>61699</v>
      </c>
      <c r="B129" s="235" t="s">
        <v>396</v>
      </c>
      <c r="C129" s="367">
        <v>304958.46000000002</v>
      </c>
      <c r="D129" s="367">
        <v>0</v>
      </c>
      <c r="E129" s="297"/>
      <c r="F129" s="547"/>
      <c r="G129" s="493">
        <v>65674.009999999995</v>
      </c>
      <c r="H129" s="548">
        <f>+'LISTADE PROYECTOS 2015'!H128</f>
        <v>239284.45</v>
      </c>
      <c r="I129" s="547"/>
      <c r="J129" s="547"/>
      <c r="K129" s="490">
        <f>SUM(G129:J129)</f>
        <v>304958.46000000002</v>
      </c>
    </row>
    <row r="130" spans="1:11" ht="18.75" x14ac:dyDescent="0.3">
      <c r="A130" s="222">
        <v>62</v>
      </c>
      <c r="B130" s="238" t="s">
        <v>259</v>
      </c>
      <c r="C130" s="304">
        <f>SUM(C131,C133,)</f>
        <v>0</v>
      </c>
      <c r="D130" s="304">
        <f>SUM(D131,D133,)</f>
        <v>0</v>
      </c>
      <c r="E130" s="297"/>
      <c r="F130" s="547"/>
      <c r="G130" s="494">
        <f>SUM(G122:G129)</f>
        <v>265599.73</v>
      </c>
      <c r="H130" s="494">
        <f>SUM(H122:H129)</f>
        <v>948704.45</v>
      </c>
      <c r="I130" s="547"/>
      <c r="J130" s="547"/>
      <c r="K130" s="547"/>
    </row>
    <row r="131" spans="1:11" ht="18.75" x14ac:dyDescent="0.3">
      <c r="A131" s="222">
        <v>622</v>
      </c>
      <c r="B131" s="238" t="s">
        <v>397</v>
      </c>
      <c r="C131" s="304">
        <f>SUM(C132)</f>
        <v>0</v>
      </c>
      <c r="D131" s="304">
        <f>SUM(D132)</f>
        <v>0</v>
      </c>
      <c r="E131" s="297"/>
      <c r="F131" s="547"/>
      <c r="G131" s="547"/>
      <c r="H131" s="547"/>
      <c r="I131" s="547"/>
      <c r="J131" s="547"/>
      <c r="K131" s="547"/>
    </row>
    <row r="132" spans="1:11" ht="39.75" customHeight="1" x14ac:dyDescent="0.25">
      <c r="A132" s="234">
        <v>62201</v>
      </c>
      <c r="B132" s="249" t="s">
        <v>398</v>
      </c>
      <c r="C132" s="367"/>
      <c r="D132" s="367">
        <v>0</v>
      </c>
      <c r="E132" s="297"/>
    </row>
    <row r="133" spans="1:11" ht="18" x14ac:dyDescent="0.25">
      <c r="A133" s="222">
        <v>623</v>
      </c>
      <c r="B133" s="238" t="s">
        <v>399</v>
      </c>
      <c r="C133" s="304">
        <f>SUM(C134)</f>
        <v>0</v>
      </c>
      <c r="D133" s="304">
        <f>SUM(D134)</f>
        <v>0</v>
      </c>
      <c r="E133" s="297"/>
    </row>
    <row r="134" spans="1:11" ht="18" x14ac:dyDescent="0.25">
      <c r="A134" s="234">
        <v>62303</v>
      </c>
      <c r="B134" s="235" t="s">
        <v>372</v>
      </c>
      <c r="C134" s="367"/>
      <c r="D134" s="367">
        <v>0</v>
      </c>
      <c r="E134" s="297"/>
    </row>
    <row r="135" spans="1:11" ht="18" x14ac:dyDescent="0.25">
      <c r="A135" s="222">
        <v>71</v>
      </c>
      <c r="B135" s="238" t="s">
        <v>996</v>
      </c>
      <c r="C135" s="304">
        <f>+C136</f>
        <v>0</v>
      </c>
      <c r="D135" s="367"/>
      <c r="E135" s="297"/>
    </row>
    <row r="136" spans="1:11" ht="36" x14ac:dyDescent="0.25">
      <c r="A136" s="222">
        <v>71308</v>
      </c>
      <c r="B136" s="249" t="s">
        <v>997</v>
      </c>
      <c r="C136" s="367">
        <v>0</v>
      </c>
      <c r="D136" s="367"/>
      <c r="E136" s="297"/>
    </row>
    <row r="137" spans="1:11" ht="18" x14ac:dyDescent="0.25">
      <c r="A137" s="222">
        <v>72</v>
      </c>
      <c r="B137" s="238" t="s">
        <v>189</v>
      </c>
      <c r="C137" s="304">
        <f>SUM(C138)</f>
        <v>0</v>
      </c>
      <c r="D137" s="304">
        <f>SUM(D138)</f>
        <v>0</v>
      </c>
      <c r="E137" s="297"/>
    </row>
    <row r="138" spans="1:11" ht="18" x14ac:dyDescent="0.25">
      <c r="A138" s="222">
        <v>721</v>
      </c>
      <c r="B138" s="238" t="s">
        <v>400</v>
      </c>
      <c r="C138" s="304">
        <f>SUM(C139)</f>
        <v>0</v>
      </c>
      <c r="D138" s="304">
        <f>SUM(D139)</f>
        <v>0</v>
      </c>
      <c r="E138" s="297"/>
    </row>
    <row r="139" spans="1:11" ht="18.75" thickBot="1" x14ac:dyDescent="0.3">
      <c r="A139" s="250">
        <v>72101</v>
      </c>
      <c r="B139" s="251" t="s">
        <v>400</v>
      </c>
      <c r="C139" s="370">
        <v>0</v>
      </c>
      <c r="D139" s="371">
        <v>0</v>
      </c>
      <c r="E139" s="309"/>
    </row>
    <row r="140" spans="1:11" ht="18" x14ac:dyDescent="0.25">
      <c r="A140" s="254"/>
      <c r="B140" s="255" t="s">
        <v>93</v>
      </c>
      <c r="C140" s="311">
        <f>SUM(C35+C90+C101+C107+C130+C137)+C12+C135</f>
        <v>1611507.91</v>
      </c>
      <c r="D140" s="311">
        <f>SUM(D35+D90+D101+D107+D130+D137)+D12</f>
        <v>0</v>
      </c>
      <c r="E140" s="311">
        <f>SUM(C140:D140)</f>
        <v>1611507.91</v>
      </c>
    </row>
  </sheetData>
  <mergeCells count="10">
    <mergeCell ref="A9:E9"/>
    <mergeCell ref="A10:B10"/>
    <mergeCell ref="C10:D10"/>
    <mergeCell ref="E10:E11"/>
    <mergeCell ref="A3:E3"/>
    <mergeCell ref="A4:E4"/>
    <mergeCell ref="A5:E5"/>
    <mergeCell ref="A6:E6"/>
    <mergeCell ref="A7:E7"/>
    <mergeCell ref="A8:E8"/>
  </mergeCells>
  <pageMargins left="0.51181102362204722" right="0.11811023622047245" top="0.74803149606299213" bottom="0.55118110236220474" header="0.31496062992125984" footer="0.31496062992125984"/>
  <pageSetup scale="85" orientation="portrait" horizontalDpi="120" verticalDpi="72" r:id="rId1"/>
  <legacy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E140"/>
  <sheetViews>
    <sheetView topLeftCell="A109" workbookViewId="0">
      <selection activeCell="C128" sqref="C128"/>
    </sheetView>
  </sheetViews>
  <sheetFormatPr baseColWidth="10" defaultRowHeight="15" x14ac:dyDescent="0.25"/>
  <cols>
    <col min="2" max="2" width="50" customWidth="1"/>
    <col min="3" max="3" width="18.140625" customWidth="1"/>
    <col min="4" max="4" width="18.85546875" customWidth="1"/>
    <col min="5" max="5" width="24.5703125" customWidth="1"/>
  </cols>
  <sheetData>
    <row r="3" spans="1:5" ht="18" x14ac:dyDescent="0.25">
      <c r="A3" s="672" t="s">
        <v>401</v>
      </c>
      <c r="B3" s="672"/>
      <c r="C3" s="672"/>
      <c r="D3" s="672"/>
      <c r="E3" s="672"/>
    </row>
    <row r="4" spans="1:5" ht="18" x14ac:dyDescent="0.25">
      <c r="A4" s="672" t="s">
        <v>402</v>
      </c>
      <c r="B4" s="672"/>
      <c r="C4" s="672"/>
      <c r="D4" s="672"/>
      <c r="E4" s="672"/>
    </row>
    <row r="5" spans="1:5" ht="18" x14ac:dyDescent="0.25">
      <c r="A5" s="672" t="s">
        <v>163</v>
      </c>
      <c r="B5" s="672"/>
      <c r="C5" s="672"/>
      <c r="D5" s="672"/>
      <c r="E5" s="672"/>
    </row>
    <row r="6" spans="1:5" ht="18" x14ac:dyDescent="0.25">
      <c r="A6" s="672" t="s">
        <v>438</v>
      </c>
      <c r="B6" s="672"/>
      <c r="C6" s="672"/>
      <c r="D6" s="672"/>
      <c r="E6" s="672"/>
    </row>
    <row r="7" spans="1:5" ht="18" x14ac:dyDescent="0.25">
      <c r="A7" s="672" t="s">
        <v>403</v>
      </c>
      <c r="B7" s="672"/>
      <c r="C7" s="672"/>
      <c r="D7" s="672"/>
      <c r="E7" s="672"/>
    </row>
    <row r="8" spans="1:5" ht="18" x14ac:dyDescent="0.25">
      <c r="A8" s="672" t="s">
        <v>404</v>
      </c>
      <c r="B8" s="672"/>
      <c r="C8" s="672"/>
      <c r="D8" s="672"/>
      <c r="E8" s="672"/>
    </row>
    <row r="9" spans="1:5" ht="18" x14ac:dyDescent="0.25">
      <c r="A9" s="673" t="s">
        <v>633</v>
      </c>
      <c r="B9" s="673"/>
      <c r="C9" s="673"/>
      <c r="D9" s="673"/>
      <c r="E9" s="673"/>
    </row>
    <row r="10" spans="1:5" ht="18" x14ac:dyDescent="0.25">
      <c r="A10" s="664" t="s">
        <v>269</v>
      </c>
      <c r="B10" s="664"/>
      <c r="C10" s="664" t="s">
        <v>270</v>
      </c>
      <c r="D10" s="664"/>
      <c r="E10" s="665" t="s">
        <v>93</v>
      </c>
    </row>
    <row r="11" spans="1:5" ht="54" x14ac:dyDescent="0.25">
      <c r="A11" s="217" t="s">
        <v>271</v>
      </c>
      <c r="B11" s="217" t="s">
        <v>272</v>
      </c>
      <c r="C11" s="218" t="s">
        <v>631</v>
      </c>
      <c r="D11" s="218" t="s">
        <v>176</v>
      </c>
      <c r="E11" s="665"/>
    </row>
    <row r="12" spans="1:5" ht="18" x14ac:dyDescent="0.25">
      <c r="A12" s="219">
        <v>51</v>
      </c>
      <c r="B12" s="220" t="s">
        <v>192</v>
      </c>
      <c r="C12" s="317">
        <f>SUM(C13,C18,C22,C25,C27,C29,C32)</f>
        <v>0</v>
      </c>
      <c r="D12" s="317">
        <f>SUM(D13,D18,D22,D25,D27,D29,D32)</f>
        <v>0</v>
      </c>
      <c r="E12" s="317"/>
    </row>
    <row r="13" spans="1:5" ht="18" x14ac:dyDescent="0.25">
      <c r="A13" s="222">
        <v>511</v>
      </c>
      <c r="B13" s="223" t="s">
        <v>276</v>
      </c>
      <c r="C13" s="527">
        <f>SUM(C14:C17)</f>
        <v>0</v>
      </c>
      <c r="D13" s="527">
        <f>SUM(D14:D17)</f>
        <v>0</v>
      </c>
      <c r="E13" s="318"/>
    </row>
    <row r="14" spans="1:5" ht="18" x14ac:dyDescent="0.25">
      <c r="A14" s="226" t="s">
        <v>277</v>
      </c>
      <c r="B14" s="227" t="s">
        <v>278</v>
      </c>
      <c r="C14" s="362">
        <v>0</v>
      </c>
      <c r="D14" s="362">
        <v>0</v>
      </c>
      <c r="E14" s="318"/>
    </row>
    <row r="15" spans="1:5" ht="18" x14ac:dyDescent="0.25">
      <c r="A15" s="226" t="s">
        <v>279</v>
      </c>
      <c r="B15" s="227" t="s">
        <v>280</v>
      </c>
      <c r="C15" s="362">
        <v>0</v>
      </c>
      <c r="D15" s="362">
        <v>0</v>
      </c>
      <c r="E15" s="318"/>
    </row>
    <row r="16" spans="1:5" ht="18" x14ac:dyDescent="0.25">
      <c r="A16" s="226" t="s">
        <v>281</v>
      </c>
      <c r="B16" s="227" t="s">
        <v>282</v>
      </c>
      <c r="C16" s="362">
        <v>0</v>
      </c>
      <c r="D16" s="362">
        <v>0</v>
      </c>
      <c r="E16" s="318"/>
    </row>
    <row r="17" spans="1:5" ht="18" x14ac:dyDescent="0.25">
      <c r="A17" s="226" t="s">
        <v>283</v>
      </c>
      <c r="B17" s="227" t="s">
        <v>284</v>
      </c>
      <c r="C17" s="364">
        <v>0</v>
      </c>
      <c r="D17" s="364">
        <v>0</v>
      </c>
      <c r="E17" s="319"/>
    </row>
    <row r="18" spans="1:5" ht="18" x14ac:dyDescent="0.25">
      <c r="A18" s="232" t="s">
        <v>285</v>
      </c>
      <c r="B18" s="233" t="s">
        <v>286</v>
      </c>
      <c r="C18" s="527">
        <f>SUM(C19:C21)</f>
        <v>0</v>
      </c>
      <c r="D18" s="527">
        <f>SUM(D19:D21)</f>
        <v>0</v>
      </c>
      <c r="E18" s="318"/>
    </row>
    <row r="19" spans="1:5" ht="18" x14ac:dyDescent="0.25">
      <c r="A19" s="226" t="s">
        <v>287</v>
      </c>
      <c r="B19" s="227" t="s">
        <v>278</v>
      </c>
      <c r="C19" s="362">
        <v>0</v>
      </c>
      <c r="D19" s="362">
        <v>0</v>
      </c>
      <c r="E19" s="318"/>
    </row>
    <row r="20" spans="1:5" ht="18" x14ac:dyDescent="0.25">
      <c r="A20" s="234">
        <v>51202</v>
      </c>
      <c r="B20" s="235" t="s">
        <v>288</v>
      </c>
      <c r="C20" s="362">
        <v>0</v>
      </c>
      <c r="D20" s="362">
        <v>0</v>
      </c>
      <c r="E20" s="318"/>
    </row>
    <row r="21" spans="1:5" ht="18" x14ac:dyDescent="0.25">
      <c r="A21" s="226" t="s">
        <v>289</v>
      </c>
      <c r="B21" s="227" t="s">
        <v>280</v>
      </c>
      <c r="C21" s="362">
        <v>0</v>
      </c>
      <c r="D21" s="362">
        <v>0</v>
      </c>
      <c r="E21" s="318"/>
    </row>
    <row r="22" spans="1:5" ht="18" x14ac:dyDescent="0.25">
      <c r="A22" s="232" t="s">
        <v>290</v>
      </c>
      <c r="B22" s="233" t="s">
        <v>291</v>
      </c>
      <c r="C22" s="527">
        <f>SUM(C23:C24)</f>
        <v>0</v>
      </c>
      <c r="D22" s="527">
        <f>SUM(D23:D24)</f>
        <v>0</v>
      </c>
      <c r="E22" s="318"/>
    </row>
    <row r="23" spans="1:5" ht="18" x14ac:dyDescent="0.25">
      <c r="A23" s="234">
        <v>51301</v>
      </c>
      <c r="B23" s="235" t="s">
        <v>292</v>
      </c>
      <c r="C23" s="528">
        <v>0</v>
      </c>
      <c r="D23" s="528">
        <v>0</v>
      </c>
      <c r="E23" s="318"/>
    </row>
    <row r="24" spans="1:5" ht="18" x14ac:dyDescent="0.25">
      <c r="A24" s="234">
        <v>51302</v>
      </c>
      <c r="B24" s="235" t="s">
        <v>293</v>
      </c>
      <c r="C24" s="528">
        <v>0</v>
      </c>
      <c r="D24" s="528">
        <v>0</v>
      </c>
      <c r="E24" s="318"/>
    </row>
    <row r="25" spans="1:5" ht="18" x14ac:dyDescent="0.25">
      <c r="A25" s="222">
        <v>514</v>
      </c>
      <c r="B25" s="238" t="s">
        <v>294</v>
      </c>
      <c r="C25" s="320">
        <f>SUM(C26)</f>
        <v>0</v>
      </c>
      <c r="D25" s="320">
        <f>SUM(D26)</f>
        <v>0</v>
      </c>
      <c r="E25" s="318"/>
    </row>
    <row r="26" spans="1:5" ht="18" x14ac:dyDescent="0.25">
      <c r="A26" s="226" t="s">
        <v>295</v>
      </c>
      <c r="B26" s="227" t="s">
        <v>296</v>
      </c>
      <c r="C26" s="362">
        <v>0</v>
      </c>
      <c r="D26" s="362">
        <v>0</v>
      </c>
      <c r="E26" s="318"/>
    </row>
    <row r="27" spans="1:5" ht="18" x14ac:dyDescent="0.25">
      <c r="A27" s="222">
        <v>515</v>
      </c>
      <c r="B27" s="238" t="s">
        <v>297</v>
      </c>
      <c r="C27" s="527">
        <f>SUM(C28)</f>
        <v>0</v>
      </c>
      <c r="D27" s="527">
        <f>SUM(D28)</f>
        <v>0</v>
      </c>
      <c r="E27" s="318"/>
    </row>
    <row r="28" spans="1:5" ht="18" x14ac:dyDescent="0.25">
      <c r="A28" s="226" t="s">
        <v>298</v>
      </c>
      <c r="B28" s="227" t="s">
        <v>299</v>
      </c>
      <c r="C28" s="362">
        <v>0</v>
      </c>
      <c r="D28" s="362">
        <v>0</v>
      </c>
      <c r="E28" s="318"/>
    </row>
    <row r="29" spans="1:5" ht="18" x14ac:dyDescent="0.25">
      <c r="A29" s="232" t="s">
        <v>300</v>
      </c>
      <c r="B29" s="233" t="s">
        <v>301</v>
      </c>
      <c r="C29" s="527" t="s">
        <v>302</v>
      </c>
      <c r="D29" s="527">
        <f>SUM(D30:D31)</f>
        <v>0</v>
      </c>
      <c r="E29" s="318"/>
    </row>
    <row r="30" spans="1:5" ht="18" x14ac:dyDescent="0.25">
      <c r="A30" s="234">
        <v>51601</v>
      </c>
      <c r="B30" s="235" t="s">
        <v>301</v>
      </c>
      <c r="C30" s="528">
        <v>0</v>
      </c>
      <c r="D30" s="528">
        <v>0</v>
      </c>
      <c r="E30" s="318"/>
    </row>
    <row r="31" spans="1:5" ht="18" x14ac:dyDescent="0.25">
      <c r="A31" s="234">
        <v>51602</v>
      </c>
      <c r="B31" s="235" t="s">
        <v>303</v>
      </c>
      <c r="C31" s="528">
        <v>0</v>
      </c>
      <c r="D31" s="528">
        <v>0</v>
      </c>
      <c r="E31" s="318"/>
    </row>
    <row r="32" spans="1:5" ht="18" x14ac:dyDescent="0.25">
      <c r="A32" s="222">
        <v>519</v>
      </c>
      <c r="B32" s="238" t="s">
        <v>307</v>
      </c>
      <c r="C32" s="320">
        <f>SUM(C33:C34)</f>
        <v>0</v>
      </c>
      <c r="D32" s="320">
        <f>SUM(D33:D34)</f>
        <v>0</v>
      </c>
      <c r="E32" s="318"/>
    </row>
    <row r="33" spans="1:5" ht="18" x14ac:dyDescent="0.25">
      <c r="A33" s="234">
        <v>51901</v>
      </c>
      <c r="B33" s="235" t="s">
        <v>308</v>
      </c>
      <c r="C33" s="528">
        <v>0</v>
      </c>
      <c r="D33" s="528">
        <v>0</v>
      </c>
      <c r="E33" s="318"/>
    </row>
    <row r="34" spans="1:5" ht="18" x14ac:dyDescent="0.25">
      <c r="A34" s="234">
        <v>51999</v>
      </c>
      <c r="B34" s="235" t="s">
        <v>307</v>
      </c>
      <c r="C34" s="528">
        <v>0</v>
      </c>
      <c r="D34" s="528">
        <v>0</v>
      </c>
      <c r="E34" s="318"/>
    </row>
    <row r="35" spans="1:5" ht="18" x14ac:dyDescent="0.25">
      <c r="A35" s="222">
        <v>54</v>
      </c>
      <c r="B35" s="238" t="s">
        <v>193</v>
      </c>
      <c r="C35" s="527">
        <f>SUM(C36,C56,C62,C79,)</f>
        <v>0</v>
      </c>
      <c r="D35" s="527">
        <f>SUM(D36,D56,D62,D79,)</f>
        <v>0</v>
      </c>
      <c r="E35" s="318"/>
    </row>
    <row r="36" spans="1:5" ht="18" x14ac:dyDescent="0.25">
      <c r="A36" s="222">
        <v>541</v>
      </c>
      <c r="B36" s="238" t="s">
        <v>309</v>
      </c>
      <c r="C36" s="320">
        <f>SUM(C37:C55)</f>
        <v>0</v>
      </c>
      <c r="D36" s="320">
        <f>SUM(D37:D55)</f>
        <v>0</v>
      </c>
      <c r="E36" s="318"/>
    </row>
    <row r="37" spans="1:5" ht="18" x14ac:dyDescent="0.25">
      <c r="A37" s="234">
        <v>54101</v>
      </c>
      <c r="B37" s="235" t="s">
        <v>310</v>
      </c>
      <c r="C37" s="528">
        <v>0</v>
      </c>
      <c r="D37" s="528">
        <v>0</v>
      </c>
      <c r="E37" s="318"/>
    </row>
    <row r="38" spans="1:5" ht="18" x14ac:dyDescent="0.25">
      <c r="A38" s="234">
        <v>54103</v>
      </c>
      <c r="B38" s="235" t="s">
        <v>311</v>
      </c>
      <c r="C38" s="528">
        <v>0</v>
      </c>
      <c r="D38" s="528">
        <v>0</v>
      </c>
      <c r="E38" s="318"/>
    </row>
    <row r="39" spans="1:5" ht="18" x14ac:dyDescent="0.25">
      <c r="A39" s="234">
        <v>54104</v>
      </c>
      <c r="B39" s="235" t="s">
        <v>312</v>
      </c>
      <c r="C39" s="528">
        <v>0</v>
      </c>
      <c r="D39" s="528">
        <v>0</v>
      </c>
      <c r="E39" s="318"/>
    </row>
    <row r="40" spans="1:5" ht="18" x14ac:dyDescent="0.25">
      <c r="A40" s="234">
        <v>54105</v>
      </c>
      <c r="B40" s="235" t="s">
        <v>313</v>
      </c>
      <c r="C40" s="528">
        <v>0</v>
      </c>
      <c r="D40" s="528">
        <v>0</v>
      </c>
      <c r="E40" s="318"/>
    </row>
    <row r="41" spans="1:5" ht="18" x14ac:dyDescent="0.25">
      <c r="A41" s="234">
        <v>54106</v>
      </c>
      <c r="B41" s="235" t="s">
        <v>314</v>
      </c>
      <c r="C41" s="528">
        <v>0</v>
      </c>
      <c r="D41" s="528">
        <v>0</v>
      </c>
      <c r="E41" s="318"/>
    </row>
    <row r="42" spans="1:5" ht="18" x14ac:dyDescent="0.25">
      <c r="A42" s="234">
        <v>54107</v>
      </c>
      <c r="B42" s="235" t="s">
        <v>315</v>
      </c>
      <c r="C42" s="528">
        <v>0</v>
      </c>
      <c r="D42" s="528">
        <v>0</v>
      </c>
      <c r="E42" s="318"/>
    </row>
    <row r="43" spans="1:5" ht="18" x14ac:dyDescent="0.25">
      <c r="A43" s="234">
        <v>54108</v>
      </c>
      <c r="B43" s="235" t="s">
        <v>316</v>
      </c>
      <c r="C43" s="528">
        <v>0</v>
      </c>
      <c r="D43" s="528">
        <v>0</v>
      </c>
      <c r="E43" s="318"/>
    </row>
    <row r="44" spans="1:5" ht="18" x14ac:dyDescent="0.25">
      <c r="A44" s="234">
        <v>54109</v>
      </c>
      <c r="B44" s="235" t="s">
        <v>317</v>
      </c>
      <c r="C44" s="528">
        <v>0</v>
      </c>
      <c r="D44" s="528">
        <v>0</v>
      </c>
      <c r="E44" s="318"/>
    </row>
    <row r="45" spans="1:5" ht="18" x14ac:dyDescent="0.25">
      <c r="A45" s="234">
        <v>54110</v>
      </c>
      <c r="B45" s="235" t="s">
        <v>318</v>
      </c>
      <c r="C45" s="528">
        <v>0</v>
      </c>
      <c r="D45" s="528">
        <v>0</v>
      </c>
      <c r="E45" s="318"/>
    </row>
    <row r="46" spans="1:5" ht="18" x14ac:dyDescent="0.25">
      <c r="A46" s="234">
        <v>54111</v>
      </c>
      <c r="B46" s="235" t="s">
        <v>319</v>
      </c>
      <c r="C46" s="528">
        <v>0</v>
      </c>
      <c r="D46" s="528">
        <v>0</v>
      </c>
      <c r="E46" s="318"/>
    </row>
    <row r="47" spans="1:5" ht="18" x14ac:dyDescent="0.25">
      <c r="A47" s="234">
        <v>54112</v>
      </c>
      <c r="B47" s="235" t="s">
        <v>320</v>
      </c>
      <c r="C47" s="528">
        <v>0</v>
      </c>
      <c r="D47" s="528">
        <v>0</v>
      </c>
      <c r="E47" s="318"/>
    </row>
    <row r="48" spans="1:5" ht="18" x14ac:dyDescent="0.25">
      <c r="A48" s="234">
        <v>54114</v>
      </c>
      <c r="B48" s="235" t="s">
        <v>321</v>
      </c>
      <c r="C48" s="528">
        <v>0</v>
      </c>
      <c r="D48" s="528">
        <v>0</v>
      </c>
      <c r="E48" s="318"/>
    </row>
    <row r="49" spans="1:5" ht="18" x14ac:dyDescent="0.25">
      <c r="A49" s="234">
        <v>54115</v>
      </c>
      <c r="B49" s="235" t="s">
        <v>322</v>
      </c>
      <c r="C49" s="528">
        <v>0</v>
      </c>
      <c r="D49" s="528">
        <v>0</v>
      </c>
      <c r="E49" s="318"/>
    </row>
    <row r="50" spans="1:5" ht="18" x14ac:dyDescent="0.25">
      <c r="A50" s="234">
        <v>54116</v>
      </c>
      <c r="B50" s="235" t="s">
        <v>323</v>
      </c>
      <c r="C50" s="528">
        <v>0</v>
      </c>
      <c r="D50" s="528">
        <v>0</v>
      </c>
      <c r="E50" s="318"/>
    </row>
    <row r="51" spans="1:5" ht="18" x14ac:dyDescent="0.25">
      <c r="A51" s="234">
        <v>54117</v>
      </c>
      <c r="B51" s="235" t="s">
        <v>324</v>
      </c>
      <c r="C51" s="528">
        <v>0</v>
      </c>
      <c r="D51" s="528">
        <v>0</v>
      </c>
      <c r="E51" s="318"/>
    </row>
    <row r="52" spans="1:5" ht="18" x14ac:dyDescent="0.25">
      <c r="A52" s="234">
        <v>54118</v>
      </c>
      <c r="B52" s="235" t="s">
        <v>325</v>
      </c>
      <c r="C52" s="528">
        <v>0</v>
      </c>
      <c r="D52" s="528">
        <v>0</v>
      </c>
      <c r="E52" s="318"/>
    </row>
    <row r="53" spans="1:5" ht="18" x14ac:dyDescent="0.25">
      <c r="A53" s="234">
        <v>54119</v>
      </c>
      <c r="B53" s="235" t="s">
        <v>326</v>
      </c>
      <c r="C53" s="528">
        <v>0</v>
      </c>
      <c r="D53" s="528">
        <v>0</v>
      </c>
      <c r="E53" s="318"/>
    </row>
    <row r="54" spans="1:5" ht="18" x14ac:dyDescent="0.25">
      <c r="A54" s="234">
        <v>54121</v>
      </c>
      <c r="B54" s="235" t="s">
        <v>327</v>
      </c>
      <c r="C54" s="528">
        <v>0</v>
      </c>
      <c r="D54" s="528">
        <v>0</v>
      </c>
      <c r="E54" s="318"/>
    </row>
    <row r="55" spans="1:5" ht="18" x14ac:dyDescent="0.25">
      <c r="A55" s="234">
        <v>54199</v>
      </c>
      <c r="B55" s="235" t="s">
        <v>328</v>
      </c>
      <c r="C55" s="528">
        <v>0</v>
      </c>
      <c r="D55" s="528">
        <v>0</v>
      </c>
      <c r="E55" s="318"/>
    </row>
    <row r="56" spans="1:5" ht="18" x14ac:dyDescent="0.25">
      <c r="A56" s="222">
        <v>542</v>
      </c>
      <c r="B56" s="238" t="s">
        <v>329</v>
      </c>
      <c r="C56" s="320">
        <f>SUM(C57:C61)</f>
        <v>0</v>
      </c>
      <c r="D56" s="320">
        <f>SUM(D57:D61)</f>
        <v>0</v>
      </c>
      <c r="E56" s="318"/>
    </row>
    <row r="57" spans="1:5" ht="18" x14ac:dyDescent="0.25">
      <c r="A57" s="234">
        <v>54205</v>
      </c>
      <c r="B57" s="235" t="s">
        <v>21</v>
      </c>
      <c r="C57" s="528">
        <v>0</v>
      </c>
      <c r="D57" s="528">
        <v>0</v>
      </c>
      <c r="E57" s="318"/>
    </row>
    <row r="58" spans="1:5" ht="18" x14ac:dyDescent="0.25">
      <c r="A58" s="234">
        <v>54201</v>
      </c>
      <c r="B58" s="235" t="s">
        <v>330</v>
      </c>
      <c r="C58" s="528">
        <v>0</v>
      </c>
      <c r="D58" s="528">
        <v>0</v>
      </c>
      <c r="E58" s="318"/>
    </row>
    <row r="59" spans="1:5" ht="18" x14ac:dyDescent="0.25">
      <c r="A59" s="234">
        <v>54202</v>
      </c>
      <c r="B59" s="235" t="s">
        <v>331</v>
      </c>
      <c r="C59" s="528">
        <v>0</v>
      </c>
      <c r="D59" s="528">
        <v>0</v>
      </c>
      <c r="E59" s="318"/>
    </row>
    <row r="60" spans="1:5" ht="18" x14ac:dyDescent="0.25">
      <c r="A60" s="234">
        <v>54203</v>
      </c>
      <c r="B60" s="235" t="s">
        <v>332</v>
      </c>
      <c r="C60" s="528">
        <v>0</v>
      </c>
      <c r="D60" s="528">
        <v>0</v>
      </c>
      <c r="E60" s="318"/>
    </row>
    <row r="61" spans="1:5" ht="18" x14ac:dyDescent="0.25">
      <c r="A61" s="234">
        <v>54204</v>
      </c>
      <c r="B61" s="215" t="s">
        <v>333</v>
      </c>
      <c r="C61" s="529">
        <v>0</v>
      </c>
      <c r="D61" s="529">
        <v>0</v>
      </c>
      <c r="E61" s="318"/>
    </row>
    <row r="62" spans="1:5" ht="18" x14ac:dyDescent="0.25">
      <c r="A62" s="222">
        <v>543</v>
      </c>
      <c r="B62" s="238" t="s">
        <v>334</v>
      </c>
      <c r="C62" s="320">
        <f>SUM(C63:C78)</f>
        <v>0</v>
      </c>
      <c r="D62" s="320">
        <f>SUM(D63:D78)</f>
        <v>0</v>
      </c>
      <c r="E62" s="318"/>
    </row>
    <row r="63" spans="1:5" ht="18" x14ac:dyDescent="0.25">
      <c r="A63" s="234">
        <v>54301</v>
      </c>
      <c r="B63" s="235" t="s">
        <v>335</v>
      </c>
      <c r="C63" s="528">
        <v>0</v>
      </c>
      <c r="D63" s="528">
        <v>0</v>
      </c>
      <c r="E63" s="318"/>
    </row>
    <row r="64" spans="1:5" ht="18" x14ac:dyDescent="0.25">
      <c r="A64" s="234">
        <v>54302</v>
      </c>
      <c r="B64" s="235" t="s">
        <v>336</v>
      </c>
      <c r="C64" s="528">
        <v>0</v>
      </c>
      <c r="D64" s="528">
        <v>0</v>
      </c>
      <c r="E64" s="318"/>
    </row>
    <row r="65" spans="1:5" ht="18" x14ac:dyDescent="0.25">
      <c r="A65" s="234">
        <v>54303</v>
      </c>
      <c r="B65" s="235" t="s">
        <v>337</v>
      </c>
      <c r="C65" s="528">
        <v>0</v>
      </c>
      <c r="D65" s="528">
        <v>0</v>
      </c>
      <c r="E65" s="318"/>
    </row>
    <row r="66" spans="1:5" ht="18" x14ac:dyDescent="0.25">
      <c r="A66" s="234">
        <v>54304</v>
      </c>
      <c r="B66" s="235" t="s">
        <v>338</v>
      </c>
      <c r="C66" s="528">
        <v>0</v>
      </c>
      <c r="D66" s="528">
        <v>0</v>
      </c>
      <c r="E66" s="318"/>
    </row>
    <row r="67" spans="1:5" ht="18" x14ac:dyDescent="0.25">
      <c r="A67" s="234">
        <v>54305</v>
      </c>
      <c r="B67" s="235" t="s">
        <v>339</v>
      </c>
      <c r="C67" s="528">
        <v>0</v>
      </c>
      <c r="D67" s="528">
        <v>0</v>
      </c>
      <c r="E67" s="318"/>
    </row>
    <row r="68" spans="1:5" ht="18" x14ac:dyDescent="0.25">
      <c r="A68" s="234">
        <v>54306</v>
      </c>
      <c r="B68" s="235" t="s">
        <v>340</v>
      </c>
      <c r="C68" s="528">
        <v>0</v>
      </c>
      <c r="D68" s="528">
        <v>0</v>
      </c>
      <c r="E68" s="318"/>
    </row>
    <row r="69" spans="1:5" ht="18" x14ac:dyDescent="0.25">
      <c r="A69" s="234">
        <v>54307</v>
      </c>
      <c r="B69" s="235" t="s">
        <v>341</v>
      </c>
      <c r="C69" s="528">
        <v>0</v>
      </c>
      <c r="D69" s="528">
        <v>0</v>
      </c>
      <c r="E69" s="318"/>
    </row>
    <row r="70" spans="1:5" ht="18" x14ac:dyDescent="0.25">
      <c r="A70" s="234">
        <v>54309</v>
      </c>
      <c r="B70" s="235" t="s">
        <v>342</v>
      </c>
      <c r="C70" s="528">
        <v>0</v>
      </c>
      <c r="D70" s="528">
        <v>0</v>
      </c>
      <c r="E70" s="318"/>
    </row>
    <row r="71" spans="1:5" ht="18" x14ac:dyDescent="0.25">
      <c r="A71" s="234">
        <v>54310</v>
      </c>
      <c r="B71" s="235" t="s">
        <v>343</v>
      </c>
      <c r="C71" s="528">
        <v>0</v>
      </c>
      <c r="D71" s="528">
        <v>0</v>
      </c>
      <c r="E71" s="318"/>
    </row>
    <row r="72" spans="1:5" ht="18" x14ac:dyDescent="0.25">
      <c r="A72" s="234">
        <v>54311</v>
      </c>
      <c r="B72" s="235" t="s">
        <v>344</v>
      </c>
      <c r="C72" s="528">
        <v>0</v>
      </c>
      <c r="D72" s="528">
        <v>0</v>
      </c>
      <c r="E72" s="318"/>
    </row>
    <row r="73" spans="1:5" ht="18" x14ac:dyDescent="0.25">
      <c r="A73" s="241">
        <v>54313</v>
      </c>
      <c r="B73" s="235" t="s">
        <v>345</v>
      </c>
      <c r="C73" s="528">
        <v>0</v>
      </c>
      <c r="D73" s="528">
        <v>0</v>
      </c>
      <c r="E73" s="318"/>
    </row>
    <row r="74" spans="1:5" ht="18" x14ac:dyDescent="0.25">
      <c r="A74" s="242">
        <v>54316</v>
      </c>
      <c r="B74" s="235" t="s">
        <v>346</v>
      </c>
      <c r="C74" s="528">
        <v>0</v>
      </c>
      <c r="D74" s="528">
        <v>0</v>
      </c>
      <c r="E74" s="318"/>
    </row>
    <row r="75" spans="1:5" ht="18" x14ac:dyDescent="0.25">
      <c r="A75" s="243">
        <v>54317</v>
      </c>
      <c r="B75" s="235" t="s">
        <v>347</v>
      </c>
      <c r="C75" s="528">
        <v>0</v>
      </c>
      <c r="D75" s="528">
        <v>0</v>
      </c>
      <c r="E75" s="318"/>
    </row>
    <row r="76" spans="1:5" ht="18" x14ac:dyDescent="0.25">
      <c r="A76" s="244">
        <v>54314</v>
      </c>
      <c r="B76" s="235" t="s">
        <v>348</v>
      </c>
      <c r="C76" s="528">
        <v>0</v>
      </c>
      <c r="D76" s="528">
        <v>0</v>
      </c>
      <c r="E76" s="318"/>
    </row>
    <row r="77" spans="1:5" ht="18" x14ac:dyDescent="0.25">
      <c r="A77" s="244">
        <v>54318</v>
      </c>
      <c r="B77" s="245" t="s">
        <v>349</v>
      </c>
      <c r="C77" s="528">
        <v>0</v>
      </c>
      <c r="D77" s="528"/>
      <c r="E77" s="318"/>
    </row>
    <row r="78" spans="1:5" ht="18" x14ac:dyDescent="0.25">
      <c r="A78" s="234">
        <v>54399</v>
      </c>
      <c r="B78" s="245" t="s">
        <v>350</v>
      </c>
      <c r="C78" s="528">
        <v>0</v>
      </c>
      <c r="D78" s="528">
        <v>0</v>
      </c>
      <c r="E78" s="318"/>
    </row>
    <row r="79" spans="1:5" ht="18" x14ac:dyDescent="0.25">
      <c r="A79" s="222">
        <v>544</v>
      </c>
      <c r="B79" s="246" t="s">
        <v>351</v>
      </c>
      <c r="C79" s="320">
        <f>SUM(C80:C89)</f>
        <v>0</v>
      </c>
      <c r="D79" s="320">
        <f>SUM(D80:D89)</f>
        <v>0</v>
      </c>
      <c r="E79" s="318"/>
    </row>
    <row r="80" spans="1:5" ht="18" x14ac:dyDescent="0.25">
      <c r="A80" s="234">
        <v>54401</v>
      </c>
      <c r="B80" s="235" t="s">
        <v>352</v>
      </c>
      <c r="C80" s="528">
        <v>0</v>
      </c>
      <c r="D80" s="528">
        <v>0</v>
      </c>
      <c r="E80" s="318"/>
    </row>
    <row r="81" spans="1:5" ht="18" x14ac:dyDescent="0.25">
      <c r="A81" s="234">
        <v>54404</v>
      </c>
      <c r="B81" s="235" t="s">
        <v>353</v>
      </c>
      <c r="C81" s="528">
        <v>0</v>
      </c>
      <c r="D81" s="528">
        <v>0</v>
      </c>
      <c r="E81" s="318"/>
    </row>
    <row r="82" spans="1:5" ht="18" x14ac:dyDescent="0.25">
      <c r="A82" s="234">
        <v>54403</v>
      </c>
      <c r="B82" s="235" t="s">
        <v>354</v>
      </c>
      <c r="C82" s="528">
        <v>0</v>
      </c>
      <c r="D82" s="528">
        <v>0</v>
      </c>
      <c r="E82" s="318"/>
    </row>
    <row r="83" spans="1:5" ht="18" x14ac:dyDescent="0.25">
      <c r="A83" s="234">
        <v>54501</v>
      </c>
      <c r="B83" s="235" t="s">
        <v>355</v>
      </c>
      <c r="C83" s="528">
        <v>0</v>
      </c>
      <c r="D83" s="528">
        <v>0</v>
      </c>
      <c r="E83" s="318"/>
    </row>
    <row r="84" spans="1:5" ht="18" x14ac:dyDescent="0.25">
      <c r="A84" s="234">
        <v>54503</v>
      </c>
      <c r="B84" s="235" t="s">
        <v>356</v>
      </c>
      <c r="C84" s="528">
        <v>0</v>
      </c>
      <c r="D84" s="528">
        <v>0</v>
      </c>
      <c r="E84" s="318"/>
    </row>
    <row r="85" spans="1:5" ht="18" x14ac:dyDescent="0.25">
      <c r="A85" s="234">
        <v>54505</v>
      </c>
      <c r="B85" s="235" t="s">
        <v>357</v>
      </c>
      <c r="C85" s="528">
        <v>0</v>
      </c>
      <c r="D85" s="528">
        <v>0</v>
      </c>
      <c r="E85" s="318"/>
    </row>
    <row r="86" spans="1:5" ht="18" x14ac:dyDescent="0.25">
      <c r="A86" s="234">
        <v>54507</v>
      </c>
      <c r="B86" s="235" t="s">
        <v>358</v>
      </c>
      <c r="C86" s="528">
        <v>0</v>
      </c>
      <c r="D86" s="528">
        <v>0</v>
      </c>
      <c r="E86" s="318"/>
    </row>
    <row r="87" spans="1:5" ht="18" x14ac:dyDescent="0.25">
      <c r="A87" s="234">
        <v>54599</v>
      </c>
      <c r="B87" s="235" t="s">
        <v>359</v>
      </c>
      <c r="C87" s="528">
        <v>0</v>
      </c>
      <c r="D87" s="528">
        <v>0</v>
      </c>
      <c r="E87" s="318"/>
    </row>
    <row r="88" spans="1:5" ht="18" x14ac:dyDescent="0.25">
      <c r="A88" s="234">
        <v>54508</v>
      </c>
      <c r="B88" s="235" t="s">
        <v>360</v>
      </c>
      <c r="C88" s="528">
        <v>0</v>
      </c>
      <c r="D88" s="528">
        <v>0</v>
      </c>
      <c r="E88" s="318"/>
    </row>
    <row r="89" spans="1:5" ht="18" x14ac:dyDescent="0.25">
      <c r="A89" s="234">
        <v>54699</v>
      </c>
      <c r="B89" s="235" t="s">
        <v>44</v>
      </c>
      <c r="C89" s="528">
        <v>0</v>
      </c>
      <c r="D89" s="528">
        <v>0</v>
      </c>
      <c r="E89" s="318"/>
    </row>
    <row r="90" spans="1:5" ht="18" x14ac:dyDescent="0.25">
      <c r="A90" s="222">
        <v>55</v>
      </c>
      <c r="B90" s="238" t="s">
        <v>194</v>
      </c>
      <c r="C90" s="320">
        <f>SUM(C93,C95,C99,)+C91</f>
        <v>0</v>
      </c>
      <c r="D90" s="320">
        <f>SUM(D93,D95,D99,)+D91</f>
        <v>0</v>
      </c>
      <c r="E90" s="318"/>
    </row>
    <row r="91" spans="1:5" ht="18" x14ac:dyDescent="0.25">
      <c r="A91" s="222">
        <v>553</v>
      </c>
      <c r="B91" s="238" t="s">
        <v>361</v>
      </c>
      <c r="C91" s="320">
        <f>+C92</f>
        <v>0</v>
      </c>
      <c r="D91" s="320">
        <f>+D92</f>
        <v>0</v>
      </c>
      <c r="E91" s="318"/>
    </row>
    <row r="92" spans="1:5" ht="18" x14ac:dyDescent="0.25">
      <c r="A92" s="234">
        <v>55308</v>
      </c>
      <c r="B92" s="235" t="s">
        <v>362</v>
      </c>
      <c r="C92" s="320">
        <v>0</v>
      </c>
      <c r="D92" s="320">
        <v>0</v>
      </c>
      <c r="E92" s="318"/>
    </row>
    <row r="93" spans="1:5" ht="18" x14ac:dyDescent="0.25">
      <c r="A93" s="222">
        <v>555</v>
      </c>
      <c r="B93" s="238" t="s">
        <v>363</v>
      </c>
      <c r="C93" s="320">
        <f>SUM(C94)</f>
        <v>0</v>
      </c>
      <c r="D93" s="320">
        <f>SUM(D94)</f>
        <v>0</v>
      </c>
      <c r="E93" s="318"/>
    </row>
    <row r="94" spans="1:5" ht="18" x14ac:dyDescent="0.25">
      <c r="A94" s="234">
        <v>55599</v>
      </c>
      <c r="B94" s="235" t="s">
        <v>364</v>
      </c>
      <c r="C94" s="528"/>
      <c r="D94" s="528">
        <v>0</v>
      </c>
      <c r="E94" s="318"/>
    </row>
    <row r="95" spans="1:5" ht="18" x14ac:dyDescent="0.25">
      <c r="A95" s="222">
        <v>556</v>
      </c>
      <c r="B95" s="238" t="s">
        <v>365</v>
      </c>
      <c r="C95" s="320">
        <f>SUM(C96:C98)</f>
        <v>0</v>
      </c>
      <c r="D95" s="320">
        <f>SUM(D96:D98)</f>
        <v>0</v>
      </c>
      <c r="E95" s="320">
        <f>SUM(E96:E98)</f>
        <v>0</v>
      </c>
    </row>
    <row r="96" spans="1:5" ht="18" x14ac:dyDescent="0.25">
      <c r="A96" s="234">
        <v>55601</v>
      </c>
      <c r="B96" s="235" t="s">
        <v>366</v>
      </c>
      <c r="C96" s="528">
        <v>0</v>
      </c>
      <c r="D96" s="528">
        <v>0</v>
      </c>
      <c r="E96" s="321">
        <v>0</v>
      </c>
    </row>
    <row r="97" spans="1:5" ht="18" x14ac:dyDescent="0.25">
      <c r="A97" s="234">
        <v>55602</v>
      </c>
      <c r="B97" s="235" t="s">
        <v>367</v>
      </c>
      <c r="C97" s="528">
        <v>0</v>
      </c>
      <c r="D97" s="528">
        <v>0</v>
      </c>
      <c r="E97" s="318"/>
    </row>
    <row r="98" spans="1:5" ht="18" x14ac:dyDescent="0.25">
      <c r="A98" s="234">
        <v>55603</v>
      </c>
      <c r="B98" s="235" t="s">
        <v>368</v>
      </c>
      <c r="C98" s="528">
        <v>0</v>
      </c>
      <c r="D98" s="528">
        <v>0</v>
      </c>
      <c r="E98" s="318"/>
    </row>
    <row r="99" spans="1:5" ht="18" x14ac:dyDescent="0.25">
      <c r="A99" s="222">
        <v>557</v>
      </c>
      <c r="B99" s="238" t="s">
        <v>369</v>
      </c>
      <c r="C99" s="320">
        <f>SUM(C100:C100)</f>
        <v>0</v>
      </c>
      <c r="D99" s="320">
        <f>SUM(D100:D100)</f>
        <v>0</v>
      </c>
      <c r="E99" s="318"/>
    </row>
    <row r="100" spans="1:5" ht="18" x14ac:dyDescent="0.25">
      <c r="A100" s="234">
        <v>55799</v>
      </c>
      <c r="B100" s="235" t="s">
        <v>370</v>
      </c>
      <c r="C100" s="528">
        <v>0</v>
      </c>
      <c r="D100" s="528">
        <v>0</v>
      </c>
      <c r="E100" s="318"/>
    </row>
    <row r="101" spans="1:5" ht="18" x14ac:dyDescent="0.25">
      <c r="A101" s="222">
        <v>56</v>
      </c>
      <c r="B101" s="238" t="s">
        <v>195</v>
      </c>
      <c r="C101" s="320">
        <f>SUM(C102,)</f>
        <v>0</v>
      </c>
      <c r="D101" s="320">
        <f>SUM(D102,)</f>
        <v>0</v>
      </c>
      <c r="E101" s="318"/>
    </row>
    <row r="102" spans="1:5" ht="18" x14ac:dyDescent="0.25">
      <c r="A102" s="222">
        <v>562</v>
      </c>
      <c r="B102" s="238" t="s">
        <v>371</v>
      </c>
      <c r="C102" s="320">
        <f>SUM(C103:C106)</f>
        <v>0</v>
      </c>
      <c r="D102" s="320">
        <f>SUM(D103:D106)</f>
        <v>0</v>
      </c>
      <c r="E102" s="318"/>
    </row>
    <row r="103" spans="1:5" ht="18" x14ac:dyDescent="0.25">
      <c r="A103" s="234">
        <v>56201</v>
      </c>
      <c r="B103" s="235" t="s">
        <v>195</v>
      </c>
      <c r="C103" s="528">
        <v>0</v>
      </c>
      <c r="D103" s="528">
        <v>0</v>
      </c>
      <c r="E103" s="318"/>
    </row>
    <row r="104" spans="1:5" ht="18" x14ac:dyDescent="0.25">
      <c r="A104" s="234">
        <v>56303</v>
      </c>
      <c r="B104" s="235" t="s">
        <v>372</v>
      </c>
      <c r="C104" s="528"/>
      <c r="D104" s="528">
        <v>0</v>
      </c>
      <c r="E104" s="318"/>
    </row>
    <row r="105" spans="1:5" ht="18" x14ac:dyDescent="0.25">
      <c r="A105" s="234">
        <v>56304</v>
      </c>
      <c r="B105" s="235" t="s">
        <v>373</v>
      </c>
      <c r="C105" s="528">
        <v>0</v>
      </c>
      <c r="D105" s="528">
        <v>0</v>
      </c>
      <c r="E105" s="318"/>
    </row>
    <row r="106" spans="1:5" ht="18" x14ac:dyDescent="0.25">
      <c r="A106" s="234">
        <v>56305</v>
      </c>
      <c r="B106" s="235" t="s">
        <v>374</v>
      </c>
      <c r="C106" s="528"/>
      <c r="D106" s="528">
        <v>0</v>
      </c>
      <c r="E106" s="318"/>
    </row>
    <row r="107" spans="1:5" ht="18" x14ac:dyDescent="0.25">
      <c r="A107" s="222">
        <v>61</v>
      </c>
      <c r="B107" s="238" t="s">
        <v>197</v>
      </c>
      <c r="C107" s="320">
        <f>SUM(C108,C116,C121,)+C114</f>
        <v>58554.75</v>
      </c>
      <c r="D107" s="320">
        <f>SUM(D108,D116,D121,)</f>
        <v>0</v>
      </c>
      <c r="E107" s="318"/>
    </row>
    <row r="108" spans="1:5" ht="18" x14ac:dyDescent="0.25">
      <c r="A108" s="222">
        <v>611</v>
      </c>
      <c r="B108" s="238" t="s">
        <v>375</v>
      </c>
      <c r="C108" s="320">
        <f>SUM(C109:C113)</f>
        <v>0</v>
      </c>
      <c r="D108" s="320">
        <f>SUM(D109:D110)</f>
        <v>0</v>
      </c>
      <c r="E108" s="318"/>
    </row>
    <row r="109" spans="1:5" ht="18" x14ac:dyDescent="0.25">
      <c r="A109" s="234">
        <v>61101</v>
      </c>
      <c r="B109" s="235" t="s">
        <v>376</v>
      </c>
      <c r="C109" s="528">
        <v>0</v>
      </c>
      <c r="D109" s="528">
        <v>0</v>
      </c>
      <c r="E109" s="318"/>
    </row>
    <row r="110" spans="1:5" ht="18" x14ac:dyDescent="0.25">
      <c r="A110" s="234">
        <v>61102</v>
      </c>
      <c r="B110" s="235" t="s">
        <v>377</v>
      </c>
      <c r="C110" s="528">
        <v>0</v>
      </c>
      <c r="D110" s="528">
        <v>0</v>
      </c>
      <c r="E110" s="318"/>
    </row>
    <row r="111" spans="1:5" ht="18" x14ac:dyDescent="0.25">
      <c r="A111" s="234">
        <v>61105</v>
      </c>
      <c r="B111" s="235" t="s">
        <v>378</v>
      </c>
      <c r="C111" s="528">
        <v>0</v>
      </c>
      <c r="D111" s="528">
        <v>0</v>
      </c>
      <c r="E111" s="318"/>
    </row>
    <row r="112" spans="1:5" ht="18" x14ac:dyDescent="0.25">
      <c r="A112" s="234">
        <v>61104</v>
      </c>
      <c r="B112" s="235" t="s">
        <v>379</v>
      </c>
      <c r="C112" s="528">
        <v>0</v>
      </c>
      <c r="D112" s="528">
        <v>0</v>
      </c>
      <c r="E112" s="318"/>
    </row>
    <row r="113" spans="1:5" ht="18" x14ac:dyDescent="0.25">
      <c r="A113" s="234">
        <v>61199</v>
      </c>
      <c r="B113" s="235" t="s">
        <v>380</v>
      </c>
      <c r="C113" s="528">
        <v>0</v>
      </c>
      <c r="D113" s="528">
        <v>0</v>
      </c>
      <c r="E113" s="318"/>
    </row>
    <row r="114" spans="1:5" ht="18" x14ac:dyDescent="0.25">
      <c r="A114" s="222">
        <v>612</v>
      </c>
      <c r="B114" s="238" t="s">
        <v>381</v>
      </c>
      <c r="C114" s="320">
        <f>+C115</f>
        <v>0</v>
      </c>
      <c r="D114" s="528"/>
      <c r="E114" s="318"/>
    </row>
    <row r="115" spans="1:5" ht="18" x14ac:dyDescent="0.25">
      <c r="A115" s="234">
        <v>61201</v>
      </c>
      <c r="B115" s="235" t="s">
        <v>382</v>
      </c>
      <c r="C115" s="528">
        <v>0</v>
      </c>
      <c r="D115" s="528"/>
      <c r="E115" s="318"/>
    </row>
    <row r="116" spans="1:5" ht="18" x14ac:dyDescent="0.25">
      <c r="A116" s="222">
        <v>615</v>
      </c>
      <c r="B116" s="238" t="s">
        <v>383</v>
      </c>
      <c r="C116" s="320">
        <f>SUM(C117:C120)</f>
        <v>0</v>
      </c>
      <c r="D116" s="320">
        <f>SUM(D120)</f>
        <v>0</v>
      </c>
      <c r="E116" s="318"/>
    </row>
    <row r="117" spans="1:5" ht="18" x14ac:dyDescent="0.25">
      <c r="A117" s="234">
        <v>61501</v>
      </c>
      <c r="B117" s="245" t="s">
        <v>384</v>
      </c>
      <c r="C117" s="320">
        <v>0</v>
      </c>
      <c r="D117" s="320"/>
      <c r="E117" s="318"/>
    </row>
    <row r="118" spans="1:5" ht="18" x14ac:dyDescent="0.25">
      <c r="A118" s="234">
        <v>61502</v>
      </c>
      <c r="B118" s="245" t="s">
        <v>385</v>
      </c>
      <c r="C118" s="320">
        <v>0</v>
      </c>
      <c r="D118" s="320"/>
      <c r="E118" s="318"/>
    </row>
    <row r="119" spans="1:5" ht="18" x14ac:dyDescent="0.25">
      <c r="A119" s="234">
        <v>61503</v>
      </c>
      <c r="B119" s="245" t="s">
        <v>386</v>
      </c>
      <c r="C119" s="320">
        <v>0</v>
      </c>
      <c r="D119" s="320"/>
      <c r="E119" s="318"/>
    </row>
    <row r="120" spans="1:5" ht="18" x14ac:dyDescent="0.25">
      <c r="A120" s="234">
        <v>61599</v>
      </c>
      <c r="B120" s="245" t="s">
        <v>387</v>
      </c>
      <c r="C120" s="528">
        <v>0</v>
      </c>
      <c r="D120" s="528"/>
      <c r="E120" s="318"/>
    </row>
    <row r="121" spans="1:5" ht="18" x14ac:dyDescent="0.25">
      <c r="A121" s="222">
        <v>616</v>
      </c>
      <c r="B121" s="238" t="s">
        <v>388</v>
      </c>
      <c r="C121" s="320">
        <f>SUM(C122:C129)</f>
        <v>58554.75</v>
      </c>
      <c r="D121" s="320">
        <f>SUM(D122:D129)</f>
        <v>0</v>
      </c>
      <c r="E121" s="318"/>
    </row>
    <row r="122" spans="1:5" ht="18" x14ac:dyDescent="0.25">
      <c r="A122" s="234">
        <v>61601</v>
      </c>
      <c r="B122" s="235" t="s">
        <v>389</v>
      </c>
      <c r="C122" s="528">
        <v>0</v>
      </c>
      <c r="D122" s="320">
        <v>0</v>
      </c>
      <c r="E122" s="318"/>
    </row>
    <row r="123" spans="1:5" ht="18" x14ac:dyDescent="0.25">
      <c r="A123" s="234">
        <v>61602</v>
      </c>
      <c r="B123" s="235" t="s">
        <v>390</v>
      </c>
      <c r="C123" s="528">
        <v>0</v>
      </c>
      <c r="D123" s="320">
        <v>0</v>
      </c>
      <c r="E123" s="318"/>
    </row>
    <row r="124" spans="1:5" ht="18" x14ac:dyDescent="0.25">
      <c r="A124" s="234">
        <v>61603</v>
      </c>
      <c r="B124" s="235" t="s">
        <v>391</v>
      </c>
      <c r="C124" s="528">
        <v>0</v>
      </c>
      <c r="D124" s="320">
        <v>0</v>
      </c>
      <c r="E124" s="318"/>
    </row>
    <row r="125" spans="1:5" ht="18" x14ac:dyDescent="0.25">
      <c r="A125" s="234">
        <v>61604</v>
      </c>
      <c r="B125" s="235" t="s">
        <v>392</v>
      </c>
      <c r="C125" s="528">
        <v>0</v>
      </c>
      <c r="D125" s="320">
        <v>0</v>
      </c>
      <c r="E125" s="318"/>
    </row>
    <row r="126" spans="1:5" ht="18" x14ac:dyDescent="0.25">
      <c r="A126" s="234">
        <v>61606</v>
      </c>
      <c r="B126" s="235" t="s">
        <v>393</v>
      </c>
      <c r="C126" s="528">
        <v>0</v>
      </c>
      <c r="D126" s="320">
        <v>0</v>
      </c>
      <c r="E126" s="318"/>
    </row>
    <row r="127" spans="1:5" ht="18" x14ac:dyDescent="0.25">
      <c r="A127" s="234">
        <v>61607</v>
      </c>
      <c r="B127" s="235" t="s">
        <v>394</v>
      </c>
      <c r="C127" s="528">
        <f>+'LISTADE PROYECTOS 2015'!G222</f>
        <v>58554.75</v>
      </c>
      <c r="D127" s="320"/>
      <c r="E127" s="318"/>
    </row>
    <row r="128" spans="1:5" ht="18" x14ac:dyDescent="0.25">
      <c r="A128" s="234">
        <v>61608</v>
      </c>
      <c r="B128" s="235" t="s">
        <v>395</v>
      </c>
      <c r="C128" s="528">
        <v>0</v>
      </c>
      <c r="D128" s="320">
        <v>0</v>
      </c>
      <c r="E128" s="318"/>
    </row>
    <row r="129" spans="1:5" ht="18" x14ac:dyDescent="0.25">
      <c r="A129" s="234">
        <v>61699</v>
      </c>
      <c r="B129" s="235" t="s">
        <v>396</v>
      </c>
      <c r="C129" s="528">
        <v>0</v>
      </c>
      <c r="D129" s="528">
        <v>0</v>
      </c>
      <c r="E129" s="318"/>
    </row>
    <row r="130" spans="1:5" ht="18" x14ac:dyDescent="0.25">
      <c r="A130" s="222">
        <v>62</v>
      </c>
      <c r="B130" s="238" t="s">
        <v>259</v>
      </c>
      <c r="C130" s="320">
        <f>SUM(C131,C133,)</f>
        <v>0</v>
      </c>
      <c r="D130" s="320">
        <f>SUM(D131,D133,)</f>
        <v>0</v>
      </c>
      <c r="E130" s="318"/>
    </row>
    <row r="131" spans="1:5" ht="18" x14ac:dyDescent="0.25">
      <c r="A131" s="222">
        <v>622</v>
      </c>
      <c r="B131" s="238" t="s">
        <v>397</v>
      </c>
      <c r="C131" s="320">
        <f>SUM(C132)</f>
        <v>0</v>
      </c>
      <c r="D131" s="320">
        <f>SUM(D132)</f>
        <v>0</v>
      </c>
      <c r="E131" s="318"/>
    </row>
    <row r="132" spans="1:5" ht="35.25" customHeight="1" x14ac:dyDescent="0.25">
      <c r="A132" s="234">
        <v>62201</v>
      </c>
      <c r="B132" s="249" t="s">
        <v>398</v>
      </c>
      <c r="C132" s="528"/>
      <c r="D132" s="528">
        <v>0</v>
      </c>
      <c r="E132" s="318"/>
    </row>
    <row r="133" spans="1:5" ht="18" x14ac:dyDescent="0.25">
      <c r="A133" s="222">
        <v>623</v>
      </c>
      <c r="B133" s="238" t="s">
        <v>399</v>
      </c>
      <c r="C133" s="320">
        <f>SUM(C134)</f>
        <v>0</v>
      </c>
      <c r="D133" s="320">
        <f>SUM(D134)</f>
        <v>0</v>
      </c>
      <c r="E133" s="318"/>
    </row>
    <row r="134" spans="1:5" ht="18" x14ac:dyDescent="0.25">
      <c r="A134" s="234">
        <v>62303</v>
      </c>
      <c r="B134" s="235" t="s">
        <v>372</v>
      </c>
      <c r="C134" s="528"/>
      <c r="D134" s="528">
        <v>0</v>
      </c>
      <c r="E134" s="318"/>
    </row>
    <row r="135" spans="1:5" ht="18" x14ac:dyDescent="0.25">
      <c r="A135" s="222">
        <v>71</v>
      </c>
      <c r="B135" s="238" t="s">
        <v>996</v>
      </c>
      <c r="C135" s="320">
        <f>+C136</f>
        <v>0</v>
      </c>
      <c r="D135" s="320">
        <f>SUM(D138)</f>
        <v>0</v>
      </c>
      <c r="E135" s="318"/>
    </row>
    <row r="136" spans="1:5" ht="36" x14ac:dyDescent="0.25">
      <c r="A136" s="222">
        <v>71308</v>
      </c>
      <c r="B136" s="249" t="s">
        <v>997</v>
      </c>
      <c r="C136" s="528">
        <v>0</v>
      </c>
      <c r="D136" s="320"/>
      <c r="E136" s="318"/>
    </row>
    <row r="137" spans="1:5" ht="18" x14ac:dyDescent="0.25">
      <c r="A137" s="222">
        <v>72</v>
      </c>
      <c r="B137" s="238" t="s">
        <v>189</v>
      </c>
      <c r="C137" s="320"/>
      <c r="D137" s="320"/>
      <c r="E137" s="318"/>
    </row>
    <row r="138" spans="1:5" ht="18" x14ac:dyDescent="0.25">
      <c r="A138" s="222">
        <v>721</v>
      </c>
      <c r="B138" s="238" t="s">
        <v>400</v>
      </c>
      <c r="C138" s="320">
        <f>SUM(C139)</f>
        <v>0</v>
      </c>
      <c r="D138" s="320">
        <f>SUM(D139)</f>
        <v>0</v>
      </c>
      <c r="E138" s="318"/>
    </row>
    <row r="139" spans="1:5" ht="18.75" thickBot="1" x14ac:dyDescent="0.3">
      <c r="A139" s="250">
        <v>72101</v>
      </c>
      <c r="B139" s="251" t="s">
        <v>400</v>
      </c>
      <c r="C139" s="370">
        <v>0</v>
      </c>
      <c r="D139" s="370">
        <v>0</v>
      </c>
      <c r="E139" s="322"/>
    </row>
    <row r="140" spans="1:5" ht="18" x14ac:dyDescent="0.25">
      <c r="A140" s="254"/>
      <c r="B140" s="255" t="s">
        <v>93</v>
      </c>
      <c r="C140" s="323">
        <f>SUM(C35+C90+C101+C107+C130+C135)+C12</f>
        <v>58554.75</v>
      </c>
      <c r="D140" s="323">
        <f>SUM(D35+D90+D101+D107+D130+D135)+D12</f>
        <v>0</v>
      </c>
      <c r="E140" s="323">
        <f>SUM(C140:D140)</f>
        <v>58554.75</v>
      </c>
    </row>
  </sheetData>
  <mergeCells count="10">
    <mergeCell ref="A9:E9"/>
    <mergeCell ref="A10:B10"/>
    <mergeCell ref="C10:D10"/>
    <mergeCell ref="E10:E11"/>
    <mergeCell ref="A3:E3"/>
    <mergeCell ref="A4:E4"/>
    <mergeCell ref="A5:E5"/>
    <mergeCell ref="A6:E6"/>
    <mergeCell ref="A7:E7"/>
    <mergeCell ref="A8:E8"/>
  </mergeCells>
  <pageMargins left="0.51181102362204722" right="0.31496062992125984" top="0.74803149606299213" bottom="0.55118110236220474" header="0.31496062992125984" footer="0.31496062992125984"/>
  <pageSetup scale="80" orientation="portrait" r:id="rId1"/>
  <legacy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E140"/>
  <sheetViews>
    <sheetView topLeftCell="A87" workbookViewId="0">
      <selection activeCell="E145" sqref="E145"/>
    </sheetView>
  </sheetViews>
  <sheetFormatPr baseColWidth="10" defaultRowHeight="15" x14ac:dyDescent="0.25"/>
  <cols>
    <col min="2" max="2" width="47" customWidth="1"/>
    <col min="3" max="3" width="20.140625" customWidth="1"/>
    <col min="4" max="4" width="22.85546875" customWidth="1"/>
    <col min="5" max="5" width="22.7109375" customWidth="1"/>
  </cols>
  <sheetData>
    <row r="3" spans="1:5" ht="18" x14ac:dyDescent="0.25">
      <c r="A3" s="672" t="s">
        <v>401</v>
      </c>
      <c r="B3" s="672"/>
      <c r="C3" s="672"/>
      <c r="D3" s="672"/>
      <c r="E3" s="672"/>
    </row>
    <row r="4" spans="1:5" ht="18" x14ac:dyDescent="0.25">
      <c r="A4" s="672" t="s">
        <v>402</v>
      </c>
      <c r="B4" s="672"/>
      <c r="C4" s="672"/>
      <c r="D4" s="672"/>
      <c r="E4" s="672"/>
    </row>
    <row r="5" spans="1:5" ht="18" x14ac:dyDescent="0.25">
      <c r="A5" s="672" t="s">
        <v>163</v>
      </c>
      <c r="B5" s="672"/>
      <c r="C5" s="672"/>
      <c r="D5" s="672"/>
      <c r="E5" s="672"/>
    </row>
    <row r="6" spans="1:5" ht="18" x14ac:dyDescent="0.25">
      <c r="A6" s="672" t="s">
        <v>438</v>
      </c>
      <c r="B6" s="672"/>
      <c r="C6" s="672"/>
      <c r="D6" s="672"/>
      <c r="E6" s="672"/>
    </row>
    <row r="7" spans="1:5" ht="18" x14ac:dyDescent="0.25">
      <c r="A7" s="672" t="s">
        <v>403</v>
      </c>
      <c r="B7" s="672"/>
      <c r="C7" s="672"/>
      <c r="D7" s="672"/>
      <c r="E7" s="672"/>
    </row>
    <row r="8" spans="1:5" ht="18" x14ac:dyDescent="0.25">
      <c r="A8" s="672" t="s">
        <v>404</v>
      </c>
      <c r="B8" s="672"/>
      <c r="C8" s="672"/>
      <c r="D8" s="672"/>
      <c r="E8" s="672"/>
    </row>
    <row r="9" spans="1:5" ht="18" x14ac:dyDescent="0.25">
      <c r="A9" s="673" t="s">
        <v>632</v>
      </c>
      <c r="B9" s="673"/>
      <c r="C9" s="673"/>
      <c r="D9" s="673"/>
      <c r="E9" s="673"/>
    </row>
    <row r="10" spans="1:5" ht="18" x14ac:dyDescent="0.25">
      <c r="A10" s="664" t="s">
        <v>269</v>
      </c>
      <c r="B10" s="664"/>
      <c r="C10" s="664" t="s">
        <v>270</v>
      </c>
      <c r="D10" s="664"/>
      <c r="E10" s="665" t="s">
        <v>93</v>
      </c>
    </row>
    <row r="11" spans="1:5" ht="54" x14ac:dyDescent="0.25">
      <c r="A11" s="217" t="s">
        <v>271</v>
      </c>
      <c r="B11" s="217" t="s">
        <v>272</v>
      </c>
      <c r="C11" s="218" t="s">
        <v>405</v>
      </c>
      <c r="D11" s="218" t="s">
        <v>275</v>
      </c>
      <c r="E11" s="665"/>
    </row>
    <row r="12" spans="1:5" ht="18" x14ac:dyDescent="0.25">
      <c r="A12" s="219">
        <v>51</v>
      </c>
      <c r="B12" s="220" t="s">
        <v>192</v>
      </c>
      <c r="C12" s="296">
        <f>SUM(C13,C18,C22,C25,C27,C29,C32)</f>
        <v>0</v>
      </c>
      <c r="D12" s="296">
        <f>SUM(D13,D18,D22,D25,D27,D29,D32)</f>
        <v>0</v>
      </c>
      <c r="E12" s="296"/>
    </row>
    <row r="13" spans="1:5" ht="18" x14ac:dyDescent="0.25">
      <c r="A13" s="222">
        <v>511</v>
      </c>
      <c r="B13" s="223" t="s">
        <v>276</v>
      </c>
      <c r="C13" s="361">
        <f>SUM(C14:C17)</f>
        <v>0</v>
      </c>
      <c r="D13" s="361">
        <f>SUM(D14:D17)</f>
        <v>0</v>
      </c>
      <c r="E13" s="297"/>
    </row>
    <row r="14" spans="1:5" ht="18" x14ac:dyDescent="0.25">
      <c r="A14" s="226" t="s">
        <v>277</v>
      </c>
      <c r="B14" s="227" t="s">
        <v>278</v>
      </c>
      <c r="C14" s="362">
        <v>0</v>
      </c>
      <c r="D14" s="363">
        <v>0</v>
      </c>
      <c r="E14" s="297"/>
    </row>
    <row r="15" spans="1:5" ht="18" x14ac:dyDescent="0.25">
      <c r="A15" s="226" t="s">
        <v>279</v>
      </c>
      <c r="B15" s="227" t="s">
        <v>280</v>
      </c>
      <c r="C15" s="362">
        <v>0</v>
      </c>
      <c r="D15" s="363">
        <v>0</v>
      </c>
      <c r="E15" s="297"/>
    </row>
    <row r="16" spans="1:5" ht="18" x14ac:dyDescent="0.25">
      <c r="A16" s="226" t="s">
        <v>281</v>
      </c>
      <c r="B16" s="227" t="s">
        <v>282</v>
      </c>
      <c r="C16" s="362">
        <v>0</v>
      </c>
      <c r="D16" s="363">
        <v>0</v>
      </c>
      <c r="E16" s="297"/>
    </row>
    <row r="17" spans="1:5" ht="18" x14ac:dyDescent="0.25">
      <c r="A17" s="226" t="s">
        <v>283</v>
      </c>
      <c r="B17" s="227" t="s">
        <v>284</v>
      </c>
      <c r="C17" s="364">
        <v>0</v>
      </c>
      <c r="D17" s="365">
        <v>0</v>
      </c>
      <c r="E17" s="300"/>
    </row>
    <row r="18" spans="1:5" ht="18" x14ac:dyDescent="0.25">
      <c r="A18" s="232" t="s">
        <v>285</v>
      </c>
      <c r="B18" s="233" t="s">
        <v>286</v>
      </c>
      <c r="C18" s="366">
        <f>SUM(C19:C21)</f>
        <v>0</v>
      </c>
      <c r="D18" s="366">
        <f>SUM(D19:D21)</f>
        <v>0</v>
      </c>
      <c r="E18" s="297"/>
    </row>
    <row r="19" spans="1:5" ht="18" x14ac:dyDescent="0.25">
      <c r="A19" s="226" t="s">
        <v>287</v>
      </c>
      <c r="B19" s="227" t="s">
        <v>278</v>
      </c>
      <c r="C19" s="363">
        <v>0</v>
      </c>
      <c r="D19" s="363">
        <v>0</v>
      </c>
      <c r="E19" s="297"/>
    </row>
    <row r="20" spans="1:5" ht="18" x14ac:dyDescent="0.25">
      <c r="A20" s="234">
        <v>51202</v>
      </c>
      <c r="B20" s="235" t="s">
        <v>288</v>
      </c>
      <c r="C20" s="363">
        <v>0</v>
      </c>
      <c r="D20" s="363">
        <v>0</v>
      </c>
      <c r="E20" s="297"/>
    </row>
    <row r="21" spans="1:5" ht="18" x14ac:dyDescent="0.25">
      <c r="A21" s="226" t="s">
        <v>289</v>
      </c>
      <c r="B21" s="227" t="s">
        <v>280</v>
      </c>
      <c r="C21" s="363">
        <v>0</v>
      </c>
      <c r="D21" s="363">
        <v>0</v>
      </c>
      <c r="E21" s="297"/>
    </row>
    <row r="22" spans="1:5" ht="18" x14ac:dyDescent="0.25">
      <c r="A22" s="232" t="s">
        <v>290</v>
      </c>
      <c r="B22" s="233" t="s">
        <v>291</v>
      </c>
      <c r="C22" s="366">
        <f>SUM(C23:C24)</f>
        <v>0</v>
      </c>
      <c r="D22" s="366">
        <f>SUM(D23:D24)</f>
        <v>0</v>
      </c>
      <c r="E22" s="297"/>
    </row>
    <row r="23" spans="1:5" ht="18" x14ac:dyDescent="0.25">
      <c r="A23" s="234">
        <v>51301</v>
      </c>
      <c r="B23" s="235" t="s">
        <v>292</v>
      </c>
      <c r="C23" s="367">
        <v>0</v>
      </c>
      <c r="D23" s="367">
        <v>0</v>
      </c>
      <c r="E23" s="297"/>
    </row>
    <row r="24" spans="1:5" ht="18" x14ac:dyDescent="0.25">
      <c r="A24" s="234">
        <v>51302</v>
      </c>
      <c r="B24" s="235" t="s">
        <v>293</v>
      </c>
      <c r="C24" s="368">
        <v>0</v>
      </c>
      <c r="D24" s="367">
        <v>0</v>
      </c>
      <c r="E24" s="297"/>
    </row>
    <row r="25" spans="1:5" ht="18" x14ac:dyDescent="0.25">
      <c r="A25" s="222">
        <v>514</v>
      </c>
      <c r="B25" s="238" t="s">
        <v>294</v>
      </c>
      <c r="C25" s="304">
        <f>SUM(C26)</f>
        <v>0</v>
      </c>
      <c r="D25" s="304">
        <f>SUM(D26)</f>
        <v>0</v>
      </c>
      <c r="E25" s="297"/>
    </row>
    <row r="26" spans="1:5" ht="18" x14ac:dyDescent="0.25">
      <c r="A26" s="226" t="s">
        <v>295</v>
      </c>
      <c r="B26" s="227" t="s">
        <v>296</v>
      </c>
      <c r="C26" s="363">
        <v>0</v>
      </c>
      <c r="D26" s="363">
        <v>0</v>
      </c>
      <c r="E26" s="297"/>
    </row>
    <row r="27" spans="1:5" ht="18" x14ac:dyDescent="0.25">
      <c r="A27" s="222">
        <v>515</v>
      </c>
      <c r="B27" s="238" t="s">
        <v>297</v>
      </c>
      <c r="C27" s="366">
        <f>SUM(C28)</f>
        <v>0</v>
      </c>
      <c r="D27" s="366">
        <f>SUM(D28)</f>
        <v>0</v>
      </c>
      <c r="E27" s="297"/>
    </row>
    <row r="28" spans="1:5" ht="18" x14ac:dyDescent="0.25">
      <c r="A28" s="226" t="s">
        <v>298</v>
      </c>
      <c r="B28" s="227" t="s">
        <v>299</v>
      </c>
      <c r="C28" s="363">
        <v>0</v>
      </c>
      <c r="D28" s="363">
        <v>0</v>
      </c>
      <c r="E28" s="297"/>
    </row>
    <row r="29" spans="1:5" ht="18" x14ac:dyDescent="0.25">
      <c r="A29" s="232" t="s">
        <v>300</v>
      </c>
      <c r="B29" s="233" t="s">
        <v>301</v>
      </c>
      <c r="C29" s="366" t="s">
        <v>302</v>
      </c>
      <c r="D29" s="366">
        <f>SUM(D30:D31)</f>
        <v>0</v>
      </c>
      <c r="E29" s="297"/>
    </row>
    <row r="30" spans="1:5" ht="18" x14ac:dyDescent="0.25">
      <c r="A30" s="234">
        <v>51601</v>
      </c>
      <c r="B30" s="235" t="s">
        <v>301</v>
      </c>
      <c r="C30" s="367">
        <v>0</v>
      </c>
      <c r="D30" s="367">
        <v>0</v>
      </c>
      <c r="E30" s="297"/>
    </row>
    <row r="31" spans="1:5" ht="18" x14ac:dyDescent="0.25">
      <c r="A31" s="234">
        <v>51602</v>
      </c>
      <c r="B31" s="235" t="s">
        <v>303</v>
      </c>
      <c r="C31" s="367">
        <v>0</v>
      </c>
      <c r="D31" s="367">
        <v>0</v>
      </c>
      <c r="E31" s="297"/>
    </row>
    <row r="32" spans="1:5" ht="18" x14ac:dyDescent="0.25">
      <c r="A32" s="222">
        <v>519</v>
      </c>
      <c r="B32" s="238" t="s">
        <v>307</v>
      </c>
      <c r="C32" s="304">
        <f>SUM(C33:C34)</f>
        <v>0</v>
      </c>
      <c r="D32" s="304">
        <f>SUM(D33:D34)</f>
        <v>0</v>
      </c>
      <c r="E32" s="297"/>
    </row>
    <row r="33" spans="1:5" ht="18" x14ac:dyDescent="0.25">
      <c r="A33" s="234">
        <v>51901</v>
      </c>
      <c r="B33" s="235" t="s">
        <v>308</v>
      </c>
      <c r="C33" s="367">
        <v>0</v>
      </c>
      <c r="D33" s="367">
        <v>0</v>
      </c>
      <c r="E33" s="297"/>
    </row>
    <row r="34" spans="1:5" ht="18" x14ac:dyDescent="0.25">
      <c r="A34" s="234">
        <v>51999</v>
      </c>
      <c r="B34" s="235" t="s">
        <v>307</v>
      </c>
      <c r="C34" s="367">
        <v>0</v>
      </c>
      <c r="D34" s="367">
        <v>0</v>
      </c>
      <c r="E34" s="297"/>
    </row>
    <row r="35" spans="1:5" ht="18" x14ac:dyDescent="0.25">
      <c r="A35" s="222">
        <v>54</v>
      </c>
      <c r="B35" s="238" t="s">
        <v>193</v>
      </c>
      <c r="C35" s="366">
        <f>SUM(C36,C56,C62,C79,)</f>
        <v>0</v>
      </c>
      <c r="D35" s="366">
        <f>SUM(D36,D56,D62,D79,)</f>
        <v>0</v>
      </c>
      <c r="E35" s="297"/>
    </row>
    <row r="36" spans="1:5" ht="18" x14ac:dyDescent="0.25">
      <c r="A36" s="222">
        <v>541</v>
      </c>
      <c r="B36" s="238" t="s">
        <v>309</v>
      </c>
      <c r="C36" s="304">
        <f>SUM(C37:C55)</f>
        <v>0</v>
      </c>
      <c r="D36" s="304">
        <f>SUM(D37:D55)</f>
        <v>0</v>
      </c>
      <c r="E36" s="297"/>
    </row>
    <row r="37" spans="1:5" ht="18" x14ac:dyDescent="0.25">
      <c r="A37" s="234">
        <v>54101</v>
      </c>
      <c r="B37" s="235" t="s">
        <v>310</v>
      </c>
      <c r="C37" s="367">
        <v>0</v>
      </c>
      <c r="D37" s="367">
        <v>0</v>
      </c>
      <c r="E37" s="297"/>
    </row>
    <row r="38" spans="1:5" ht="18" x14ac:dyDescent="0.25">
      <c r="A38" s="234">
        <v>54103</v>
      </c>
      <c r="B38" s="235" t="s">
        <v>311</v>
      </c>
      <c r="C38" s="367">
        <v>0</v>
      </c>
      <c r="D38" s="367">
        <v>0</v>
      </c>
      <c r="E38" s="297"/>
    </row>
    <row r="39" spans="1:5" ht="18" x14ac:dyDescent="0.25">
      <c r="A39" s="234">
        <v>54104</v>
      </c>
      <c r="B39" s="235" t="s">
        <v>312</v>
      </c>
      <c r="C39" s="367">
        <v>0</v>
      </c>
      <c r="D39" s="367">
        <v>0</v>
      </c>
      <c r="E39" s="297"/>
    </row>
    <row r="40" spans="1:5" ht="18" x14ac:dyDescent="0.25">
      <c r="A40" s="234">
        <v>54105</v>
      </c>
      <c r="B40" s="235" t="s">
        <v>313</v>
      </c>
      <c r="C40" s="367">
        <v>0</v>
      </c>
      <c r="D40" s="367">
        <v>0</v>
      </c>
      <c r="E40" s="297"/>
    </row>
    <row r="41" spans="1:5" ht="18" x14ac:dyDescent="0.25">
      <c r="A41" s="234">
        <v>54106</v>
      </c>
      <c r="B41" s="235" t="s">
        <v>314</v>
      </c>
      <c r="C41" s="367">
        <v>0</v>
      </c>
      <c r="D41" s="367">
        <v>0</v>
      </c>
      <c r="E41" s="297"/>
    </row>
    <row r="42" spans="1:5" ht="18" x14ac:dyDescent="0.25">
      <c r="A42" s="234">
        <v>54107</v>
      </c>
      <c r="B42" s="235" t="s">
        <v>315</v>
      </c>
      <c r="C42" s="367">
        <v>0</v>
      </c>
      <c r="D42" s="367">
        <v>0</v>
      </c>
      <c r="E42" s="297"/>
    </row>
    <row r="43" spans="1:5" ht="18" x14ac:dyDescent="0.25">
      <c r="A43" s="234">
        <v>54108</v>
      </c>
      <c r="B43" s="235" t="s">
        <v>316</v>
      </c>
      <c r="C43" s="367">
        <v>0</v>
      </c>
      <c r="D43" s="367">
        <v>0</v>
      </c>
      <c r="E43" s="297"/>
    </row>
    <row r="44" spans="1:5" ht="18" x14ac:dyDescent="0.25">
      <c r="A44" s="234">
        <v>54109</v>
      </c>
      <c r="B44" s="235" t="s">
        <v>317</v>
      </c>
      <c r="C44" s="367">
        <v>0</v>
      </c>
      <c r="D44" s="367">
        <v>0</v>
      </c>
      <c r="E44" s="297"/>
    </row>
    <row r="45" spans="1:5" ht="18" x14ac:dyDescent="0.25">
      <c r="A45" s="234">
        <v>54110</v>
      </c>
      <c r="B45" s="235" t="s">
        <v>318</v>
      </c>
      <c r="C45" s="367">
        <v>0</v>
      </c>
      <c r="D45" s="367">
        <v>0</v>
      </c>
      <c r="E45" s="297"/>
    </row>
    <row r="46" spans="1:5" ht="18" x14ac:dyDescent="0.25">
      <c r="A46" s="234">
        <v>54111</v>
      </c>
      <c r="B46" s="235" t="s">
        <v>319</v>
      </c>
      <c r="C46" s="367">
        <v>0</v>
      </c>
      <c r="D46" s="367">
        <v>0</v>
      </c>
      <c r="E46" s="297"/>
    </row>
    <row r="47" spans="1:5" ht="18" x14ac:dyDescent="0.25">
      <c r="A47" s="234">
        <v>54112</v>
      </c>
      <c r="B47" s="235" t="s">
        <v>320</v>
      </c>
      <c r="C47" s="367">
        <v>0</v>
      </c>
      <c r="D47" s="367">
        <v>0</v>
      </c>
      <c r="E47" s="297"/>
    </row>
    <row r="48" spans="1:5" ht="18" x14ac:dyDescent="0.25">
      <c r="A48" s="234">
        <v>54114</v>
      </c>
      <c r="B48" s="235" t="s">
        <v>321</v>
      </c>
      <c r="C48" s="367">
        <v>0</v>
      </c>
      <c r="D48" s="367">
        <v>0</v>
      </c>
      <c r="E48" s="297"/>
    </row>
    <row r="49" spans="1:5" ht="18" x14ac:dyDescent="0.25">
      <c r="A49" s="234">
        <v>54115</v>
      </c>
      <c r="B49" s="235" t="s">
        <v>322</v>
      </c>
      <c r="C49" s="367">
        <v>0</v>
      </c>
      <c r="D49" s="367">
        <v>0</v>
      </c>
      <c r="E49" s="297"/>
    </row>
    <row r="50" spans="1:5" ht="18" x14ac:dyDescent="0.25">
      <c r="A50" s="234">
        <v>54116</v>
      </c>
      <c r="B50" s="235" t="s">
        <v>323</v>
      </c>
      <c r="C50" s="367">
        <v>0</v>
      </c>
      <c r="D50" s="367">
        <v>0</v>
      </c>
      <c r="E50" s="297"/>
    </row>
    <row r="51" spans="1:5" ht="18" x14ac:dyDescent="0.25">
      <c r="A51" s="234">
        <v>54117</v>
      </c>
      <c r="B51" s="235" t="s">
        <v>324</v>
      </c>
      <c r="C51" s="367">
        <v>0</v>
      </c>
      <c r="D51" s="367">
        <v>0</v>
      </c>
      <c r="E51" s="297"/>
    </row>
    <row r="52" spans="1:5" ht="18" x14ac:dyDescent="0.25">
      <c r="A52" s="234">
        <v>54118</v>
      </c>
      <c r="B52" s="235" t="s">
        <v>325</v>
      </c>
      <c r="C52" s="367">
        <v>0</v>
      </c>
      <c r="D52" s="367">
        <v>0</v>
      </c>
      <c r="E52" s="297"/>
    </row>
    <row r="53" spans="1:5" ht="18" x14ac:dyDescent="0.25">
      <c r="A53" s="234">
        <v>54119</v>
      </c>
      <c r="B53" s="235" t="s">
        <v>326</v>
      </c>
      <c r="C53" s="367">
        <v>0</v>
      </c>
      <c r="D53" s="367">
        <v>0</v>
      </c>
      <c r="E53" s="297"/>
    </row>
    <row r="54" spans="1:5" ht="18" x14ac:dyDescent="0.25">
      <c r="A54" s="234">
        <v>54121</v>
      </c>
      <c r="B54" s="235" t="s">
        <v>327</v>
      </c>
      <c r="C54" s="367">
        <v>0</v>
      </c>
      <c r="D54" s="367">
        <v>0</v>
      </c>
      <c r="E54" s="297"/>
    </row>
    <row r="55" spans="1:5" ht="18" x14ac:dyDescent="0.25">
      <c r="A55" s="234">
        <v>54199</v>
      </c>
      <c r="B55" s="235" t="s">
        <v>328</v>
      </c>
      <c r="C55" s="367">
        <v>0</v>
      </c>
      <c r="D55" s="367">
        <v>0</v>
      </c>
      <c r="E55" s="297"/>
    </row>
    <row r="56" spans="1:5" ht="18" x14ac:dyDescent="0.25">
      <c r="A56" s="222">
        <v>542</v>
      </c>
      <c r="B56" s="238" t="s">
        <v>329</v>
      </c>
      <c r="C56" s="304">
        <f>SUM(C57:C61)</f>
        <v>0</v>
      </c>
      <c r="D56" s="304">
        <f>SUM(D57:D61)</f>
        <v>0</v>
      </c>
      <c r="E56" s="297"/>
    </row>
    <row r="57" spans="1:5" ht="18" x14ac:dyDescent="0.25">
      <c r="A57" s="234">
        <v>54205</v>
      </c>
      <c r="B57" s="235" t="s">
        <v>21</v>
      </c>
      <c r="C57" s="367">
        <v>0</v>
      </c>
      <c r="D57" s="367">
        <v>0</v>
      </c>
      <c r="E57" s="297"/>
    </row>
    <row r="58" spans="1:5" ht="18" x14ac:dyDescent="0.25">
      <c r="A58" s="234">
        <v>54201</v>
      </c>
      <c r="B58" s="235" t="s">
        <v>330</v>
      </c>
      <c r="C58" s="367">
        <v>0</v>
      </c>
      <c r="D58" s="367">
        <v>0</v>
      </c>
      <c r="E58" s="297"/>
    </row>
    <row r="59" spans="1:5" ht="18" x14ac:dyDescent="0.25">
      <c r="A59" s="234">
        <v>54202</v>
      </c>
      <c r="B59" s="235" t="s">
        <v>331</v>
      </c>
      <c r="C59" s="367">
        <v>0</v>
      </c>
      <c r="D59" s="367">
        <v>0</v>
      </c>
      <c r="E59" s="297"/>
    </row>
    <row r="60" spans="1:5" ht="18" x14ac:dyDescent="0.25">
      <c r="A60" s="234">
        <v>54203</v>
      </c>
      <c r="B60" s="235" t="s">
        <v>332</v>
      </c>
      <c r="C60" s="367">
        <v>0</v>
      </c>
      <c r="D60" s="367">
        <v>0</v>
      </c>
      <c r="E60" s="297"/>
    </row>
    <row r="61" spans="1:5" ht="18" x14ac:dyDescent="0.25">
      <c r="A61" s="234">
        <v>54204</v>
      </c>
      <c r="B61" s="215" t="s">
        <v>333</v>
      </c>
      <c r="C61" s="369">
        <v>0</v>
      </c>
      <c r="D61" s="369">
        <v>0</v>
      </c>
      <c r="E61" s="297"/>
    </row>
    <row r="62" spans="1:5" ht="18" x14ac:dyDescent="0.25">
      <c r="A62" s="222">
        <v>543</v>
      </c>
      <c r="B62" s="238" t="s">
        <v>334</v>
      </c>
      <c r="C62" s="304">
        <f>SUM(C63:C78)</f>
        <v>0</v>
      </c>
      <c r="D62" s="304">
        <f>SUM(D63:D78)</f>
        <v>0</v>
      </c>
      <c r="E62" s="297"/>
    </row>
    <row r="63" spans="1:5" ht="18" x14ac:dyDescent="0.25">
      <c r="A63" s="234">
        <v>54301</v>
      </c>
      <c r="B63" s="235" t="s">
        <v>335</v>
      </c>
      <c r="C63" s="367">
        <v>0</v>
      </c>
      <c r="D63" s="367">
        <v>0</v>
      </c>
      <c r="E63" s="297"/>
    </row>
    <row r="64" spans="1:5" ht="18" x14ac:dyDescent="0.25">
      <c r="A64" s="234">
        <v>54302</v>
      </c>
      <c r="B64" s="235" t="s">
        <v>336</v>
      </c>
      <c r="C64" s="367">
        <v>0</v>
      </c>
      <c r="D64" s="367">
        <v>0</v>
      </c>
      <c r="E64" s="297"/>
    </row>
    <row r="65" spans="1:5" ht="18" x14ac:dyDescent="0.25">
      <c r="A65" s="234">
        <v>54303</v>
      </c>
      <c r="B65" s="235" t="s">
        <v>337</v>
      </c>
      <c r="C65" s="367">
        <v>0</v>
      </c>
      <c r="D65" s="367">
        <v>0</v>
      </c>
      <c r="E65" s="297"/>
    </row>
    <row r="66" spans="1:5" ht="18" x14ac:dyDescent="0.25">
      <c r="A66" s="234">
        <v>54304</v>
      </c>
      <c r="B66" s="235" t="s">
        <v>338</v>
      </c>
      <c r="C66" s="367">
        <v>0</v>
      </c>
      <c r="D66" s="367">
        <v>0</v>
      </c>
      <c r="E66" s="297"/>
    </row>
    <row r="67" spans="1:5" ht="18" x14ac:dyDescent="0.25">
      <c r="A67" s="234">
        <v>54305</v>
      </c>
      <c r="B67" s="235" t="s">
        <v>339</v>
      </c>
      <c r="C67" s="367">
        <v>0</v>
      </c>
      <c r="D67" s="367">
        <v>0</v>
      </c>
      <c r="E67" s="297"/>
    </row>
    <row r="68" spans="1:5" ht="18" x14ac:dyDescent="0.25">
      <c r="A68" s="234">
        <v>54306</v>
      </c>
      <c r="B68" s="235" t="s">
        <v>340</v>
      </c>
      <c r="C68" s="367">
        <v>0</v>
      </c>
      <c r="D68" s="367">
        <v>0</v>
      </c>
      <c r="E68" s="297"/>
    </row>
    <row r="69" spans="1:5" ht="18" x14ac:dyDescent="0.25">
      <c r="A69" s="234">
        <v>54307</v>
      </c>
      <c r="B69" s="235" t="s">
        <v>341</v>
      </c>
      <c r="C69" s="367">
        <v>0</v>
      </c>
      <c r="D69" s="367">
        <v>0</v>
      </c>
      <c r="E69" s="297"/>
    </row>
    <row r="70" spans="1:5" ht="18" x14ac:dyDescent="0.25">
      <c r="A70" s="234">
        <v>54309</v>
      </c>
      <c r="B70" s="235" t="s">
        <v>342</v>
      </c>
      <c r="C70" s="367">
        <v>0</v>
      </c>
      <c r="D70" s="367">
        <v>0</v>
      </c>
      <c r="E70" s="297"/>
    </row>
    <row r="71" spans="1:5" ht="18" x14ac:dyDescent="0.25">
      <c r="A71" s="234">
        <v>54310</v>
      </c>
      <c r="B71" s="235" t="s">
        <v>343</v>
      </c>
      <c r="C71" s="367">
        <v>0</v>
      </c>
      <c r="D71" s="367">
        <v>0</v>
      </c>
      <c r="E71" s="297"/>
    </row>
    <row r="72" spans="1:5" ht="18" x14ac:dyDescent="0.25">
      <c r="A72" s="234">
        <v>54311</v>
      </c>
      <c r="B72" s="235" t="s">
        <v>344</v>
      </c>
      <c r="C72" s="367">
        <v>0</v>
      </c>
      <c r="D72" s="367">
        <v>0</v>
      </c>
      <c r="E72" s="297"/>
    </row>
    <row r="73" spans="1:5" ht="18" x14ac:dyDescent="0.25">
      <c r="A73" s="241">
        <v>54313</v>
      </c>
      <c r="B73" s="235" t="s">
        <v>345</v>
      </c>
      <c r="C73" s="367">
        <v>0</v>
      </c>
      <c r="D73" s="367">
        <v>0</v>
      </c>
      <c r="E73" s="297"/>
    </row>
    <row r="74" spans="1:5" ht="18" x14ac:dyDescent="0.25">
      <c r="A74" s="242">
        <v>54316</v>
      </c>
      <c r="B74" s="235" t="s">
        <v>346</v>
      </c>
      <c r="C74" s="367">
        <v>0</v>
      </c>
      <c r="D74" s="367">
        <v>0</v>
      </c>
      <c r="E74" s="297"/>
    </row>
    <row r="75" spans="1:5" ht="18" x14ac:dyDescent="0.25">
      <c r="A75" s="243">
        <v>54317</v>
      </c>
      <c r="B75" s="235" t="s">
        <v>347</v>
      </c>
      <c r="C75" s="367">
        <v>0</v>
      </c>
      <c r="D75" s="367">
        <v>0</v>
      </c>
      <c r="E75" s="297"/>
    </row>
    <row r="76" spans="1:5" ht="18" x14ac:dyDescent="0.25">
      <c r="A76" s="244">
        <v>54314</v>
      </c>
      <c r="B76" s="235" t="s">
        <v>348</v>
      </c>
      <c r="C76" s="367">
        <v>0</v>
      </c>
      <c r="D76" s="367">
        <v>0</v>
      </c>
      <c r="E76" s="297"/>
    </row>
    <row r="77" spans="1:5" ht="18" x14ac:dyDescent="0.25">
      <c r="A77" s="244">
        <v>54318</v>
      </c>
      <c r="B77" s="245" t="s">
        <v>349</v>
      </c>
      <c r="C77" s="367">
        <v>0</v>
      </c>
      <c r="D77" s="367"/>
      <c r="E77" s="297"/>
    </row>
    <row r="78" spans="1:5" ht="18" x14ac:dyDescent="0.25">
      <c r="A78" s="234">
        <v>54399</v>
      </c>
      <c r="B78" s="245" t="s">
        <v>350</v>
      </c>
      <c r="C78" s="367">
        <v>0</v>
      </c>
      <c r="D78" s="367">
        <v>0</v>
      </c>
      <c r="E78" s="297"/>
    </row>
    <row r="79" spans="1:5" ht="18" x14ac:dyDescent="0.25">
      <c r="A79" s="222">
        <v>544</v>
      </c>
      <c r="B79" s="246" t="s">
        <v>351</v>
      </c>
      <c r="C79" s="304">
        <f>SUM(C80:C89)</f>
        <v>0</v>
      </c>
      <c r="D79" s="304">
        <f>SUM(D80:D89)</f>
        <v>0</v>
      </c>
      <c r="E79" s="297"/>
    </row>
    <row r="80" spans="1:5" ht="18" x14ac:dyDescent="0.25">
      <c r="A80" s="234">
        <v>54401</v>
      </c>
      <c r="B80" s="235" t="s">
        <v>352</v>
      </c>
      <c r="C80" s="367">
        <v>0</v>
      </c>
      <c r="D80" s="367">
        <v>0</v>
      </c>
      <c r="E80" s="297"/>
    </row>
    <row r="81" spans="1:5" ht="18" x14ac:dyDescent="0.25">
      <c r="A81" s="234">
        <v>54404</v>
      </c>
      <c r="B81" s="235" t="s">
        <v>353</v>
      </c>
      <c r="C81" s="367">
        <v>0</v>
      </c>
      <c r="D81" s="367">
        <v>0</v>
      </c>
      <c r="E81" s="297"/>
    </row>
    <row r="82" spans="1:5" ht="18" x14ac:dyDescent="0.25">
      <c r="A82" s="234">
        <v>54403</v>
      </c>
      <c r="B82" s="235" t="s">
        <v>354</v>
      </c>
      <c r="C82" s="367">
        <v>0</v>
      </c>
      <c r="D82" s="367">
        <v>0</v>
      </c>
      <c r="E82" s="297"/>
    </row>
    <row r="83" spans="1:5" ht="18" x14ac:dyDescent="0.25">
      <c r="A83" s="234">
        <v>54501</v>
      </c>
      <c r="B83" s="235" t="s">
        <v>355</v>
      </c>
      <c r="C83" s="367">
        <v>0</v>
      </c>
      <c r="D83" s="367">
        <v>0</v>
      </c>
      <c r="E83" s="297"/>
    </row>
    <row r="84" spans="1:5" ht="18" x14ac:dyDescent="0.25">
      <c r="A84" s="234">
        <v>54503</v>
      </c>
      <c r="B84" s="235" t="s">
        <v>356</v>
      </c>
      <c r="C84" s="367">
        <v>0</v>
      </c>
      <c r="D84" s="367">
        <v>0</v>
      </c>
      <c r="E84" s="297"/>
    </row>
    <row r="85" spans="1:5" ht="18" x14ac:dyDescent="0.25">
      <c r="A85" s="234">
        <v>54505</v>
      </c>
      <c r="B85" s="235" t="s">
        <v>357</v>
      </c>
      <c r="C85" s="367">
        <v>0</v>
      </c>
      <c r="D85" s="367">
        <v>0</v>
      </c>
      <c r="E85" s="297"/>
    </row>
    <row r="86" spans="1:5" ht="18" x14ac:dyDescent="0.25">
      <c r="A86" s="234">
        <v>54507</v>
      </c>
      <c r="B86" s="235" t="s">
        <v>358</v>
      </c>
      <c r="C86" s="367">
        <v>0</v>
      </c>
      <c r="D86" s="367">
        <v>0</v>
      </c>
      <c r="E86" s="297"/>
    </row>
    <row r="87" spans="1:5" ht="18" x14ac:dyDescent="0.25">
      <c r="A87" s="234">
        <v>54599</v>
      </c>
      <c r="B87" s="235" t="s">
        <v>359</v>
      </c>
      <c r="C87" s="367">
        <v>0</v>
      </c>
      <c r="D87" s="367">
        <v>0</v>
      </c>
      <c r="E87" s="297"/>
    </row>
    <row r="88" spans="1:5" ht="18" x14ac:dyDescent="0.25">
      <c r="A88" s="234">
        <v>54508</v>
      </c>
      <c r="B88" s="235" t="s">
        <v>360</v>
      </c>
      <c r="C88" s="367">
        <v>0</v>
      </c>
      <c r="D88" s="367">
        <v>0</v>
      </c>
      <c r="E88" s="297"/>
    </row>
    <row r="89" spans="1:5" ht="18" x14ac:dyDescent="0.25">
      <c r="A89" s="234">
        <v>54699</v>
      </c>
      <c r="B89" s="235" t="s">
        <v>44</v>
      </c>
      <c r="C89" s="367">
        <v>0</v>
      </c>
      <c r="D89" s="367">
        <v>0</v>
      </c>
      <c r="E89" s="297"/>
    </row>
    <row r="90" spans="1:5" ht="18" x14ac:dyDescent="0.25">
      <c r="A90" s="222">
        <v>55</v>
      </c>
      <c r="B90" s="238" t="s">
        <v>194</v>
      </c>
      <c r="C90" s="304">
        <f>SUM(C93,C95,C99,)+C91</f>
        <v>0</v>
      </c>
      <c r="D90" s="304">
        <f>SUM(D93,D95,D99,)+D91</f>
        <v>0</v>
      </c>
      <c r="E90" s="297"/>
    </row>
    <row r="91" spans="1:5" ht="18" x14ac:dyDescent="0.25">
      <c r="A91" s="222">
        <v>553</v>
      </c>
      <c r="B91" s="238" t="s">
        <v>361</v>
      </c>
      <c r="C91" s="304">
        <f>+C92</f>
        <v>0</v>
      </c>
      <c r="D91" s="304">
        <f>+D92</f>
        <v>0</v>
      </c>
      <c r="E91" s="297"/>
    </row>
    <row r="92" spans="1:5" ht="18" x14ac:dyDescent="0.25">
      <c r="A92" s="234">
        <v>55308</v>
      </c>
      <c r="B92" s="235" t="s">
        <v>362</v>
      </c>
      <c r="C92" s="304">
        <v>0</v>
      </c>
      <c r="D92" s="304">
        <v>0</v>
      </c>
      <c r="E92" s="297"/>
    </row>
    <row r="93" spans="1:5" ht="18" x14ac:dyDescent="0.25">
      <c r="A93" s="222">
        <v>555</v>
      </c>
      <c r="B93" s="238" t="s">
        <v>363</v>
      </c>
      <c r="C93" s="304">
        <f>SUM(C94)</f>
        <v>0</v>
      </c>
      <c r="D93" s="304">
        <f>SUM(D94)</f>
        <v>0</v>
      </c>
      <c r="E93" s="297"/>
    </row>
    <row r="94" spans="1:5" ht="36" x14ac:dyDescent="0.25">
      <c r="A94" s="234">
        <v>55599</v>
      </c>
      <c r="B94" s="249" t="s">
        <v>364</v>
      </c>
      <c r="C94" s="367"/>
      <c r="D94" s="367">
        <v>0</v>
      </c>
      <c r="E94" s="297"/>
    </row>
    <row r="95" spans="1:5" ht="18" x14ac:dyDescent="0.25">
      <c r="A95" s="222">
        <v>556</v>
      </c>
      <c r="B95" s="238" t="s">
        <v>365</v>
      </c>
      <c r="C95" s="304">
        <f>SUM(C96:C98)</f>
        <v>0</v>
      </c>
      <c r="D95" s="304">
        <f>SUM(D96:D98)</f>
        <v>0</v>
      </c>
      <c r="E95" s="304">
        <f>SUM(E96:E98)</f>
        <v>0</v>
      </c>
    </row>
    <row r="96" spans="1:5" ht="18" x14ac:dyDescent="0.25">
      <c r="A96" s="234">
        <v>55601</v>
      </c>
      <c r="B96" s="235" t="s">
        <v>366</v>
      </c>
      <c r="C96" s="367">
        <v>0</v>
      </c>
      <c r="D96" s="367">
        <v>0</v>
      </c>
      <c r="E96" s="305">
        <v>0</v>
      </c>
    </row>
    <row r="97" spans="1:5" ht="18" x14ac:dyDescent="0.25">
      <c r="A97" s="234">
        <v>55602</v>
      </c>
      <c r="B97" s="235" t="s">
        <v>367</v>
      </c>
      <c r="C97" s="367">
        <v>0</v>
      </c>
      <c r="D97" s="367">
        <v>0</v>
      </c>
      <c r="E97" s="297"/>
    </row>
    <row r="98" spans="1:5" ht="18" x14ac:dyDescent="0.25">
      <c r="A98" s="234">
        <v>55603</v>
      </c>
      <c r="B98" s="235" t="s">
        <v>368</v>
      </c>
      <c r="C98" s="367">
        <v>0</v>
      </c>
      <c r="D98" s="367">
        <v>0</v>
      </c>
      <c r="E98" s="297"/>
    </row>
    <row r="99" spans="1:5" ht="18" x14ac:dyDescent="0.25">
      <c r="A99" s="222">
        <v>557</v>
      </c>
      <c r="B99" s="238" t="s">
        <v>369</v>
      </c>
      <c r="C99" s="304">
        <f>SUM(C100:C100)</f>
        <v>0</v>
      </c>
      <c r="D99" s="304">
        <f>SUM(D100:D100)</f>
        <v>0</v>
      </c>
      <c r="E99" s="297"/>
    </row>
    <row r="100" spans="1:5" ht="18" x14ac:dyDescent="0.25">
      <c r="A100" s="234">
        <v>55799</v>
      </c>
      <c r="B100" s="235" t="s">
        <v>370</v>
      </c>
      <c r="C100" s="367">
        <v>0</v>
      </c>
      <c r="D100" s="367">
        <v>0</v>
      </c>
      <c r="E100" s="297"/>
    </row>
    <row r="101" spans="1:5" ht="18" x14ac:dyDescent="0.25">
      <c r="A101" s="222">
        <v>56</v>
      </c>
      <c r="B101" s="238" t="s">
        <v>195</v>
      </c>
      <c r="C101" s="304">
        <f>SUM(C102,)</f>
        <v>2584</v>
      </c>
      <c r="D101" s="304">
        <f>SUM(D102,)</f>
        <v>0</v>
      </c>
      <c r="E101" s="297"/>
    </row>
    <row r="102" spans="1:5" ht="18" x14ac:dyDescent="0.25">
      <c r="A102" s="222">
        <v>562</v>
      </c>
      <c r="B102" s="238" t="s">
        <v>371</v>
      </c>
      <c r="C102" s="304">
        <f>SUM(C103:C106)</f>
        <v>2584</v>
      </c>
      <c r="D102" s="304">
        <f>SUM(D103:D106)</f>
        <v>0</v>
      </c>
      <c r="E102" s="297"/>
    </row>
    <row r="103" spans="1:5" ht="18" x14ac:dyDescent="0.25">
      <c r="A103" s="234">
        <v>56201</v>
      </c>
      <c r="B103" s="235" t="s">
        <v>195</v>
      </c>
      <c r="C103" s="367">
        <f>+'LISTADE PROYECTOS 2015'!G135</f>
        <v>2584</v>
      </c>
      <c r="D103" s="367">
        <v>0</v>
      </c>
      <c r="E103" s="297"/>
    </row>
    <row r="104" spans="1:5" ht="18" x14ac:dyDescent="0.25">
      <c r="A104" s="234">
        <v>56303</v>
      </c>
      <c r="B104" s="235" t="s">
        <v>372</v>
      </c>
      <c r="C104" s="367"/>
      <c r="D104" s="367">
        <v>0</v>
      </c>
      <c r="E104" s="297"/>
    </row>
    <row r="105" spans="1:5" ht="18" x14ac:dyDescent="0.25">
      <c r="A105" s="234">
        <v>56304</v>
      </c>
      <c r="B105" s="235" t="s">
        <v>373</v>
      </c>
      <c r="C105" s="367">
        <v>0</v>
      </c>
      <c r="D105" s="367">
        <v>0</v>
      </c>
      <c r="E105" s="297"/>
    </row>
    <row r="106" spans="1:5" ht="18" x14ac:dyDescent="0.25">
      <c r="A106" s="234">
        <v>56305</v>
      </c>
      <c r="B106" s="235" t="s">
        <v>374</v>
      </c>
      <c r="C106" s="367"/>
      <c r="D106" s="367">
        <v>0</v>
      </c>
      <c r="E106" s="297"/>
    </row>
    <row r="107" spans="1:5" ht="18" x14ac:dyDescent="0.25">
      <c r="A107" s="222">
        <v>61</v>
      </c>
      <c r="B107" s="238" t="s">
        <v>197</v>
      </c>
      <c r="C107" s="304">
        <f>SUM(C108,C116,C121,)+C114</f>
        <v>0</v>
      </c>
      <c r="D107" s="304">
        <f>SUM(D108,D116,D121,)</f>
        <v>0</v>
      </c>
      <c r="E107" s="297"/>
    </row>
    <row r="108" spans="1:5" ht="18" x14ac:dyDescent="0.25">
      <c r="A108" s="222">
        <v>611</v>
      </c>
      <c r="B108" s="238" t="s">
        <v>375</v>
      </c>
      <c r="C108" s="304">
        <f>SUM(C109:C113)</f>
        <v>0</v>
      </c>
      <c r="D108" s="304">
        <f>SUM(D109:D110)</f>
        <v>0</v>
      </c>
      <c r="E108" s="297"/>
    </row>
    <row r="109" spans="1:5" ht="18" x14ac:dyDescent="0.25">
      <c r="A109" s="234">
        <v>61101</v>
      </c>
      <c r="B109" s="235" t="s">
        <v>376</v>
      </c>
      <c r="C109" s="367">
        <v>0</v>
      </c>
      <c r="D109" s="367">
        <v>0</v>
      </c>
      <c r="E109" s="297"/>
    </row>
    <row r="110" spans="1:5" ht="18" x14ac:dyDescent="0.25">
      <c r="A110" s="234">
        <v>61102</v>
      </c>
      <c r="B110" s="235" t="s">
        <v>377</v>
      </c>
      <c r="C110" s="367">
        <v>0</v>
      </c>
      <c r="D110" s="367">
        <v>0</v>
      </c>
      <c r="E110" s="297"/>
    </row>
    <row r="111" spans="1:5" ht="18" x14ac:dyDescent="0.25">
      <c r="A111" s="234">
        <v>61105</v>
      </c>
      <c r="B111" s="235" t="s">
        <v>378</v>
      </c>
      <c r="C111" s="367">
        <v>0</v>
      </c>
      <c r="D111" s="367">
        <v>0</v>
      </c>
      <c r="E111" s="297"/>
    </row>
    <row r="112" spans="1:5" ht="18" x14ac:dyDescent="0.25">
      <c r="A112" s="234">
        <v>61104</v>
      </c>
      <c r="B112" s="235" t="s">
        <v>379</v>
      </c>
      <c r="C112" s="367">
        <v>0</v>
      </c>
      <c r="D112" s="367">
        <v>0</v>
      </c>
      <c r="E112" s="297"/>
    </row>
    <row r="113" spans="1:5" ht="18" x14ac:dyDescent="0.25">
      <c r="A113" s="234">
        <v>61199</v>
      </c>
      <c r="B113" s="235" t="s">
        <v>380</v>
      </c>
      <c r="C113" s="367">
        <v>0</v>
      </c>
      <c r="D113" s="367">
        <v>0</v>
      </c>
      <c r="E113" s="297"/>
    </row>
    <row r="114" spans="1:5" ht="18" x14ac:dyDescent="0.25">
      <c r="A114" s="222">
        <v>612</v>
      </c>
      <c r="B114" s="238" t="s">
        <v>381</v>
      </c>
      <c r="C114" s="304">
        <f>+C115</f>
        <v>0</v>
      </c>
      <c r="D114" s="367"/>
      <c r="E114" s="297"/>
    </row>
    <row r="115" spans="1:5" ht="18" x14ac:dyDescent="0.25">
      <c r="A115" s="234">
        <v>61201</v>
      </c>
      <c r="B115" s="235" t="s">
        <v>382</v>
      </c>
      <c r="C115" s="367">
        <v>0</v>
      </c>
      <c r="D115" s="367"/>
      <c r="E115" s="297"/>
    </row>
    <row r="116" spans="1:5" ht="18" x14ac:dyDescent="0.25">
      <c r="A116" s="222">
        <v>615</v>
      </c>
      <c r="B116" s="238" t="s">
        <v>383</v>
      </c>
      <c r="C116" s="304">
        <f>SUM(C117:C120)</f>
        <v>0</v>
      </c>
      <c r="D116" s="304">
        <f>SUM(D120)</f>
        <v>0</v>
      </c>
      <c r="E116" s="297"/>
    </row>
    <row r="117" spans="1:5" ht="18" x14ac:dyDescent="0.25">
      <c r="A117" s="234">
        <v>61501</v>
      </c>
      <c r="B117" s="245" t="s">
        <v>384</v>
      </c>
      <c r="C117" s="304">
        <v>0</v>
      </c>
      <c r="D117" s="304"/>
      <c r="E117" s="297"/>
    </row>
    <row r="118" spans="1:5" ht="18" x14ac:dyDescent="0.25">
      <c r="A118" s="234">
        <v>61502</v>
      </c>
      <c r="B118" s="245" t="s">
        <v>385</v>
      </c>
      <c r="C118" s="304">
        <v>0</v>
      </c>
      <c r="D118" s="304"/>
      <c r="E118" s="297"/>
    </row>
    <row r="119" spans="1:5" ht="18" x14ac:dyDescent="0.25">
      <c r="A119" s="234">
        <v>61503</v>
      </c>
      <c r="B119" s="245" t="s">
        <v>386</v>
      </c>
      <c r="C119" s="304">
        <v>0</v>
      </c>
      <c r="D119" s="304"/>
      <c r="E119" s="297"/>
    </row>
    <row r="120" spans="1:5" ht="18" x14ac:dyDescent="0.25">
      <c r="A120" s="234">
        <v>61599</v>
      </c>
      <c r="B120" s="245" t="s">
        <v>387</v>
      </c>
      <c r="C120" s="367">
        <v>0</v>
      </c>
      <c r="D120" s="367"/>
      <c r="E120" s="297"/>
    </row>
    <row r="121" spans="1:5" ht="18" x14ac:dyDescent="0.25">
      <c r="A121" s="222">
        <v>616</v>
      </c>
      <c r="B121" s="238" t="s">
        <v>388</v>
      </c>
      <c r="C121" s="304">
        <f>SUM(C122:C129)</f>
        <v>0</v>
      </c>
      <c r="D121" s="304">
        <f>SUM(D122:D129)</f>
        <v>0</v>
      </c>
      <c r="E121" s="297"/>
    </row>
    <row r="122" spans="1:5" ht="18" x14ac:dyDescent="0.25">
      <c r="A122" s="234">
        <v>61601</v>
      </c>
      <c r="B122" s="235" t="s">
        <v>389</v>
      </c>
      <c r="C122" s="304">
        <v>0</v>
      </c>
      <c r="D122" s="304">
        <v>0</v>
      </c>
      <c r="E122" s="297"/>
    </row>
    <row r="123" spans="1:5" ht="18" x14ac:dyDescent="0.25">
      <c r="A123" s="234">
        <v>61602</v>
      </c>
      <c r="B123" s="235" t="s">
        <v>390</v>
      </c>
      <c r="C123" s="304">
        <v>0</v>
      </c>
      <c r="D123" s="304">
        <v>0</v>
      </c>
      <c r="E123" s="297"/>
    </row>
    <row r="124" spans="1:5" ht="18" x14ac:dyDescent="0.25">
      <c r="A124" s="234">
        <v>61603</v>
      </c>
      <c r="B124" s="235" t="s">
        <v>391</v>
      </c>
      <c r="C124" s="304">
        <v>0</v>
      </c>
      <c r="D124" s="304">
        <v>0</v>
      </c>
      <c r="E124" s="297"/>
    </row>
    <row r="125" spans="1:5" ht="18" x14ac:dyDescent="0.25">
      <c r="A125" s="234">
        <v>61604</v>
      </c>
      <c r="B125" s="235" t="s">
        <v>392</v>
      </c>
      <c r="C125" s="304">
        <v>0</v>
      </c>
      <c r="D125" s="304">
        <v>0</v>
      </c>
      <c r="E125" s="297"/>
    </row>
    <row r="126" spans="1:5" ht="18" x14ac:dyDescent="0.25">
      <c r="A126" s="234">
        <v>61606</v>
      </c>
      <c r="B126" s="235" t="s">
        <v>393</v>
      </c>
      <c r="C126" s="304">
        <v>0</v>
      </c>
      <c r="D126" s="304">
        <v>0</v>
      </c>
      <c r="E126" s="297"/>
    </row>
    <row r="127" spans="1:5" ht="18" x14ac:dyDescent="0.25">
      <c r="A127" s="234">
        <v>61607</v>
      </c>
      <c r="B127" s="235" t="s">
        <v>394</v>
      </c>
      <c r="C127" s="304">
        <v>0</v>
      </c>
      <c r="D127" s="304"/>
      <c r="E127" s="297"/>
    </row>
    <row r="128" spans="1:5" ht="18" x14ac:dyDescent="0.25">
      <c r="A128" s="234">
        <v>61608</v>
      </c>
      <c r="B128" s="235" t="s">
        <v>395</v>
      </c>
      <c r="C128" s="304">
        <v>0</v>
      </c>
      <c r="D128" s="304">
        <v>0</v>
      </c>
      <c r="E128" s="297"/>
    </row>
    <row r="129" spans="1:5" ht="18" x14ac:dyDescent="0.25">
      <c r="A129" s="234">
        <v>61699</v>
      </c>
      <c r="B129" s="235" t="s">
        <v>396</v>
      </c>
      <c r="C129" s="367">
        <v>0</v>
      </c>
      <c r="D129" s="367">
        <v>0</v>
      </c>
      <c r="E129" s="297"/>
    </row>
    <row r="130" spans="1:5" ht="18" x14ac:dyDescent="0.25">
      <c r="A130" s="222">
        <v>62</v>
      </c>
      <c r="B130" s="238" t="s">
        <v>259</v>
      </c>
      <c r="C130" s="304">
        <f>SUM(C131,C133,)</f>
        <v>0</v>
      </c>
      <c r="D130" s="304">
        <f>SUM(D131,D133,)</f>
        <v>0</v>
      </c>
      <c r="E130" s="297"/>
    </row>
    <row r="131" spans="1:5" ht="18" x14ac:dyDescent="0.25">
      <c r="A131" s="222">
        <v>622</v>
      </c>
      <c r="B131" s="238" t="s">
        <v>397</v>
      </c>
      <c r="C131" s="304">
        <f>SUM(C132)</f>
        <v>0</v>
      </c>
      <c r="D131" s="304">
        <f>SUM(D132)</f>
        <v>0</v>
      </c>
      <c r="E131" s="297"/>
    </row>
    <row r="132" spans="1:5" ht="33" customHeight="1" x14ac:dyDescent="0.25">
      <c r="A132" s="234">
        <v>62201</v>
      </c>
      <c r="B132" s="249" t="s">
        <v>398</v>
      </c>
      <c r="C132" s="367"/>
      <c r="D132" s="367">
        <v>0</v>
      </c>
      <c r="E132" s="297"/>
    </row>
    <row r="133" spans="1:5" ht="18" x14ac:dyDescent="0.25">
      <c r="A133" s="222">
        <v>623</v>
      </c>
      <c r="B133" s="238" t="s">
        <v>399</v>
      </c>
      <c r="C133" s="304">
        <f>SUM(C134)</f>
        <v>0</v>
      </c>
      <c r="D133" s="304">
        <f>SUM(D134)</f>
        <v>0</v>
      </c>
      <c r="E133" s="297"/>
    </row>
    <row r="134" spans="1:5" ht="18" x14ac:dyDescent="0.25">
      <c r="A134" s="234">
        <v>62303</v>
      </c>
      <c r="B134" s="235" t="s">
        <v>372</v>
      </c>
      <c r="C134" s="367"/>
      <c r="D134" s="367">
        <v>0</v>
      </c>
      <c r="E134" s="297"/>
    </row>
    <row r="135" spans="1:5" ht="18" x14ac:dyDescent="0.25">
      <c r="A135" s="222">
        <v>71</v>
      </c>
      <c r="B135" s="238" t="s">
        <v>996</v>
      </c>
      <c r="C135" s="304">
        <f>+C136</f>
        <v>150000</v>
      </c>
      <c r="D135" s="367"/>
      <c r="E135" s="297"/>
    </row>
    <row r="136" spans="1:5" ht="36" x14ac:dyDescent="0.25">
      <c r="A136" s="222">
        <v>71308</v>
      </c>
      <c r="B136" s="249" t="s">
        <v>997</v>
      </c>
      <c r="C136" s="367">
        <v>150000</v>
      </c>
      <c r="D136" s="367"/>
      <c r="E136" s="297"/>
    </row>
    <row r="137" spans="1:5" ht="18" x14ac:dyDescent="0.25">
      <c r="A137" s="222">
        <v>72</v>
      </c>
      <c r="B137" s="238" t="s">
        <v>189</v>
      </c>
      <c r="C137" s="304">
        <f>SUM(C138)</f>
        <v>0</v>
      </c>
      <c r="D137" s="304">
        <f>SUM(D138)</f>
        <v>0</v>
      </c>
      <c r="E137" s="297"/>
    </row>
    <row r="138" spans="1:5" ht="18" x14ac:dyDescent="0.25">
      <c r="A138" s="222">
        <v>721</v>
      </c>
      <c r="B138" s="238" t="s">
        <v>400</v>
      </c>
      <c r="C138" s="304">
        <f>SUM(C139)</f>
        <v>0</v>
      </c>
      <c r="D138" s="304">
        <f>SUM(D139)</f>
        <v>0</v>
      </c>
      <c r="E138" s="297"/>
    </row>
    <row r="139" spans="1:5" ht="18.75" thickBot="1" x14ac:dyDescent="0.3">
      <c r="A139" s="250">
        <v>72101</v>
      </c>
      <c r="B139" s="251" t="s">
        <v>400</v>
      </c>
      <c r="C139" s="370">
        <v>0</v>
      </c>
      <c r="D139" s="371">
        <v>0</v>
      </c>
      <c r="E139" s="309"/>
    </row>
    <row r="140" spans="1:5" ht="18" x14ac:dyDescent="0.25">
      <c r="A140" s="254"/>
      <c r="B140" s="255" t="s">
        <v>93</v>
      </c>
      <c r="C140" s="311">
        <f>SUM(C35+C90+C101+C107+C130+C137)+C12+C135</f>
        <v>152584</v>
      </c>
      <c r="D140" s="311">
        <f>SUM(D35+D90+D101+D107+D130+D137)+D12</f>
        <v>0</v>
      </c>
      <c r="E140" s="311">
        <f>SUM(C140:D140)</f>
        <v>152584</v>
      </c>
    </row>
  </sheetData>
  <mergeCells count="10">
    <mergeCell ref="A9:E9"/>
    <mergeCell ref="A10:B10"/>
    <mergeCell ref="C10:D10"/>
    <mergeCell ref="E10:E11"/>
    <mergeCell ref="A3:E3"/>
    <mergeCell ref="A4:E4"/>
    <mergeCell ref="A5:E5"/>
    <mergeCell ref="A6:E6"/>
    <mergeCell ref="A7:E7"/>
    <mergeCell ref="A8:E8"/>
  </mergeCells>
  <pageMargins left="0.51181102362204722" right="0.11811023622047245" top="0.74803149606299213" bottom="0.55118110236220474" header="0.31496062992125984" footer="0.31496062992125984"/>
  <pageSetup scale="80" orientation="portrait" horizontalDpi="120" verticalDpi="72" r:id="rId1"/>
  <legacy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E143"/>
  <sheetViews>
    <sheetView topLeftCell="A119" workbookViewId="0">
      <selection activeCell="F122" sqref="F122:F124"/>
    </sheetView>
  </sheetViews>
  <sheetFormatPr baseColWidth="10" defaultRowHeight="15" x14ac:dyDescent="0.25"/>
  <cols>
    <col min="2" max="2" width="48.42578125" customWidth="1"/>
    <col min="3" max="3" width="21.42578125" customWidth="1"/>
    <col min="4" max="4" width="17.42578125" customWidth="1"/>
    <col min="5" max="5" width="19.42578125" customWidth="1"/>
  </cols>
  <sheetData>
    <row r="3" spans="1:5" ht="18" x14ac:dyDescent="0.25">
      <c r="A3" s="672" t="s">
        <v>401</v>
      </c>
      <c r="B3" s="672"/>
      <c r="C3" s="672"/>
      <c r="D3" s="672"/>
      <c r="E3" s="672"/>
    </row>
    <row r="4" spans="1:5" ht="18" x14ac:dyDescent="0.25">
      <c r="A4" s="672" t="s">
        <v>402</v>
      </c>
      <c r="B4" s="672"/>
      <c r="C4" s="672"/>
      <c r="D4" s="672"/>
      <c r="E4" s="672"/>
    </row>
    <row r="5" spans="1:5" ht="18" x14ac:dyDescent="0.25">
      <c r="A5" s="672" t="s">
        <v>163</v>
      </c>
      <c r="B5" s="672"/>
      <c r="C5" s="672"/>
      <c r="D5" s="672"/>
      <c r="E5" s="672"/>
    </row>
    <row r="6" spans="1:5" ht="18" x14ac:dyDescent="0.25">
      <c r="A6" s="672" t="s">
        <v>438</v>
      </c>
      <c r="B6" s="672"/>
      <c r="C6" s="672"/>
      <c r="D6" s="672"/>
      <c r="E6" s="672"/>
    </row>
    <row r="7" spans="1:5" ht="18" x14ac:dyDescent="0.25">
      <c r="A7" s="672" t="s">
        <v>403</v>
      </c>
      <c r="B7" s="672"/>
      <c r="C7" s="672"/>
      <c r="D7" s="672"/>
      <c r="E7" s="672"/>
    </row>
    <row r="8" spans="1:5" ht="18" x14ac:dyDescent="0.25">
      <c r="A8" s="672" t="s">
        <v>404</v>
      </c>
      <c r="B8" s="672"/>
      <c r="C8" s="672"/>
      <c r="D8" s="672"/>
      <c r="E8" s="672"/>
    </row>
    <row r="9" spans="1:5" ht="18" x14ac:dyDescent="0.25">
      <c r="A9" s="673" t="s">
        <v>634</v>
      </c>
      <c r="B9" s="673"/>
      <c r="C9" s="673"/>
      <c r="D9" s="673"/>
      <c r="E9" s="673"/>
    </row>
    <row r="10" spans="1:5" ht="18" x14ac:dyDescent="0.25">
      <c r="A10" s="664" t="s">
        <v>269</v>
      </c>
      <c r="B10" s="664"/>
      <c r="C10" s="664" t="s">
        <v>270</v>
      </c>
      <c r="D10" s="664"/>
      <c r="E10" s="665" t="s">
        <v>93</v>
      </c>
    </row>
    <row r="11" spans="1:5" ht="72" x14ac:dyDescent="0.25">
      <c r="A11" s="217" t="s">
        <v>271</v>
      </c>
      <c r="B11" s="217" t="s">
        <v>272</v>
      </c>
      <c r="C11" s="218" t="s">
        <v>635</v>
      </c>
      <c r="D11" s="218" t="s">
        <v>275</v>
      </c>
      <c r="E11" s="665"/>
    </row>
    <row r="12" spans="1:5" ht="18" x14ac:dyDescent="0.25">
      <c r="A12" s="219">
        <v>51</v>
      </c>
      <c r="B12" s="220" t="s">
        <v>192</v>
      </c>
      <c r="C12" s="296">
        <f>SUM(C13,C18,C22,C25,C27,C29,C32)</f>
        <v>0</v>
      </c>
      <c r="D12" s="296">
        <f>SUM(D13,D18,D22,D25,D27,D29,D32)</f>
        <v>0</v>
      </c>
      <c r="E12" s="296"/>
    </row>
    <row r="13" spans="1:5" ht="18" x14ac:dyDescent="0.25">
      <c r="A13" s="222">
        <v>511</v>
      </c>
      <c r="B13" s="223" t="s">
        <v>276</v>
      </c>
      <c r="C13" s="361">
        <f>SUM(C14:C17)</f>
        <v>0</v>
      </c>
      <c r="D13" s="361">
        <f>SUM(D14:D17)</f>
        <v>0</v>
      </c>
      <c r="E13" s="297"/>
    </row>
    <row r="14" spans="1:5" ht="18" x14ac:dyDescent="0.25">
      <c r="A14" s="226" t="s">
        <v>277</v>
      </c>
      <c r="B14" s="227" t="s">
        <v>278</v>
      </c>
      <c r="C14" s="362">
        <v>0</v>
      </c>
      <c r="D14" s="363">
        <v>0</v>
      </c>
      <c r="E14" s="297"/>
    </row>
    <row r="15" spans="1:5" ht="18" x14ac:dyDescent="0.25">
      <c r="A15" s="226" t="s">
        <v>279</v>
      </c>
      <c r="B15" s="227" t="s">
        <v>280</v>
      </c>
      <c r="C15" s="362">
        <v>0</v>
      </c>
      <c r="D15" s="363">
        <v>0</v>
      </c>
      <c r="E15" s="297"/>
    </row>
    <row r="16" spans="1:5" ht="18" x14ac:dyDescent="0.25">
      <c r="A16" s="226" t="s">
        <v>281</v>
      </c>
      <c r="B16" s="227" t="s">
        <v>282</v>
      </c>
      <c r="C16" s="362">
        <v>0</v>
      </c>
      <c r="D16" s="363">
        <v>0</v>
      </c>
      <c r="E16" s="297"/>
    </row>
    <row r="17" spans="1:5" ht="18" x14ac:dyDescent="0.25">
      <c r="A17" s="226" t="s">
        <v>283</v>
      </c>
      <c r="B17" s="227" t="s">
        <v>284</v>
      </c>
      <c r="C17" s="364">
        <v>0</v>
      </c>
      <c r="D17" s="365">
        <v>0</v>
      </c>
      <c r="E17" s="300"/>
    </row>
    <row r="18" spans="1:5" ht="18" x14ac:dyDescent="0.25">
      <c r="A18" s="232" t="s">
        <v>285</v>
      </c>
      <c r="B18" s="233" t="s">
        <v>286</v>
      </c>
      <c r="C18" s="366">
        <f>SUM(C19:C21)</f>
        <v>0</v>
      </c>
      <c r="D18" s="366">
        <f>SUM(D19:D21)</f>
        <v>0</v>
      </c>
      <c r="E18" s="297"/>
    </row>
    <row r="19" spans="1:5" ht="18" x14ac:dyDescent="0.25">
      <c r="A19" s="226" t="s">
        <v>287</v>
      </c>
      <c r="B19" s="227" t="s">
        <v>278</v>
      </c>
      <c r="C19" s="363">
        <v>0</v>
      </c>
      <c r="D19" s="363">
        <v>0</v>
      </c>
      <c r="E19" s="297"/>
    </row>
    <row r="20" spans="1:5" ht="18" x14ac:dyDescent="0.25">
      <c r="A20" s="234">
        <v>51202</v>
      </c>
      <c r="B20" s="235" t="s">
        <v>288</v>
      </c>
      <c r="C20" s="363">
        <v>0</v>
      </c>
      <c r="D20" s="363">
        <v>0</v>
      </c>
      <c r="E20" s="297"/>
    </row>
    <row r="21" spans="1:5" ht="18" x14ac:dyDescent="0.25">
      <c r="A21" s="226" t="s">
        <v>289</v>
      </c>
      <c r="B21" s="227" t="s">
        <v>280</v>
      </c>
      <c r="C21" s="363">
        <v>0</v>
      </c>
      <c r="D21" s="363">
        <v>0</v>
      </c>
      <c r="E21" s="297"/>
    </row>
    <row r="22" spans="1:5" ht="18" x14ac:dyDescent="0.25">
      <c r="A22" s="232" t="s">
        <v>290</v>
      </c>
      <c r="B22" s="233" t="s">
        <v>291</v>
      </c>
      <c r="C22" s="366">
        <f>SUM(C23:C24)</f>
        <v>0</v>
      </c>
      <c r="D22" s="366">
        <f>SUM(D23:D24)</f>
        <v>0</v>
      </c>
      <c r="E22" s="297"/>
    </row>
    <row r="23" spans="1:5" ht="18" x14ac:dyDescent="0.25">
      <c r="A23" s="234">
        <v>51301</v>
      </c>
      <c r="B23" s="235" t="s">
        <v>292</v>
      </c>
      <c r="C23" s="367">
        <v>0</v>
      </c>
      <c r="D23" s="367">
        <v>0</v>
      </c>
      <c r="E23" s="297"/>
    </row>
    <row r="24" spans="1:5" ht="18" x14ac:dyDescent="0.25">
      <c r="A24" s="234">
        <v>51302</v>
      </c>
      <c r="B24" s="235" t="s">
        <v>293</v>
      </c>
      <c r="C24" s="368">
        <v>0</v>
      </c>
      <c r="D24" s="367">
        <v>0</v>
      </c>
      <c r="E24" s="297"/>
    </row>
    <row r="25" spans="1:5" ht="18" x14ac:dyDescent="0.25">
      <c r="A25" s="222">
        <v>514</v>
      </c>
      <c r="B25" s="238" t="s">
        <v>294</v>
      </c>
      <c r="C25" s="304">
        <f>SUM(C26)</f>
        <v>0</v>
      </c>
      <c r="D25" s="304">
        <f>SUM(D26)</f>
        <v>0</v>
      </c>
      <c r="E25" s="297"/>
    </row>
    <row r="26" spans="1:5" ht="18" x14ac:dyDescent="0.25">
      <c r="A26" s="226" t="s">
        <v>295</v>
      </c>
      <c r="B26" s="227" t="s">
        <v>296</v>
      </c>
      <c r="C26" s="363">
        <v>0</v>
      </c>
      <c r="D26" s="363">
        <v>0</v>
      </c>
      <c r="E26" s="297"/>
    </row>
    <row r="27" spans="1:5" ht="18" x14ac:dyDescent="0.25">
      <c r="A27" s="222">
        <v>515</v>
      </c>
      <c r="B27" s="238" t="s">
        <v>297</v>
      </c>
      <c r="C27" s="366">
        <f>SUM(C28)</f>
        <v>0</v>
      </c>
      <c r="D27" s="366">
        <f>SUM(D28)</f>
        <v>0</v>
      </c>
      <c r="E27" s="297"/>
    </row>
    <row r="28" spans="1:5" ht="18" x14ac:dyDescent="0.25">
      <c r="A28" s="226" t="s">
        <v>298</v>
      </c>
      <c r="B28" s="227" t="s">
        <v>299</v>
      </c>
      <c r="C28" s="363">
        <v>0</v>
      </c>
      <c r="D28" s="363">
        <v>0</v>
      </c>
      <c r="E28" s="297"/>
    </row>
    <row r="29" spans="1:5" ht="18" x14ac:dyDescent="0.25">
      <c r="A29" s="232" t="s">
        <v>300</v>
      </c>
      <c r="B29" s="233" t="s">
        <v>301</v>
      </c>
      <c r="C29" s="366" t="s">
        <v>302</v>
      </c>
      <c r="D29" s="366">
        <f>SUM(D30:D31)</f>
        <v>0</v>
      </c>
      <c r="E29" s="297"/>
    </row>
    <row r="30" spans="1:5" ht="18" x14ac:dyDescent="0.25">
      <c r="A30" s="234">
        <v>51601</v>
      </c>
      <c r="B30" s="235" t="s">
        <v>301</v>
      </c>
      <c r="C30" s="367">
        <v>0</v>
      </c>
      <c r="D30" s="367">
        <v>0</v>
      </c>
      <c r="E30" s="297"/>
    </row>
    <row r="31" spans="1:5" ht="18" x14ac:dyDescent="0.25">
      <c r="A31" s="234">
        <v>51602</v>
      </c>
      <c r="B31" s="235" t="s">
        <v>303</v>
      </c>
      <c r="C31" s="367">
        <v>0</v>
      </c>
      <c r="D31" s="367">
        <v>0</v>
      </c>
      <c r="E31" s="297"/>
    </row>
    <row r="32" spans="1:5" ht="18" x14ac:dyDescent="0.25">
      <c r="A32" s="222">
        <v>519</v>
      </c>
      <c r="B32" s="238" t="s">
        <v>307</v>
      </c>
      <c r="C32" s="304">
        <f>SUM(C33:C34)</f>
        <v>0</v>
      </c>
      <c r="D32" s="304">
        <f>SUM(D33:D34)</f>
        <v>0</v>
      </c>
      <c r="E32" s="297"/>
    </row>
    <row r="33" spans="1:5" ht="18" x14ac:dyDescent="0.25">
      <c r="A33" s="234">
        <v>51901</v>
      </c>
      <c r="B33" s="235" t="s">
        <v>308</v>
      </c>
      <c r="C33" s="367">
        <v>0</v>
      </c>
      <c r="D33" s="367">
        <v>0</v>
      </c>
      <c r="E33" s="297"/>
    </row>
    <row r="34" spans="1:5" ht="18" x14ac:dyDescent="0.25">
      <c r="A34" s="234">
        <v>51999</v>
      </c>
      <c r="B34" s="235" t="s">
        <v>307</v>
      </c>
      <c r="C34" s="367">
        <v>0</v>
      </c>
      <c r="D34" s="367">
        <v>0</v>
      </c>
      <c r="E34" s="297"/>
    </row>
    <row r="35" spans="1:5" ht="18" x14ac:dyDescent="0.25">
      <c r="A35" s="222">
        <v>54</v>
      </c>
      <c r="B35" s="238" t="s">
        <v>193</v>
      </c>
      <c r="C35" s="366">
        <f>SUM(C36,C56,C62,C79,)</f>
        <v>0</v>
      </c>
      <c r="D35" s="366">
        <f>SUM(D36,D56,D62,D79,)</f>
        <v>0</v>
      </c>
      <c r="E35" s="297"/>
    </row>
    <row r="36" spans="1:5" ht="18" x14ac:dyDescent="0.25">
      <c r="A36" s="222">
        <v>541</v>
      </c>
      <c r="B36" s="238" t="s">
        <v>309</v>
      </c>
      <c r="C36" s="304">
        <f>SUM(C37:C55)</f>
        <v>0</v>
      </c>
      <c r="D36" s="304">
        <f>SUM(D37:D55)</f>
        <v>0</v>
      </c>
      <c r="E36" s="297"/>
    </row>
    <row r="37" spans="1:5" ht="18" x14ac:dyDescent="0.25">
      <c r="A37" s="234">
        <v>54101</v>
      </c>
      <c r="B37" s="235" t="s">
        <v>310</v>
      </c>
      <c r="C37" s="367">
        <v>0</v>
      </c>
      <c r="D37" s="367">
        <v>0</v>
      </c>
      <c r="E37" s="297"/>
    </row>
    <row r="38" spans="1:5" ht="18" x14ac:dyDescent="0.25">
      <c r="A38" s="234">
        <v>54103</v>
      </c>
      <c r="B38" s="235" t="s">
        <v>311</v>
      </c>
      <c r="C38" s="367">
        <v>0</v>
      </c>
      <c r="D38" s="367">
        <v>0</v>
      </c>
      <c r="E38" s="297"/>
    </row>
    <row r="39" spans="1:5" ht="18" x14ac:dyDescent="0.25">
      <c r="A39" s="234">
        <v>54104</v>
      </c>
      <c r="B39" s="235" t="s">
        <v>312</v>
      </c>
      <c r="C39" s="367">
        <v>0</v>
      </c>
      <c r="D39" s="367">
        <v>0</v>
      </c>
      <c r="E39" s="297"/>
    </row>
    <row r="40" spans="1:5" ht="18" x14ac:dyDescent="0.25">
      <c r="A40" s="234">
        <v>54105</v>
      </c>
      <c r="B40" s="235" t="s">
        <v>313</v>
      </c>
      <c r="C40" s="367">
        <v>0</v>
      </c>
      <c r="D40" s="367">
        <v>0</v>
      </c>
      <c r="E40" s="297"/>
    </row>
    <row r="41" spans="1:5" ht="18" x14ac:dyDescent="0.25">
      <c r="A41" s="234">
        <v>54106</v>
      </c>
      <c r="B41" s="235" t="s">
        <v>314</v>
      </c>
      <c r="C41" s="367">
        <v>0</v>
      </c>
      <c r="D41" s="367">
        <v>0</v>
      </c>
      <c r="E41" s="297"/>
    </row>
    <row r="42" spans="1:5" ht="18" x14ac:dyDescent="0.25">
      <c r="A42" s="234">
        <v>54107</v>
      </c>
      <c r="B42" s="235" t="s">
        <v>315</v>
      </c>
      <c r="C42" s="367">
        <v>0</v>
      </c>
      <c r="D42" s="367">
        <v>0</v>
      </c>
      <c r="E42" s="297"/>
    </row>
    <row r="43" spans="1:5" ht="18" x14ac:dyDescent="0.25">
      <c r="A43" s="234">
        <v>54108</v>
      </c>
      <c r="B43" s="235" t="s">
        <v>316</v>
      </c>
      <c r="C43" s="367">
        <v>0</v>
      </c>
      <c r="D43" s="367">
        <v>0</v>
      </c>
      <c r="E43" s="297"/>
    </row>
    <row r="44" spans="1:5" ht="18" x14ac:dyDescent="0.25">
      <c r="A44" s="234">
        <v>54109</v>
      </c>
      <c r="B44" s="235" t="s">
        <v>317</v>
      </c>
      <c r="C44" s="367">
        <v>0</v>
      </c>
      <c r="D44" s="367">
        <v>0</v>
      </c>
      <c r="E44" s="297"/>
    </row>
    <row r="45" spans="1:5" ht="18" x14ac:dyDescent="0.25">
      <c r="A45" s="234">
        <v>54110</v>
      </c>
      <c r="B45" s="235" t="s">
        <v>318</v>
      </c>
      <c r="C45" s="367">
        <v>0</v>
      </c>
      <c r="D45" s="367">
        <v>0</v>
      </c>
      <c r="E45" s="297"/>
    </row>
    <row r="46" spans="1:5" ht="18" x14ac:dyDescent="0.25">
      <c r="A46" s="234">
        <v>54111</v>
      </c>
      <c r="B46" s="235" t="s">
        <v>319</v>
      </c>
      <c r="C46" s="367">
        <v>0</v>
      </c>
      <c r="D46" s="367">
        <v>0</v>
      </c>
      <c r="E46" s="297"/>
    </row>
    <row r="47" spans="1:5" ht="18" x14ac:dyDescent="0.25">
      <c r="A47" s="234">
        <v>54112</v>
      </c>
      <c r="B47" s="235" t="s">
        <v>320</v>
      </c>
      <c r="C47" s="367">
        <v>0</v>
      </c>
      <c r="D47" s="367">
        <v>0</v>
      </c>
      <c r="E47" s="297"/>
    </row>
    <row r="48" spans="1:5" ht="18" x14ac:dyDescent="0.25">
      <c r="A48" s="234">
        <v>54114</v>
      </c>
      <c r="B48" s="235" t="s">
        <v>321</v>
      </c>
      <c r="C48" s="367">
        <v>0</v>
      </c>
      <c r="D48" s="367">
        <v>0</v>
      </c>
      <c r="E48" s="297"/>
    </row>
    <row r="49" spans="1:5" ht="18" x14ac:dyDescent="0.25">
      <c r="A49" s="234">
        <v>54115</v>
      </c>
      <c r="B49" s="235" t="s">
        <v>322</v>
      </c>
      <c r="C49" s="367">
        <v>0</v>
      </c>
      <c r="D49" s="367">
        <v>0</v>
      </c>
      <c r="E49" s="297"/>
    </row>
    <row r="50" spans="1:5" ht="18" x14ac:dyDescent="0.25">
      <c r="A50" s="234">
        <v>54116</v>
      </c>
      <c r="B50" s="235" t="s">
        <v>323</v>
      </c>
      <c r="C50" s="367">
        <v>0</v>
      </c>
      <c r="D50" s="367">
        <v>0</v>
      </c>
      <c r="E50" s="297"/>
    </row>
    <row r="51" spans="1:5" ht="18" x14ac:dyDescent="0.25">
      <c r="A51" s="234">
        <v>54117</v>
      </c>
      <c r="B51" s="235" t="s">
        <v>324</v>
      </c>
      <c r="C51" s="367">
        <v>0</v>
      </c>
      <c r="D51" s="367">
        <v>0</v>
      </c>
      <c r="E51" s="297"/>
    </row>
    <row r="52" spans="1:5" ht="18" x14ac:dyDescent="0.25">
      <c r="A52" s="234">
        <v>54118</v>
      </c>
      <c r="B52" s="235" t="s">
        <v>325</v>
      </c>
      <c r="C52" s="367">
        <v>0</v>
      </c>
      <c r="D52" s="367">
        <v>0</v>
      </c>
      <c r="E52" s="297"/>
    </row>
    <row r="53" spans="1:5" ht="18" x14ac:dyDescent="0.25">
      <c r="A53" s="234">
        <v>54119</v>
      </c>
      <c r="B53" s="235" t="s">
        <v>326</v>
      </c>
      <c r="C53" s="367">
        <v>0</v>
      </c>
      <c r="D53" s="367">
        <v>0</v>
      </c>
      <c r="E53" s="297"/>
    </row>
    <row r="54" spans="1:5" ht="18" x14ac:dyDescent="0.25">
      <c r="A54" s="234">
        <v>54121</v>
      </c>
      <c r="B54" s="235" t="s">
        <v>327</v>
      </c>
      <c r="C54" s="367">
        <v>0</v>
      </c>
      <c r="D54" s="367">
        <v>0</v>
      </c>
      <c r="E54" s="297"/>
    </row>
    <row r="55" spans="1:5" ht="18" x14ac:dyDescent="0.25">
      <c r="A55" s="234">
        <v>54199</v>
      </c>
      <c r="B55" s="235" t="s">
        <v>328</v>
      </c>
      <c r="C55" s="367">
        <v>0</v>
      </c>
      <c r="D55" s="367">
        <v>0</v>
      </c>
      <c r="E55" s="297"/>
    </row>
    <row r="56" spans="1:5" ht="18" x14ac:dyDescent="0.25">
      <c r="A56" s="222">
        <v>542</v>
      </c>
      <c r="B56" s="238" t="s">
        <v>329</v>
      </c>
      <c r="C56" s="304">
        <f>SUM(C57:C61)</f>
        <v>0</v>
      </c>
      <c r="D56" s="304">
        <f>SUM(D57:D61)</f>
        <v>0</v>
      </c>
      <c r="E56" s="297"/>
    </row>
    <row r="57" spans="1:5" ht="18" x14ac:dyDescent="0.25">
      <c r="A57" s="234">
        <v>54205</v>
      </c>
      <c r="B57" s="235" t="s">
        <v>21</v>
      </c>
      <c r="C57" s="367">
        <v>0</v>
      </c>
      <c r="D57" s="367">
        <v>0</v>
      </c>
      <c r="E57" s="297"/>
    </row>
    <row r="58" spans="1:5" ht="18" x14ac:dyDescent="0.25">
      <c r="A58" s="234">
        <v>54201</v>
      </c>
      <c r="B58" s="235" t="s">
        <v>330</v>
      </c>
      <c r="C58" s="367">
        <v>0</v>
      </c>
      <c r="D58" s="367">
        <v>0</v>
      </c>
      <c r="E58" s="297"/>
    </row>
    <row r="59" spans="1:5" ht="18" x14ac:dyDescent="0.25">
      <c r="A59" s="234">
        <v>54202</v>
      </c>
      <c r="B59" s="235" t="s">
        <v>331</v>
      </c>
      <c r="C59" s="367">
        <v>0</v>
      </c>
      <c r="D59" s="367">
        <v>0</v>
      </c>
      <c r="E59" s="297"/>
    </row>
    <row r="60" spans="1:5" ht="18" x14ac:dyDescent="0.25">
      <c r="A60" s="234">
        <v>54203</v>
      </c>
      <c r="B60" s="235" t="s">
        <v>332</v>
      </c>
      <c r="C60" s="367">
        <v>0</v>
      </c>
      <c r="D60" s="367">
        <v>0</v>
      </c>
      <c r="E60" s="297"/>
    </row>
    <row r="61" spans="1:5" ht="18" x14ac:dyDescent="0.25">
      <c r="A61" s="234">
        <v>54204</v>
      </c>
      <c r="B61" s="215" t="s">
        <v>333</v>
      </c>
      <c r="C61" s="369">
        <v>0</v>
      </c>
      <c r="D61" s="369">
        <v>0</v>
      </c>
      <c r="E61" s="297"/>
    </row>
    <row r="62" spans="1:5" ht="18" x14ac:dyDescent="0.25">
      <c r="A62" s="222">
        <v>543</v>
      </c>
      <c r="B62" s="238" t="s">
        <v>334</v>
      </c>
      <c r="C62" s="304">
        <f>SUM(C63:C78)</f>
        <v>0</v>
      </c>
      <c r="D62" s="304">
        <f>SUM(D63:D78)</f>
        <v>0</v>
      </c>
      <c r="E62" s="297"/>
    </row>
    <row r="63" spans="1:5" ht="18" x14ac:dyDescent="0.25">
      <c r="A63" s="234">
        <v>54301</v>
      </c>
      <c r="B63" s="235" t="s">
        <v>335</v>
      </c>
      <c r="C63" s="367">
        <v>0</v>
      </c>
      <c r="D63" s="367">
        <v>0</v>
      </c>
      <c r="E63" s="297"/>
    </row>
    <row r="64" spans="1:5" ht="18" x14ac:dyDescent="0.25">
      <c r="A64" s="234">
        <v>54302</v>
      </c>
      <c r="B64" s="235" t="s">
        <v>336</v>
      </c>
      <c r="C64" s="367">
        <v>0</v>
      </c>
      <c r="D64" s="367">
        <v>0</v>
      </c>
      <c r="E64" s="297"/>
    </row>
    <row r="65" spans="1:5" ht="18" x14ac:dyDescent="0.25">
      <c r="A65" s="234">
        <v>54303</v>
      </c>
      <c r="B65" s="235" t="s">
        <v>337</v>
      </c>
      <c r="C65" s="367">
        <v>0</v>
      </c>
      <c r="D65" s="367">
        <v>0</v>
      </c>
      <c r="E65" s="297"/>
    </row>
    <row r="66" spans="1:5" ht="18" x14ac:dyDescent="0.25">
      <c r="A66" s="234">
        <v>54304</v>
      </c>
      <c r="B66" s="235" t="s">
        <v>338</v>
      </c>
      <c r="C66" s="367">
        <v>0</v>
      </c>
      <c r="D66" s="367">
        <v>0</v>
      </c>
      <c r="E66" s="297"/>
    </row>
    <row r="67" spans="1:5" ht="18" x14ac:dyDescent="0.25">
      <c r="A67" s="234">
        <v>54305</v>
      </c>
      <c r="B67" s="235" t="s">
        <v>339</v>
      </c>
      <c r="C67" s="367">
        <v>0</v>
      </c>
      <c r="D67" s="367">
        <v>0</v>
      </c>
      <c r="E67" s="297"/>
    </row>
    <row r="68" spans="1:5" ht="18" x14ac:dyDescent="0.25">
      <c r="A68" s="234">
        <v>54306</v>
      </c>
      <c r="B68" s="235" t="s">
        <v>340</v>
      </c>
      <c r="C68" s="367">
        <v>0</v>
      </c>
      <c r="D68" s="367">
        <v>0</v>
      </c>
      <c r="E68" s="297"/>
    </row>
    <row r="69" spans="1:5" ht="18" x14ac:dyDescent="0.25">
      <c r="A69" s="234">
        <v>54307</v>
      </c>
      <c r="B69" s="235" t="s">
        <v>341</v>
      </c>
      <c r="C69" s="367">
        <v>0</v>
      </c>
      <c r="D69" s="367">
        <v>0</v>
      </c>
      <c r="E69" s="297"/>
    </row>
    <row r="70" spans="1:5" ht="18" x14ac:dyDescent="0.25">
      <c r="A70" s="234">
        <v>54309</v>
      </c>
      <c r="B70" s="235" t="s">
        <v>342</v>
      </c>
      <c r="C70" s="367">
        <v>0</v>
      </c>
      <c r="D70" s="367">
        <v>0</v>
      </c>
      <c r="E70" s="297"/>
    </row>
    <row r="71" spans="1:5" ht="18" x14ac:dyDescent="0.25">
      <c r="A71" s="234">
        <v>54310</v>
      </c>
      <c r="B71" s="235" t="s">
        <v>343</v>
      </c>
      <c r="C71" s="367">
        <v>0</v>
      </c>
      <c r="D71" s="367">
        <v>0</v>
      </c>
      <c r="E71" s="297"/>
    </row>
    <row r="72" spans="1:5" ht="18" x14ac:dyDescent="0.25">
      <c r="A72" s="234">
        <v>54311</v>
      </c>
      <c r="B72" s="235" t="s">
        <v>344</v>
      </c>
      <c r="C72" s="367">
        <v>0</v>
      </c>
      <c r="D72" s="367">
        <v>0</v>
      </c>
      <c r="E72" s="297"/>
    </row>
    <row r="73" spans="1:5" ht="18" x14ac:dyDescent="0.25">
      <c r="A73" s="241">
        <v>54313</v>
      </c>
      <c r="B73" s="235" t="s">
        <v>345</v>
      </c>
      <c r="C73" s="367">
        <v>0</v>
      </c>
      <c r="D73" s="367">
        <v>0</v>
      </c>
      <c r="E73" s="297"/>
    </row>
    <row r="74" spans="1:5" ht="18" x14ac:dyDescent="0.25">
      <c r="A74" s="242">
        <v>54316</v>
      </c>
      <c r="B74" s="235" t="s">
        <v>346</v>
      </c>
      <c r="C74" s="367">
        <v>0</v>
      </c>
      <c r="D74" s="367">
        <v>0</v>
      </c>
      <c r="E74" s="297"/>
    </row>
    <row r="75" spans="1:5" ht="18" x14ac:dyDescent="0.25">
      <c r="A75" s="243">
        <v>54317</v>
      </c>
      <c r="B75" s="235" t="s">
        <v>347</v>
      </c>
      <c r="C75" s="367">
        <v>0</v>
      </c>
      <c r="D75" s="367">
        <v>0</v>
      </c>
      <c r="E75" s="297"/>
    </row>
    <row r="76" spans="1:5" ht="18" x14ac:dyDescent="0.25">
      <c r="A76" s="244">
        <v>54314</v>
      </c>
      <c r="B76" s="235" t="s">
        <v>348</v>
      </c>
      <c r="C76" s="367">
        <v>0</v>
      </c>
      <c r="D76" s="367">
        <v>0</v>
      </c>
      <c r="E76" s="297"/>
    </row>
    <row r="77" spans="1:5" ht="18" x14ac:dyDescent="0.25">
      <c r="A77" s="244">
        <v>54318</v>
      </c>
      <c r="B77" s="245" t="s">
        <v>349</v>
      </c>
      <c r="C77" s="367">
        <v>0</v>
      </c>
      <c r="D77" s="367"/>
      <c r="E77" s="297"/>
    </row>
    <row r="78" spans="1:5" ht="18" x14ac:dyDescent="0.25">
      <c r="A78" s="234">
        <v>54399</v>
      </c>
      <c r="B78" s="245" t="s">
        <v>350</v>
      </c>
      <c r="C78" s="367">
        <v>0</v>
      </c>
      <c r="D78" s="367">
        <v>0</v>
      </c>
      <c r="E78" s="297"/>
    </row>
    <row r="79" spans="1:5" ht="18" x14ac:dyDescent="0.25">
      <c r="A79" s="222">
        <v>544</v>
      </c>
      <c r="B79" s="246" t="s">
        <v>351</v>
      </c>
      <c r="C79" s="304">
        <f>SUM(C80:C89)</f>
        <v>0</v>
      </c>
      <c r="D79" s="304">
        <f>SUM(D80:D89)</f>
        <v>0</v>
      </c>
      <c r="E79" s="297"/>
    </row>
    <row r="80" spans="1:5" ht="18" x14ac:dyDescent="0.25">
      <c r="A80" s="234">
        <v>54401</v>
      </c>
      <c r="B80" s="235" t="s">
        <v>352</v>
      </c>
      <c r="C80" s="367">
        <v>0</v>
      </c>
      <c r="D80" s="367">
        <v>0</v>
      </c>
      <c r="E80" s="297"/>
    </row>
    <row r="81" spans="1:5" ht="18" x14ac:dyDescent="0.25">
      <c r="A81" s="234">
        <v>54404</v>
      </c>
      <c r="B81" s="235" t="s">
        <v>353</v>
      </c>
      <c r="C81" s="367">
        <v>0</v>
      </c>
      <c r="D81" s="367">
        <v>0</v>
      </c>
      <c r="E81" s="297"/>
    </row>
    <row r="82" spans="1:5" ht="18" x14ac:dyDescent="0.25">
      <c r="A82" s="234">
        <v>54403</v>
      </c>
      <c r="B82" s="235" t="s">
        <v>354</v>
      </c>
      <c r="C82" s="367">
        <v>0</v>
      </c>
      <c r="D82" s="367">
        <v>0</v>
      </c>
      <c r="E82" s="297"/>
    </row>
    <row r="83" spans="1:5" ht="18" x14ac:dyDescent="0.25">
      <c r="A83" s="234">
        <v>54501</v>
      </c>
      <c r="B83" s="235" t="s">
        <v>355</v>
      </c>
      <c r="C83" s="367">
        <v>0</v>
      </c>
      <c r="D83" s="367">
        <v>0</v>
      </c>
      <c r="E83" s="297"/>
    </row>
    <row r="84" spans="1:5" ht="18" x14ac:dyDescent="0.25">
      <c r="A84" s="234">
        <v>54503</v>
      </c>
      <c r="B84" s="235" t="s">
        <v>356</v>
      </c>
      <c r="C84" s="367">
        <v>0</v>
      </c>
      <c r="D84" s="367">
        <v>0</v>
      </c>
      <c r="E84" s="297"/>
    </row>
    <row r="85" spans="1:5" ht="18" x14ac:dyDescent="0.25">
      <c r="A85" s="234">
        <v>54505</v>
      </c>
      <c r="B85" s="235" t="s">
        <v>357</v>
      </c>
      <c r="C85" s="367">
        <v>0</v>
      </c>
      <c r="D85" s="367">
        <v>0</v>
      </c>
      <c r="E85" s="297"/>
    </row>
    <row r="86" spans="1:5" ht="18" x14ac:dyDescent="0.25">
      <c r="A86" s="234">
        <v>54507</v>
      </c>
      <c r="B86" s="235" t="s">
        <v>358</v>
      </c>
      <c r="C86" s="367">
        <v>0</v>
      </c>
      <c r="D86" s="367">
        <v>0</v>
      </c>
      <c r="E86" s="297"/>
    </row>
    <row r="87" spans="1:5" ht="18" x14ac:dyDescent="0.25">
      <c r="A87" s="234">
        <v>54599</v>
      </c>
      <c r="B87" s="235" t="s">
        <v>359</v>
      </c>
      <c r="C87" s="367">
        <v>0</v>
      </c>
      <c r="D87" s="367">
        <v>0</v>
      </c>
      <c r="E87" s="297"/>
    </row>
    <row r="88" spans="1:5" ht="18" x14ac:dyDescent="0.25">
      <c r="A88" s="234">
        <v>54508</v>
      </c>
      <c r="B88" s="235" t="s">
        <v>360</v>
      </c>
      <c r="C88" s="367">
        <v>0</v>
      </c>
      <c r="D88" s="367">
        <v>0</v>
      </c>
      <c r="E88" s="297"/>
    </row>
    <row r="89" spans="1:5" ht="18" x14ac:dyDescent="0.25">
      <c r="A89" s="234">
        <v>54699</v>
      </c>
      <c r="B89" s="235" t="s">
        <v>44</v>
      </c>
      <c r="C89" s="367">
        <v>0</v>
      </c>
      <c r="D89" s="367">
        <v>0</v>
      </c>
      <c r="E89" s="297"/>
    </row>
    <row r="90" spans="1:5" ht="18" x14ac:dyDescent="0.25">
      <c r="A90" s="222">
        <v>55</v>
      </c>
      <c r="B90" s="238" t="s">
        <v>194</v>
      </c>
      <c r="C90" s="304">
        <f>SUM(C93,C95,C99,)+C91</f>
        <v>0</v>
      </c>
      <c r="D90" s="304">
        <f>SUM(D93,D95,D99,)+D91</f>
        <v>0</v>
      </c>
      <c r="E90" s="297"/>
    </row>
    <row r="91" spans="1:5" ht="18" x14ac:dyDescent="0.25">
      <c r="A91" s="222">
        <v>553</v>
      </c>
      <c r="B91" s="238" t="s">
        <v>361</v>
      </c>
      <c r="C91" s="304">
        <f>+C92</f>
        <v>0</v>
      </c>
      <c r="D91" s="304">
        <f>+D92</f>
        <v>0</v>
      </c>
      <c r="E91" s="297"/>
    </row>
    <row r="92" spans="1:5" ht="18" x14ac:dyDescent="0.25">
      <c r="A92" s="234">
        <v>55308</v>
      </c>
      <c r="B92" s="235" t="s">
        <v>362</v>
      </c>
      <c r="C92" s="304">
        <v>0</v>
      </c>
      <c r="D92" s="304">
        <v>0</v>
      </c>
      <c r="E92" s="297"/>
    </row>
    <row r="93" spans="1:5" ht="18" x14ac:dyDescent="0.25">
      <c r="A93" s="222">
        <v>555</v>
      </c>
      <c r="B93" s="238" t="s">
        <v>363</v>
      </c>
      <c r="C93" s="304">
        <f>SUM(C94)</f>
        <v>0</v>
      </c>
      <c r="D93" s="304">
        <f>SUM(D94)</f>
        <v>0</v>
      </c>
      <c r="E93" s="297"/>
    </row>
    <row r="94" spans="1:5" ht="18" x14ac:dyDescent="0.25">
      <c r="A94" s="234">
        <v>55599</v>
      </c>
      <c r="B94" s="235" t="s">
        <v>364</v>
      </c>
      <c r="C94" s="367"/>
      <c r="D94" s="367">
        <v>0</v>
      </c>
      <c r="E94" s="297"/>
    </row>
    <row r="95" spans="1:5" ht="18" x14ac:dyDescent="0.25">
      <c r="A95" s="222">
        <v>556</v>
      </c>
      <c r="B95" s="238" t="s">
        <v>365</v>
      </c>
      <c r="C95" s="304">
        <f>SUM(C96:C98)</f>
        <v>0</v>
      </c>
      <c r="D95" s="304">
        <f>SUM(D96:D98)</f>
        <v>0</v>
      </c>
      <c r="E95" s="304">
        <f>SUM(E96:E98)</f>
        <v>0</v>
      </c>
    </row>
    <row r="96" spans="1:5" ht="18" x14ac:dyDescent="0.25">
      <c r="A96" s="234">
        <v>55601</v>
      </c>
      <c r="B96" s="235" t="s">
        <v>366</v>
      </c>
      <c r="C96" s="367">
        <v>0</v>
      </c>
      <c r="D96" s="367">
        <v>0</v>
      </c>
      <c r="E96" s="305">
        <v>0</v>
      </c>
    </row>
    <row r="97" spans="1:5" ht="18" x14ac:dyDescent="0.25">
      <c r="A97" s="234">
        <v>55602</v>
      </c>
      <c r="B97" s="235" t="s">
        <v>367</v>
      </c>
      <c r="C97" s="367">
        <v>0</v>
      </c>
      <c r="D97" s="367">
        <v>0</v>
      </c>
      <c r="E97" s="297"/>
    </row>
    <row r="98" spans="1:5" ht="18" x14ac:dyDescent="0.25">
      <c r="A98" s="234">
        <v>55603</v>
      </c>
      <c r="B98" s="235" t="s">
        <v>368</v>
      </c>
      <c r="C98" s="367">
        <v>0</v>
      </c>
      <c r="D98" s="367">
        <v>0</v>
      </c>
      <c r="E98" s="297"/>
    </row>
    <row r="99" spans="1:5" ht="18" x14ac:dyDescent="0.25">
      <c r="A99" s="222">
        <v>557</v>
      </c>
      <c r="B99" s="238" t="s">
        <v>369</v>
      </c>
      <c r="C99" s="304">
        <f>SUM(C100:C100)</f>
        <v>0</v>
      </c>
      <c r="D99" s="304">
        <f>SUM(D100:D100)</f>
        <v>0</v>
      </c>
      <c r="E99" s="297"/>
    </row>
    <row r="100" spans="1:5" ht="18" x14ac:dyDescent="0.25">
      <c r="A100" s="234">
        <v>55799</v>
      </c>
      <c r="B100" s="235" t="s">
        <v>370</v>
      </c>
      <c r="C100" s="367">
        <v>0</v>
      </c>
      <c r="D100" s="367">
        <v>0</v>
      </c>
      <c r="E100" s="297"/>
    </row>
    <row r="101" spans="1:5" ht="18" x14ac:dyDescent="0.25">
      <c r="A101" s="222">
        <v>56</v>
      </c>
      <c r="B101" s="238" t="s">
        <v>195</v>
      </c>
      <c r="C101" s="304">
        <f>SUM(C102,)</f>
        <v>0</v>
      </c>
      <c r="D101" s="304">
        <f>SUM(D102,)</f>
        <v>0</v>
      </c>
      <c r="E101" s="297"/>
    </row>
    <row r="102" spans="1:5" ht="18" x14ac:dyDescent="0.25">
      <c r="A102" s="222">
        <v>562</v>
      </c>
      <c r="B102" s="238" t="s">
        <v>371</v>
      </c>
      <c r="C102" s="304">
        <f>SUM(C103:C106)</f>
        <v>0</v>
      </c>
      <c r="D102" s="304">
        <f>SUM(D103:D106)</f>
        <v>0</v>
      </c>
      <c r="E102" s="297"/>
    </row>
    <row r="103" spans="1:5" ht="18" x14ac:dyDescent="0.25">
      <c r="A103" s="234">
        <v>56201</v>
      </c>
      <c r="B103" s="235" t="s">
        <v>195</v>
      </c>
      <c r="C103" s="367">
        <v>0</v>
      </c>
      <c r="D103" s="367">
        <v>0</v>
      </c>
      <c r="E103" s="297"/>
    </row>
    <row r="104" spans="1:5" ht="18" x14ac:dyDescent="0.25">
      <c r="A104" s="234">
        <v>56303</v>
      </c>
      <c r="B104" s="235" t="s">
        <v>372</v>
      </c>
      <c r="C104" s="367"/>
      <c r="D104" s="367">
        <v>0</v>
      </c>
      <c r="E104" s="297"/>
    </row>
    <row r="105" spans="1:5" ht="18" x14ac:dyDescent="0.25">
      <c r="A105" s="234">
        <v>56304</v>
      </c>
      <c r="B105" s="235" t="s">
        <v>373</v>
      </c>
      <c r="C105" s="367">
        <v>0</v>
      </c>
      <c r="D105" s="367">
        <v>0</v>
      </c>
      <c r="E105" s="297"/>
    </row>
    <row r="106" spans="1:5" ht="18" x14ac:dyDescent="0.25">
      <c r="A106" s="234">
        <v>56305</v>
      </c>
      <c r="B106" s="235" t="s">
        <v>374</v>
      </c>
      <c r="C106" s="367"/>
      <c r="D106" s="367">
        <v>0</v>
      </c>
      <c r="E106" s="297"/>
    </row>
    <row r="107" spans="1:5" ht="18" x14ac:dyDescent="0.25">
      <c r="A107" s="222">
        <v>61</v>
      </c>
      <c r="B107" s="238" t="s">
        <v>197</v>
      </c>
      <c r="C107" s="304">
        <f>SUM(C108,C116,C121,)+C114</f>
        <v>145270.25999999998</v>
      </c>
      <c r="D107" s="304">
        <f>SUM(D108,D116,D121,)</f>
        <v>0</v>
      </c>
      <c r="E107" s="297"/>
    </row>
    <row r="108" spans="1:5" ht="18" x14ac:dyDescent="0.25">
      <c r="A108" s="222">
        <v>611</v>
      </c>
      <c r="B108" s="238" t="s">
        <v>375</v>
      </c>
      <c r="C108" s="304">
        <f>SUM(C109:C113)</f>
        <v>0</v>
      </c>
      <c r="D108" s="304">
        <f>SUM(D109:D110)</f>
        <v>0</v>
      </c>
      <c r="E108" s="297"/>
    </row>
    <row r="109" spans="1:5" ht="18" x14ac:dyDescent="0.25">
      <c r="A109" s="234">
        <v>61101</v>
      </c>
      <c r="B109" s="235" t="s">
        <v>376</v>
      </c>
      <c r="C109" s="367">
        <v>0</v>
      </c>
      <c r="D109" s="367">
        <v>0</v>
      </c>
      <c r="E109" s="297"/>
    </row>
    <row r="110" spans="1:5" ht="18" x14ac:dyDescent="0.25">
      <c r="A110" s="234">
        <v>61102</v>
      </c>
      <c r="B110" s="235" t="s">
        <v>377</v>
      </c>
      <c r="C110" s="367">
        <v>0</v>
      </c>
      <c r="D110" s="367">
        <v>0</v>
      </c>
      <c r="E110" s="297"/>
    </row>
    <row r="111" spans="1:5" ht="18" x14ac:dyDescent="0.25">
      <c r="A111" s="234">
        <v>61105</v>
      </c>
      <c r="B111" s="235" t="s">
        <v>378</v>
      </c>
      <c r="C111" s="367">
        <v>0</v>
      </c>
      <c r="D111" s="367">
        <v>0</v>
      </c>
      <c r="E111" s="297"/>
    </row>
    <row r="112" spans="1:5" ht="18" x14ac:dyDescent="0.25">
      <c r="A112" s="234">
        <v>61104</v>
      </c>
      <c r="B112" s="235" t="s">
        <v>379</v>
      </c>
      <c r="C112" s="367">
        <v>0</v>
      </c>
      <c r="D112" s="367">
        <v>0</v>
      </c>
      <c r="E112" s="297"/>
    </row>
    <row r="113" spans="1:5" ht="18" x14ac:dyDescent="0.25">
      <c r="A113" s="234">
        <v>61199</v>
      </c>
      <c r="B113" s="235" t="s">
        <v>380</v>
      </c>
      <c r="C113" s="367">
        <v>0</v>
      </c>
      <c r="D113" s="367">
        <v>0</v>
      </c>
      <c r="E113" s="297"/>
    </row>
    <row r="114" spans="1:5" ht="18" x14ac:dyDescent="0.25">
      <c r="A114" s="222">
        <v>612</v>
      </c>
      <c r="B114" s="238" t="s">
        <v>381</v>
      </c>
      <c r="C114" s="304">
        <f>+C115</f>
        <v>0</v>
      </c>
      <c r="D114" s="367"/>
      <c r="E114" s="297"/>
    </row>
    <row r="115" spans="1:5" ht="18" x14ac:dyDescent="0.25">
      <c r="A115" s="234">
        <v>61201</v>
      </c>
      <c r="B115" s="235" t="s">
        <v>382</v>
      </c>
      <c r="C115" s="367">
        <v>0</v>
      </c>
      <c r="D115" s="367"/>
      <c r="E115" s="297"/>
    </row>
    <row r="116" spans="1:5" ht="18" x14ac:dyDescent="0.25">
      <c r="A116" s="222">
        <v>615</v>
      </c>
      <c r="B116" s="238" t="s">
        <v>383</v>
      </c>
      <c r="C116" s="304">
        <f>SUM(C117:C120)</f>
        <v>0</v>
      </c>
      <c r="D116" s="304">
        <f>SUM(D120)</f>
        <v>0</v>
      </c>
      <c r="E116" s="297"/>
    </row>
    <row r="117" spans="1:5" ht="18" x14ac:dyDescent="0.25">
      <c r="A117" s="234">
        <v>61501</v>
      </c>
      <c r="B117" s="245" t="s">
        <v>384</v>
      </c>
      <c r="C117" s="304">
        <v>0</v>
      </c>
      <c r="D117" s="304"/>
      <c r="E117" s="297"/>
    </row>
    <row r="118" spans="1:5" ht="18" x14ac:dyDescent="0.25">
      <c r="A118" s="234">
        <v>61502</v>
      </c>
      <c r="B118" s="245" t="s">
        <v>385</v>
      </c>
      <c r="C118" s="304">
        <v>0</v>
      </c>
      <c r="D118" s="304"/>
      <c r="E118" s="297"/>
    </row>
    <row r="119" spans="1:5" ht="18" x14ac:dyDescent="0.25">
      <c r="A119" s="234">
        <v>61503</v>
      </c>
      <c r="B119" s="245" t="s">
        <v>386</v>
      </c>
      <c r="C119" s="304">
        <v>0</v>
      </c>
      <c r="D119" s="304"/>
      <c r="E119" s="297"/>
    </row>
    <row r="120" spans="1:5" ht="18" x14ac:dyDescent="0.25">
      <c r="A120" s="234">
        <v>61599</v>
      </c>
      <c r="B120" s="245" t="s">
        <v>387</v>
      </c>
      <c r="C120" s="367">
        <v>0</v>
      </c>
      <c r="D120" s="367"/>
      <c r="E120" s="297"/>
    </row>
    <row r="121" spans="1:5" ht="18" x14ac:dyDescent="0.25">
      <c r="A121" s="222">
        <v>616</v>
      </c>
      <c r="B121" s="238" t="s">
        <v>388</v>
      </c>
      <c r="C121" s="304">
        <f>SUM(C122:C129)</f>
        <v>145270.25999999998</v>
      </c>
      <c r="D121" s="304">
        <f>SUM(D122:D129)</f>
        <v>0</v>
      </c>
      <c r="E121" s="297"/>
    </row>
    <row r="122" spans="1:5" ht="18" x14ac:dyDescent="0.25">
      <c r="A122" s="234">
        <v>61601</v>
      </c>
      <c r="B122" s="235" t="s">
        <v>389</v>
      </c>
      <c r="C122" s="304">
        <v>0</v>
      </c>
      <c r="D122" s="304">
        <v>0</v>
      </c>
      <c r="E122" s="297"/>
    </row>
    <row r="123" spans="1:5" ht="18" x14ac:dyDescent="0.25">
      <c r="A123" s="234">
        <v>61602</v>
      </c>
      <c r="B123" s="235" t="s">
        <v>390</v>
      </c>
      <c r="C123" s="348">
        <v>13890.55</v>
      </c>
      <c r="D123" s="304">
        <v>0</v>
      </c>
      <c r="E123" s="297"/>
    </row>
    <row r="124" spans="1:5" ht="18" x14ac:dyDescent="0.25">
      <c r="A124" s="234">
        <v>61603</v>
      </c>
      <c r="B124" s="235" t="s">
        <v>391</v>
      </c>
      <c r="C124" s="304">
        <v>0</v>
      </c>
      <c r="D124" s="304">
        <v>0</v>
      </c>
      <c r="E124" s="297"/>
    </row>
    <row r="125" spans="1:5" ht="18" x14ac:dyDescent="0.25">
      <c r="A125" s="234">
        <v>61604</v>
      </c>
      <c r="B125" s="235" t="s">
        <v>392</v>
      </c>
      <c r="C125" s="304">
        <v>0</v>
      </c>
      <c r="D125" s="304">
        <v>0</v>
      </c>
      <c r="E125" s="297"/>
    </row>
    <row r="126" spans="1:5" ht="18" x14ac:dyDescent="0.25">
      <c r="A126" s="234">
        <v>61606</v>
      </c>
      <c r="B126" s="235" t="s">
        <v>393</v>
      </c>
      <c r="C126" s="304">
        <v>0</v>
      </c>
      <c r="D126" s="304">
        <v>0</v>
      </c>
      <c r="E126" s="297"/>
    </row>
    <row r="127" spans="1:5" ht="18" x14ac:dyDescent="0.25">
      <c r="A127" s="234">
        <v>61607</v>
      </c>
      <c r="B127" s="235" t="s">
        <v>394</v>
      </c>
      <c r="C127" s="268">
        <v>131379.71</v>
      </c>
      <c r="D127" s="304"/>
      <c r="E127" s="297"/>
    </row>
    <row r="128" spans="1:5" ht="18" x14ac:dyDescent="0.25">
      <c r="A128" s="234">
        <v>61608</v>
      </c>
      <c r="B128" s="235" t="s">
        <v>395</v>
      </c>
      <c r="C128" s="304">
        <v>0</v>
      </c>
      <c r="D128" s="304">
        <v>0</v>
      </c>
      <c r="E128" s="297"/>
    </row>
    <row r="129" spans="1:5" ht="18" x14ac:dyDescent="0.25">
      <c r="A129" s="234">
        <v>61699</v>
      </c>
      <c r="B129" s="235" t="s">
        <v>396</v>
      </c>
      <c r="C129" s="367">
        <v>0</v>
      </c>
      <c r="D129" s="367">
        <v>0</v>
      </c>
      <c r="E129" s="297"/>
    </row>
    <row r="130" spans="1:5" ht="18" x14ac:dyDescent="0.25">
      <c r="A130" s="222">
        <v>62</v>
      </c>
      <c r="B130" s="238" t="s">
        <v>259</v>
      </c>
      <c r="C130" s="304">
        <f>SUM(C131,C133,)</f>
        <v>0</v>
      </c>
      <c r="D130" s="304">
        <f>SUM(D131,D133,)</f>
        <v>0</v>
      </c>
      <c r="E130" s="297"/>
    </row>
    <row r="131" spans="1:5" ht="18" x14ac:dyDescent="0.25">
      <c r="A131" s="222">
        <v>622</v>
      </c>
      <c r="B131" s="238" t="s">
        <v>397</v>
      </c>
      <c r="C131" s="304">
        <f>SUM(C132)</f>
        <v>0</v>
      </c>
      <c r="D131" s="304">
        <f>SUM(D132)</f>
        <v>0</v>
      </c>
      <c r="E131" s="297"/>
    </row>
    <row r="132" spans="1:5" ht="37.5" customHeight="1" x14ac:dyDescent="0.25">
      <c r="A132" s="234">
        <v>62201</v>
      </c>
      <c r="B132" s="249" t="s">
        <v>398</v>
      </c>
      <c r="C132" s="367"/>
      <c r="D132" s="367">
        <v>0</v>
      </c>
      <c r="E132" s="297"/>
    </row>
    <row r="133" spans="1:5" ht="18" x14ac:dyDescent="0.25">
      <c r="A133" s="222">
        <v>623</v>
      </c>
      <c r="B133" s="238" t="s">
        <v>399</v>
      </c>
      <c r="C133" s="304">
        <f>SUM(C134)</f>
        <v>0</v>
      </c>
      <c r="D133" s="304">
        <f>SUM(D134)</f>
        <v>0</v>
      </c>
      <c r="E133" s="297"/>
    </row>
    <row r="134" spans="1:5" ht="18" x14ac:dyDescent="0.25">
      <c r="A134" s="234">
        <v>62303</v>
      </c>
      <c r="B134" s="235" t="s">
        <v>372</v>
      </c>
      <c r="C134" s="367"/>
      <c r="D134" s="367">
        <v>0</v>
      </c>
      <c r="E134" s="297"/>
    </row>
    <row r="135" spans="1:5" ht="18" x14ac:dyDescent="0.25">
      <c r="A135" s="222">
        <v>72</v>
      </c>
      <c r="B135" s="238" t="s">
        <v>189</v>
      </c>
      <c r="C135" s="304">
        <f>SUM(C136)</f>
        <v>0</v>
      </c>
      <c r="D135" s="304">
        <f>SUM(D136)</f>
        <v>0</v>
      </c>
      <c r="E135" s="297"/>
    </row>
    <row r="136" spans="1:5" ht="18" x14ac:dyDescent="0.25">
      <c r="A136" s="222">
        <v>721</v>
      </c>
      <c r="B136" s="238" t="s">
        <v>400</v>
      </c>
      <c r="C136" s="304">
        <f>SUM(C137)</f>
        <v>0</v>
      </c>
      <c r="D136" s="304">
        <f>SUM(D137)</f>
        <v>0</v>
      </c>
      <c r="E136" s="297"/>
    </row>
    <row r="137" spans="1:5" ht="18.75" thickBot="1" x14ac:dyDescent="0.3">
      <c r="A137" s="250">
        <v>72101</v>
      </c>
      <c r="B137" s="251" t="s">
        <v>400</v>
      </c>
      <c r="C137" s="370">
        <v>0</v>
      </c>
      <c r="D137" s="371">
        <v>0</v>
      </c>
      <c r="E137" s="309"/>
    </row>
    <row r="138" spans="1:5" ht="18" x14ac:dyDescent="0.25">
      <c r="A138" s="254"/>
      <c r="B138" s="255" t="s">
        <v>93</v>
      </c>
      <c r="C138" s="311">
        <f>SUM(C35+C90+C101+C107+C130+C135)+C12</f>
        <v>145270.25999999998</v>
      </c>
      <c r="D138" s="311">
        <f>SUM(D35+D90+D101+D107+D130+D135)+D12</f>
        <v>0</v>
      </c>
      <c r="E138" s="311">
        <f>SUM(C138:D138)</f>
        <v>145270.25999999998</v>
      </c>
    </row>
    <row r="139" spans="1:5" ht="18" x14ac:dyDescent="0.25">
      <c r="A139" s="215"/>
      <c r="B139" s="215"/>
      <c r="C139" s="215"/>
      <c r="D139" s="215"/>
      <c r="E139" s="215"/>
    </row>
    <row r="140" spans="1:5" ht="18" x14ac:dyDescent="0.25">
      <c r="A140" s="215"/>
      <c r="B140" s="215"/>
      <c r="C140" s="215"/>
      <c r="D140" s="215"/>
      <c r="E140" s="215"/>
    </row>
    <row r="141" spans="1:5" ht="57" customHeight="1" x14ac:dyDescent="0.25">
      <c r="A141" s="372" t="s">
        <v>636</v>
      </c>
      <c r="B141" s="373" t="s">
        <v>637</v>
      </c>
      <c r="C141" s="268">
        <v>130561.72</v>
      </c>
      <c r="D141" s="215"/>
      <c r="E141" s="215"/>
    </row>
    <row r="142" spans="1:5" ht="41.25" customHeight="1" x14ac:dyDescent="0.25">
      <c r="A142" s="372">
        <v>61607</v>
      </c>
      <c r="B142" s="373" t="s">
        <v>638</v>
      </c>
      <c r="C142" s="268">
        <v>19500.5</v>
      </c>
      <c r="D142" s="215"/>
      <c r="E142" s="215"/>
    </row>
    <row r="143" spans="1:5" ht="18" x14ac:dyDescent="0.25">
      <c r="A143" s="215"/>
      <c r="B143" s="215"/>
      <c r="C143" s="281">
        <f>+C141+C142</f>
        <v>150062.22</v>
      </c>
      <c r="D143" s="215"/>
      <c r="E143" s="215"/>
    </row>
  </sheetData>
  <mergeCells count="10">
    <mergeCell ref="A9:E9"/>
    <mergeCell ref="A10:B10"/>
    <mergeCell ref="C10:D10"/>
    <mergeCell ref="E10:E11"/>
    <mergeCell ref="A3:E3"/>
    <mergeCell ref="A4:E4"/>
    <mergeCell ref="A5:E5"/>
    <mergeCell ref="A6:E6"/>
    <mergeCell ref="A7:E7"/>
    <mergeCell ref="A8:E8"/>
  </mergeCells>
  <pageMargins left="0.51181102362204722" right="0.11811023622047245" top="0.74803149606299213" bottom="0.55118110236220474" header="0.31496062992125984" footer="0.31496062992125984"/>
  <pageSetup scale="85" orientation="portrait" horizontalDpi="120" verticalDpi="72" r:id="rId1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28"/>
  <sheetViews>
    <sheetView zoomScale="110" zoomScaleNormal="110" workbookViewId="0">
      <selection activeCell="G57" sqref="G57"/>
    </sheetView>
  </sheetViews>
  <sheetFormatPr baseColWidth="10" defaultRowHeight="15" x14ac:dyDescent="0.25"/>
  <cols>
    <col min="1" max="1" width="6.7109375" customWidth="1"/>
    <col min="2" max="2" width="44" customWidth="1"/>
    <col min="3" max="3" width="24.42578125" customWidth="1"/>
    <col min="4" max="4" width="20.140625" customWidth="1"/>
    <col min="5" max="5" width="11.42578125" customWidth="1"/>
    <col min="6" max="6" width="18.42578125" customWidth="1"/>
    <col min="7" max="7" width="12.5703125" customWidth="1"/>
    <col min="8" max="8" width="17.5703125" customWidth="1"/>
    <col min="9" max="9" width="18.28515625" customWidth="1"/>
    <col min="10" max="10" width="17.85546875" customWidth="1"/>
    <col min="11" max="11" width="18" customWidth="1"/>
    <col min="12" max="12" width="16.5703125" customWidth="1"/>
    <col min="13" max="13" width="18.28515625" customWidth="1"/>
    <col min="14" max="14" width="18.5703125" customWidth="1"/>
    <col min="15" max="15" width="19.5703125" customWidth="1"/>
  </cols>
  <sheetData>
    <row r="3" spans="1:15" ht="29.25" x14ac:dyDescent="0.25">
      <c r="A3" s="683" t="s">
        <v>639</v>
      </c>
      <c r="B3" s="683"/>
      <c r="C3" s="683"/>
      <c r="D3" s="683"/>
      <c r="E3" s="683"/>
      <c r="F3" s="683"/>
      <c r="G3" s="683"/>
      <c r="H3" s="683"/>
      <c r="I3" s="683"/>
      <c r="J3" s="683"/>
      <c r="K3" s="683"/>
      <c r="L3" s="683"/>
      <c r="M3" s="683"/>
      <c r="N3" s="683"/>
      <c r="O3" s="150"/>
    </row>
    <row r="4" spans="1:15" ht="33" x14ac:dyDescent="0.25">
      <c r="A4" s="684" t="s">
        <v>666</v>
      </c>
      <c r="B4" s="684"/>
      <c r="C4" s="684"/>
      <c r="D4" s="684"/>
      <c r="E4" s="684"/>
      <c r="F4" s="684"/>
      <c r="G4" s="684"/>
      <c r="H4" s="684"/>
      <c r="I4" s="684"/>
      <c r="J4" s="684"/>
      <c r="K4" s="684"/>
      <c r="L4" s="684"/>
      <c r="M4" s="684"/>
      <c r="N4" s="684"/>
      <c r="O4" s="151"/>
    </row>
    <row r="5" spans="1:15" ht="24.75" x14ac:dyDescent="0.25">
      <c r="A5" s="685"/>
      <c r="B5" s="685"/>
      <c r="C5" s="685"/>
      <c r="D5" s="685"/>
      <c r="E5" s="685"/>
      <c r="F5" s="685"/>
      <c r="G5" s="685"/>
      <c r="H5" s="685"/>
      <c r="I5" s="685"/>
      <c r="J5" s="685"/>
      <c r="K5" s="685"/>
      <c r="L5" s="685"/>
      <c r="M5" s="685"/>
      <c r="N5" s="685"/>
      <c r="O5" s="151"/>
    </row>
    <row r="6" spans="1:15" ht="15.75" x14ac:dyDescent="0.3">
      <c r="A6" s="681" t="s">
        <v>408</v>
      </c>
      <c r="B6" s="681" t="s">
        <v>409</v>
      </c>
      <c r="C6" s="686" t="s">
        <v>410</v>
      </c>
      <c r="D6" s="681" t="s">
        <v>411</v>
      </c>
      <c r="E6" s="686" t="s">
        <v>412</v>
      </c>
      <c r="F6" s="686" t="s">
        <v>413</v>
      </c>
      <c r="G6" s="686"/>
      <c r="H6" s="686"/>
      <c r="I6" s="686"/>
      <c r="J6" s="686" t="s">
        <v>414</v>
      </c>
      <c r="K6" s="680" t="s">
        <v>415</v>
      </c>
      <c r="L6" s="680"/>
      <c r="M6" s="680"/>
      <c r="N6" s="680"/>
      <c r="O6" s="681" t="s">
        <v>93</v>
      </c>
    </row>
    <row r="7" spans="1:15" ht="15.75" x14ac:dyDescent="0.3">
      <c r="A7" s="681"/>
      <c r="B7" s="681"/>
      <c r="C7" s="686"/>
      <c r="D7" s="681"/>
      <c r="E7" s="686"/>
      <c r="F7" s="686"/>
      <c r="G7" s="686"/>
      <c r="H7" s="686"/>
      <c r="I7" s="686"/>
      <c r="J7" s="686"/>
      <c r="K7" s="118" t="s">
        <v>416</v>
      </c>
      <c r="L7" s="682" t="s">
        <v>417</v>
      </c>
      <c r="M7" s="682"/>
      <c r="N7" s="682"/>
      <c r="O7" s="681"/>
    </row>
    <row r="8" spans="1:15" ht="15.75" x14ac:dyDescent="0.3">
      <c r="A8" s="681"/>
      <c r="B8" s="681"/>
      <c r="C8" s="686"/>
      <c r="D8" s="681"/>
      <c r="E8" s="686"/>
      <c r="F8" s="119" t="s">
        <v>418</v>
      </c>
      <c r="G8" s="119" t="s">
        <v>458</v>
      </c>
      <c r="H8" s="119" t="s">
        <v>418</v>
      </c>
      <c r="I8" s="119" t="s">
        <v>419</v>
      </c>
      <c r="J8" s="119" t="s">
        <v>420</v>
      </c>
      <c r="K8" s="119" t="s">
        <v>421</v>
      </c>
      <c r="L8" s="120" t="s">
        <v>422</v>
      </c>
      <c r="M8" s="120" t="s">
        <v>423</v>
      </c>
      <c r="N8" s="119" t="s">
        <v>265</v>
      </c>
      <c r="O8" s="681"/>
    </row>
    <row r="9" spans="1:15" ht="19.5" x14ac:dyDescent="0.4">
      <c r="A9" s="121">
        <v>1</v>
      </c>
      <c r="B9" s="122" t="s">
        <v>424</v>
      </c>
      <c r="C9" s="122" t="s">
        <v>425</v>
      </c>
      <c r="D9" s="121" t="s">
        <v>426</v>
      </c>
      <c r="E9" s="123" t="s">
        <v>111</v>
      </c>
      <c r="F9" s="125">
        <v>1400</v>
      </c>
      <c r="G9" s="125">
        <v>0</v>
      </c>
      <c r="H9" s="128">
        <f t="shared" ref="H9:H29" si="0">+F9+G9</f>
        <v>1400</v>
      </c>
      <c r="I9" s="128">
        <f t="shared" ref="I9:I29" si="1">+H9*12</f>
        <v>16800</v>
      </c>
      <c r="J9" s="125">
        <f t="shared" ref="J9:J29" si="2">+H9</f>
        <v>1400</v>
      </c>
      <c r="K9" s="125">
        <f t="shared" ref="K9:K29" si="3">+J9*6.75%*12</f>
        <v>1134</v>
      </c>
      <c r="L9" s="125">
        <v>0</v>
      </c>
      <c r="M9" s="125">
        <f>685.71*7.5%*12</f>
        <v>617.13900000000001</v>
      </c>
      <c r="N9" s="125">
        <f>+K9+M9</f>
        <v>1751.1390000000001</v>
      </c>
      <c r="O9" s="126">
        <f t="shared" ref="O9:O14" si="4">ROUND((+I9+J9+N9),2)</f>
        <v>19951.14</v>
      </c>
    </row>
    <row r="10" spans="1:15" ht="19.5" x14ac:dyDescent="0.4">
      <c r="A10" s="121">
        <v>2</v>
      </c>
      <c r="B10" s="122" t="s">
        <v>427</v>
      </c>
      <c r="C10" s="122" t="s">
        <v>428</v>
      </c>
      <c r="D10" s="121" t="s">
        <v>426</v>
      </c>
      <c r="E10" s="123" t="s">
        <v>111</v>
      </c>
      <c r="F10" s="125">
        <v>670</v>
      </c>
      <c r="G10" s="125">
        <v>0</v>
      </c>
      <c r="H10" s="128">
        <f t="shared" si="0"/>
        <v>670</v>
      </c>
      <c r="I10" s="128">
        <f t="shared" si="1"/>
        <v>8040</v>
      </c>
      <c r="J10" s="125">
        <f t="shared" si="2"/>
        <v>670</v>
      </c>
      <c r="K10" s="125">
        <f t="shared" si="3"/>
        <v>542.70000000000005</v>
      </c>
      <c r="L10" s="125">
        <v>0</v>
      </c>
      <c r="M10" s="125">
        <f>+J10*7.5%*12</f>
        <v>603</v>
      </c>
      <c r="N10" s="125">
        <f>+K10+M10</f>
        <v>1145.7</v>
      </c>
      <c r="O10" s="126">
        <f t="shared" si="4"/>
        <v>9855.7000000000007</v>
      </c>
    </row>
    <row r="11" spans="1:15" ht="19.5" x14ac:dyDescent="0.4">
      <c r="A11" s="121">
        <v>3</v>
      </c>
      <c r="B11" s="74" t="str">
        <f>+'[1]LT-0101_CONCEJO_Y_ALCALDESA'!B152</f>
        <v>Eric Jason Bonilla Gonzalez</v>
      </c>
      <c r="C11" s="74" t="s">
        <v>429</v>
      </c>
      <c r="D11" s="127" t="s">
        <v>430</v>
      </c>
      <c r="E11" s="123" t="s">
        <v>111</v>
      </c>
      <c r="F11" s="128">
        <v>880</v>
      </c>
      <c r="G11" s="128">
        <v>0</v>
      </c>
      <c r="H11" s="128">
        <f t="shared" si="0"/>
        <v>880</v>
      </c>
      <c r="I11" s="128">
        <f t="shared" si="1"/>
        <v>10560</v>
      </c>
      <c r="J11" s="125">
        <f t="shared" si="2"/>
        <v>880</v>
      </c>
      <c r="K11" s="125">
        <f t="shared" si="3"/>
        <v>712.80000000000007</v>
      </c>
      <c r="L11" s="128">
        <v>0</v>
      </c>
      <c r="M11" s="125">
        <f>685.71*7.5%*12</f>
        <v>617.13900000000001</v>
      </c>
      <c r="N11" s="125">
        <f t="shared" ref="N11:N29" si="5">SUM(K11:M11)</f>
        <v>1329.9390000000001</v>
      </c>
      <c r="O11" s="126">
        <f t="shared" si="4"/>
        <v>12769.94</v>
      </c>
    </row>
    <row r="12" spans="1:15" ht="19.5" x14ac:dyDescent="0.4">
      <c r="A12" s="121">
        <v>4</v>
      </c>
      <c r="B12" s="74" t="s">
        <v>431</v>
      </c>
      <c r="C12" s="74" t="s">
        <v>432</v>
      </c>
      <c r="D12" s="127" t="s">
        <v>433</v>
      </c>
      <c r="E12" s="129" t="s">
        <v>111</v>
      </c>
      <c r="F12" s="128">
        <v>396</v>
      </c>
      <c r="G12" s="128">
        <v>0</v>
      </c>
      <c r="H12" s="128">
        <f t="shared" si="0"/>
        <v>396</v>
      </c>
      <c r="I12" s="128">
        <f t="shared" si="1"/>
        <v>4752</v>
      </c>
      <c r="J12" s="125">
        <f t="shared" si="2"/>
        <v>396</v>
      </c>
      <c r="K12" s="125">
        <f t="shared" si="3"/>
        <v>320.76</v>
      </c>
      <c r="L12" s="128">
        <v>0</v>
      </c>
      <c r="M12" s="125">
        <f t="shared" ref="M12:M29" si="6">+J12*7.5%*12</f>
        <v>356.4</v>
      </c>
      <c r="N12" s="125">
        <f t="shared" si="5"/>
        <v>677.16</v>
      </c>
      <c r="O12" s="126">
        <f t="shared" si="4"/>
        <v>5825.16</v>
      </c>
    </row>
    <row r="13" spans="1:15" ht="19.5" x14ac:dyDescent="0.4">
      <c r="A13" s="121">
        <v>5</v>
      </c>
      <c r="B13" s="74" t="s">
        <v>434</v>
      </c>
      <c r="C13" s="74" t="s">
        <v>665</v>
      </c>
      <c r="D13" s="138"/>
      <c r="E13" s="129" t="s">
        <v>111</v>
      </c>
      <c r="F13" s="128">
        <v>1030</v>
      </c>
      <c r="G13" s="128">
        <v>0</v>
      </c>
      <c r="H13" s="128">
        <f t="shared" si="0"/>
        <v>1030</v>
      </c>
      <c r="I13" s="128">
        <f t="shared" si="1"/>
        <v>12360</v>
      </c>
      <c r="J13" s="125">
        <f t="shared" si="2"/>
        <v>1030</v>
      </c>
      <c r="K13" s="125">
        <f t="shared" si="3"/>
        <v>834.30000000000007</v>
      </c>
      <c r="L13" s="128">
        <v>0</v>
      </c>
      <c r="M13" s="125">
        <f t="shared" si="6"/>
        <v>927</v>
      </c>
      <c r="N13" s="125">
        <f t="shared" si="5"/>
        <v>1761.3000000000002</v>
      </c>
      <c r="O13" s="126">
        <f t="shared" si="4"/>
        <v>15151.3</v>
      </c>
    </row>
    <row r="14" spans="1:15" ht="19.5" x14ac:dyDescent="0.4">
      <c r="A14" s="121">
        <v>6</v>
      </c>
      <c r="B14" s="122" t="s">
        <v>436</v>
      </c>
      <c r="C14" s="122" t="s">
        <v>640</v>
      </c>
      <c r="D14" s="121" t="s">
        <v>426</v>
      </c>
      <c r="E14" s="123" t="s">
        <v>111</v>
      </c>
      <c r="F14" s="148">
        <v>950</v>
      </c>
      <c r="G14" s="128">
        <v>0</v>
      </c>
      <c r="H14" s="128">
        <f t="shared" si="0"/>
        <v>950</v>
      </c>
      <c r="I14" s="128">
        <f t="shared" si="1"/>
        <v>11400</v>
      </c>
      <c r="J14" s="128">
        <f t="shared" si="2"/>
        <v>950</v>
      </c>
      <c r="K14" s="125">
        <f t="shared" si="3"/>
        <v>769.5</v>
      </c>
      <c r="L14" s="128">
        <v>0</v>
      </c>
      <c r="M14" s="125">
        <f t="shared" si="6"/>
        <v>855</v>
      </c>
      <c r="N14" s="125">
        <f t="shared" si="5"/>
        <v>1624.5</v>
      </c>
      <c r="O14" s="126">
        <f t="shared" si="4"/>
        <v>13974.5</v>
      </c>
    </row>
    <row r="15" spans="1:15" ht="19.5" x14ac:dyDescent="0.4">
      <c r="A15" s="121"/>
      <c r="B15" s="140" t="s">
        <v>448</v>
      </c>
      <c r="C15" s="122"/>
      <c r="D15" s="121"/>
      <c r="E15" s="123"/>
      <c r="F15" s="172">
        <f>SUM(F9:F14)</f>
        <v>5326</v>
      </c>
      <c r="G15" s="172">
        <f t="shared" ref="G15:O15" si="7">SUM(G9:G14)</f>
        <v>0</v>
      </c>
      <c r="H15" s="172">
        <f t="shared" si="7"/>
        <v>5326</v>
      </c>
      <c r="I15" s="172">
        <f t="shared" si="7"/>
        <v>63912</v>
      </c>
      <c r="J15" s="172">
        <f t="shared" si="7"/>
        <v>5326</v>
      </c>
      <c r="K15" s="172">
        <f t="shared" si="7"/>
        <v>4314.0600000000004</v>
      </c>
      <c r="L15" s="172">
        <f t="shared" si="7"/>
        <v>0</v>
      </c>
      <c r="M15" s="172">
        <f t="shared" si="7"/>
        <v>3975.6780000000003</v>
      </c>
      <c r="N15" s="172">
        <f t="shared" si="7"/>
        <v>8289.7380000000012</v>
      </c>
      <c r="O15" s="172">
        <f t="shared" si="7"/>
        <v>77527.740000000005</v>
      </c>
    </row>
    <row r="16" spans="1:15" ht="19.5" x14ac:dyDescent="0.4">
      <c r="A16" s="121">
        <v>7</v>
      </c>
      <c r="B16" s="122" t="s">
        <v>465</v>
      </c>
      <c r="C16" s="122" t="s">
        <v>466</v>
      </c>
      <c r="D16" s="121" t="s">
        <v>430</v>
      </c>
      <c r="E16" s="123" t="s">
        <v>113</v>
      </c>
      <c r="F16" s="125">
        <v>300</v>
      </c>
      <c r="G16" s="128">
        <v>0</v>
      </c>
      <c r="H16" s="128">
        <f>+F16+G16</f>
        <v>300</v>
      </c>
      <c r="I16" s="128">
        <f>+H16*12</f>
        <v>3600</v>
      </c>
      <c r="J16" s="128">
        <f>+H16</f>
        <v>300</v>
      </c>
      <c r="K16" s="125">
        <f>+J16*6.75%*12</f>
        <v>243</v>
      </c>
      <c r="L16" s="128">
        <v>0</v>
      </c>
      <c r="M16" s="125">
        <f>+J16*7.5%*12</f>
        <v>270</v>
      </c>
      <c r="N16" s="125">
        <f>SUM(K16:M16)</f>
        <v>513</v>
      </c>
      <c r="O16" s="126">
        <f>ROUND((+I16+J16+N16),2)</f>
        <v>4413</v>
      </c>
    </row>
    <row r="17" spans="1:15" ht="19.5" x14ac:dyDescent="0.4">
      <c r="A17" s="121">
        <v>8</v>
      </c>
      <c r="B17" s="122" t="s">
        <v>467</v>
      </c>
      <c r="C17" s="122" t="s">
        <v>466</v>
      </c>
      <c r="D17" s="121" t="s">
        <v>430</v>
      </c>
      <c r="E17" s="123" t="s">
        <v>113</v>
      </c>
      <c r="F17" s="125">
        <v>300</v>
      </c>
      <c r="G17" s="128">
        <v>0</v>
      </c>
      <c r="H17" s="128">
        <f>+F17+G17</f>
        <v>300</v>
      </c>
      <c r="I17" s="128">
        <f>+H17*12</f>
        <v>3600</v>
      </c>
      <c r="J17" s="128">
        <f>+H17</f>
        <v>300</v>
      </c>
      <c r="K17" s="125">
        <v>0</v>
      </c>
      <c r="L17" s="128">
        <f>+H17*6.5%*12</f>
        <v>234</v>
      </c>
      <c r="M17" s="125">
        <f>+J17*7.5%*12</f>
        <v>270</v>
      </c>
      <c r="N17" s="125">
        <f>SUM(K17:M17)</f>
        <v>504</v>
      </c>
      <c r="O17" s="126">
        <f>ROUND((+I17+J17+N17),2)</f>
        <v>4404</v>
      </c>
    </row>
    <row r="18" spans="1:15" ht="19.5" x14ac:dyDescent="0.4">
      <c r="A18" s="121">
        <v>9</v>
      </c>
      <c r="B18" s="122" t="s">
        <v>468</v>
      </c>
      <c r="C18" s="122" t="s">
        <v>447</v>
      </c>
      <c r="D18" s="121" t="s">
        <v>430</v>
      </c>
      <c r="E18" s="123" t="s">
        <v>113</v>
      </c>
      <c r="F18" s="125">
        <v>380</v>
      </c>
      <c r="G18" s="128">
        <v>0</v>
      </c>
      <c r="H18" s="128">
        <f>+F18+G18</f>
        <v>380</v>
      </c>
      <c r="I18" s="128">
        <f>+H18*12</f>
        <v>4560</v>
      </c>
      <c r="J18" s="128">
        <f>+H18</f>
        <v>380</v>
      </c>
      <c r="K18" s="125">
        <f>+J18*6.75%*12</f>
        <v>307.8</v>
      </c>
      <c r="L18" s="128">
        <v>0</v>
      </c>
      <c r="M18" s="125">
        <f>+J18*7.5%*12</f>
        <v>342</v>
      </c>
      <c r="N18" s="125">
        <f>SUM(K18:M18)</f>
        <v>649.79999999999995</v>
      </c>
      <c r="O18" s="126">
        <f>ROUND((+I18+J18+N18),2)</f>
        <v>5589.8</v>
      </c>
    </row>
    <row r="19" spans="1:15" ht="19.5" x14ac:dyDescent="0.4">
      <c r="A19" s="121"/>
      <c r="B19" s="152" t="s">
        <v>448</v>
      </c>
      <c r="C19" s="122"/>
      <c r="D19" s="121"/>
      <c r="E19" s="123"/>
      <c r="F19" s="153">
        <f>SUM(F16:F18)</f>
        <v>980</v>
      </c>
      <c r="G19" s="153">
        <f t="shared" ref="G19:O19" si="8">SUM(G16:G18)</f>
        <v>0</v>
      </c>
      <c r="H19" s="153">
        <f t="shared" si="8"/>
        <v>980</v>
      </c>
      <c r="I19" s="153">
        <f t="shared" si="8"/>
        <v>11760</v>
      </c>
      <c r="J19" s="153">
        <f t="shared" si="8"/>
        <v>980</v>
      </c>
      <c r="K19" s="153">
        <f t="shared" si="8"/>
        <v>550.79999999999995</v>
      </c>
      <c r="L19" s="153">
        <f t="shared" si="8"/>
        <v>234</v>
      </c>
      <c r="M19" s="153">
        <f t="shared" si="8"/>
        <v>882</v>
      </c>
      <c r="N19" s="153">
        <f t="shared" si="8"/>
        <v>1666.8</v>
      </c>
      <c r="O19" s="153">
        <f t="shared" si="8"/>
        <v>14406.8</v>
      </c>
    </row>
    <row r="20" spans="1:15" ht="19.5" x14ac:dyDescent="0.4">
      <c r="A20" s="121">
        <v>10</v>
      </c>
      <c r="B20" s="141" t="s">
        <v>459</v>
      </c>
      <c r="C20" s="74" t="s">
        <v>460</v>
      </c>
      <c r="D20" s="127"/>
      <c r="E20" s="129" t="s">
        <v>115</v>
      </c>
      <c r="F20" s="128">
        <v>600</v>
      </c>
      <c r="G20" s="128">
        <v>0</v>
      </c>
      <c r="H20" s="128">
        <f>+F20+G20</f>
        <v>600</v>
      </c>
      <c r="I20" s="128">
        <f>+H20*10</f>
        <v>6000</v>
      </c>
      <c r="J20" s="128">
        <v>600</v>
      </c>
      <c r="K20" s="125">
        <f>+J20*6.75%*10</f>
        <v>405</v>
      </c>
      <c r="L20" s="128">
        <v>0</v>
      </c>
      <c r="M20" s="125">
        <f>+J20*7.5%*10</f>
        <v>450</v>
      </c>
      <c r="N20" s="125">
        <f>SUM(K20:M20)</f>
        <v>855</v>
      </c>
      <c r="O20" s="126">
        <f>ROUND((+I20+J20+N20),2)</f>
        <v>7455</v>
      </c>
    </row>
    <row r="21" spans="1:15" ht="19.5" x14ac:dyDescent="0.4">
      <c r="A21" s="121"/>
      <c r="B21" s="140" t="s">
        <v>448</v>
      </c>
      <c r="C21" s="74"/>
      <c r="D21" s="127"/>
      <c r="E21" s="129"/>
      <c r="F21" s="146">
        <f>SUM(F20)</f>
        <v>600</v>
      </c>
      <c r="G21" s="146">
        <f t="shared" ref="G21:O21" si="9">SUM(G20)</f>
        <v>0</v>
      </c>
      <c r="H21" s="146">
        <f t="shared" si="9"/>
        <v>600</v>
      </c>
      <c r="I21" s="146">
        <f t="shared" si="9"/>
        <v>6000</v>
      </c>
      <c r="J21" s="146">
        <f t="shared" si="9"/>
        <v>600</v>
      </c>
      <c r="K21" s="146">
        <f t="shared" si="9"/>
        <v>405</v>
      </c>
      <c r="L21" s="146">
        <f t="shared" si="9"/>
        <v>0</v>
      </c>
      <c r="M21" s="146">
        <f t="shared" si="9"/>
        <v>450</v>
      </c>
      <c r="N21" s="146">
        <f t="shared" si="9"/>
        <v>855</v>
      </c>
      <c r="O21" s="146">
        <f t="shared" si="9"/>
        <v>7455</v>
      </c>
    </row>
    <row r="22" spans="1:15" ht="19.5" customHeight="1" x14ac:dyDescent="0.4">
      <c r="A22" s="121">
        <v>11</v>
      </c>
      <c r="B22" s="122" t="s">
        <v>502</v>
      </c>
      <c r="C22" s="122" t="s">
        <v>667</v>
      </c>
      <c r="D22" s="121" t="s">
        <v>426</v>
      </c>
      <c r="E22" s="123" t="s">
        <v>117</v>
      </c>
      <c r="F22" s="125">
        <v>372</v>
      </c>
      <c r="G22" s="128">
        <v>0</v>
      </c>
      <c r="H22" s="128">
        <f t="shared" si="0"/>
        <v>372</v>
      </c>
      <c r="I22" s="128">
        <f t="shared" si="1"/>
        <v>4464</v>
      </c>
      <c r="J22" s="128">
        <f>+H22</f>
        <v>372</v>
      </c>
      <c r="K22" s="125">
        <f t="shared" si="3"/>
        <v>301.32000000000005</v>
      </c>
      <c r="L22" s="128">
        <v>0</v>
      </c>
      <c r="M22" s="125">
        <f t="shared" si="6"/>
        <v>334.79999999999995</v>
      </c>
      <c r="N22" s="125">
        <f t="shared" ref="N22" si="10">SUM(K22:M22)</f>
        <v>636.12</v>
      </c>
      <c r="O22" s="126">
        <f t="shared" ref="O22" si="11">ROUND((+I22+J22+N22),2)</f>
        <v>5472.12</v>
      </c>
    </row>
    <row r="23" spans="1:15" ht="19.5" x14ac:dyDescent="0.4">
      <c r="A23" s="121">
        <v>12</v>
      </c>
      <c r="B23" s="74" t="s">
        <v>449</v>
      </c>
      <c r="C23" s="74" t="s">
        <v>450</v>
      </c>
      <c r="D23" s="121" t="s">
        <v>426</v>
      </c>
      <c r="E23" s="123" t="s">
        <v>117</v>
      </c>
      <c r="F23" s="128">
        <v>322</v>
      </c>
      <c r="G23" s="128">
        <v>0</v>
      </c>
      <c r="H23" s="128">
        <f t="shared" si="0"/>
        <v>322</v>
      </c>
      <c r="I23" s="128">
        <f t="shared" si="1"/>
        <v>3864</v>
      </c>
      <c r="J23" s="125">
        <f t="shared" si="2"/>
        <v>322</v>
      </c>
      <c r="K23" s="125">
        <f t="shared" si="3"/>
        <v>260.82000000000005</v>
      </c>
      <c r="L23" s="128">
        <v>0</v>
      </c>
      <c r="M23" s="125">
        <f t="shared" si="6"/>
        <v>289.79999999999995</v>
      </c>
      <c r="N23" s="125">
        <f t="shared" si="5"/>
        <v>550.62</v>
      </c>
      <c r="O23" s="126">
        <f t="shared" ref="O23:O29" si="12">ROUND((+I23+J23+N23),2)</f>
        <v>4736.62</v>
      </c>
    </row>
    <row r="24" spans="1:15" ht="19.5" x14ac:dyDescent="0.4">
      <c r="A24" s="121">
        <v>13</v>
      </c>
      <c r="B24" s="74" t="s">
        <v>451</v>
      </c>
      <c r="C24" s="74" t="s">
        <v>450</v>
      </c>
      <c r="D24" s="121" t="s">
        <v>426</v>
      </c>
      <c r="E24" s="123" t="s">
        <v>117</v>
      </c>
      <c r="F24" s="128">
        <v>322</v>
      </c>
      <c r="G24" s="128">
        <v>0</v>
      </c>
      <c r="H24" s="128">
        <f t="shared" si="0"/>
        <v>322</v>
      </c>
      <c r="I24" s="128">
        <f t="shared" si="1"/>
        <v>3864</v>
      </c>
      <c r="J24" s="125">
        <f t="shared" si="2"/>
        <v>322</v>
      </c>
      <c r="K24" s="125">
        <f t="shared" si="3"/>
        <v>260.82000000000005</v>
      </c>
      <c r="L24" s="128">
        <v>0</v>
      </c>
      <c r="M24" s="125">
        <f t="shared" si="6"/>
        <v>289.79999999999995</v>
      </c>
      <c r="N24" s="125">
        <f t="shared" si="5"/>
        <v>550.62</v>
      </c>
      <c r="O24" s="126">
        <f t="shared" si="12"/>
        <v>4736.62</v>
      </c>
    </row>
    <row r="25" spans="1:15" ht="19.5" x14ac:dyDescent="0.4">
      <c r="A25" s="121">
        <v>14</v>
      </c>
      <c r="B25" s="74" t="s">
        <v>452</v>
      </c>
      <c r="C25" s="74" t="s">
        <v>450</v>
      </c>
      <c r="D25" s="121" t="s">
        <v>426</v>
      </c>
      <c r="E25" s="123" t="s">
        <v>117</v>
      </c>
      <c r="F25" s="128">
        <v>302</v>
      </c>
      <c r="G25" s="128">
        <v>0</v>
      </c>
      <c r="H25" s="128">
        <f t="shared" si="0"/>
        <v>302</v>
      </c>
      <c r="I25" s="128">
        <f t="shared" si="1"/>
        <v>3624</v>
      </c>
      <c r="J25" s="125">
        <f t="shared" si="2"/>
        <v>302</v>
      </c>
      <c r="K25" s="125">
        <f t="shared" si="3"/>
        <v>244.62</v>
      </c>
      <c r="L25" s="128">
        <v>0</v>
      </c>
      <c r="M25" s="125">
        <f t="shared" si="6"/>
        <v>271.79999999999995</v>
      </c>
      <c r="N25" s="125">
        <f t="shared" si="5"/>
        <v>516.41999999999996</v>
      </c>
      <c r="O25" s="126">
        <f t="shared" si="12"/>
        <v>4442.42</v>
      </c>
    </row>
    <row r="26" spans="1:15" ht="19.5" x14ac:dyDescent="0.4">
      <c r="A26" s="121">
        <v>15</v>
      </c>
      <c r="B26" s="74" t="s">
        <v>453</v>
      </c>
      <c r="C26" s="74" t="s">
        <v>450</v>
      </c>
      <c r="D26" s="121" t="s">
        <v>426</v>
      </c>
      <c r="E26" s="123" t="s">
        <v>117</v>
      </c>
      <c r="F26" s="128">
        <v>302</v>
      </c>
      <c r="G26" s="128">
        <v>0</v>
      </c>
      <c r="H26" s="128">
        <f t="shared" si="0"/>
        <v>302</v>
      </c>
      <c r="I26" s="128">
        <f t="shared" si="1"/>
        <v>3624</v>
      </c>
      <c r="J26" s="125">
        <f t="shared" si="2"/>
        <v>302</v>
      </c>
      <c r="K26" s="125">
        <f t="shared" si="3"/>
        <v>244.62</v>
      </c>
      <c r="L26" s="128">
        <v>0</v>
      </c>
      <c r="M26" s="125">
        <f t="shared" si="6"/>
        <v>271.79999999999995</v>
      </c>
      <c r="N26" s="125">
        <f t="shared" si="5"/>
        <v>516.41999999999996</v>
      </c>
      <c r="O26" s="126">
        <f t="shared" si="12"/>
        <v>4442.42</v>
      </c>
    </row>
    <row r="27" spans="1:15" ht="19.5" x14ac:dyDescent="0.4">
      <c r="A27" s="121">
        <v>16</v>
      </c>
      <c r="B27" s="74" t="s">
        <v>454</v>
      </c>
      <c r="C27" s="74" t="s">
        <v>450</v>
      </c>
      <c r="D27" s="121" t="s">
        <v>426</v>
      </c>
      <c r="E27" s="123" t="s">
        <v>117</v>
      </c>
      <c r="F27" s="128">
        <v>322</v>
      </c>
      <c r="G27" s="128">
        <v>0</v>
      </c>
      <c r="H27" s="128">
        <f t="shared" si="0"/>
        <v>322</v>
      </c>
      <c r="I27" s="128">
        <f t="shared" si="1"/>
        <v>3864</v>
      </c>
      <c r="J27" s="125">
        <f t="shared" si="2"/>
        <v>322</v>
      </c>
      <c r="K27" s="125">
        <f t="shared" si="3"/>
        <v>260.82000000000005</v>
      </c>
      <c r="L27" s="128">
        <v>0</v>
      </c>
      <c r="M27" s="125">
        <f t="shared" si="6"/>
        <v>289.79999999999995</v>
      </c>
      <c r="N27" s="125">
        <f t="shared" si="5"/>
        <v>550.62</v>
      </c>
      <c r="O27" s="126">
        <f t="shared" si="12"/>
        <v>4736.62</v>
      </c>
    </row>
    <row r="28" spans="1:15" ht="19.5" x14ac:dyDescent="0.4">
      <c r="A28" s="121">
        <v>17</v>
      </c>
      <c r="B28" s="74" t="s">
        <v>455</v>
      </c>
      <c r="C28" s="74" t="s">
        <v>450</v>
      </c>
      <c r="D28" s="121" t="s">
        <v>426</v>
      </c>
      <c r="E28" s="123" t="s">
        <v>117</v>
      </c>
      <c r="F28" s="128">
        <v>322</v>
      </c>
      <c r="G28" s="128">
        <v>0</v>
      </c>
      <c r="H28" s="128">
        <f t="shared" si="0"/>
        <v>322</v>
      </c>
      <c r="I28" s="128">
        <f t="shared" si="1"/>
        <v>3864</v>
      </c>
      <c r="J28" s="125">
        <f t="shared" si="2"/>
        <v>322</v>
      </c>
      <c r="K28" s="125">
        <f t="shared" si="3"/>
        <v>260.82000000000005</v>
      </c>
      <c r="L28" s="128">
        <v>0</v>
      </c>
      <c r="M28" s="125">
        <f t="shared" si="6"/>
        <v>289.79999999999995</v>
      </c>
      <c r="N28" s="125">
        <f t="shared" si="5"/>
        <v>550.62</v>
      </c>
      <c r="O28" s="126">
        <f t="shared" si="12"/>
        <v>4736.62</v>
      </c>
    </row>
    <row r="29" spans="1:15" ht="19.5" x14ac:dyDescent="0.4">
      <c r="A29" s="121">
        <v>18</v>
      </c>
      <c r="B29" s="74" t="s">
        <v>456</v>
      </c>
      <c r="C29" s="74" t="s">
        <v>450</v>
      </c>
      <c r="D29" s="121" t="s">
        <v>426</v>
      </c>
      <c r="E29" s="123" t="s">
        <v>117</v>
      </c>
      <c r="F29" s="128">
        <v>322</v>
      </c>
      <c r="G29" s="128">
        <v>0</v>
      </c>
      <c r="H29" s="128">
        <f t="shared" si="0"/>
        <v>322</v>
      </c>
      <c r="I29" s="128">
        <f t="shared" si="1"/>
        <v>3864</v>
      </c>
      <c r="J29" s="125">
        <f t="shared" si="2"/>
        <v>322</v>
      </c>
      <c r="K29" s="125">
        <f t="shared" si="3"/>
        <v>260.82000000000005</v>
      </c>
      <c r="L29" s="128">
        <v>0</v>
      </c>
      <c r="M29" s="125">
        <f t="shared" si="6"/>
        <v>289.79999999999995</v>
      </c>
      <c r="N29" s="125">
        <f t="shared" si="5"/>
        <v>550.62</v>
      </c>
      <c r="O29" s="126">
        <f t="shared" si="12"/>
        <v>4736.62</v>
      </c>
    </row>
    <row r="30" spans="1:15" ht="19.5" x14ac:dyDescent="0.4">
      <c r="A30" s="121"/>
      <c r="B30" s="140" t="s">
        <v>448</v>
      </c>
      <c r="C30" s="74"/>
      <c r="D30" s="121"/>
      <c r="E30" s="129"/>
      <c r="F30" s="146">
        <f>SUM(F22:F29)</f>
        <v>2586</v>
      </c>
      <c r="G30" s="146">
        <f t="shared" ref="G30:O30" si="13">SUM(G22:G29)</f>
        <v>0</v>
      </c>
      <c r="H30" s="146">
        <f t="shared" si="13"/>
        <v>2586</v>
      </c>
      <c r="I30" s="146">
        <f t="shared" si="13"/>
        <v>31032</v>
      </c>
      <c r="J30" s="146">
        <f t="shared" si="13"/>
        <v>2586</v>
      </c>
      <c r="K30" s="146">
        <f t="shared" si="13"/>
        <v>2094.6600000000008</v>
      </c>
      <c r="L30" s="146">
        <f t="shared" si="13"/>
        <v>0</v>
      </c>
      <c r="M30" s="146">
        <f t="shared" si="13"/>
        <v>2327.3999999999996</v>
      </c>
      <c r="N30" s="146">
        <f t="shared" si="13"/>
        <v>4422.0600000000004</v>
      </c>
      <c r="O30" s="146">
        <f t="shared" si="13"/>
        <v>38040.06</v>
      </c>
    </row>
    <row r="31" spans="1:15" ht="19.5" x14ac:dyDescent="0.4">
      <c r="A31" s="121">
        <v>19</v>
      </c>
      <c r="B31" s="122" t="s">
        <v>439</v>
      </c>
      <c r="C31" s="122" t="s">
        <v>440</v>
      </c>
      <c r="D31" s="141"/>
      <c r="E31" s="123" t="s">
        <v>119</v>
      </c>
      <c r="F31" s="125">
        <v>520</v>
      </c>
      <c r="G31" s="128">
        <v>0</v>
      </c>
      <c r="H31" s="128">
        <f>+F31+G31</f>
        <v>520</v>
      </c>
      <c r="I31" s="128">
        <f>+H31*12</f>
        <v>6240</v>
      </c>
      <c r="J31" s="128">
        <f>+H31</f>
        <v>520</v>
      </c>
      <c r="K31" s="125">
        <f>+J31*6.75%*12</f>
        <v>421.20000000000005</v>
      </c>
      <c r="L31" s="128">
        <v>0</v>
      </c>
      <c r="M31" s="125">
        <f>+J31*7.5%*12</f>
        <v>468</v>
      </c>
      <c r="N31" s="125">
        <f>SUM(K31:M31)</f>
        <v>889.2</v>
      </c>
      <c r="O31" s="126">
        <f>ROUND((+I31+J31+N31),2)</f>
        <v>7649.2</v>
      </c>
    </row>
    <row r="32" spans="1:15" ht="19.5" x14ac:dyDescent="0.4">
      <c r="A32" s="121">
        <v>20</v>
      </c>
      <c r="B32" s="122" t="s">
        <v>442</v>
      </c>
      <c r="C32" s="122" t="s">
        <v>641</v>
      </c>
      <c r="D32" s="141"/>
      <c r="E32" s="123" t="s">
        <v>119</v>
      </c>
      <c r="F32" s="125">
        <v>300</v>
      </c>
      <c r="G32" s="128">
        <v>0</v>
      </c>
      <c r="H32" s="128">
        <f>+F32+G32</f>
        <v>300</v>
      </c>
      <c r="I32" s="128">
        <f>+H32*12</f>
        <v>3600</v>
      </c>
      <c r="J32" s="128">
        <f>+H32</f>
        <v>300</v>
      </c>
      <c r="K32" s="125">
        <f>+J32*6.75%*12</f>
        <v>243</v>
      </c>
      <c r="L32" s="128">
        <v>0</v>
      </c>
      <c r="M32" s="125">
        <f>+J32*7.5%*12</f>
        <v>270</v>
      </c>
      <c r="N32" s="125">
        <f>SUM(K32:M32)</f>
        <v>513</v>
      </c>
      <c r="O32" s="126">
        <f>ROUND((+I32+J32+N32),2)</f>
        <v>4413</v>
      </c>
    </row>
    <row r="33" spans="1:15" ht="19.5" x14ac:dyDescent="0.4">
      <c r="A33" s="121">
        <v>21</v>
      </c>
      <c r="B33" s="74" t="s">
        <v>446</v>
      </c>
      <c r="C33" s="74" t="s">
        <v>447</v>
      </c>
      <c r="D33" s="138"/>
      <c r="E33" s="123" t="s">
        <v>119</v>
      </c>
      <c r="F33" s="128">
        <v>300</v>
      </c>
      <c r="G33" s="128">
        <v>0</v>
      </c>
      <c r="H33" s="128">
        <f>+F33+G33</f>
        <v>300</v>
      </c>
      <c r="I33" s="128">
        <f>+H33*12</f>
        <v>3600</v>
      </c>
      <c r="J33" s="128">
        <f>+H33</f>
        <v>300</v>
      </c>
      <c r="K33" s="125">
        <f>+J33*6.75%*12</f>
        <v>243</v>
      </c>
      <c r="L33" s="128">
        <v>0</v>
      </c>
      <c r="M33" s="125">
        <f>685.71*7.5%*12</f>
        <v>617.13900000000001</v>
      </c>
      <c r="N33" s="125">
        <f>SUM(K33:M33)</f>
        <v>860.13900000000001</v>
      </c>
      <c r="O33" s="126">
        <f>ROUND((+I33+J33+N33),2)</f>
        <v>4760.1400000000003</v>
      </c>
    </row>
    <row r="34" spans="1:15" ht="19.5" x14ac:dyDescent="0.4">
      <c r="A34" s="121"/>
      <c r="B34" s="152" t="s">
        <v>448</v>
      </c>
      <c r="C34" s="122"/>
      <c r="D34" s="141"/>
      <c r="E34" s="123"/>
      <c r="F34" s="153">
        <f>SUM(F31:F33)</f>
        <v>1120</v>
      </c>
      <c r="G34" s="153">
        <f t="shared" ref="G34:O34" si="14">SUM(G31:G33)</f>
        <v>0</v>
      </c>
      <c r="H34" s="153">
        <f t="shared" si="14"/>
        <v>1120</v>
      </c>
      <c r="I34" s="153">
        <f t="shared" si="14"/>
        <v>13440</v>
      </c>
      <c r="J34" s="153">
        <f t="shared" si="14"/>
        <v>1120</v>
      </c>
      <c r="K34" s="153">
        <f t="shared" si="14"/>
        <v>907.2</v>
      </c>
      <c r="L34" s="153">
        <f t="shared" si="14"/>
        <v>0</v>
      </c>
      <c r="M34" s="153">
        <f t="shared" si="14"/>
        <v>1355.1390000000001</v>
      </c>
      <c r="N34" s="153">
        <f t="shared" si="14"/>
        <v>2262.3389999999999</v>
      </c>
      <c r="O34" s="153">
        <f t="shared" si="14"/>
        <v>16822.34</v>
      </c>
    </row>
    <row r="35" spans="1:15" ht="19.5" x14ac:dyDescent="0.4">
      <c r="A35" s="121">
        <v>22</v>
      </c>
      <c r="B35" s="122" t="s">
        <v>469</v>
      </c>
      <c r="C35" s="122" t="s">
        <v>470</v>
      </c>
      <c r="D35" s="141"/>
      <c r="E35" s="123" t="s">
        <v>120</v>
      </c>
      <c r="F35" s="128">
        <v>300</v>
      </c>
      <c r="G35" s="128">
        <v>0</v>
      </c>
      <c r="H35" s="128">
        <f>+F35+G35</f>
        <v>300</v>
      </c>
      <c r="I35" s="128">
        <f>+H35*12</f>
        <v>3600</v>
      </c>
      <c r="J35" s="128">
        <f>+H35</f>
        <v>300</v>
      </c>
      <c r="K35" s="125">
        <f>+J35*6.75%*12</f>
        <v>243</v>
      </c>
      <c r="L35" s="128">
        <v>0</v>
      </c>
      <c r="M35" s="125">
        <f>685.71*7.5%*12</f>
        <v>617.13900000000001</v>
      </c>
      <c r="N35" s="125">
        <f>SUM(K35:M35)</f>
        <v>860.13900000000001</v>
      </c>
      <c r="O35" s="126">
        <f>ROUND((+I35+J35+N35),2)</f>
        <v>4760.1400000000003</v>
      </c>
    </row>
    <row r="36" spans="1:15" ht="19.5" x14ac:dyDescent="0.4">
      <c r="A36" s="121"/>
      <c r="B36" s="152" t="s">
        <v>448</v>
      </c>
      <c r="C36" s="122"/>
      <c r="D36" s="141"/>
      <c r="E36" s="123"/>
      <c r="F36" s="153">
        <f>+F35</f>
        <v>300</v>
      </c>
      <c r="G36" s="153">
        <f t="shared" ref="G36:O36" si="15">+G35</f>
        <v>0</v>
      </c>
      <c r="H36" s="153">
        <f t="shared" si="15"/>
        <v>300</v>
      </c>
      <c r="I36" s="153">
        <f t="shared" si="15"/>
        <v>3600</v>
      </c>
      <c r="J36" s="153">
        <f t="shared" si="15"/>
        <v>300</v>
      </c>
      <c r="K36" s="153">
        <f t="shared" si="15"/>
        <v>243</v>
      </c>
      <c r="L36" s="153">
        <f t="shared" si="15"/>
        <v>0</v>
      </c>
      <c r="M36" s="153">
        <f t="shared" si="15"/>
        <v>617.13900000000001</v>
      </c>
      <c r="N36" s="153">
        <f t="shared" si="15"/>
        <v>860.13900000000001</v>
      </c>
      <c r="O36" s="153">
        <f t="shared" si="15"/>
        <v>4760.1400000000003</v>
      </c>
    </row>
    <row r="37" spans="1:15" ht="19.5" x14ac:dyDescent="0.4">
      <c r="A37" s="121">
        <v>23</v>
      </c>
      <c r="B37" s="122" t="s">
        <v>489</v>
      </c>
      <c r="C37" s="122" t="s">
        <v>490</v>
      </c>
      <c r="D37" s="121" t="s">
        <v>491</v>
      </c>
      <c r="E37" s="123" t="s">
        <v>124</v>
      </c>
      <c r="F37" s="125">
        <v>770</v>
      </c>
      <c r="G37" s="128">
        <v>0</v>
      </c>
      <c r="H37" s="128">
        <f>+F37+G37</f>
        <v>770</v>
      </c>
      <c r="I37" s="128">
        <f>+H37*12</f>
        <v>9240</v>
      </c>
      <c r="J37" s="128">
        <f>+H37</f>
        <v>770</v>
      </c>
      <c r="K37" s="125">
        <f>+J37*6.75%*12</f>
        <v>623.70000000000005</v>
      </c>
      <c r="L37" s="128">
        <v>0</v>
      </c>
      <c r="M37" s="125">
        <f>+J37*7.5%*12</f>
        <v>693</v>
      </c>
      <c r="N37" s="125">
        <f>SUM(K37:M37)</f>
        <v>1316.7</v>
      </c>
      <c r="O37" s="126">
        <f>ROUND((+I37+J37+N37),2)</f>
        <v>11326.7</v>
      </c>
    </row>
    <row r="38" spans="1:15" ht="19.5" x14ac:dyDescent="0.4">
      <c r="A38" s="121">
        <v>24</v>
      </c>
      <c r="B38" s="122" t="s">
        <v>492</v>
      </c>
      <c r="C38" s="122" t="s">
        <v>493</v>
      </c>
      <c r="D38" s="121" t="s">
        <v>494</v>
      </c>
      <c r="E38" s="123" t="s">
        <v>124</v>
      </c>
      <c r="F38" s="125">
        <v>396</v>
      </c>
      <c r="G38" s="128">
        <v>0</v>
      </c>
      <c r="H38" s="128">
        <f>+F38+G38</f>
        <v>396</v>
      </c>
      <c r="I38" s="128">
        <f>+H38*12</f>
        <v>4752</v>
      </c>
      <c r="J38" s="128">
        <f>+H38</f>
        <v>396</v>
      </c>
      <c r="K38" s="125">
        <f>+J38*6.75%*12</f>
        <v>320.76</v>
      </c>
      <c r="L38" s="128">
        <v>0</v>
      </c>
      <c r="M38" s="125">
        <f>+J38*7.5%*12</f>
        <v>356.4</v>
      </c>
      <c r="N38" s="125">
        <f>SUM(K38:M38)</f>
        <v>677.16</v>
      </c>
      <c r="O38" s="126">
        <f>ROUND((+I38+J38+N38),2)</f>
        <v>5825.16</v>
      </c>
    </row>
    <row r="39" spans="1:15" ht="19.5" x14ac:dyDescent="0.4">
      <c r="A39" s="121">
        <v>25</v>
      </c>
      <c r="B39" s="122" t="s">
        <v>495</v>
      </c>
      <c r="C39" s="122" t="s">
        <v>496</v>
      </c>
      <c r="D39" s="121" t="s">
        <v>494</v>
      </c>
      <c r="E39" s="123" t="s">
        <v>124</v>
      </c>
      <c r="F39" s="125">
        <v>396</v>
      </c>
      <c r="G39" s="128">
        <v>0</v>
      </c>
      <c r="H39" s="128">
        <f>+F39+G39</f>
        <v>396</v>
      </c>
      <c r="I39" s="128">
        <f>+H39*12</f>
        <v>4752</v>
      </c>
      <c r="J39" s="128">
        <f>+H39</f>
        <v>396</v>
      </c>
      <c r="K39" s="125">
        <f>+J39*6.75%*12</f>
        <v>320.76</v>
      </c>
      <c r="L39" s="128">
        <v>0</v>
      </c>
      <c r="M39" s="125">
        <f>+J39*7.5%*12</f>
        <v>356.4</v>
      </c>
      <c r="N39" s="125">
        <f>SUM(K39:M39)</f>
        <v>677.16</v>
      </c>
      <c r="O39" s="126">
        <f>ROUND((+I39+J39+N39),2)</f>
        <v>5825.16</v>
      </c>
    </row>
    <row r="40" spans="1:15" ht="19.5" x14ac:dyDescent="0.4">
      <c r="A40" s="121"/>
      <c r="B40" s="152" t="s">
        <v>448</v>
      </c>
      <c r="C40" s="122"/>
      <c r="D40" s="141"/>
      <c r="E40" s="123"/>
      <c r="F40" s="153">
        <f>SUM(F37:F39)</f>
        <v>1562</v>
      </c>
      <c r="G40" s="153">
        <f t="shared" ref="G40:O40" si="16">SUM(G37:G39)</f>
        <v>0</v>
      </c>
      <c r="H40" s="153">
        <f t="shared" si="16"/>
        <v>1562</v>
      </c>
      <c r="I40" s="153">
        <f t="shared" si="16"/>
        <v>18744</v>
      </c>
      <c r="J40" s="153">
        <f t="shared" si="16"/>
        <v>1562</v>
      </c>
      <c r="K40" s="153">
        <f t="shared" si="16"/>
        <v>1265.22</v>
      </c>
      <c r="L40" s="153">
        <f t="shared" si="16"/>
        <v>0</v>
      </c>
      <c r="M40" s="153">
        <f t="shared" si="16"/>
        <v>1405.8000000000002</v>
      </c>
      <c r="N40" s="153">
        <f t="shared" si="16"/>
        <v>2671.02</v>
      </c>
      <c r="O40" s="153">
        <f t="shared" si="16"/>
        <v>22977.02</v>
      </c>
    </row>
    <row r="41" spans="1:15" ht="19.5" x14ac:dyDescent="0.4">
      <c r="A41" s="121">
        <v>26</v>
      </c>
      <c r="B41" s="122" t="s">
        <v>504</v>
      </c>
      <c r="C41" s="122" t="s">
        <v>505</v>
      </c>
      <c r="D41" s="121" t="s">
        <v>506</v>
      </c>
      <c r="E41" s="123" t="s">
        <v>125</v>
      </c>
      <c r="F41" s="125">
        <v>600</v>
      </c>
      <c r="G41" s="128">
        <v>0</v>
      </c>
      <c r="H41" s="128">
        <v>600</v>
      </c>
      <c r="I41" s="128">
        <f>+H41*12</f>
        <v>7200</v>
      </c>
      <c r="J41" s="128">
        <f>+H41</f>
        <v>600</v>
      </c>
      <c r="K41" s="125">
        <f>+J41*6.75%*12</f>
        <v>486</v>
      </c>
      <c r="L41" s="128">
        <v>0</v>
      </c>
      <c r="M41" s="125">
        <f>+J41*7.5%*12</f>
        <v>540</v>
      </c>
      <c r="N41" s="125">
        <f>SUM(K41:M41)</f>
        <v>1026</v>
      </c>
      <c r="O41" s="126">
        <f>ROUND((+I41+J41+N41),2)</f>
        <v>8826</v>
      </c>
    </row>
    <row r="42" spans="1:15" ht="19.5" x14ac:dyDescent="0.4">
      <c r="A42" s="121">
        <v>27</v>
      </c>
      <c r="B42" s="122" t="s">
        <v>507</v>
      </c>
      <c r="C42" s="122" t="s">
        <v>508</v>
      </c>
      <c r="D42" s="121" t="s">
        <v>506</v>
      </c>
      <c r="E42" s="123" t="s">
        <v>125</v>
      </c>
      <c r="F42" s="125">
        <v>376</v>
      </c>
      <c r="G42" s="128">
        <v>20</v>
      </c>
      <c r="H42" s="128">
        <f>+F42+G42</f>
        <v>396</v>
      </c>
      <c r="I42" s="128">
        <f>+H42*12</f>
        <v>4752</v>
      </c>
      <c r="J42" s="128">
        <f>+H42</f>
        <v>396</v>
      </c>
      <c r="K42" s="125">
        <f>+J42*6.75%*12</f>
        <v>320.76</v>
      </c>
      <c r="L42" s="128">
        <v>0</v>
      </c>
      <c r="M42" s="125">
        <f>+J42*7.5%*12</f>
        <v>356.4</v>
      </c>
      <c r="N42" s="125">
        <f>SUM(K42:M42)</f>
        <v>677.16</v>
      </c>
      <c r="O42" s="126">
        <f>ROUND((+I42+J42+N42),2)</f>
        <v>5825.16</v>
      </c>
    </row>
    <row r="43" spans="1:15" ht="19.5" x14ac:dyDescent="0.4">
      <c r="A43" s="121"/>
      <c r="B43" s="152" t="s">
        <v>448</v>
      </c>
      <c r="C43" s="122"/>
      <c r="D43" s="141"/>
      <c r="E43" s="123"/>
      <c r="F43" s="153">
        <f>SUM(F41:F42)</f>
        <v>976</v>
      </c>
      <c r="G43" s="153">
        <f t="shared" ref="G43:O43" si="17">SUM(G41:G42)</f>
        <v>20</v>
      </c>
      <c r="H43" s="153">
        <f t="shared" si="17"/>
        <v>996</v>
      </c>
      <c r="I43" s="153">
        <f t="shared" si="17"/>
        <v>11952</v>
      </c>
      <c r="J43" s="153">
        <f t="shared" si="17"/>
        <v>996</v>
      </c>
      <c r="K43" s="153">
        <f t="shared" si="17"/>
        <v>806.76</v>
      </c>
      <c r="L43" s="153">
        <f t="shared" si="17"/>
        <v>0</v>
      </c>
      <c r="M43" s="153">
        <f t="shared" si="17"/>
        <v>896.4</v>
      </c>
      <c r="N43" s="153">
        <f t="shared" si="17"/>
        <v>1703.1599999999999</v>
      </c>
      <c r="O43" s="153">
        <f t="shared" si="17"/>
        <v>14651.16</v>
      </c>
    </row>
    <row r="44" spans="1:15" ht="19.5" x14ac:dyDescent="0.4">
      <c r="A44" s="121">
        <v>28</v>
      </c>
      <c r="B44" s="122" t="s">
        <v>510</v>
      </c>
      <c r="C44" s="122" t="s">
        <v>511</v>
      </c>
      <c r="D44" s="121" t="s">
        <v>512</v>
      </c>
      <c r="E44" s="123" t="s">
        <v>127</v>
      </c>
      <c r="F44" s="125">
        <v>420</v>
      </c>
      <c r="G44" s="128">
        <v>0</v>
      </c>
      <c r="H44" s="128">
        <f>+F44+G44</f>
        <v>420</v>
      </c>
      <c r="I44" s="128">
        <f>+H44*12</f>
        <v>5040</v>
      </c>
      <c r="J44" s="128">
        <f>+H44</f>
        <v>420</v>
      </c>
      <c r="K44" s="125">
        <f>+J44*6.75%*12</f>
        <v>340.20000000000005</v>
      </c>
      <c r="L44" s="128">
        <v>0</v>
      </c>
      <c r="M44" s="125">
        <f>+J44*7.5%*12</f>
        <v>378</v>
      </c>
      <c r="N44" s="125">
        <f>SUM(K44:M44)</f>
        <v>718.2</v>
      </c>
      <c r="O44" s="126">
        <f>ROUND((+I44+J44+N44),2)</f>
        <v>6178.2</v>
      </c>
    </row>
    <row r="45" spans="1:15" ht="19.5" x14ac:dyDescent="0.4">
      <c r="A45" s="121"/>
      <c r="B45" s="152" t="s">
        <v>448</v>
      </c>
      <c r="C45" s="122"/>
      <c r="D45" s="141"/>
      <c r="E45" s="123"/>
      <c r="F45" s="153">
        <f>+F44</f>
        <v>420</v>
      </c>
      <c r="G45" s="153">
        <f t="shared" ref="G45:O45" si="18">+G44</f>
        <v>0</v>
      </c>
      <c r="H45" s="153">
        <f t="shared" si="18"/>
        <v>420</v>
      </c>
      <c r="I45" s="153">
        <f t="shared" si="18"/>
        <v>5040</v>
      </c>
      <c r="J45" s="153">
        <f t="shared" si="18"/>
        <v>420</v>
      </c>
      <c r="K45" s="153">
        <f t="shared" si="18"/>
        <v>340.20000000000005</v>
      </c>
      <c r="L45" s="153">
        <f t="shared" si="18"/>
        <v>0</v>
      </c>
      <c r="M45" s="153">
        <f t="shared" si="18"/>
        <v>378</v>
      </c>
      <c r="N45" s="153">
        <f t="shared" si="18"/>
        <v>718.2</v>
      </c>
      <c r="O45" s="153">
        <f t="shared" si="18"/>
        <v>6178.2</v>
      </c>
    </row>
    <row r="46" spans="1:15" ht="39" x14ac:dyDescent="0.4">
      <c r="A46" s="121">
        <v>29</v>
      </c>
      <c r="B46" s="122" t="s">
        <v>513</v>
      </c>
      <c r="C46" s="171" t="s">
        <v>514</v>
      </c>
      <c r="D46" s="121" t="s">
        <v>512</v>
      </c>
      <c r="E46" s="123" t="s">
        <v>128</v>
      </c>
      <c r="F46" s="125">
        <v>396</v>
      </c>
      <c r="G46" s="128">
        <v>0</v>
      </c>
      <c r="H46" s="128">
        <f>+F46+G46</f>
        <v>396</v>
      </c>
      <c r="I46" s="128">
        <f>+H46*12</f>
        <v>4752</v>
      </c>
      <c r="J46" s="128">
        <f>+H46</f>
        <v>396</v>
      </c>
      <c r="K46" s="125">
        <f>+J46*6.75%*12</f>
        <v>320.76</v>
      </c>
      <c r="L46" s="128">
        <v>0</v>
      </c>
      <c r="M46" s="125">
        <f>+J46*7.5%*12</f>
        <v>356.4</v>
      </c>
      <c r="N46" s="125">
        <f>SUM(K46:M46)</f>
        <v>677.16</v>
      </c>
      <c r="O46" s="126">
        <f>ROUND((+I46+J46+N46),2)</f>
        <v>5825.16</v>
      </c>
    </row>
    <row r="47" spans="1:15" ht="19.5" x14ac:dyDescent="0.4">
      <c r="A47" s="121"/>
      <c r="B47" s="152" t="s">
        <v>448</v>
      </c>
      <c r="C47" s="122"/>
      <c r="D47" s="141"/>
      <c r="E47" s="123"/>
      <c r="F47" s="153">
        <f>SUM(F46:F46)</f>
        <v>396</v>
      </c>
      <c r="G47" s="153">
        <f t="shared" ref="G47:O47" si="19">SUM(G46:G46)</f>
        <v>0</v>
      </c>
      <c r="H47" s="153">
        <f t="shared" si="19"/>
        <v>396</v>
      </c>
      <c r="I47" s="153">
        <f t="shared" si="19"/>
        <v>4752</v>
      </c>
      <c r="J47" s="153">
        <f t="shared" si="19"/>
        <v>396</v>
      </c>
      <c r="K47" s="153">
        <f t="shared" si="19"/>
        <v>320.76</v>
      </c>
      <c r="L47" s="153">
        <f t="shared" si="19"/>
        <v>0</v>
      </c>
      <c r="M47" s="153">
        <f t="shared" si="19"/>
        <v>356.4</v>
      </c>
      <c r="N47" s="153">
        <f t="shared" si="19"/>
        <v>677.16</v>
      </c>
      <c r="O47" s="153">
        <f t="shared" si="19"/>
        <v>5825.16</v>
      </c>
    </row>
    <row r="48" spans="1:15" ht="19.5" x14ac:dyDescent="0.4">
      <c r="A48" s="121">
        <v>30</v>
      </c>
      <c r="B48" s="122" t="s">
        <v>519</v>
      </c>
      <c r="C48" s="122" t="s">
        <v>520</v>
      </c>
      <c r="D48" s="141" t="s">
        <v>669</v>
      </c>
      <c r="E48" s="123" t="s">
        <v>130</v>
      </c>
      <c r="F48" s="125">
        <v>334</v>
      </c>
      <c r="G48" s="128">
        <v>0</v>
      </c>
      <c r="H48" s="128">
        <f>+F48+G48</f>
        <v>334</v>
      </c>
      <c r="I48" s="128">
        <f>+H48*12</f>
        <v>4008</v>
      </c>
      <c r="J48" s="128">
        <f>+H48</f>
        <v>334</v>
      </c>
      <c r="K48" s="125">
        <f>+J48*6.75%*12</f>
        <v>270.54000000000002</v>
      </c>
      <c r="L48" s="128">
        <v>0</v>
      </c>
      <c r="M48" s="125">
        <f>+J48*7.5%*12</f>
        <v>300.60000000000002</v>
      </c>
      <c r="N48" s="125">
        <f>SUM(K48:M48)</f>
        <v>571.1400000000001</v>
      </c>
      <c r="O48" s="126">
        <f>ROUND((+I48+J48+N48),2)</f>
        <v>4913.1400000000003</v>
      </c>
    </row>
    <row r="49" spans="1:15" ht="19.5" x14ac:dyDescent="0.4">
      <c r="A49" s="121"/>
      <c r="B49" s="152" t="s">
        <v>448</v>
      </c>
      <c r="C49" s="122"/>
      <c r="D49" s="141"/>
      <c r="E49" s="123"/>
      <c r="F49" s="153">
        <f>+F48</f>
        <v>334</v>
      </c>
      <c r="G49" s="153">
        <f t="shared" ref="G49:O49" si="20">+G48</f>
        <v>0</v>
      </c>
      <c r="H49" s="153">
        <f t="shared" si="20"/>
        <v>334</v>
      </c>
      <c r="I49" s="153">
        <f t="shared" si="20"/>
        <v>4008</v>
      </c>
      <c r="J49" s="153">
        <f t="shared" si="20"/>
        <v>334</v>
      </c>
      <c r="K49" s="153">
        <f t="shared" si="20"/>
        <v>270.54000000000002</v>
      </c>
      <c r="L49" s="153">
        <f t="shared" si="20"/>
        <v>0</v>
      </c>
      <c r="M49" s="153">
        <f t="shared" si="20"/>
        <v>300.60000000000002</v>
      </c>
      <c r="N49" s="153">
        <f t="shared" si="20"/>
        <v>571.1400000000001</v>
      </c>
      <c r="O49" s="153">
        <f t="shared" si="20"/>
        <v>4913.1400000000003</v>
      </c>
    </row>
    <row r="50" spans="1:15" ht="19.5" x14ac:dyDescent="0.4">
      <c r="A50" s="121">
        <v>31</v>
      </c>
      <c r="B50" s="122" t="s">
        <v>522</v>
      </c>
      <c r="C50" s="122" t="s">
        <v>523</v>
      </c>
      <c r="D50" s="121" t="s">
        <v>426</v>
      </c>
      <c r="E50" s="123" t="s">
        <v>133</v>
      </c>
      <c r="F50" s="125">
        <v>370</v>
      </c>
      <c r="G50" s="128">
        <v>0</v>
      </c>
      <c r="H50" s="128">
        <f>+F50+G50</f>
        <v>370</v>
      </c>
      <c r="I50" s="128">
        <f>+H50*12</f>
        <v>4440</v>
      </c>
      <c r="J50" s="128">
        <f>+H50</f>
        <v>370</v>
      </c>
      <c r="K50" s="125">
        <f>+J50*6.75%*12</f>
        <v>299.70000000000005</v>
      </c>
      <c r="L50" s="128">
        <v>0</v>
      </c>
      <c r="M50" s="125">
        <f>+J50*7.5%*12</f>
        <v>333</v>
      </c>
      <c r="N50" s="125">
        <f>SUM(K50:M50)</f>
        <v>632.70000000000005</v>
      </c>
      <c r="O50" s="126">
        <f>ROUND((+I50+J50+N50),2)</f>
        <v>5442.7</v>
      </c>
    </row>
    <row r="51" spans="1:15" ht="19.5" x14ac:dyDescent="0.4">
      <c r="A51" s="121"/>
      <c r="B51" s="152" t="s">
        <v>448</v>
      </c>
      <c r="C51" s="122"/>
      <c r="D51" s="141"/>
      <c r="E51" s="123"/>
      <c r="F51" s="153">
        <f>+F50</f>
        <v>370</v>
      </c>
      <c r="G51" s="153">
        <f t="shared" ref="G51:O51" si="21">+G50</f>
        <v>0</v>
      </c>
      <c r="H51" s="153">
        <f t="shared" si="21"/>
        <v>370</v>
      </c>
      <c r="I51" s="153">
        <f t="shared" si="21"/>
        <v>4440</v>
      </c>
      <c r="J51" s="153">
        <f t="shared" si="21"/>
        <v>370</v>
      </c>
      <c r="K51" s="153">
        <f t="shared" si="21"/>
        <v>299.70000000000005</v>
      </c>
      <c r="L51" s="153">
        <f t="shared" si="21"/>
        <v>0</v>
      </c>
      <c r="M51" s="153">
        <f t="shared" si="21"/>
        <v>333</v>
      </c>
      <c r="N51" s="153">
        <f t="shared" si="21"/>
        <v>632.70000000000005</v>
      </c>
      <c r="O51" s="153">
        <f t="shared" si="21"/>
        <v>5442.7</v>
      </c>
    </row>
    <row r="52" spans="1:15" ht="19.5" x14ac:dyDescent="0.4">
      <c r="A52" s="121">
        <v>32</v>
      </c>
      <c r="B52" s="122" t="s">
        <v>526</v>
      </c>
      <c r="C52" s="121" t="s">
        <v>527</v>
      </c>
      <c r="D52" s="121" t="s">
        <v>426</v>
      </c>
      <c r="E52" s="123" t="s">
        <v>134</v>
      </c>
      <c r="F52" s="125">
        <v>380</v>
      </c>
      <c r="G52" s="128">
        <v>0</v>
      </c>
      <c r="H52" s="128">
        <f>+F52+G52</f>
        <v>380</v>
      </c>
      <c r="I52" s="128">
        <f>+H52*12</f>
        <v>4560</v>
      </c>
      <c r="J52" s="128">
        <f>+H52</f>
        <v>380</v>
      </c>
      <c r="K52" s="125">
        <f>+J52*6.75%*12</f>
        <v>307.8</v>
      </c>
      <c r="L52" s="128">
        <v>0</v>
      </c>
      <c r="M52" s="125">
        <f>+J52*7.5%*12</f>
        <v>342</v>
      </c>
      <c r="N52" s="125">
        <f>SUM(K52:M52)</f>
        <v>649.79999999999995</v>
      </c>
      <c r="O52" s="126">
        <f>ROUND((+I52+J52+N52),2)</f>
        <v>5589.8</v>
      </c>
    </row>
    <row r="53" spans="1:15" ht="19.5" x14ac:dyDescent="0.4">
      <c r="A53" s="121">
        <v>33</v>
      </c>
      <c r="B53" s="122" t="s">
        <v>528</v>
      </c>
      <c r="C53" s="122" t="s">
        <v>529</v>
      </c>
      <c r="D53" s="121" t="s">
        <v>426</v>
      </c>
      <c r="E53" s="123" t="s">
        <v>134</v>
      </c>
      <c r="F53" s="125">
        <v>450</v>
      </c>
      <c r="G53" s="128">
        <v>0</v>
      </c>
      <c r="H53" s="128">
        <f>+F53+G53</f>
        <v>450</v>
      </c>
      <c r="I53" s="128">
        <f>+H53*12</f>
        <v>5400</v>
      </c>
      <c r="J53" s="128">
        <f>+H53</f>
        <v>450</v>
      </c>
      <c r="K53" s="125">
        <f>+J53*6.75%*12</f>
        <v>364.50000000000006</v>
      </c>
      <c r="L53" s="128">
        <v>0</v>
      </c>
      <c r="M53" s="125">
        <f>+J53*7.5%*12</f>
        <v>405</v>
      </c>
      <c r="N53" s="125">
        <f>SUM(K53:M53)</f>
        <v>769.5</v>
      </c>
      <c r="O53" s="126">
        <f>ROUND((+I53+J53+N53),2)</f>
        <v>6619.5</v>
      </c>
    </row>
    <row r="54" spans="1:15" ht="19.5" x14ac:dyDescent="0.4">
      <c r="A54" s="121"/>
      <c r="B54" s="152" t="s">
        <v>448</v>
      </c>
      <c r="C54" s="122"/>
      <c r="D54" s="121"/>
      <c r="E54" s="123"/>
      <c r="F54" s="153">
        <f>SUM(F52:F53)</f>
        <v>830</v>
      </c>
      <c r="G54" s="153">
        <f t="shared" ref="G54:O54" si="22">SUM(G52:G53)</f>
        <v>0</v>
      </c>
      <c r="H54" s="153">
        <f t="shared" si="22"/>
        <v>830</v>
      </c>
      <c r="I54" s="153">
        <f t="shared" si="22"/>
        <v>9960</v>
      </c>
      <c r="J54" s="153">
        <f t="shared" si="22"/>
        <v>830</v>
      </c>
      <c r="K54" s="153">
        <f t="shared" si="22"/>
        <v>672.30000000000007</v>
      </c>
      <c r="L54" s="153">
        <f t="shared" si="22"/>
        <v>0</v>
      </c>
      <c r="M54" s="153">
        <f t="shared" si="22"/>
        <v>747</v>
      </c>
      <c r="N54" s="153">
        <f t="shared" si="22"/>
        <v>1419.3</v>
      </c>
      <c r="O54" s="153">
        <f t="shared" si="22"/>
        <v>12209.3</v>
      </c>
    </row>
    <row r="55" spans="1:15" ht="19.5" x14ac:dyDescent="0.4">
      <c r="A55" s="121">
        <v>34</v>
      </c>
      <c r="B55" s="122" t="s">
        <v>531</v>
      </c>
      <c r="C55" s="122" t="s">
        <v>532</v>
      </c>
      <c r="D55" s="121" t="s">
        <v>533</v>
      </c>
      <c r="E55" s="123" t="s">
        <v>136</v>
      </c>
      <c r="F55" s="125">
        <v>600</v>
      </c>
      <c r="G55" s="128">
        <v>0</v>
      </c>
      <c r="H55" s="128">
        <f>+F55+G55</f>
        <v>600</v>
      </c>
      <c r="I55" s="128">
        <f>+H55*12</f>
        <v>7200</v>
      </c>
      <c r="J55" s="128">
        <f>+H55</f>
        <v>600</v>
      </c>
      <c r="K55" s="125">
        <f>+J55*6.75%*12</f>
        <v>486</v>
      </c>
      <c r="L55" s="128">
        <v>0</v>
      </c>
      <c r="M55" s="125">
        <f>+J55*7.5%*12</f>
        <v>540</v>
      </c>
      <c r="N55" s="125">
        <f>SUM(K55:M55)</f>
        <v>1026</v>
      </c>
      <c r="O55" s="126">
        <f>ROUND((+I55+J55+N55),2)</f>
        <v>8826</v>
      </c>
    </row>
    <row r="56" spans="1:15" ht="19.5" x14ac:dyDescent="0.4">
      <c r="A56" s="121">
        <v>35</v>
      </c>
      <c r="B56" s="122" t="s">
        <v>534</v>
      </c>
      <c r="C56" s="122" t="s">
        <v>535</v>
      </c>
      <c r="D56" s="121" t="s">
        <v>533</v>
      </c>
      <c r="E56" s="123" t="s">
        <v>136</v>
      </c>
      <c r="F56" s="125">
        <v>300</v>
      </c>
      <c r="G56" s="128">
        <v>60</v>
      </c>
      <c r="H56" s="128">
        <f>+F56+G56</f>
        <v>360</v>
      </c>
      <c r="I56" s="128">
        <f>+H56*12</f>
        <v>4320</v>
      </c>
      <c r="J56" s="128">
        <f>+H56</f>
        <v>360</v>
      </c>
      <c r="K56" s="125">
        <f>+J56*6.75%*12</f>
        <v>291.60000000000002</v>
      </c>
      <c r="L56" s="128">
        <v>0</v>
      </c>
      <c r="M56" s="125">
        <f>+J56*7.5%*12</f>
        <v>324</v>
      </c>
      <c r="N56" s="125">
        <f>SUM(K56:M56)</f>
        <v>615.6</v>
      </c>
      <c r="O56" s="126">
        <f>ROUND((+I56+J56+N56),2)</f>
        <v>5295.6</v>
      </c>
    </row>
    <row r="57" spans="1:15" ht="19.5" x14ac:dyDescent="0.4">
      <c r="A57" s="121">
        <v>36</v>
      </c>
      <c r="B57" s="122" t="s">
        <v>536</v>
      </c>
      <c r="C57" s="122" t="s">
        <v>537</v>
      </c>
      <c r="D57" s="121" t="s">
        <v>533</v>
      </c>
      <c r="E57" s="123" t="s">
        <v>136</v>
      </c>
      <c r="F57" s="125">
        <v>396</v>
      </c>
      <c r="G57" s="128">
        <v>0</v>
      </c>
      <c r="H57" s="128">
        <f>+F57+G57</f>
        <v>396</v>
      </c>
      <c r="I57" s="128">
        <f>+H57*12</f>
        <v>4752</v>
      </c>
      <c r="J57" s="128">
        <f>+H57</f>
        <v>396</v>
      </c>
      <c r="K57" s="125">
        <f>+J57*6.75%*12</f>
        <v>320.76</v>
      </c>
      <c r="L57" s="128">
        <v>0</v>
      </c>
      <c r="M57" s="125">
        <f>+J57*7.5%*12</f>
        <v>356.4</v>
      </c>
      <c r="N57" s="125">
        <f>SUM(K57:M57)</f>
        <v>677.16</v>
      </c>
      <c r="O57" s="126">
        <f>ROUND((+I57+J57+N57),2)</f>
        <v>5825.16</v>
      </c>
    </row>
    <row r="58" spans="1:15" ht="19.5" x14ac:dyDescent="0.4">
      <c r="A58" s="121">
        <v>37</v>
      </c>
      <c r="B58" s="122" t="s">
        <v>538</v>
      </c>
      <c r="C58" s="122" t="s">
        <v>539</v>
      </c>
      <c r="D58" s="121" t="s">
        <v>533</v>
      </c>
      <c r="E58" s="123" t="s">
        <v>136</v>
      </c>
      <c r="F58" s="125">
        <v>366</v>
      </c>
      <c r="G58" s="128">
        <v>0</v>
      </c>
      <c r="H58" s="128">
        <f>+F58+G58</f>
        <v>366</v>
      </c>
      <c r="I58" s="128">
        <f>+H58*12</f>
        <v>4392</v>
      </c>
      <c r="J58" s="128">
        <f>+H58</f>
        <v>366</v>
      </c>
      <c r="K58" s="125">
        <f>+J58*6.75%*12</f>
        <v>296.46000000000004</v>
      </c>
      <c r="L58" s="128">
        <v>0</v>
      </c>
      <c r="M58" s="125">
        <f>+J58*7.5%*12</f>
        <v>329.4</v>
      </c>
      <c r="N58" s="125">
        <f>SUM(K58:M58)</f>
        <v>625.86</v>
      </c>
      <c r="O58" s="126">
        <f>ROUND((+I58+J58+N58),2)</f>
        <v>5383.86</v>
      </c>
    </row>
    <row r="59" spans="1:15" ht="19.5" x14ac:dyDescent="0.4">
      <c r="A59" s="121"/>
      <c r="B59" s="152" t="s">
        <v>448</v>
      </c>
      <c r="C59" s="122"/>
      <c r="D59" s="121"/>
      <c r="E59" s="123"/>
      <c r="F59" s="153">
        <f>SUM(F55:F58)</f>
        <v>1662</v>
      </c>
      <c r="G59" s="153">
        <f t="shared" ref="G59:O59" si="23">SUM(G55:G58)</f>
        <v>60</v>
      </c>
      <c r="H59" s="153">
        <f t="shared" si="23"/>
        <v>1722</v>
      </c>
      <c r="I59" s="153">
        <f t="shared" si="23"/>
        <v>20664</v>
      </c>
      <c r="J59" s="153">
        <f t="shared" si="23"/>
        <v>1722</v>
      </c>
      <c r="K59" s="153">
        <f t="shared" si="23"/>
        <v>1394.8200000000002</v>
      </c>
      <c r="L59" s="153">
        <f t="shared" si="23"/>
        <v>0</v>
      </c>
      <c r="M59" s="153">
        <f t="shared" si="23"/>
        <v>1549.8000000000002</v>
      </c>
      <c r="N59" s="153">
        <f t="shared" si="23"/>
        <v>2944.62</v>
      </c>
      <c r="O59" s="153">
        <f t="shared" si="23"/>
        <v>25330.620000000003</v>
      </c>
    </row>
    <row r="60" spans="1:15" ht="19.5" x14ac:dyDescent="0.4">
      <c r="A60" s="121">
        <v>38</v>
      </c>
      <c r="B60" s="149" t="s">
        <v>670</v>
      </c>
      <c r="C60" s="176" t="s">
        <v>543</v>
      </c>
      <c r="E60" s="123" t="s">
        <v>138</v>
      </c>
      <c r="F60" s="175">
        <v>1000</v>
      </c>
      <c r="G60" s="175">
        <v>0</v>
      </c>
      <c r="H60" s="128">
        <f>+F60+G60</f>
        <v>1000</v>
      </c>
      <c r="I60" s="128">
        <f>+H60*12</f>
        <v>12000</v>
      </c>
      <c r="J60" s="128">
        <f>+H60</f>
        <v>1000</v>
      </c>
      <c r="K60" s="125">
        <f>+J60*6.75%*12</f>
        <v>810</v>
      </c>
      <c r="L60" s="128">
        <v>0</v>
      </c>
      <c r="M60" s="125">
        <f>+J60*7.5%*12</f>
        <v>900</v>
      </c>
      <c r="N60" s="125">
        <f>SUM(K60:M60)</f>
        <v>1710</v>
      </c>
      <c r="O60" s="126">
        <f>ROUND((+I60+J60+N60),2)</f>
        <v>14710</v>
      </c>
    </row>
    <row r="61" spans="1:15" ht="39" x14ac:dyDescent="0.4">
      <c r="A61" s="121">
        <v>39</v>
      </c>
      <c r="B61" s="74" t="s">
        <v>444</v>
      </c>
      <c r="C61" s="170" t="s">
        <v>642</v>
      </c>
      <c r="D61" s="138"/>
      <c r="E61" s="123" t="s">
        <v>138</v>
      </c>
      <c r="F61" s="128">
        <v>850</v>
      </c>
      <c r="G61" s="128">
        <v>0</v>
      </c>
      <c r="H61" s="128">
        <f>+F61+G61</f>
        <v>850</v>
      </c>
      <c r="I61" s="128">
        <f>+H61*12</f>
        <v>10200</v>
      </c>
      <c r="J61" s="128">
        <f>+H61</f>
        <v>850</v>
      </c>
      <c r="K61" s="125">
        <f>+J61*6.75%*12</f>
        <v>688.50000000000011</v>
      </c>
      <c r="L61" s="128">
        <v>0</v>
      </c>
      <c r="M61" s="125">
        <f>685.71*7.5%*12</f>
        <v>617.13900000000001</v>
      </c>
      <c r="N61" s="125">
        <f>SUM(K61:M61)</f>
        <v>1305.6390000000001</v>
      </c>
      <c r="O61" s="126">
        <f>ROUND((+I61+J61+N61),2)</f>
        <v>12355.64</v>
      </c>
    </row>
    <row r="62" spans="1:15" ht="19.5" x14ac:dyDescent="0.4">
      <c r="A62" s="121">
        <v>40</v>
      </c>
      <c r="B62" s="122" t="s">
        <v>671</v>
      </c>
      <c r="C62" s="122"/>
      <c r="D62" s="141"/>
      <c r="E62" s="123" t="s">
        <v>138</v>
      </c>
      <c r="F62" s="125">
        <v>600</v>
      </c>
      <c r="G62" s="125">
        <v>0</v>
      </c>
      <c r="H62" s="128">
        <f>+F62+G62</f>
        <v>600</v>
      </c>
      <c r="I62" s="128">
        <f>+H62*12</f>
        <v>7200</v>
      </c>
      <c r="J62" s="128">
        <f>+H62</f>
        <v>600</v>
      </c>
      <c r="K62" s="125">
        <f>+J62*6.75%*12</f>
        <v>486</v>
      </c>
      <c r="L62" s="128">
        <v>0</v>
      </c>
      <c r="M62" s="125">
        <f>685.71*7.5%*12</f>
        <v>617.13900000000001</v>
      </c>
      <c r="N62" s="125">
        <f>SUM(K62:M62)</f>
        <v>1103.1390000000001</v>
      </c>
      <c r="O62" s="126">
        <f>ROUND((+I62+J62+N62),2)</f>
        <v>8903.14</v>
      </c>
    </row>
    <row r="63" spans="1:15" ht="19.5" x14ac:dyDescent="0.4">
      <c r="A63" s="121"/>
      <c r="B63" s="152" t="s">
        <v>448</v>
      </c>
      <c r="C63" s="152"/>
      <c r="D63" s="174"/>
      <c r="E63" s="173"/>
      <c r="F63" s="153">
        <f>SUM(F60:F62)</f>
        <v>2450</v>
      </c>
      <c r="G63" s="153">
        <f t="shared" ref="G63:O63" si="24">SUM(G60:G62)</f>
        <v>0</v>
      </c>
      <c r="H63" s="153">
        <f>SUM(H60:H62)</f>
        <v>2450</v>
      </c>
      <c r="I63" s="153">
        <f t="shared" si="24"/>
        <v>29400</v>
      </c>
      <c r="J63" s="153">
        <f t="shared" si="24"/>
        <v>2450</v>
      </c>
      <c r="K63" s="153">
        <f t="shared" si="24"/>
        <v>1984.5</v>
      </c>
      <c r="L63" s="153">
        <f t="shared" si="24"/>
        <v>0</v>
      </c>
      <c r="M63" s="153">
        <f t="shared" si="24"/>
        <v>2134.2780000000002</v>
      </c>
      <c r="N63" s="153">
        <f>SUM(N60:N62)</f>
        <v>4118.7780000000002</v>
      </c>
      <c r="O63" s="153">
        <f t="shared" si="24"/>
        <v>35968.78</v>
      </c>
    </row>
    <row r="64" spans="1:15" ht="19.5" x14ac:dyDescent="0.4">
      <c r="A64" s="121">
        <v>41</v>
      </c>
      <c r="B64" s="122" t="s">
        <v>545</v>
      </c>
      <c r="C64" s="122" t="s">
        <v>546</v>
      </c>
      <c r="D64" s="141" t="s">
        <v>547</v>
      </c>
      <c r="E64" s="123" t="s">
        <v>139</v>
      </c>
      <c r="F64" s="125">
        <v>370</v>
      </c>
      <c r="G64" s="128">
        <v>0</v>
      </c>
      <c r="H64" s="128">
        <f>+F64+G64</f>
        <v>370</v>
      </c>
      <c r="I64" s="128">
        <f>+H64*12</f>
        <v>4440</v>
      </c>
      <c r="J64" s="128">
        <f>+H64</f>
        <v>370</v>
      </c>
      <c r="K64" s="125">
        <f>+J64*6.75%*12</f>
        <v>299.70000000000005</v>
      </c>
      <c r="L64" s="128">
        <v>0</v>
      </c>
      <c r="M64" s="125">
        <f>+J64*7.5%*12</f>
        <v>333</v>
      </c>
      <c r="N64" s="125">
        <f>SUM(K64:M64)</f>
        <v>632.70000000000005</v>
      </c>
      <c r="O64" s="126">
        <f>ROUND((+I64+J64+N64),2)</f>
        <v>5442.7</v>
      </c>
    </row>
    <row r="65" spans="1:15" ht="19.5" x14ac:dyDescent="0.4">
      <c r="A65" s="121">
        <v>42</v>
      </c>
      <c r="B65" s="122" t="s">
        <v>548</v>
      </c>
      <c r="C65" s="122" t="s">
        <v>546</v>
      </c>
      <c r="D65" s="141" t="s">
        <v>547</v>
      </c>
      <c r="E65" s="123" t="s">
        <v>139</v>
      </c>
      <c r="F65" s="125">
        <v>370</v>
      </c>
      <c r="G65" s="128">
        <v>0</v>
      </c>
      <c r="H65" s="128">
        <f>+F65+G65</f>
        <v>370</v>
      </c>
      <c r="I65" s="128">
        <f>+H65*12</f>
        <v>4440</v>
      </c>
      <c r="J65" s="128">
        <f>+H65</f>
        <v>370</v>
      </c>
      <c r="K65" s="125">
        <f>+J65*6.75%*12</f>
        <v>299.70000000000005</v>
      </c>
      <c r="L65" s="128">
        <v>0</v>
      </c>
      <c r="M65" s="125">
        <f>+J65*7.5%*12</f>
        <v>333</v>
      </c>
      <c r="N65" s="125">
        <f>SUM(K65:M65)</f>
        <v>632.70000000000005</v>
      </c>
      <c r="O65" s="126">
        <f>ROUND((+I65+J65+N65),2)</f>
        <v>5442.7</v>
      </c>
    </row>
    <row r="66" spans="1:15" ht="19.5" x14ac:dyDescent="0.4">
      <c r="A66" s="121">
        <v>43</v>
      </c>
      <c r="B66" s="122"/>
      <c r="C66" s="122" t="s">
        <v>549</v>
      </c>
      <c r="D66" s="141" t="s">
        <v>547</v>
      </c>
      <c r="E66" s="123" t="s">
        <v>139</v>
      </c>
      <c r="F66" s="125">
        <v>1000</v>
      </c>
      <c r="G66" s="128">
        <v>0</v>
      </c>
      <c r="H66" s="128">
        <v>1000</v>
      </c>
      <c r="I66" s="128">
        <f>+H66*12</f>
        <v>12000</v>
      </c>
      <c r="J66" s="128">
        <f>+H66</f>
        <v>1000</v>
      </c>
      <c r="K66" s="125">
        <f>+J66*6.75%*12</f>
        <v>810</v>
      </c>
      <c r="L66" s="128">
        <v>0</v>
      </c>
      <c r="M66" s="125">
        <f>+J66*7.5%*12</f>
        <v>900</v>
      </c>
      <c r="N66" s="125">
        <f>SUM(K66:M66)</f>
        <v>1710</v>
      </c>
      <c r="O66" s="126">
        <f>ROUND((+I66+J66+N66),2)</f>
        <v>14710</v>
      </c>
    </row>
    <row r="67" spans="1:15" ht="19.5" x14ac:dyDescent="0.4">
      <c r="A67" s="121">
        <v>44</v>
      </c>
      <c r="B67" s="122" t="s">
        <v>550</v>
      </c>
      <c r="C67" s="122" t="s">
        <v>551</v>
      </c>
      <c r="D67" s="141" t="s">
        <v>547</v>
      </c>
      <c r="E67" s="123" t="s">
        <v>139</v>
      </c>
      <c r="F67" s="125">
        <v>346</v>
      </c>
      <c r="G67" s="128">
        <v>0</v>
      </c>
      <c r="H67" s="128">
        <f>+F67+G67</f>
        <v>346</v>
      </c>
      <c r="I67" s="128">
        <f>+H67*12</f>
        <v>4152</v>
      </c>
      <c r="J67" s="128">
        <f>+H67</f>
        <v>346</v>
      </c>
      <c r="K67" s="125">
        <f>+J67*6.75%*12</f>
        <v>280.26</v>
      </c>
      <c r="L67" s="128">
        <v>0</v>
      </c>
      <c r="M67" s="125">
        <f>+J67*7.5%*12</f>
        <v>311.39999999999998</v>
      </c>
      <c r="N67" s="125">
        <f>SUM(K67:M67)</f>
        <v>591.66</v>
      </c>
      <c r="O67" s="126">
        <f>ROUND((+I67+J67+N67),2)</f>
        <v>5089.66</v>
      </c>
    </row>
    <row r="68" spans="1:15" ht="19.5" x14ac:dyDescent="0.4">
      <c r="A68" s="121">
        <v>45</v>
      </c>
      <c r="B68" s="122" t="s">
        <v>552</v>
      </c>
      <c r="C68" s="122" t="s">
        <v>553</v>
      </c>
      <c r="D68" s="141" t="s">
        <v>547</v>
      </c>
      <c r="E68" s="123" t="s">
        <v>139</v>
      </c>
      <c r="F68" s="125">
        <v>346</v>
      </c>
      <c r="G68" s="128">
        <v>0</v>
      </c>
      <c r="H68" s="128">
        <f>+F68+G68</f>
        <v>346</v>
      </c>
      <c r="I68" s="128">
        <f>+H68*12</f>
        <v>4152</v>
      </c>
      <c r="J68" s="128">
        <f>+H68</f>
        <v>346</v>
      </c>
      <c r="K68" s="125">
        <f>+J68*6.75%*12</f>
        <v>280.26</v>
      </c>
      <c r="L68" s="128">
        <v>0</v>
      </c>
      <c r="M68" s="125">
        <f>+J68*7.5%*12</f>
        <v>311.39999999999998</v>
      </c>
      <c r="N68" s="125">
        <f>SUM(K68:M68)</f>
        <v>591.66</v>
      </c>
      <c r="O68" s="126">
        <f>ROUND((+I68+J68+N68),2)</f>
        <v>5089.66</v>
      </c>
    </row>
    <row r="69" spans="1:15" ht="19.5" x14ac:dyDescent="0.4">
      <c r="A69" s="121"/>
      <c r="B69" s="152" t="s">
        <v>448</v>
      </c>
      <c r="C69" s="122"/>
      <c r="D69" s="141"/>
      <c r="E69" s="123"/>
      <c r="F69" s="153">
        <f>SUM(F64:F68)</f>
        <v>2432</v>
      </c>
      <c r="G69" s="153">
        <f t="shared" ref="G69:O69" si="25">SUM(G64:G68)</f>
        <v>0</v>
      </c>
      <c r="H69" s="153">
        <f t="shared" si="25"/>
        <v>2432</v>
      </c>
      <c r="I69" s="153">
        <f t="shared" si="25"/>
        <v>29184</v>
      </c>
      <c r="J69" s="153">
        <f t="shared" si="25"/>
        <v>2432</v>
      </c>
      <c r="K69" s="153">
        <f t="shared" si="25"/>
        <v>1969.92</v>
      </c>
      <c r="L69" s="153">
        <f t="shared" si="25"/>
        <v>0</v>
      </c>
      <c r="M69" s="153">
        <f t="shared" si="25"/>
        <v>2188.8000000000002</v>
      </c>
      <c r="N69" s="153">
        <f t="shared" si="25"/>
        <v>4158.72</v>
      </c>
      <c r="O69" s="153">
        <f t="shared" si="25"/>
        <v>35774.720000000001</v>
      </c>
    </row>
    <row r="70" spans="1:15" ht="19.5" x14ac:dyDescent="0.4">
      <c r="A70" s="121">
        <v>46</v>
      </c>
      <c r="B70" s="122" t="s">
        <v>668</v>
      </c>
      <c r="C70" s="122" t="s">
        <v>556</v>
      </c>
      <c r="D70" s="121" t="s">
        <v>426</v>
      </c>
      <c r="E70" s="123" t="s">
        <v>141</v>
      </c>
      <c r="F70" s="125">
        <v>400</v>
      </c>
      <c r="G70" s="128">
        <v>0</v>
      </c>
      <c r="H70" s="128">
        <f>+F70+G70</f>
        <v>400</v>
      </c>
      <c r="I70" s="128">
        <f>+H70*12</f>
        <v>4800</v>
      </c>
      <c r="J70" s="128">
        <f>+H70</f>
        <v>400</v>
      </c>
      <c r="K70" s="125">
        <f>+J70*6.75%*12</f>
        <v>324</v>
      </c>
      <c r="L70" s="128">
        <v>0</v>
      </c>
      <c r="M70" s="125">
        <f>+J70*7.5%*12</f>
        <v>360</v>
      </c>
      <c r="N70" s="125">
        <f>SUM(K70:M70)</f>
        <v>684</v>
      </c>
      <c r="O70" s="126">
        <f>ROUND((+I70+J70+N70),2)</f>
        <v>5884</v>
      </c>
    </row>
    <row r="71" spans="1:15" ht="19.5" x14ac:dyDescent="0.4">
      <c r="A71" s="121"/>
      <c r="B71" s="152" t="s">
        <v>448</v>
      </c>
      <c r="C71" s="122"/>
      <c r="D71" s="141"/>
      <c r="E71" s="123"/>
      <c r="F71" s="153">
        <f>SUM(F70)</f>
        <v>400</v>
      </c>
      <c r="G71" s="153">
        <f t="shared" ref="G71:O71" si="26">SUM(G70)</f>
        <v>0</v>
      </c>
      <c r="H71" s="153">
        <f t="shared" si="26"/>
        <v>400</v>
      </c>
      <c r="I71" s="153">
        <f t="shared" si="26"/>
        <v>4800</v>
      </c>
      <c r="J71" s="153">
        <f t="shared" si="26"/>
        <v>400</v>
      </c>
      <c r="K71" s="153">
        <f t="shared" si="26"/>
        <v>324</v>
      </c>
      <c r="L71" s="153">
        <f t="shared" si="26"/>
        <v>0</v>
      </c>
      <c r="M71" s="153">
        <f t="shared" si="26"/>
        <v>360</v>
      </c>
      <c r="N71" s="153">
        <f t="shared" si="26"/>
        <v>684</v>
      </c>
      <c r="O71" s="153">
        <f t="shared" si="26"/>
        <v>5884</v>
      </c>
    </row>
    <row r="72" spans="1:15" ht="19.5" x14ac:dyDescent="0.4">
      <c r="A72" s="121">
        <v>47</v>
      </c>
      <c r="B72" s="122" t="s">
        <v>559</v>
      </c>
      <c r="C72" s="122" t="s">
        <v>560</v>
      </c>
      <c r="D72" s="141" t="s">
        <v>561</v>
      </c>
      <c r="E72" s="123" t="s">
        <v>143</v>
      </c>
      <c r="F72" s="125">
        <v>550</v>
      </c>
      <c r="G72" s="128">
        <v>0</v>
      </c>
      <c r="H72" s="128">
        <f t="shared" ref="H72:H84" si="27">+F72+G72</f>
        <v>550</v>
      </c>
      <c r="I72" s="128">
        <f t="shared" ref="I72:I84" si="28">+H72*12</f>
        <v>6600</v>
      </c>
      <c r="J72" s="128">
        <f>+H72</f>
        <v>550</v>
      </c>
      <c r="K72" s="125">
        <f t="shared" ref="K72:K84" si="29">+J72*6.75%*12</f>
        <v>445.5</v>
      </c>
      <c r="L72" s="128">
        <v>0</v>
      </c>
      <c r="M72" s="125">
        <f t="shared" ref="M72:M84" si="30">+J72*7.5%*12</f>
        <v>495</v>
      </c>
      <c r="N72" s="125">
        <f t="shared" ref="N72:N84" si="31">SUM(K72:M72)</f>
        <v>940.5</v>
      </c>
      <c r="O72" s="126">
        <f t="shared" ref="O72:O84" si="32">ROUND((+I72+J72+N72),2)</f>
        <v>8090.5</v>
      </c>
    </row>
    <row r="73" spans="1:15" ht="19.5" x14ac:dyDescent="0.4">
      <c r="A73" s="121">
        <v>48</v>
      </c>
      <c r="B73" s="122" t="s">
        <v>562</v>
      </c>
      <c r="C73" s="122" t="s">
        <v>563</v>
      </c>
      <c r="D73" s="141" t="s">
        <v>561</v>
      </c>
      <c r="E73" s="123" t="s">
        <v>143</v>
      </c>
      <c r="F73" s="125">
        <v>280</v>
      </c>
      <c r="G73" s="128">
        <v>0</v>
      </c>
      <c r="H73" s="128">
        <f t="shared" si="27"/>
        <v>280</v>
      </c>
      <c r="I73" s="128">
        <f t="shared" si="28"/>
        <v>3360</v>
      </c>
      <c r="J73" s="128">
        <f>+H73</f>
        <v>280</v>
      </c>
      <c r="K73" s="125">
        <f t="shared" si="29"/>
        <v>226.8</v>
      </c>
      <c r="L73" s="128">
        <v>0</v>
      </c>
      <c r="M73" s="125">
        <f t="shared" si="30"/>
        <v>252</v>
      </c>
      <c r="N73" s="125">
        <f t="shared" si="31"/>
        <v>478.8</v>
      </c>
      <c r="O73" s="126">
        <f t="shared" si="32"/>
        <v>4118.8</v>
      </c>
    </row>
    <row r="74" spans="1:15" ht="19.5" x14ac:dyDescent="0.4">
      <c r="A74" s="121">
        <v>49</v>
      </c>
      <c r="B74" s="122" t="s">
        <v>564</v>
      </c>
      <c r="C74" s="122" t="s">
        <v>565</v>
      </c>
      <c r="D74" s="141" t="s">
        <v>561</v>
      </c>
      <c r="E74" s="123" t="s">
        <v>143</v>
      </c>
      <c r="F74" s="125">
        <v>280</v>
      </c>
      <c r="G74" s="128">
        <v>0</v>
      </c>
      <c r="H74" s="128">
        <f t="shared" si="27"/>
        <v>280</v>
      </c>
      <c r="I74" s="128">
        <f t="shared" si="28"/>
        <v>3360</v>
      </c>
      <c r="J74" s="128">
        <f>+H74</f>
        <v>280</v>
      </c>
      <c r="K74" s="125">
        <f t="shared" si="29"/>
        <v>226.8</v>
      </c>
      <c r="L74" s="128">
        <v>0</v>
      </c>
      <c r="M74" s="125">
        <f t="shared" si="30"/>
        <v>252</v>
      </c>
      <c r="N74" s="125">
        <f t="shared" si="31"/>
        <v>478.8</v>
      </c>
      <c r="O74" s="126">
        <f t="shared" si="32"/>
        <v>4118.8</v>
      </c>
    </row>
    <row r="75" spans="1:15" ht="19.5" x14ac:dyDescent="0.4">
      <c r="A75" s="121">
        <v>50</v>
      </c>
      <c r="B75" s="122" t="s">
        <v>566</v>
      </c>
      <c r="C75" s="122" t="s">
        <v>567</v>
      </c>
      <c r="D75" s="141" t="s">
        <v>561</v>
      </c>
      <c r="E75" s="123" t="s">
        <v>143</v>
      </c>
      <c r="F75" s="125">
        <v>300</v>
      </c>
      <c r="G75" s="128">
        <v>0</v>
      </c>
      <c r="H75" s="128">
        <f t="shared" si="27"/>
        <v>300</v>
      </c>
      <c r="I75" s="128">
        <f t="shared" si="28"/>
        <v>3600</v>
      </c>
      <c r="J75" s="128">
        <v>280</v>
      </c>
      <c r="K75" s="125">
        <f t="shared" si="29"/>
        <v>226.8</v>
      </c>
      <c r="L75" s="128">
        <v>0</v>
      </c>
      <c r="M75" s="125">
        <f t="shared" si="30"/>
        <v>252</v>
      </c>
      <c r="N75" s="125">
        <f t="shared" si="31"/>
        <v>478.8</v>
      </c>
      <c r="O75" s="126">
        <f t="shared" si="32"/>
        <v>4358.8</v>
      </c>
    </row>
    <row r="76" spans="1:15" ht="19.5" x14ac:dyDescent="0.4">
      <c r="A76" s="121">
        <v>51</v>
      </c>
      <c r="B76" s="122" t="s">
        <v>568</v>
      </c>
      <c r="C76" s="122" t="s">
        <v>567</v>
      </c>
      <c r="D76" s="141" t="s">
        <v>561</v>
      </c>
      <c r="E76" s="123" t="s">
        <v>143</v>
      </c>
      <c r="F76" s="125">
        <v>300</v>
      </c>
      <c r="G76" s="128">
        <v>0</v>
      </c>
      <c r="H76" s="128">
        <f t="shared" si="27"/>
        <v>300</v>
      </c>
      <c r="I76" s="128">
        <f t="shared" si="28"/>
        <v>3600</v>
      </c>
      <c r="J76" s="128">
        <v>280</v>
      </c>
      <c r="K76" s="125">
        <f t="shared" si="29"/>
        <v>226.8</v>
      </c>
      <c r="L76" s="128">
        <v>0</v>
      </c>
      <c r="M76" s="125">
        <f t="shared" si="30"/>
        <v>252</v>
      </c>
      <c r="N76" s="125">
        <f t="shared" si="31"/>
        <v>478.8</v>
      </c>
      <c r="O76" s="126">
        <f t="shared" si="32"/>
        <v>4358.8</v>
      </c>
    </row>
    <row r="77" spans="1:15" ht="19.5" x14ac:dyDescent="0.4">
      <c r="A77" s="121">
        <v>52</v>
      </c>
      <c r="B77" s="122" t="s">
        <v>569</v>
      </c>
      <c r="C77" s="122" t="s">
        <v>450</v>
      </c>
      <c r="D77" s="141" t="s">
        <v>561</v>
      </c>
      <c r="E77" s="123" t="s">
        <v>143</v>
      </c>
      <c r="F77" s="125">
        <v>322</v>
      </c>
      <c r="G77" s="128">
        <v>0</v>
      </c>
      <c r="H77" s="128">
        <f t="shared" si="27"/>
        <v>322</v>
      </c>
      <c r="I77" s="128">
        <f t="shared" si="28"/>
        <v>3864</v>
      </c>
      <c r="J77" s="128">
        <f t="shared" ref="J77:J84" si="33">+H77</f>
        <v>322</v>
      </c>
      <c r="K77" s="125">
        <f t="shared" si="29"/>
        <v>260.82000000000005</v>
      </c>
      <c r="L77" s="128">
        <v>0</v>
      </c>
      <c r="M77" s="125">
        <f t="shared" si="30"/>
        <v>289.79999999999995</v>
      </c>
      <c r="N77" s="125">
        <f t="shared" si="31"/>
        <v>550.62</v>
      </c>
      <c r="O77" s="126">
        <f t="shared" si="32"/>
        <v>4736.62</v>
      </c>
    </row>
    <row r="78" spans="1:15" ht="19.5" x14ac:dyDescent="0.4">
      <c r="A78" s="121">
        <v>53</v>
      </c>
      <c r="B78" s="122" t="s">
        <v>570</v>
      </c>
      <c r="C78" s="122" t="s">
        <v>450</v>
      </c>
      <c r="D78" s="141" t="s">
        <v>561</v>
      </c>
      <c r="E78" s="123" t="s">
        <v>143</v>
      </c>
      <c r="F78" s="125">
        <v>302</v>
      </c>
      <c r="G78" s="128">
        <v>0</v>
      </c>
      <c r="H78" s="128">
        <f t="shared" si="27"/>
        <v>302</v>
      </c>
      <c r="I78" s="128">
        <f t="shared" si="28"/>
        <v>3624</v>
      </c>
      <c r="J78" s="128">
        <f t="shared" si="33"/>
        <v>302</v>
      </c>
      <c r="K78" s="125">
        <f t="shared" si="29"/>
        <v>244.62</v>
      </c>
      <c r="L78" s="128">
        <v>0</v>
      </c>
      <c r="M78" s="125">
        <f t="shared" si="30"/>
        <v>271.79999999999995</v>
      </c>
      <c r="N78" s="125">
        <f t="shared" si="31"/>
        <v>516.41999999999996</v>
      </c>
      <c r="O78" s="126">
        <f t="shared" si="32"/>
        <v>4442.42</v>
      </c>
    </row>
    <row r="79" spans="1:15" ht="19.5" x14ac:dyDescent="0.4">
      <c r="A79" s="121">
        <v>54</v>
      </c>
      <c r="B79" s="122" t="s">
        <v>571</v>
      </c>
      <c r="C79" s="122" t="s">
        <v>572</v>
      </c>
      <c r="D79" s="141" t="s">
        <v>561</v>
      </c>
      <c r="E79" s="123" t="s">
        <v>143</v>
      </c>
      <c r="F79" s="125">
        <v>302</v>
      </c>
      <c r="G79" s="128">
        <v>0</v>
      </c>
      <c r="H79" s="128">
        <f t="shared" si="27"/>
        <v>302</v>
      </c>
      <c r="I79" s="128">
        <f t="shared" si="28"/>
        <v>3624</v>
      </c>
      <c r="J79" s="128">
        <f t="shared" si="33"/>
        <v>302</v>
      </c>
      <c r="K79" s="125">
        <f t="shared" si="29"/>
        <v>244.62</v>
      </c>
      <c r="L79" s="128">
        <v>0</v>
      </c>
      <c r="M79" s="125">
        <f t="shared" si="30"/>
        <v>271.79999999999995</v>
      </c>
      <c r="N79" s="125">
        <f t="shared" si="31"/>
        <v>516.41999999999996</v>
      </c>
      <c r="O79" s="126">
        <f t="shared" si="32"/>
        <v>4442.42</v>
      </c>
    </row>
    <row r="80" spans="1:15" ht="19.5" x14ac:dyDescent="0.4">
      <c r="A80" s="121">
        <v>55</v>
      </c>
      <c r="B80" s="122" t="s">
        <v>643</v>
      </c>
      <c r="C80" s="122" t="s">
        <v>450</v>
      </c>
      <c r="D80" s="141" t="s">
        <v>561</v>
      </c>
      <c r="E80" s="123" t="s">
        <v>143</v>
      </c>
      <c r="F80" s="125">
        <v>302</v>
      </c>
      <c r="G80" s="128">
        <v>0</v>
      </c>
      <c r="H80" s="128">
        <f t="shared" si="27"/>
        <v>302</v>
      </c>
      <c r="I80" s="128">
        <f t="shared" si="28"/>
        <v>3624</v>
      </c>
      <c r="J80" s="128">
        <f t="shared" si="33"/>
        <v>302</v>
      </c>
      <c r="K80" s="125">
        <f t="shared" si="29"/>
        <v>244.62</v>
      </c>
      <c r="L80" s="128">
        <v>0</v>
      </c>
      <c r="M80" s="125">
        <f t="shared" si="30"/>
        <v>271.79999999999995</v>
      </c>
      <c r="N80" s="125">
        <f t="shared" si="31"/>
        <v>516.41999999999996</v>
      </c>
      <c r="O80" s="126">
        <f t="shared" si="32"/>
        <v>4442.42</v>
      </c>
    </row>
    <row r="81" spans="1:15" ht="19.5" x14ac:dyDescent="0.4">
      <c r="A81" s="121">
        <v>56</v>
      </c>
      <c r="B81" s="147" t="s">
        <v>576</v>
      </c>
      <c r="C81" s="122" t="s">
        <v>675</v>
      </c>
      <c r="D81" s="141" t="s">
        <v>561</v>
      </c>
      <c r="E81" s="123" t="s">
        <v>143</v>
      </c>
      <c r="F81" s="125">
        <v>300</v>
      </c>
      <c r="G81" s="128">
        <v>0</v>
      </c>
      <c r="H81" s="128">
        <f t="shared" si="27"/>
        <v>300</v>
      </c>
      <c r="I81" s="128">
        <f t="shared" si="28"/>
        <v>3600</v>
      </c>
      <c r="J81" s="128">
        <f t="shared" si="33"/>
        <v>300</v>
      </c>
      <c r="K81" s="125">
        <f t="shared" si="29"/>
        <v>243</v>
      </c>
      <c r="L81" s="128">
        <v>0</v>
      </c>
      <c r="M81" s="125">
        <f t="shared" si="30"/>
        <v>270</v>
      </c>
      <c r="N81" s="125">
        <f t="shared" si="31"/>
        <v>513</v>
      </c>
      <c r="O81" s="126">
        <f t="shared" si="32"/>
        <v>4413</v>
      </c>
    </row>
    <row r="82" spans="1:15" ht="19.5" x14ac:dyDescent="0.4">
      <c r="A82" s="121">
        <v>57</v>
      </c>
      <c r="B82" s="147" t="s">
        <v>577</v>
      </c>
      <c r="C82" s="122" t="s">
        <v>675</v>
      </c>
      <c r="D82" s="141" t="s">
        <v>561</v>
      </c>
      <c r="E82" s="123" t="s">
        <v>143</v>
      </c>
      <c r="F82" s="125">
        <v>300</v>
      </c>
      <c r="G82" s="128">
        <v>0</v>
      </c>
      <c r="H82" s="128">
        <f t="shared" si="27"/>
        <v>300</v>
      </c>
      <c r="I82" s="128">
        <f t="shared" si="28"/>
        <v>3600</v>
      </c>
      <c r="J82" s="128">
        <f t="shared" si="33"/>
        <v>300</v>
      </c>
      <c r="K82" s="125">
        <f t="shared" si="29"/>
        <v>243</v>
      </c>
      <c r="L82" s="128">
        <v>0</v>
      </c>
      <c r="M82" s="125">
        <f t="shared" si="30"/>
        <v>270</v>
      </c>
      <c r="N82" s="125">
        <f t="shared" si="31"/>
        <v>513</v>
      </c>
      <c r="O82" s="126">
        <f t="shared" si="32"/>
        <v>4413</v>
      </c>
    </row>
    <row r="83" spans="1:15" ht="19.5" x14ac:dyDescent="0.4">
      <c r="A83" s="121">
        <v>58</v>
      </c>
      <c r="B83" s="147" t="s">
        <v>578</v>
      </c>
      <c r="C83" s="122" t="s">
        <v>675</v>
      </c>
      <c r="D83" s="141" t="s">
        <v>561</v>
      </c>
      <c r="E83" s="123" t="s">
        <v>143</v>
      </c>
      <c r="F83" s="125">
        <v>300</v>
      </c>
      <c r="G83" s="128">
        <v>0</v>
      </c>
      <c r="H83" s="128">
        <f t="shared" si="27"/>
        <v>300</v>
      </c>
      <c r="I83" s="128">
        <f t="shared" si="28"/>
        <v>3600</v>
      </c>
      <c r="J83" s="128">
        <f t="shared" si="33"/>
        <v>300</v>
      </c>
      <c r="K83" s="125">
        <f t="shared" si="29"/>
        <v>243</v>
      </c>
      <c r="L83" s="128">
        <v>0</v>
      </c>
      <c r="M83" s="125">
        <f t="shared" si="30"/>
        <v>270</v>
      </c>
      <c r="N83" s="125">
        <f t="shared" si="31"/>
        <v>513</v>
      </c>
      <c r="O83" s="126">
        <f t="shared" si="32"/>
        <v>4413</v>
      </c>
    </row>
    <row r="84" spans="1:15" ht="19.5" x14ac:dyDescent="0.4">
      <c r="A84" s="121">
        <v>59</v>
      </c>
      <c r="B84" s="147" t="s">
        <v>579</v>
      </c>
      <c r="C84" s="122" t="s">
        <v>675</v>
      </c>
      <c r="D84" s="141" t="s">
        <v>561</v>
      </c>
      <c r="E84" s="123" t="s">
        <v>143</v>
      </c>
      <c r="F84" s="125">
        <v>300</v>
      </c>
      <c r="G84" s="128">
        <v>0</v>
      </c>
      <c r="H84" s="128">
        <f t="shared" si="27"/>
        <v>300</v>
      </c>
      <c r="I84" s="128">
        <f t="shared" si="28"/>
        <v>3600</v>
      </c>
      <c r="J84" s="128">
        <f t="shared" si="33"/>
        <v>300</v>
      </c>
      <c r="K84" s="125">
        <f t="shared" si="29"/>
        <v>243</v>
      </c>
      <c r="L84" s="128">
        <v>0</v>
      </c>
      <c r="M84" s="125">
        <f t="shared" si="30"/>
        <v>270</v>
      </c>
      <c r="N84" s="125">
        <f t="shared" si="31"/>
        <v>513</v>
      </c>
      <c r="O84" s="126">
        <f t="shared" si="32"/>
        <v>4413</v>
      </c>
    </row>
    <row r="85" spans="1:15" ht="19.5" x14ac:dyDescent="0.4">
      <c r="A85" s="121"/>
      <c r="B85" s="152" t="s">
        <v>448</v>
      </c>
      <c r="C85" s="122"/>
      <c r="D85" s="141"/>
      <c r="E85" s="123"/>
      <c r="F85" s="153">
        <f>SUM(F72:F84)</f>
        <v>4138</v>
      </c>
      <c r="G85" s="153">
        <f t="shared" ref="G85:O85" si="34">SUM(G72:G84)</f>
        <v>0</v>
      </c>
      <c r="H85" s="153">
        <f t="shared" si="34"/>
        <v>4138</v>
      </c>
      <c r="I85" s="153">
        <f t="shared" si="34"/>
        <v>49656</v>
      </c>
      <c r="J85" s="153">
        <f t="shared" si="34"/>
        <v>4098</v>
      </c>
      <c r="K85" s="153">
        <f t="shared" si="34"/>
        <v>3319.3799999999997</v>
      </c>
      <c r="L85" s="153">
        <f t="shared" si="34"/>
        <v>0</v>
      </c>
      <c r="M85" s="153">
        <f t="shared" si="34"/>
        <v>3688.2</v>
      </c>
      <c r="N85" s="153">
        <f t="shared" si="34"/>
        <v>7007.58</v>
      </c>
      <c r="O85" s="153">
        <f t="shared" si="34"/>
        <v>60761.579999999994</v>
      </c>
    </row>
    <row r="86" spans="1:15" ht="19.5" x14ac:dyDescent="0.4">
      <c r="A86" s="121">
        <v>60</v>
      </c>
      <c r="B86" s="122" t="s">
        <v>580</v>
      </c>
      <c r="C86" s="122" t="s">
        <v>581</v>
      </c>
      <c r="D86" s="141" t="s">
        <v>582</v>
      </c>
      <c r="E86" s="123" t="s">
        <v>144</v>
      </c>
      <c r="F86" s="125">
        <v>400</v>
      </c>
      <c r="G86" s="128">
        <v>20</v>
      </c>
      <c r="H86" s="128">
        <f>+F86+G86</f>
        <v>420</v>
      </c>
      <c r="I86" s="128">
        <f>+H86*12</f>
        <v>5040</v>
      </c>
      <c r="J86" s="128">
        <f>+H86</f>
        <v>420</v>
      </c>
      <c r="K86" s="125">
        <f>+J86*6.75%*12</f>
        <v>340.20000000000005</v>
      </c>
      <c r="L86" s="128">
        <v>0</v>
      </c>
      <c r="M86" s="125">
        <f>+J86*7.5%*12</f>
        <v>378</v>
      </c>
      <c r="N86" s="125">
        <f>SUM(K86:M86)</f>
        <v>718.2</v>
      </c>
      <c r="O86" s="126">
        <f>ROUND((+I86+J86+N86),2)</f>
        <v>6178.2</v>
      </c>
    </row>
    <row r="87" spans="1:15" ht="19.5" x14ac:dyDescent="0.4">
      <c r="A87" s="121">
        <v>61</v>
      </c>
      <c r="B87" s="122" t="s">
        <v>583</v>
      </c>
      <c r="C87" s="122" t="s">
        <v>584</v>
      </c>
      <c r="D87" s="141" t="s">
        <v>582</v>
      </c>
      <c r="E87" s="123" t="s">
        <v>144</v>
      </c>
      <c r="F87" s="125">
        <v>376</v>
      </c>
      <c r="G87" s="128">
        <v>20</v>
      </c>
      <c r="H87" s="128">
        <f>+F87+G87</f>
        <v>396</v>
      </c>
      <c r="I87" s="128">
        <f>+H87*12</f>
        <v>4752</v>
      </c>
      <c r="J87" s="128">
        <f>+H87</f>
        <v>396</v>
      </c>
      <c r="K87" s="125">
        <f>+J87*6.75%*12</f>
        <v>320.76</v>
      </c>
      <c r="L87" s="128">
        <v>0</v>
      </c>
      <c r="M87" s="125">
        <f>+J87*7.5%*12</f>
        <v>356.4</v>
      </c>
      <c r="N87" s="125">
        <f>SUM(K87:M87)</f>
        <v>677.16</v>
      </c>
      <c r="O87" s="126">
        <f>ROUND((+I87+J87+N87),2)</f>
        <v>5825.16</v>
      </c>
    </row>
    <row r="88" spans="1:15" ht="19.5" x14ac:dyDescent="0.4">
      <c r="A88" s="121"/>
      <c r="B88" s="152" t="s">
        <v>448</v>
      </c>
      <c r="C88" s="122"/>
      <c r="D88" s="141"/>
      <c r="E88" s="123"/>
      <c r="F88" s="153">
        <f>SUM(F86:F87)</f>
        <v>776</v>
      </c>
      <c r="G88" s="153">
        <f t="shared" ref="G88:O88" si="35">SUM(G86:G87)</f>
        <v>40</v>
      </c>
      <c r="H88" s="153">
        <f t="shared" si="35"/>
        <v>816</v>
      </c>
      <c r="I88" s="153">
        <f t="shared" si="35"/>
        <v>9792</v>
      </c>
      <c r="J88" s="153">
        <f t="shared" si="35"/>
        <v>816</v>
      </c>
      <c r="K88" s="153">
        <f t="shared" si="35"/>
        <v>660.96</v>
      </c>
      <c r="L88" s="153">
        <f t="shared" si="35"/>
        <v>0</v>
      </c>
      <c r="M88" s="153">
        <f t="shared" si="35"/>
        <v>734.4</v>
      </c>
      <c r="N88" s="153">
        <f t="shared" si="35"/>
        <v>1395.3600000000001</v>
      </c>
      <c r="O88" s="153">
        <f t="shared" si="35"/>
        <v>12003.36</v>
      </c>
    </row>
    <row r="89" spans="1:15" ht="19.5" x14ac:dyDescent="0.4">
      <c r="A89" s="121">
        <v>62</v>
      </c>
      <c r="B89" s="122" t="s">
        <v>461</v>
      </c>
      <c r="C89" s="122" t="s">
        <v>462</v>
      </c>
      <c r="D89" s="121"/>
      <c r="E89" s="123" t="s">
        <v>145</v>
      </c>
      <c r="F89" s="125">
        <v>396</v>
      </c>
      <c r="G89" s="128">
        <v>0</v>
      </c>
      <c r="H89" s="128">
        <f>+F89+G89</f>
        <v>396</v>
      </c>
      <c r="I89" s="128">
        <f>+H89*12</f>
        <v>4752</v>
      </c>
      <c r="J89" s="128">
        <f>+H89</f>
        <v>396</v>
      </c>
      <c r="K89" s="125">
        <f>+J89*6.75%*12</f>
        <v>320.76</v>
      </c>
      <c r="L89" s="128">
        <v>0</v>
      </c>
      <c r="M89" s="125">
        <f>+J89*7.5%*12</f>
        <v>356.4</v>
      </c>
      <c r="N89" s="125">
        <f>SUM(K89:M89)</f>
        <v>677.16</v>
      </c>
      <c r="O89" s="126">
        <f>ROUND((+I89+J89+N89),2)</f>
        <v>5825.16</v>
      </c>
    </row>
    <row r="90" spans="1:15" ht="19.5" x14ac:dyDescent="0.4">
      <c r="A90" s="121"/>
      <c r="B90" s="152" t="s">
        <v>448</v>
      </c>
      <c r="C90" s="122"/>
      <c r="D90" s="121"/>
      <c r="E90" s="123"/>
      <c r="F90" s="153">
        <f>SUM(F89:F89)</f>
        <v>396</v>
      </c>
      <c r="G90" s="153">
        <f t="shared" ref="G90:O90" si="36">SUM(G89:G89)</f>
        <v>0</v>
      </c>
      <c r="H90" s="153">
        <f t="shared" si="36"/>
        <v>396</v>
      </c>
      <c r="I90" s="153">
        <f t="shared" si="36"/>
        <v>4752</v>
      </c>
      <c r="J90" s="153">
        <f t="shared" si="36"/>
        <v>396</v>
      </c>
      <c r="K90" s="153">
        <f t="shared" si="36"/>
        <v>320.76</v>
      </c>
      <c r="L90" s="153">
        <f t="shared" si="36"/>
        <v>0</v>
      </c>
      <c r="M90" s="153">
        <f t="shared" si="36"/>
        <v>356.4</v>
      </c>
      <c r="N90" s="153">
        <f t="shared" si="36"/>
        <v>677.16</v>
      </c>
      <c r="O90" s="153">
        <f t="shared" si="36"/>
        <v>5825.16</v>
      </c>
    </row>
    <row r="91" spans="1:15" ht="19.5" x14ac:dyDescent="0.4">
      <c r="A91" s="121">
        <v>63</v>
      </c>
      <c r="B91" s="122" t="s">
        <v>588</v>
      </c>
      <c r="C91" s="122" t="s">
        <v>589</v>
      </c>
      <c r="D91" s="141" t="s">
        <v>590</v>
      </c>
      <c r="E91" s="123" t="s">
        <v>146</v>
      </c>
      <c r="F91" s="125">
        <v>490</v>
      </c>
      <c r="G91" s="128">
        <v>120</v>
      </c>
      <c r="H91" s="128">
        <f t="shared" ref="H91:H104" si="37">+F91+G91</f>
        <v>610</v>
      </c>
      <c r="I91" s="128">
        <f t="shared" ref="I91:I104" si="38">+H91*12</f>
        <v>7320</v>
      </c>
      <c r="J91" s="128">
        <f t="shared" ref="J91:J104" si="39">+H91</f>
        <v>610</v>
      </c>
      <c r="K91" s="125">
        <f t="shared" ref="K91:K104" si="40">+J91*6.75%*12</f>
        <v>494.1</v>
      </c>
      <c r="L91" s="128">
        <v>0</v>
      </c>
      <c r="M91" s="125">
        <f t="shared" ref="M91:M104" si="41">+J91*7.5%*12</f>
        <v>549</v>
      </c>
      <c r="N91" s="125">
        <f t="shared" ref="N91:N104" si="42">SUM(K91:M91)</f>
        <v>1043.0999999999999</v>
      </c>
      <c r="O91" s="126">
        <f t="shared" ref="O91:O104" si="43">ROUND((+I91+J91+N91),2)</f>
        <v>8973.1</v>
      </c>
    </row>
    <row r="92" spans="1:15" ht="19.5" x14ac:dyDescent="0.4">
      <c r="A92" s="121">
        <v>64</v>
      </c>
      <c r="B92" s="122" t="s">
        <v>606</v>
      </c>
      <c r="C92" s="122" t="s">
        <v>645</v>
      </c>
      <c r="D92" s="141" t="s">
        <v>590</v>
      </c>
      <c r="E92" s="123" t="s">
        <v>146</v>
      </c>
      <c r="F92" s="125">
        <v>315</v>
      </c>
      <c r="G92" s="128">
        <v>25</v>
      </c>
      <c r="H92" s="128">
        <f t="shared" si="37"/>
        <v>340</v>
      </c>
      <c r="I92" s="128">
        <f t="shared" si="38"/>
        <v>4080</v>
      </c>
      <c r="J92" s="128">
        <f t="shared" si="39"/>
        <v>340</v>
      </c>
      <c r="K92" s="125">
        <f t="shared" si="40"/>
        <v>275.40000000000003</v>
      </c>
      <c r="L92" s="128">
        <v>0</v>
      </c>
      <c r="M92" s="125">
        <f t="shared" si="41"/>
        <v>306</v>
      </c>
      <c r="N92" s="125">
        <f t="shared" si="42"/>
        <v>581.40000000000009</v>
      </c>
      <c r="O92" s="126">
        <f t="shared" si="43"/>
        <v>5001.3999999999996</v>
      </c>
    </row>
    <row r="93" spans="1:15" ht="19.5" x14ac:dyDescent="0.4">
      <c r="A93" s="121">
        <v>65</v>
      </c>
      <c r="B93" s="122" t="s">
        <v>601</v>
      </c>
      <c r="C93" s="122" t="s">
        <v>565</v>
      </c>
      <c r="D93" s="141" t="s">
        <v>590</v>
      </c>
      <c r="E93" s="123" t="s">
        <v>146</v>
      </c>
      <c r="F93" s="125">
        <v>300</v>
      </c>
      <c r="G93" s="128">
        <v>0</v>
      </c>
      <c r="H93" s="128">
        <f t="shared" si="37"/>
        <v>300</v>
      </c>
      <c r="I93" s="128">
        <f t="shared" si="38"/>
        <v>3600</v>
      </c>
      <c r="J93" s="128">
        <f t="shared" si="39"/>
        <v>300</v>
      </c>
      <c r="K93" s="125">
        <f t="shared" si="40"/>
        <v>243</v>
      </c>
      <c r="L93" s="128">
        <v>0</v>
      </c>
      <c r="M93" s="125">
        <f t="shared" si="41"/>
        <v>270</v>
      </c>
      <c r="N93" s="125">
        <f t="shared" si="42"/>
        <v>513</v>
      </c>
      <c r="O93" s="126">
        <f t="shared" si="43"/>
        <v>4413</v>
      </c>
    </row>
    <row r="94" spans="1:15" ht="19.5" x14ac:dyDescent="0.4">
      <c r="A94" s="121">
        <v>66</v>
      </c>
      <c r="B94" s="122" t="s">
        <v>602</v>
      </c>
      <c r="C94" s="122" t="s">
        <v>603</v>
      </c>
      <c r="D94" s="141" t="s">
        <v>590</v>
      </c>
      <c r="E94" s="123" t="s">
        <v>146</v>
      </c>
      <c r="F94" s="125">
        <v>333</v>
      </c>
      <c r="G94" s="128">
        <v>0</v>
      </c>
      <c r="H94" s="128">
        <f t="shared" si="37"/>
        <v>333</v>
      </c>
      <c r="I94" s="128">
        <f t="shared" si="38"/>
        <v>3996</v>
      </c>
      <c r="J94" s="128">
        <f t="shared" si="39"/>
        <v>333</v>
      </c>
      <c r="K94" s="125">
        <f t="shared" si="40"/>
        <v>269.73</v>
      </c>
      <c r="L94" s="128">
        <v>0</v>
      </c>
      <c r="M94" s="125">
        <f t="shared" si="41"/>
        <v>299.7</v>
      </c>
      <c r="N94" s="125">
        <f t="shared" si="42"/>
        <v>569.43000000000006</v>
      </c>
      <c r="O94" s="126">
        <f t="shared" si="43"/>
        <v>4898.43</v>
      </c>
    </row>
    <row r="95" spans="1:15" ht="19.5" x14ac:dyDescent="0.4">
      <c r="A95" s="121">
        <v>67</v>
      </c>
      <c r="B95" s="122" t="s">
        <v>604</v>
      </c>
      <c r="C95" s="122" t="s">
        <v>603</v>
      </c>
      <c r="D95" s="141" t="s">
        <v>590</v>
      </c>
      <c r="E95" s="123" t="s">
        <v>146</v>
      </c>
      <c r="F95" s="125">
        <v>333</v>
      </c>
      <c r="G95" s="128">
        <v>0</v>
      </c>
      <c r="H95" s="128">
        <f t="shared" si="37"/>
        <v>333</v>
      </c>
      <c r="I95" s="128">
        <f t="shared" si="38"/>
        <v>3996</v>
      </c>
      <c r="J95" s="128">
        <f t="shared" si="39"/>
        <v>333</v>
      </c>
      <c r="K95" s="125">
        <f t="shared" si="40"/>
        <v>269.73</v>
      </c>
      <c r="L95" s="128">
        <v>0</v>
      </c>
      <c r="M95" s="125">
        <f t="shared" si="41"/>
        <v>299.7</v>
      </c>
      <c r="N95" s="125">
        <f t="shared" si="42"/>
        <v>569.43000000000006</v>
      </c>
      <c r="O95" s="126">
        <f t="shared" si="43"/>
        <v>4898.43</v>
      </c>
    </row>
    <row r="96" spans="1:15" ht="19.5" x14ac:dyDescent="0.4">
      <c r="A96" s="121">
        <v>68</v>
      </c>
      <c r="B96" s="122" t="s">
        <v>605</v>
      </c>
      <c r="C96" s="122" t="s">
        <v>598</v>
      </c>
      <c r="D96" s="141" t="s">
        <v>590</v>
      </c>
      <c r="E96" s="123" t="s">
        <v>146</v>
      </c>
      <c r="F96" s="125">
        <v>300</v>
      </c>
      <c r="G96" s="128">
        <v>0</v>
      </c>
      <c r="H96" s="128">
        <f t="shared" si="37"/>
        <v>300</v>
      </c>
      <c r="I96" s="128">
        <f t="shared" si="38"/>
        <v>3600</v>
      </c>
      <c r="J96" s="128">
        <f t="shared" si="39"/>
        <v>300</v>
      </c>
      <c r="K96" s="125">
        <f t="shared" si="40"/>
        <v>243</v>
      </c>
      <c r="L96" s="128">
        <v>0</v>
      </c>
      <c r="M96" s="125">
        <f t="shared" si="41"/>
        <v>270</v>
      </c>
      <c r="N96" s="125">
        <f t="shared" si="42"/>
        <v>513</v>
      </c>
      <c r="O96" s="126">
        <f t="shared" si="43"/>
        <v>4413</v>
      </c>
    </row>
    <row r="97" spans="1:15" ht="19.5" x14ac:dyDescent="0.4">
      <c r="A97" s="121">
        <v>69</v>
      </c>
      <c r="B97" s="122" t="s">
        <v>591</v>
      </c>
      <c r="C97" s="122" t="s">
        <v>592</v>
      </c>
      <c r="D97" s="141" t="s">
        <v>590</v>
      </c>
      <c r="E97" s="123" t="s">
        <v>146</v>
      </c>
      <c r="F97" s="125">
        <v>300</v>
      </c>
      <c r="G97" s="128">
        <v>0</v>
      </c>
      <c r="H97" s="128">
        <f t="shared" si="37"/>
        <v>300</v>
      </c>
      <c r="I97" s="128">
        <f t="shared" si="38"/>
        <v>3600</v>
      </c>
      <c r="J97" s="128">
        <f t="shared" si="39"/>
        <v>300</v>
      </c>
      <c r="K97" s="125">
        <f t="shared" si="40"/>
        <v>243</v>
      </c>
      <c r="L97" s="128">
        <v>0</v>
      </c>
      <c r="M97" s="125">
        <f t="shared" si="41"/>
        <v>270</v>
      </c>
      <c r="N97" s="125">
        <f t="shared" si="42"/>
        <v>513</v>
      </c>
      <c r="O97" s="126">
        <f t="shared" si="43"/>
        <v>4413</v>
      </c>
    </row>
    <row r="98" spans="1:15" ht="19.5" x14ac:dyDescent="0.4">
      <c r="A98" s="121">
        <v>70</v>
      </c>
      <c r="B98" s="122" t="s">
        <v>593</v>
      </c>
      <c r="C98" s="122" t="s">
        <v>646</v>
      </c>
      <c r="D98" s="141" t="s">
        <v>590</v>
      </c>
      <c r="E98" s="123" t="s">
        <v>146</v>
      </c>
      <c r="F98" s="125">
        <v>300</v>
      </c>
      <c r="G98" s="128">
        <v>0</v>
      </c>
      <c r="H98" s="128">
        <f t="shared" si="37"/>
        <v>300</v>
      </c>
      <c r="I98" s="128">
        <f t="shared" si="38"/>
        <v>3600</v>
      </c>
      <c r="J98" s="128">
        <f t="shared" si="39"/>
        <v>300</v>
      </c>
      <c r="K98" s="125">
        <f t="shared" si="40"/>
        <v>243</v>
      </c>
      <c r="L98" s="128">
        <v>0</v>
      </c>
      <c r="M98" s="125">
        <f t="shared" si="41"/>
        <v>270</v>
      </c>
      <c r="N98" s="125">
        <f t="shared" si="42"/>
        <v>513</v>
      </c>
      <c r="O98" s="126">
        <f t="shared" si="43"/>
        <v>4413</v>
      </c>
    </row>
    <row r="99" spans="1:15" ht="19.5" x14ac:dyDescent="0.4">
      <c r="A99" s="121">
        <v>71</v>
      </c>
      <c r="B99" s="122" t="s">
        <v>595</v>
      </c>
      <c r="C99" s="122" t="s">
        <v>646</v>
      </c>
      <c r="D99" s="141" t="s">
        <v>590</v>
      </c>
      <c r="E99" s="123" t="s">
        <v>146</v>
      </c>
      <c r="F99" s="125">
        <v>300</v>
      </c>
      <c r="G99" s="128">
        <v>0</v>
      </c>
      <c r="H99" s="128">
        <f t="shared" si="37"/>
        <v>300</v>
      </c>
      <c r="I99" s="128">
        <f t="shared" si="38"/>
        <v>3600</v>
      </c>
      <c r="J99" s="128">
        <f t="shared" si="39"/>
        <v>300</v>
      </c>
      <c r="K99" s="125">
        <f t="shared" si="40"/>
        <v>243</v>
      </c>
      <c r="L99" s="128">
        <v>0</v>
      </c>
      <c r="M99" s="125">
        <f t="shared" si="41"/>
        <v>270</v>
      </c>
      <c r="N99" s="125">
        <f t="shared" si="42"/>
        <v>513</v>
      </c>
      <c r="O99" s="126">
        <f t="shared" si="43"/>
        <v>4413</v>
      </c>
    </row>
    <row r="100" spans="1:15" ht="19.5" x14ac:dyDescent="0.4">
      <c r="A100" s="121">
        <v>72</v>
      </c>
      <c r="B100" s="122" t="s">
        <v>599</v>
      </c>
      <c r="C100" s="122" t="s">
        <v>600</v>
      </c>
      <c r="D100" s="141" t="s">
        <v>590</v>
      </c>
      <c r="E100" s="123" t="s">
        <v>146</v>
      </c>
      <c r="F100" s="125">
        <v>300</v>
      </c>
      <c r="G100" s="128">
        <v>0</v>
      </c>
      <c r="H100" s="128">
        <f t="shared" si="37"/>
        <v>300</v>
      </c>
      <c r="I100" s="128">
        <f t="shared" si="38"/>
        <v>3600</v>
      </c>
      <c r="J100" s="128">
        <f t="shared" si="39"/>
        <v>300</v>
      </c>
      <c r="K100" s="125">
        <f t="shared" si="40"/>
        <v>243</v>
      </c>
      <c r="L100" s="128">
        <v>0</v>
      </c>
      <c r="M100" s="125">
        <f t="shared" si="41"/>
        <v>270</v>
      </c>
      <c r="N100" s="125">
        <f t="shared" si="42"/>
        <v>513</v>
      </c>
      <c r="O100" s="126">
        <f t="shared" si="43"/>
        <v>4413</v>
      </c>
    </row>
    <row r="101" spans="1:15" ht="19.5" x14ac:dyDescent="0.4">
      <c r="A101" s="121">
        <v>73</v>
      </c>
      <c r="B101" s="122" t="s">
        <v>597</v>
      </c>
      <c r="C101" s="122" t="s">
        <v>598</v>
      </c>
      <c r="D101" s="141" t="s">
        <v>590</v>
      </c>
      <c r="E101" s="123" t="s">
        <v>146</v>
      </c>
      <c r="F101" s="125">
        <v>300</v>
      </c>
      <c r="G101" s="128">
        <v>0</v>
      </c>
      <c r="H101" s="128">
        <f t="shared" si="37"/>
        <v>300</v>
      </c>
      <c r="I101" s="128">
        <f t="shared" si="38"/>
        <v>3600</v>
      </c>
      <c r="J101" s="128">
        <f t="shared" si="39"/>
        <v>300</v>
      </c>
      <c r="K101" s="125">
        <f t="shared" si="40"/>
        <v>243</v>
      </c>
      <c r="L101" s="128">
        <v>0</v>
      </c>
      <c r="M101" s="125">
        <f t="shared" si="41"/>
        <v>270</v>
      </c>
      <c r="N101" s="125">
        <f t="shared" si="42"/>
        <v>513</v>
      </c>
      <c r="O101" s="126">
        <f t="shared" si="43"/>
        <v>4413</v>
      </c>
    </row>
    <row r="102" spans="1:15" ht="19.5" x14ac:dyDescent="0.4">
      <c r="A102" s="121">
        <v>74</v>
      </c>
      <c r="B102" s="122" t="s">
        <v>518</v>
      </c>
      <c r="C102" s="122" t="s">
        <v>517</v>
      </c>
      <c r="D102" s="141" t="s">
        <v>227</v>
      </c>
      <c r="E102" s="123" t="s">
        <v>146</v>
      </c>
      <c r="F102" s="125">
        <v>300</v>
      </c>
      <c r="G102" s="128">
        <v>0</v>
      </c>
      <c r="H102" s="128">
        <f t="shared" si="37"/>
        <v>300</v>
      </c>
      <c r="I102" s="128">
        <f t="shared" si="38"/>
        <v>3600</v>
      </c>
      <c r="J102" s="128">
        <f t="shared" si="39"/>
        <v>300</v>
      </c>
      <c r="K102" s="125">
        <f t="shared" si="40"/>
        <v>243</v>
      </c>
      <c r="L102" s="128">
        <v>0</v>
      </c>
      <c r="M102" s="125">
        <f t="shared" si="41"/>
        <v>270</v>
      </c>
      <c r="N102" s="125">
        <f t="shared" si="42"/>
        <v>513</v>
      </c>
      <c r="O102" s="126">
        <f t="shared" si="43"/>
        <v>4413</v>
      </c>
    </row>
    <row r="103" spans="1:15" ht="19.5" x14ac:dyDescent="0.4">
      <c r="A103" s="121">
        <v>75</v>
      </c>
      <c r="B103" s="122" t="s">
        <v>516</v>
      </c>
      <c r="C103" s="122" t="s">
        <v>517</v>
      </c>
      <c r="D103" s="141" t="s">
        <v>227</v>
      </c>
      <c r="E103" s="123" t="s">
        <v>146</v>
      </c>
      <c r="F103" s="125">
        <v>350</v>
      </c>
      <c r="G103" s="128">
        <v>0</v>
      </c>
      <c r="H103" s="128">
        <f t="shared" si="37"/>
        <v>350</v>
      </c>
      <c r="I103" s="128">
        <f t="shared" si="38"/>
        <v>4200</v>
      </c>
      <c r="J103" s="128">
        <f t="shared" si="39"/>
        <v>350</v>
      </c>
      <c r="K103" s="125">
        <f t="shared" si="40"/>
        <v>283.5</v>
      </c>
      <c r="L103" s="128">
        <v>0</v>
      </c>
      <c r="M103" s="125">
        <f t="shared" si="41"/>
        <v>315</v>
      </c>
      <c r="N103" s="125">
        <f t="shared" si="42"/>
        <v>598.5</v>
      </c>
      <c r="O103" s="126">
        <f t="shared" si="43"/>
        <v>5148.5</v>
      </c>
    </row>
    <row r="104" spans="1:15" ht="19.5" x14ac:dyDescent="0.4">
      <c r="A104" s="121">
        <v>76</v>
      </c>
      <c r="B104" s="122" t="s">
        <v>615</v>
      </c>
      <c r="C104" s="122" t="s">
        <v>644</v>
      </c>
      <c r="D104" s="141" t="s">
        <v>590</v>
      </c>
      <c r="E104" s="123" t="s">
        <v>146</v>
      </c>
      <c r="F104" s="125">
        <v>350</v>
      </c>
      <c r="G104" s="128">
        <v>0</v>
      </c>
      <c r="H104" s="128">
        <f t="shared" si="37"/>
        <v>350</v>
      </c>
      <c r="I104" s="128">
        <f t="shared" si="38"/>
        <v>4200</v>
      </c>
      <c r="J104" s="128">
        <f t="shared" si="39"/>
        <v>350</v>
      </c>
      <c r="K104" s="125">
        <f t="shared" si="40"/>
        <v>283.5</v>
      </c>
      <c r="L104" s="128">
        <v>0</v>
      </c>
      <c r="M104" s="125">
        <f t="shared" si="41"/>
        <v>315</v>
      </c>
      <c r="N104" s="125">
        <f t="shared" si="42"/>
        <v>598.5</v>
      </c>
      <c r="O104" s="126">
        <f t="shared" si="43"/>
        <v>5148.5</v>
      </c>
    </row>
    <row r="105" spans="1:15" ht="19.5" x14ac:dyDescent="0.4">
      <c r="A105" s="121">
        <v>77</v>
      </c>
      <c r="B105" s="122" t="s">
        <v>647</v>
      </c>
      <c r="C105" s="122" t="s">
        <v>648</v>
      </c>
      <c r="D105" s="141" t="s">
        <v>590</v>
      </c>
      <c r="E105" s="123" t="s">
        <v>146</v>
      </c>
      <c r="F105" s="125">
        <v>470</v>
      </c>
      <c r="G105" s="128">
        <v>0</v>
      </c>
      <c r="H105" s="128">
        <f t="shared" ref="H105" si="44">+F105+G105</f>
        <v>470</v>
      </c>
      <c r="I105" s="128">
        <f t="shared" ref="I105" si="45">+H105*12</f>
        <v>5640</v>
      </c>
      <c r="J105" s="128">
        <f t="shared" ref="J105" si="46">+H105</f>
        <v>470</v>
      </c>
      <c r="K105" s="125">
        <f t="shared" ref="K105" si="47">+J105*6.75%*12</f>
        <v>380.70000000000005</v>
      </c>
      <c r="L105" s="128">
        <v>0</v>
      </c>
      <c r="M105" s="125">
        <f t="shared" ref="M105" si="48">+J105*7.5%*12</f>
        <v>423</v>
      </c>
      <c r="N105" s="125">
        <f t="shared" ref="N105" si="49">SUM(K105:M105)</f>
        <v>803.7</v>
      </c>
      <c r="O105" s="126">
        <f t="shared" ref="O105" si="50">ROUND((+I105+J105+N105),2)</f>
        <v>6913.7</v>
      </c>
    </row>
    <row r="106" spans="1:15" ht="33" x14ac:dyDescent="0.4">
      <c r="A106" s="121">
        <v>78</v>
      </c>
      <c r="B106" s="147" t="s">
        <v>613</v>
      </c>
      <c r="C106" s="177" t="s">
        <v>672</v>
      </c>
      <c r="D106" s="141" t="s">
        <v>590</v>
      </c>
      <c r="E106" s="123"/>
      <c r="F106" s="125">
        <v>470</v>
      </c>
      <c r="G106" s="128">
        <v>0</v>
      </c>
      <c r="H106" s="128">
        <f t="shared" ref="H106" si="51">+F106+G106</f>
        <v>470</v>
      </c>
      <c r="I106" s="128">
        <f t="shared" ref="I106" si="52">+H106*12</f>
        <v>5640</v>
      </c>
      <c r="J106" s="128">
        <f t="shared" ref="J106" si="53">+H106</f>
        <v>470</v>
      </c>
      <c r="K106" s="125">
        <v>0</v>
      </c>
      <c r="L106" s="128">
        <v>394.8</v>
      </c>
      <c r="M106" s="125">
        <f t="shared" ref="M106" si="54">+J106*7.5%*12</f>
        <v>423</v>
      </c>
      <c r="N106" s="125">
        <f t="shared" ref="N106" si="55">SUM(K106:M106)</f>
        <v>817.8</v>
      </c>
      <c r="O106" s="126">
        <f t="shared" ref="O106" si="56">ROUND((+I106+J106+N106),2)</f>
        <v>6927.8</v>
      </c>
    </row>
    <row r="107" spans="1:15" ht="19.5" x14ac:dyDescent="0.4">
      <c r="A107" s="121">
        <v>79</v>
      </c>
      <c r="B107" s="122" t="s">
        <v>617</v>
      </c>
      <c r="C107" s="171" t="s">
        <v>673</v>
      </c>
      <c r="D107" s="141" t="s">
        <v>590</v>
      </c>
      <c r="E107" s="123" t="s">
        <v>146</v>
      </c>
      <c r="F107" s="125">
        <v>350</v>
      </c>
      <c r="G107" s="128">
        <v>0</v>
      </c>
      <c r="H107" s="128">
        <f>+F107+G107</f>
        <v>350</v>
      </c>
      <c r="I107" s="128">
        <f>+H107*12</f>
        <v>4200</v>
      </c>
      <c r="J107" s="128">
        <f>+H107</f>
        <v>350</v>
      </c>
      <c r="K107" s="125">
        <f>+J107*6.75%*12</f>
        <v>283.5</v>
      </c>
      <c r="L107" s="128">
        <v>0</v>
      </c>
      <c r="M107" s="125">
        <f>+J107*7.5%*12</f>
        <v>315</v>
      </c>
      <c r="N107" s="125">
        <f>SUM(K107:M107)</f>
        <v>598.5</v>
      </c>
      <c r="O107" s="126">
        <f>ROUND((+I107+J107+N107),2)</f>
        <v>5148.5</v>
      </c>
    </row>
    <row r="108" spans="1:15" ht="19.5" x14ac:dyDescent="0.4">
      <c r="A108" s="121">
        <v>80</v>
      </c>
      <c r="B108" s="122" t="s">
        <v>616</v>
      </c>
      <c r="C108" s="171" t="s">
        <v>674</v>
      </c>
      <c r="D108" s="141" t="s">
        <v>590</v>
      </c>
      <c r="E108" s="123" t="s">
        <v>146</v>
      </c>
      <c r="F108" s="125">
        <v>254.1</v>
      </c>
      <c r="G108" s="128">
        <v>0</v>
      </c>
      <c r="H108" s="128">
        <f>+F108+G108</f>
        <v>254.1</v>
      </c>
      <c r="I108" s="128">
        <f>+H108*12</f>
        <v>3049.2</v>
      </c>
      <c r="J108" s="128">
        <f>+H108</f>
        <v>254.1</v>
      </c>
      <c r="K108" s="125">
        <f>+J108*6.75%*12</f>
        <v>205.821</v>
      </c>
      <c r="L108" s="128">
        <v>0</v>
      </c>
      <c r="M108" s="125">
        <f>+J108*7.5%*12</f>
        <v>228.68999999999997</v>
      </c>
      <c r="N108" s="125">
        <f>SUM(K108:M108)</f>
        <v>434.51099999999997</v>
      </c>
      <c r="O108" s="126">
        <f>ROUND((+I108+J108+N108),2)</f>
        <v>3737.81</v>
      </c>
    </row>
    <row r="109" spans="1:15" ht="19.5" x14ac:dyDescent="0.4">
      <c r="A109" s="121"/>
      <c r="B109" s="152" t="s">
        <v>448</v>
      </c>
      <c r="C109" s="122"/>
      <c r="D109" s="141"/>
      <c r="E109" s="123"/>
      <c r="F109" s="153">
        <f>SUM(F91:F108)</f>
        <v>6115.1</v>
      </c>
      <c r="G109" s="153">
        <f t="shared" ref="G109:O109" si="57">SUM(G91:G108)</f>
        <v>145</v>
      </c>
      <c r="H109" s="153">
        <f t="shared" si="57"/>
        <v>6260.1</v>
      </c>
      <c r="I109" s="153">
        <f t="shared" si="57"/>
        <v>75121.2</v>
      </c>
      <c r="J109" s="153">
        <f t="shared" si="57"/>
        <v>6260.1</v>
      </c>
      <c r="K109" s="153">
        <f t="shared" si="57"/>
        <v>4689.9809999999998</v>
      </c>
      <c r="L109" s="153">
        <f t="shared" si="57"/>
        <v>394.8</v>
      </c>
      <c r="M109" s="153">
        <f t="shared" si="57"/>
        <v>5634.0899999999992</v>
      </c>
      <c r="N109" s="153">
        <f t="shared" si="57"/>
        <v>10718.871000000001</v>
      </c>
      <c r="O109" s="153">
        <f t="shared" si="57"/>
        <v>92100.17</v>
      </c>
    </row>
    <row r="110" spans="1:15" ht="19.5" x14ac:dyDescent="0.4">
      <c r="A110" s="121"/>
      <c r="B110" s="155" t="s">
        <v>649</v>
      </c>
      <c r="C110" s="122"/>
      <c r="D110" s="141"/>
      <c r="E110" s="123"/>
      <c r="F110" s="153">
        <f>+F109+F90+F88+F85+F71+F69+F63+F59+F54+F51+F49+F47+F45+F43+F40+F36+F34+F30+F21+F19+F15</f>
        <v>34169.1</v>
      </c>
      <c r="G110" s="153">
        <f t="shared" ref="G110:O110" si="58">+G109+G90+G88+G85+G71+G69+G63+G59+G54+G51+G49+G47+G45+G43+G40+G36+G34+G30+G21+G19+G15</f>
        <v>265</v>
      </c>
      <c r="H110" s="153">
        <f t="shared" si="58"/>
        <v>34434.1</v>
      </c>
      <c r="I110" s="153">
        <f t="shared" si="58"/>
        <v>412009.2</v>
      </c>
      <c r="J110" s="153">
        <f t="shared" si="58"/>
        <v>34394.1</v>
      </c>
      <c r="K110" s="153">
        <f t="shared" si="58"/>
        <v>27154.521000000001</v>
      </c>
      <c r="L110" s="153">
        <f t="shared" si="58"/>
        <v>628.79999999999995</v>
      </c>
      <c r="M110" s="153">
        <f t="shared" si="58"/>
        <v>30670.523999999998</v>
      </c>
      <c r="N110" s="153">
        <f t="shared" si="58"/>
        <v>58453.845000000001</v>
      </c>
      <c r="O110" s="153">
        <f t="shared" si="58"/>
        <v>504857.15</v>
      </c>
    </row>
    <row r="111" spans="1:15" ht="19.5" x14ac:dyDescent="0.4">
      <c r="A111" s="121"/>
      <c r="B111" s="122" t="s">
        <v>650</v>
      </c>
      <c r="C111" s="122" t="s">
        <v>651</v>
      </c>
      <c r="D111" s="122" t="s">
        <v>652</v>
      </c>
      <c r="E111" s="123" t="s">
        <v>111</v>
      </c>
      <c r="F111" s="125">
        <v>0</v>
      </c>
      <c r="G111" s="128">
        <v>0</v>
      </c>
      <c r="H111" s="128">
        <v>6240</v>
      </c>
      <c r="I111" s="128">
        <f>+H111*12</f>
        <v>74880</v>
      </c>
      <c r="J111" s="128">
        <v>0</v>
      </c>
      <c r="K111" s="128">
        <v>0</v>
      </c>
      <c r="L111" s="128">
        <v>0</v>
      </c>
      <c r="M111" s="128">
        <v>0</v>
      </c>
      <c r="N111" s="125">
        <v>0</v>
      </c>
      <c r="O111" s="126">
        <f>+I111</f>
        <v>74880</v>
      </c>
    </row>
    <row r="112" spans="1:15" ht="19.5" x14ac:dyDescent="0.4">
      <c r="A112" s="121"/>
      <c r="B112" s="122" t="s">
        <v>653</v>
      </c>
      <c r="C112" s="122"/>
      <c r="D112" s="122" t="s">
        <v>652</v>
      </c>
      <c r="E112" s="156" t="s">
        <v>111</v>
      </c>
      <c r="F112" s="125"/>
      <c r="G112" s="125"/>
      <c r="H112" s="125"/>
      <c r="I112" s="125"/>
      <c r="J112" s="125"/>
      <c r="K112" s="125"/>
      <c r="L112" s="125"/>
      <c r="M112" s="153"/>
      <c r="N112" s="153"/>
      <c r="O112" s="124"/>
    </row>
    <row r="113" spans="1:15" ht="19.5" x14ac:dyDescent="0.4">
      <c r="A113" s="122"/>
      <c r="B113" s="152" t="s">
        <v>649</v>
      </c>
      <c r="C113" s="122"/>
      <c r="D113" s="122"/>
      <c r="E113" s="123"/>
      <c r="F113" s="125"/>
      <c r="G113" s="128"/>
      <c r="H113" s="128"/>
      <c r="I113" s="128"/>
      <c r="J113" s="139"/>
      <c r="K113" s="139"/>
      <c r="L113" s="146"/>
      <c r="M113" s="139"/>
      <c r="N113" s="139"/>
      <c r="O113" s="139">
        <f>SUM(O111:O112)</f>
        <v>74880</v>
      </c>
    </row>
    <row r="114" spans="1:15" ht="16.5" x14ac:dyDescent="0.3">
      <c r="A114" s="116"/>
      <c r="B114" s="116"/>
      <c r="C114" s="116"/>
      <c r="D114" s="116"/>
      <c r="E114" s="116"/>
      <c r="F114" s="154"/>
      <c r="G114" s="116"/>
      <c r="H114" s="116"/>
      <c r="I114" s="116"/>
      <c r="J114" s="116"/>
      <c r="K114" s="116"/>
      <c r="L114" s="116"/>
      <c r="M114" s="116"/>
      <c r="N114" s="116"/>
      <c r="O114" s="116"/>
    </row>
    <row r="115" spans="1:15" ht="22.5" x14ac:dyDescent="0.45">
      <c r="A115" s="116"/>
      <c r="B115" s="82" t="s">
        <v>654</v>
      </c>
      <c r="C115" s="82"/>
      <c r="D115" s="157">
        <f>+I15+I30</f>
        <v>94944</v>
      </c>
      <c r="E115" s="116"/>
      <c r="F115" s="158"/>
      <c r="G115" s="159"/>
      <c r="H115" s="159"/>
      <c r="I115" s="160"/>
      <c r="J115" s="116"/>
      <c r="K115" s="116"/>
      <c r="L115" s="116"/>
      <c r="M115" s="116"/>
      <c r="N115" s="116"/>
      <c r="O115" s="116"/>
    </row>
    <row r="116" spans="1:15" ht="22.5" x14ac:dyDescent="0.45">
      <c r="A116" s="116"/>
      <c r="B116" s="82" t="s">
        <v>655</v>
      </c>
      <c r="C116" s="82"/>
      <c r="D116" s="157">
        <f>+I19+I21+I34+I36+I40+I43+I45+I47+I49+I51+I54+I59+I63+I69+I71+I88+I90+I109</f>
        <v>267409.2</v>
      </c>
      <c r="E116" s="116"/>
      <c r="F116" s="158"/>
      <c r="G116" s="159"/>
      <c r="H116" s="159"/>
      <c r="I116" s="160"/>
      <c r="J116" s="116"/>
      <c r="K116" s="116"/>
      <c r="L116" s="116"/>
      <c r="M116" s="116"/>
      <c r="N116" s="116"/>
      <c r="O116" s="116"/>
    </row>
    <row r="117" spans="1:15" ht="23.25" thickBot="1" x14ac:dyDescent="0.5">
      <c r="A117" s="116"/>
      <c r="B117" s="82" t="s">
        <v>656</v>
      </c>
      <c r="C117" s="82"/>
      <c r="D117" s="161">
        <f>+I85</f>
        <v>49656</v>
      </c>
      <c r="E117" s="116"/>
      <c r="F117" s="158"/>
      <c r="G117" s="159"/>
      <c r="H117" s="159"/>
      <c r="I117" s="160"/>
      <c r="J117" s="116"/>
      <c r="K117" s="116"/>
      <c r="L117" s="116"/>
      <c r="M117" s="116"/>
      <c r="N117" s="116"/>
      <c r="O117" s="116"/>
    </row>
    <row r="118" spans="1:15" ht="23.25" thickTop="1" x14ac:dyDescent="0.45">
      <c r="A118" s="116"/>
      <c r="B118" s="82" t="s">
        <v>657</v>
      </c>
      <c r="C118" s="82"/>
      <c r="D118" s="157">
        <f>SUM(D115:D117)</f>
        <v>412009.2</v>
      </c>
      <c r="E118" s="116"/>
      <c r="F118" s="154"/>
      <c r="G118" s="116"/>
      <c r="H118" s="116"/>
      <c r="I118" s="116"/>
      <c r="J118" s="116"/>
      <c r="K118" s="116"/>
      <c r="L118" s="116"/>
      <c r="M118" s="116"/>
      <c r="N118" s="116"/>
      <c r="O118" s="116"/>
    </row>
    <row r="119" spans="1:15" ht="16.5" x14ac:dyDescent="0.3">
      <c r="A119" s="116"/>
      <c r="B119" s="116"/>
      <c r="C119" s="116"/>
      <c r="D119" s="116"/>
      <c r="E119" s="116"/>
      <c r="F119" s="154"/>
      <c r="G119" s="116"/>
      <c r="H119" s="116"/>
      <c r="I119" s="116"/>
      <c r="J119" s="116"/>
      <c r="K119" s="116"/>
      <c r="L119" s="116"/>
      <c r="M119" s="116"/>
      <c r="N119" s="116"/>
      <c r="O119" s="116"/>
    </row>
    <row r="120" spans="1:15" ht="24" x14ac:dyDescent="0.45">
      <c r="A120" s="116"/>
      <c r="B120" s="162"/>
      <c r="C120" s="163" t="s">
        <v>658</v>
      </c>
      <c r="D120" s="163" t="s">
        <v>659</v>
      </c>
      <c r="E120" s="116"/>
      <c r="F120" s="154"/>
      <c r="G120" s="116"/>
      <c r="H120" s="162"/>
      <c r="I120" s="162"/>
      <c r="J120" s="116"/>
      <c r="K120" s="144" t="s">
        <v>658</v>
      </c>
      <c r="L120" s="144" t="s">
        <v>659</v>
      </c>
      <c r="M120" s="116"/>
      <c r="N120" s="116"/>
      <c r="O120" s="116"/>
    </row>
    <row r="121" spans="1:15" ht="24" x14ac:dyDescent="0.45">
      <c r="A121" s="116"/>
      <c r="B121" s="162" t="s">
        <v>660</v>
      </c>
      <c r="C121" s="164">
        <f>+H110</f>
        <v>34434.1</v>
      </c>
      <c r="D121" s="165">
        <f>+D118</f>
        <v>412009.2</v>
      </c>
      <c r="E121" s="116"/>
      <c r="F121" s="154"/>
      <c r="G121" s="116"/>
      <c r="H121" s="162" t="s">
        <v>661</v>
      </c>
      <c r="I121" s="162"/>
      <c r="J121" s="116"/>
      <c r="K121" s="164">
        <f>+L121/12</f>
        <v>2262.8767499999999</v>
      </c>
      <c r="L121" s="164">
        <f>+K110</f>
        <v>27154.521000000001</v>
      </c>
      <c r="M121" s="116"/>
      <c r="N121" s="116"/>
      <c r="O121" s="116"/>
    </row>
    <row r="122" spans="1:15" ht="24.75" x14ac:dyDescent="0.5">
      <c r="A122" s="116"/>
      <c r="B122" s="162"/>
      <c r="C122" s="166"/>
      <c r="D122" s="167"/>
      <c r="E122" s="116"/>
      <c r="F122" s="154"/>
      <c r="G122" s="116"/>
      <c r="H122" s="162"/>
      <c r="I122" s="162"/>
      <c r="J122" s="116"/>
      <c r="K122" s="164"/>
      <c r="L122" s="164"/>
      <c r="M122" s="116"/>
      <c r="N122" s="116"/>
      <c r="O122" s="116"/>
    </row>
    <row r="123" spans="1:15" ht="16.5" x14ac:dyDescent="0.3">
      <c r="A123" s="116"/>
      <c r="B123" s="116"/>
      <c r="C123" s="116"/>
      <c r="D123" s="116"/>
      <c r="E123" s="116"/>
      <c r="F123" s="154"/>
      <c r="G123" s="116"/>
      <c r="H123" s="116"/>
      <c r="I123" s="116"/>
      <c r="J123" s="116"/>
      <c r="K123" s="116"/>
      <c r="L123" s="116"/>
      <c r="M123" s="116"/>
      <c r="N123" s="116"/>
      <c r="O123" s="116"/>
    </row>
    <row r="124" spans="1:15" ht="22.5" x14ac:dyDescent="0.45">
      <c r="A124" s="116"/>
      <c r="B124" s="82" t="s">
        <v>662</v>
      </c>
      <c r="C124" s="145">
        <f>+M110</f>
        <v>30670.523999999998</v>
      </c>
      <c r="D124" s="116"/>
      <c r="E124" s="116"/>
      <c r="F124" s="154"/>
      <c r="G124" s="116"/>
      <c r="H124" s="116"/>
      <c r="I124" s="116"/>
      <c r="J124" s="116"/>
      <c r="K124" s="116"/>
      <c r="L124" s="116"/>
      <c r="M124" s="116"/>
      <c r="N124" s="116"/>
      <c r="O124" s="116"/>
    </row>
    <row r="125" spans="1:15" ht="16.5" x14ac:dyDescent="0.3">
      <c r="A125" s="116"/>
      <c r="B125" s="116"/>
      <c r="C125" s="116"/>
      <c r="D125" s="116"/>
      <c r="E125" s="116"/>
      <c r="F125" s="154"/>
      <c r="G125" s="116"/>
      <c r="H125" s="116"/>
      <c r="I125" s="116"/>
      <c r="J125" s="116"/>
      <c r="K125" s="116"/>
      <c r="L125" s="116"/>
      <c r="M125" s="116"/>
      <c r="N125" s="116"/>
      <c r="O125" s="116"/>
    </row>
    <row r="126" spans="1:15" ht="24" x14ac:dyDescent="0.45">
      <c r="A126" s="162"/>
      <c r="B126" s="162"/>
      <c r="C126" s="163" t="s">
        <v>659</v>
      </c>
      <c r="D126" s="162"/>
      <c r="E126" s="116"/>
      <c r="F126" s="154"/>
      <c r="G126" s="116"/>
      <c r="H126" s="116"/>
      <c r="I126" s="116"/>
      <c r="J126" s="116"/>
      <c r="K126" s="116"/>
      <c r="L126" s="116"/>
      <c r="M126" s="116"/>
      <c r="N126" s="116"/>
      <c r="O126" s="116"/>
    </row>
    <row r="127" spans="1:15" ht="24" x14ac:dyDescent="0.45">
      <c r="A127" s="162"/>
      <c r="B127" s="162" t="s">
        <v>663</v>
      </c>
      <c r="C127" s="168">
        <f>+J110</f>
        <v>34394.1</v>
      </c>
      <c r="D127" s="162"/>
      <c r="E127" s="116"/>
      <c r="F127" s="116"/>
      <c r="G127" s="116"/>
      <c r="H127" s="162" t="s">
        <v>664</v>
      </c>
      <c r="I127" s="116"/>
      <c r="J127" s="116"/>
      <c r="K127" s="169">
        <f>+L110</f>
        <v>628.79999999999995</v>
      </c>
      <c r="L127" s="116"/>
      <c r="M127" s="116"/>
      <c r="N127" s="116"/>
      <c r="O127" s="116"/>
    </row>
    <row r="128" spans="1:15" ht="16.5" x14ac:dyDescent="0.3">
      <c r="A128" s="116"/>
      <c r="B128" s="116"/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</row>
  </sheetData>
  <mergeCells count="13">
    <mergeCell ref="K6:N6"/>
    <mergeCell ref="O6:O8"/>
    <mergeCell ref="L7:N7"/>
    <mergeCell ref="A3:N3"/>
    <mergeCell ref="A4:N4"/>
    <mergeCell ref="A5:N5"/>
    <mergeCell ref="A6:A8"/>
    <mergeCell ref="B6:B8"/>
    <mergeCell ref="C6:C8"/>
    <mergeCell ref="D6:D8"/>
    <mergeCell ref="E6:E8"/>
    <mergeCell ref="F6:I7"/>
    <mergeCell ref="J6:J7"/>
  </mergeCells>
  <pageMargins left="0.25" right="0.25" top="0.75" bottom="0.75" header="0.3" footer="0.3"/>
  <pageSetup paperSize="3" orientation="landscape" horizontalDpi="120" verticalDpi="72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228"/>
  <sheetViews>
    <sheetView topLeftCell="A216" workbookViewId="0">
      <selection activeCell="C227" sqref="C227"/>
    </sheetView>
  </sheetViews>
  <sheetFormatPr baseColWidth="10" defaultRowHeight="15" x14ac:dyDescent="0.25"/>
  <cols>
    <col min="2" max="2" width="14.5703125" customWidth="1"/>
    <col min="3" max="3" width="63.85546875" customWidth="1"/>
    <col min="4" max="4" width="16.42578125" customWidth="1"/>
    <col min="5" max="5" width="19.7109375" customWidth="1"/>
    <col min="6" max="6" width="17.28515625" customWidth="1"/>
    <col min="7" max="7" width="28" customWidth="1"/>
    <col min="8" max="8" width="26.42578125" customWidth="1"/>
  </cols>
  <sheetData>
    <row r="3" spans="1:8" ht="46.5" x14ac:dyDescent="0.7">
      <c r="A3" s="692" t="s">
        <v>718</v>
      </c>
      <c r="B3" s="693"/>
      <c r="C3" s="693"/>
      <c r="D3" s="693"/>
      <c r="E3" s="693"/>
      <c r="F3" s="693"/>
      <c r="G3" s="694"/>
    </row>
    <row r="4" spans="1:8" ht="46.5" x14ac:dyDescent="0.7">
      <c r="A4" s="459"/>
      <c r="B4" s="695" t="s">
        <v>676</v>
      </c>
      <c r="C4" s="695"/>
      <c r="D4" s="695"/>
      <c r="E4" s="695"/>
      <c r="F4" s="695"/>
      <c r="G4" s="695"/>
    </row>
    <row r="5" spans="1:8" ht="46.5" x14ac:dyDescent="0.7">
      <c r="A5" s="459"/>
      <c r="B5" s="695" t="s">
        <v>89</v>
      </c>
      <c r="C5" s="695"/>
      <c r="D5" s="695"/>
      <c r="E5" s="695"/>
      <c r="F5" s="695"/>
      <c r="G5" s="695"/>
    </row>
    <row r="6" spans="1:8" ht="53.25" customHeight="1" x14ac:dyDescent="0.35">
      <c r="A6" s="398"/>
      <c r="B6" s="689" t="s">
        <v>677</v>
      </c>
      <c r="C6" s="689"/>
      <c r="D6" s="689"/>
      <c r="E6" s="689"/>
      <c r="F6" s="399"/>
      <c r="G6" s="400" t="s">
        <v>678</v>
      </c>
    </row>
    <row r="7" spans="1:8" ht="147.75" customHeight="1" x14ac:dyDescent="0.35">
      <c r="A7" s="398"/>
      <c r="B7" s="401" t="s">
        <v>271</v>
      </c>
      <c r="C7" s="401" t="s">
        <v>679</v>
      </c>
      <c r="D7" s="402" t="s">
        <v>680</v>
      </c>
      <c r="E7" s="402" t="s">
        <v>681</v>
      </c>
      <c r="F7" s="403"/>
      <c r="G7" s="404"/>
    </row>
    <row r="8" spans="1:8" ht="23.25" x14ac:dyDescent="0.35">
      <c r="A8" s="398"/>
      <c r="B8" s="405">
        <v>61501</v>
      </c>
      <c r="C8" s="406" t="s">
        <v>682</v>
      </c>
      <c r="D8" s="407"/>
      <c r="E8" s="407">
        <v>26371.87</v>
      </c>
      <c r="F8" s="408"/>
      <c r="G8" s="404"/>
    </row>
    <row r="9" spans="1:8" ht="23.25" x14ac:dyDescent="0.35">
      <c r="A9" s="398"/>
      <c r="B9" s="405">
        <v>61502</v>
      </c>
      <c r="C9" s="406" t="s">
        <v>683</v>
      </c>
      <c r="D9" s="407"/>
      <c r="E9" s="407">
        <v>18000</v>
      </c>
      <c r="F9" s="408"/>
      <c r="G9" s="404"/>
    </row>
    <row r="10" spans="1:8" ht="23.25" x14ac:dyDescent="0.35">
      <c r="A10" s="398"/>
      <c r="B10" s="405">
        <v>61503</v>
      </c>
      <c r="C10" s="406" t="s">
        <v>684</v>
      </c>
      <c r="D10" s="407"/>
      <c r="E10" s="407">
        <v>8000</v>
      </c>
      <c r="F10" s="408"/>
      <c r="G10" s="404"/>
    </row>
    <row r="11" spans="1:8" ht="23.25" x14ac:dyDescent="0.35">
      <c r="A11" s="398"/>
      <c r="B11" s="405">
        <v>61599</v>
      </c>
      <c r="C11" s="406" t="s">
        <v>685</v>
      </c>
      <c r="D11" s="409"/>
      <c r="E11" s="407">
        <v>8000</v>
      </c>
      <c r="F11" s="408"/>
      <c r="G11" s="404"/>
    </row>
    <row r="12" spans="1:8" ht="26.25" x14ac:dyDescent="0.4">
      <c r="A12" s="398"/>
      <c r="B12" s="410" t="s">
        <v>801</v>
      </c>
      <c r="C12" s="411"/>
      <c r="D12" s="411"/>
      <c r="E12" s="537"/>
      <c r="F12" s="412"/>
      <c r="G12" s="538">
        <v>60988.87</v>
      </c>
      <c r="H12" s="481"/>
    </row>
    <row r="13" spans="1:8" ht="23.25" x14ac:dyDescent="0.35">
      <c r="A13" s="398"/>
      <c r="B13" s="696" t="s">
        <v>802</v>
      </c>
      <c r="C13" s="696"/>
      <c r="D13" s="696"/>
      <c r="E13" s="696"/>
      <c r="F13" s="696"/>
      <c r="G13" s="696"/>
    </row>
    <row r="14" spans="1:8" ht="23.25" x14ac:dyDescent="0.35">
      <c r="A14" s="398"/>
      <c r="B14" s="689" t="s">
        <v>686</v>
      </c>
      <c r="C14" s="689"/>
      <c r="D14" s="689"/>
      <c r="E14" s="689"/>
      <c r="F14" s="689"/>
      <c r="G14" s="689"/>
    </row>
    <row r="15" spans="1:8" ht="69.75" x14ac:dyDescent="0.35">
      <c r="A15" s="413" t="s">
        <v>803</v>
      </c>
      <c r="B15" s="398"/>
      <c r="C15" s="536" t="s">
        <v>804</v>
      </c>
      <c r="D15" s="403"/>
      <c r="E15" s="414"/>
      <c r="F15" s="403"/>
      <c r="G15" s="415"/>
      <c r="H15" s="394"/>
    </row>
    <row r="16" spans="1:8" ht="23.25" x14ac:dyDescent="0.35">
      <c r="A16" s="434"/>
      <c r="B16" s="434">
        <v>61601</v>
      </c>
      <c r="C16" s="398" t="s">
        <v>805</v>
      </c>
      <c r="D16" s="403"/>
      <c r="E16" s="398"/>
      <c r="F16" s="403"/>
      <c r="G16" s="403">
        <v>3000</v>
      </c>
    </row>
    <row r="17" spans="1:7" ht="33" customHeight="1" x14ac:dyDescent="0.35">
      <c r="A17" s="434"/>
      <c r="B17" s="434">
        <v>61601</v>
      </c>
      <c r="C17" s="416" t="s">
        <v>806</v>
      </c>
      <c r="D17" s="403"/>
      <c r="E17" s="398"/>
      <c r="F17" s="403"/>
      <c r="G17" s="403">
        <v>3000</v>
      </c>
    </row>
    <row r="18" spans="1:7" ht="48.75" customHeight="1" x14ac:dyDescent="0.35">
      <c r="A18" s="434"/>
      <c r="B18" s="434">
        <v>61601</v>
      </c>
      <c r="C18" s="416" t="s">
        <v>807</v>
      </c>
      <c r="D18" s="403"/>
      <c r="E18" s="398"/>
      <c r="F18" s="403"/>
      <c r="G18" s="403">
        <v>3000</v>
      </c>
    </row>
    <row r="19" spans="1:7" ht="23.25" x14ac:dyDescent="0.35">
      <c r="A19" s="434"/>
      <c r="B19" s="434">
        <v>61601</v>
      </c>
      <c r="C19" s="398" t="s">
        <v>808</v>
      </c>
      <c r="D19" s="403"/>
      <c r="E19" s="398"/>
      <c r="F19" s="403"/>
      <c r="G19" s="403">
        <v>2000</v>
      </c>
    </row>
    <row r="20" spans="1:7" ht="36" customHeight="1" x14ac:dyDescent="0.35">
      <c r="A20" s="434"/>
      <c r="B20" s="434">
        <v>61601</v>
      </c>
      <c r="C20" s="416" t="s">
        <v>809</v>
      </c>
      <c r="D20" s="403"/>
      <c r="E20" s="398"/>
      <c r="F20" s="403"/>
      <c r="G20" s="403">
        <v>2000</v>
      </c>
    </row>
    <row r="21" spans="1:7" ht="71.25" customHeight="1" x14ac:dyDescent="0.35">
      <c r="A21" s="539"/>
      <c r="B21" s="539">
        <v>61601</v>
      </c>
      <c r="C21" s="418" t="s">
        <v>810</v>
      </c>
      <c r="D21" s="417"/>
      <c r="E21" s="417"/>
      <c r="F21" s="403"/>
      <c r="G21" s="404">
        <v>50000</v>
      </c>
    </row>
    <row r="22" spans="1:7" ht="21.75" customHeight="1" x14ac:dyDescent="0.35">
      <c r="A22" s="434"/>
      <c r="B22" s="434"/>
      <c r="C22" s="416" t="s">
        <v>1037</v>
      </c>
      <c r="D22" s="403"/>
      <c r="E22" s="398"/>
      <c r="F22" s="403"/>
      <c r="G22" s="404"/>
    </row>
    <row r="23" spans="1:7" ht="46.5" customHeight="1" x14ac:dyDescent="0.35">
      <c r="A23" s="434"/>
      <c r="B23" s="434">
        <v>61601</v>
      </c>
      <c r="C23" s="416" t="s">
        <v>812</v>
      </c>
      <c r="D23" s="403"/>
      <c r="E23" s="398"/>
      <c r="F23" s="403"/>
      <c r="G23" s="403">
        <v>5000</v>
      </c>
    </row>
    <row r="24" spans="1:7" ht="46.5" customHeight="1" x14ac:dyDescent="0.35">
      <c r="A24" s="434"/>
      <c r="B24" s="434">
        <v>61601</v>
      </c>
      <c r="C24" s="416" t="s">
        <v>813</v>
      </c>
      <c r="D24" s="403"/>
      <c r="E24" s="398"/>
      <c r="F24" s="403"/>
      <c r="G24" s="403">
        <v>5000</v>
      </c>
    </row>
    <row r="25" spans="1:7" ht="41.25" customHeight="1" x14ac:dyDescent="0.35">
      <c r="A25" s="434"/>
      <c r="B25" s="434">
        <v>61601</v>
      </c>
      <c r="C25" s="402" t="s">
        <v>814</v>
      </c>
      <c r="D25" s="403"/>
      <c r="E25" s="398"/>
      <c r="F25" s="403"/>
      <c r="G25" s="403">
        <v>5000</v>
      </c>
    </row>
    <row r="26" spans="1:7" ht="24" customHeight="1" x14ac:dyDescent="0.35">
      <c r="A26" s="434"/>
      <c r="B26" s="434">
        <v>61601</v>
      </c>
      <c r="C26" s="416" t="s">
        <v>977</v>
      </c>
      <c r="D26" s="403"/>
      <c r="E26" s="398"/>
      <c r="F26" s="403"/>
      <c r="G26" s="403">
        <v>5000</v>
      </c>
    </row>
    <row r="27" spans="1:7" ht="22.5" customHeight="1" x14ac:dyDescent="0.35">
      <c r="A27" s="434"/>
      <c r="B27" s="434"/>
      <c r="C27" s="535" t="s">
        <v>815</v>
      </c>
      <c r="D27" s="403"/>
      <c r="E27" s="398"/>
      <c r="F27" s="403"/>
      <c r="G27" s="419"/>
    </row>
    <row r="28" spans="1:7" ht="46.5" customHeight="1" x14ac:dyDescent="0.35">
      <c r="A28" s="434"/>
      <c r="B28" s="434">
        <v>61601</v>
      </c>
      <c r="C28" s="416" t="s">
        <v>816</v>
      </c>
      <c r="D28" s="403"/>
      <c r="E28" s="398"/>
      <c r="F28" s="403"/>
      <c r="G28" s="403">
        <v>30000</v>
      </c>
    </row>
    <row r="29" spans="1:7" ht="39.75" customHeight="1" x14ac:dyDescent="0.35">
      <c r="A29" s="434"/>
      <c r="B29" s="434">
        <v>61601</v>
      </c>
      <c r="C29" s="416" t="s">
        <v>819</v>
      </c>
      <c r="D29" s="403"/>
      <c r="E29" s="398"/>
      <c r="F29" s="403"/>
      <c r="G29" s="403">
        <v>2000</v>
      </c>
    </row>
    <row r="30" spans="1:7" ht="43.5" customHeight="1" x14ac:dyDescent="0.35">
      <c r="A30" s="434"/>
      <c r="B30" s="434">
        <v>61601</v>
      </c>
      <c r="C30" s="416" t="s">
        <v>820</v>
      </c>
      <c r="D30" s="403"/>
      <c r="E30" s="398"/>
      <c r="F30" s="403"/>
      <c r="G30" s="403">
        <v>2500</v>
      </c>
    </row>
    <row r="31" spans="1:7" ht="43.5" customHeight="1" x14ac:dyDescent="0.35">
      <c r="A31" s="434"/>
      <c r="B31" s="434">
        <v>61601</v>
      </c>
      <c r="C31" s="416" t="s">
        <v>821</v>
      </c>
      <c r="D31" s="403"/>
      <c r="E31" s="398"/>
      <c r="F31" s="403"/>
      <c r="G31" s="403">
        <v>2500</v>
      </c>
    </row>
    <row r="32" spans="1:7" ht="47.25" customHeight="1" x14ac:dyDescent="0.35">
      <c r="A32" s="434"/>
      <c r="B32" s="434">
        <v>61601</v>
      </c>
      <c r="C32" s="416" t="s">
        <v>822</v>
      </c>
      <c r="D32" s="403"/>
      <c r="E32" s="398"/>
      <c r="F32" s="403"/>
      <c r="G32" s="403">
        <v>1500</v>
      </c>
    </row>
    <row r="33" spans="1:8" ht="29.25" customHeight="1" x14ac:dyDescent="0.35">
      <c r="A33" s="434"/>
      <c r="B33" s="434">
        <v>61601</v>
      </c>
      <c r="C33" s="416" t="s">
        <v>823</v>
      </c>
      <c r="D33" s="403"/>
      <c r="E33" s="398"/>
      <c r="F33" s="403"/>
      <c r="G33" s="403">
        <v>2000</v>
      </c>
    </row>
    <row r="34" spans="1:8" ht="31.5" customHeight="1" x14ac:dyDescent="0.35">
      <c r="A34" s="434"/>
      <c r="B34" s="434">
        <v>6161</v>
      </c>
      <c r="C34" s="416" t="s">
        <v>824</v>
      </c>
      <c r="D34" s="403"/>
      <c r="E34" s="398"/>
      <c r="F34" s="403"/>
      <c r="G34" s="403">
        <v>2500</v>
      </c>
    </row>
    <row r="35" spans="1:8" ht="45" customHeight="1" x14ac:dyDescent="0.35">
      <c r="A35" s="434"/>
      <c r="B35" s="434">
        <v>61601</v>
      </c>
      <c r="C35" s="416" t="s">
        <v>825</v>
      </c>
      <c r="D35" s="403"/>
      <c r="E35" s="398"/>
      <c r="F35" s="403"/>
      <c r="G35" s="403">
        <v>1500</v>
      </c>
    </row>
    <row r="36" spans="1:8" ht="40.5" customHeight="1" x14ac:dyDescent="0.35">
      <c r="A36" s="434"/>
      <c r="B36" s="434">
        <v>61601</v>
      </c>
      <c r="C36" s="416" t="s">
        <v>826</v>
      </c>
      <c r="D36" s="403"/>
      <c r="E36" s="398"/>
      <c r="F36" s="403"/>
      <c r="G36" s="403">
        <v>2000</v>
      </c>
    </row>
    <row r="37" spans="1:8" ht="26.25" customHeight="1" x14ac:dyDescent="0.35">
      <c r="A37" s="434"/>
      <c r="B37" s="434">
        <v>61601</v>
      </c>
      <c r="C37" s="416" t="s">
        <v>978</v>
      </c>
      <c r="D37" s="403"/>
      <c r="E37" s="398"/>
      <c r="F37" s="403"/>
      <c r="G37" s="403">
        <v>10000</v>
      </c>
    </row>
    <row r="38" spans="1:8" ht="30" customHeight="1" x14ac:dyDescent="0.35">
      <c r="A38" s="434"/>
      <c r="B38" s="434">
        <v>61601</v>
      </c>
      <c r="C38" s="421" t="s">
        <v>830</v>
      </c>
      <c r="D38" s="409"/>
      <c r="E38" s="420"/>
      <c r="F38" s="403"/>
      <c r="G38" s="403">
        <v>4000</v>
      </c>
    </row>
    <row r="39" spans="1:8" ht="32.25" customHeight="1" x14ac:dyDescent="0.35">
      <c r="A39" s="434"/>
      <c r="B39" s="434">
        <v>61601</v>
      </c>
      <c r="C39" s="421" t="s">
        <v>831</v>
      </c>
      <c r="D39" s="409"/>
      <c r="E39" s="420"/>
      <c r="F39" s="403"/>
      <c r="G39" s="403">
        <v>4000</v>
      </c>
    </row>
    <row r="40" spans="1:8" ht="28.5" customHeight="1" x14ac:dyDescent="0.35">
      <c r="A40" s="434"/>
      <c r="B40" s="434">
        <v>61601</v>
      </c>
      <c r="C40" s="421" t="s">
        <v>832</v>
      </c>
      <c r="D40" s="409"/>
      <c r="E40" s="420"/>
      <c r="F40" s="403"/>
      <c r="G40" s="403">
        <v>4000</v>
      </c>
      <c r="H40" s="394"/>
    </row>
    <row r="41" spans="1:8" ht="44.25" customHeight="1" x14ac:dyDescent="0.35">
      <c r="A41" s="434"/>
      <c r="B41" s="434">
        <v>61601</v>
      </c>
      <c r="C41" s="421" t="s">
        <v>833</v>
      </c>
      <c r="D41" s="409"/>
      <c r="E41" s="420"/>
      <c r="F41" s="403"/>
      <c r="G41" s="386">
        <v>4000</v>
      </c>
    </row>
    <row r="42" spans="1:8" ht="29.25" customHeight="1" x14ac:dyDescent="0.35">
      <c r="A42" s="434"/>
      <c r="B42" s="434">
        <v>61201</v>
      </c>
      <c r="C42" s="416" t="s">
        <v>818</v>
      </c>
      <c r="D42" s="403"/>
      <c r="E42" s="398"/>
      <c r="F42" s="403"/>
      <c r="G42" s="403">
        <v>10000</v>
      </c>
    </row>
    <row r="43" spans="1:8" ht="23.25" x14ac:dyDescent="0.35">
      <c r="A43" s="434"/>
      <c r="B43" s="434">
        <v>61601</v>
      </c>
      <c r="C43" s="422" t="s">
        <v>834</v>
      </c>
      <c r="D43" s="409"/>
      <c r="E43" s="420"/>
      <c r="F43" s="403"/>
      <c r="G43" s="403">
        <v>3000</v>
      </c>
    </row>
    <row r="44" spans="1:8" ht="27" customHeight="1" x14ac:dyDescent="0.35">
      <c r="A44" s="434"/>
      <c r="B44" s="434">
        <v>61601</v>
      </c>
      <c r="C44" s="421" t="s">
        <v>835</v>
      </c>
      <c r="D44" s="409"/>
      <c r="E44" s="420"/>
      <c r="F44" s="403"/>
      <c r="G44" s="403">
        <v>5000</v>
      </c>
    </row>
    <row r="45" spans="1:8" ht="44.25" customHeight="1" x14ac:dyDescent="0.35">
      <c r="A45" s="434"/>
      <c r="B45" s="434">
        <v>61601</v>
      </c>
      <c r="C45" s="421" t="s">
        <v>836</v>
      </c>
      <c r="D45" s="409"/>
      <c r="E45" s="420"/>
      <c r="F45" s="423"/>
      <c r="G45" s="423" t="s">
        <v>837</v>
      </c>
    </row>
    <row r="46" spans="1:8" ht="27.75" customHeight="1" x14ac:dyDescent="0.35">
      <c r="A46" s="434"/>
      <c r="B46" s="434">
        <v>61601</v>
      </c>
      <c r="C46" s="421" t="s">
        <v>838</v>
      </c>
      <c r="D46" s="409"/>
      <c r="E46" s="420"/>
      <c r="F46" s="403"/>
      <c r="G46" s="403">
        <v>5000</v>
      </c>
    </row>
    <row r="47" spans="1:8" ht="46.5" customHeight="1" x14ac:dyDescent="0.35">
      <c r="A47" s="434"/>
      <c r="B47" s="434">
        <v>61601</v>
      </c>
      <c r="C47" s="421" t="s">
        <v>839</v>
      </c>
      <c r="D47" s="409"/>
      <c r="E47" s="420"/>
      <c r="F47" s="403"/>
      <c r="G47" s="403">
        <v>5000</v>
      </c>
    </row>
    <row r="48" spans="1:8" ht="23.25" x14ac:dyDescent="0.35">
      <c r="A48" s="434"/>
      <c r="B48" s="434"/>
      <c r="C48" s="536" t="s">
        <v>840</v>
      </c>
      <c r="D48" s="403"/>
      <c r="E48" s="420"/>
      <c r="F48" s="403"/>
      <c r="G48" s="403"/>
    </row>
    <row r="49" spans="1:8" ht="21" customHeight="1" x14ac:dyDescent="0.35">
      <c r="A49" s="434"/>
      <c r="B49" s="434">
        <v>61601</v>
      </c>
      <c r="C49" s="421" t="s">
        <v>841</v>
      </c>
      <c r="D49" s="403"/>
      <c r="E49" s="420"/>
      <c r="F49" s="403"/>
      <c r="G49" s="403">
        <v>4000</v>
      </c>
    </row>
    <row r="50" spans="1:8" ht="20.25" customHeight="1" x14ac:dyDescent="0.35">
      <c r="A50" s="434"/>
      <c r="B50" s="434">
        <v>61601</v>
      </c>
      <c r="C50" s="421" t="s">
        <v>842</v>
      </c>
      <c r="D50" s="403"/>
      <c r="E50" s="420"/>
      <c r="F50" s="403"/>
      <c r="G50" s="403">
        <v>4000</v>
      </c>
    </row>
    <row r="51" spans="1:8" ht="24" customHeight="1" x14ac:dyDescent="0.35">
      <c r="A51" s="434"/>
      <c r="B51" s="434">
        <v>61601</v>
      </c>
      <c r="C51" s="421" t="s">
        <v>843</v>
      </c>
      <c r="D51" s="403"/>
      <c r="E51" s="420"/>
      <c r="F51" s="403"/>
      <c r="G51" s="403">
        <v>6000</v>
      </c>
    </row>
    <row r="52" spans="1:8" ht="23.25" x14ac:dyDescent="0.35">
      <c r="A52" s="434"/>
      <c r="B52" s="434"/>
      <c r="C52" s="536" t="s">
        <v>844</v>
      </c>
      <c r="D52" s="403"/>
      <c r="E52" s="420"/>
      <c r="F52" s="403"/>
      <c r="G52" s="403"/>
    </row>
    <row r="53" spans="1:8" ht="23.25" x14ac:dyDescent="0.35">
      <c r="A53" s="434"/>
      <c r="B53" s="434">
        <v>61601</v>
      </c>
      <c r="C53" s="422" t="s">
        <v>845</v>
      </c>
      <c r="D53" s="403"/>
      <c r="E53" s="420"/>
      <c r="F53" s="403"/>
      <c r="G53" s="403">
        <v>4000</v>
      </c>
    </row>
    <row r="54" spans="1:8" ht="23.25" x14ac:dyDescent="0.35">
      <c r="A54" s="434"/>
      <c r="B54" s="434">
        <v>61601</v>
      </c>
      <c r="C54" s="422" t="s">
        <v>981</v>
      </c>
      <c r="D54" s="403"/>
      <c r="E54" s="420"/>
      <c r="F54" s="403"/>
      <c r="G54" s="403">
        <v>4000</v>
      </c>
    </row>
    <row r="55" spans="1:8" ht="21.75" customHeight="1" x14ac:dyDescent="0.35">
      <c r="A55" s="434"/>
      <c r="B55" s="434">
        <v>61601</v>
      </c>
      <c r="C55" s="421" t="s">
        <v>846</v>
      </c>
      <c r="D55" s="403"/>
      <c r="E55" s="420"/>
      <c r="F55" s="403"/>
      <c r="G55" s="403">
        <v>3000</v>
      </c>
    </row>
    <row r="56" spans="1:8" ht="23.25" x14ac:dyDescent="0.35">
      <c r="A56" s="434"/>
      <c r="B56" s="434"/>
      <c r="C56" s="536" t="s">
        <v>848</v>
      </c>
      <c r="D56" s="403"/>
      <c r="E56" s="420"/>
      <c r="F56" s="403"/>
      <c r="G56" s="404"/>
    </row>
    <row r="57" spans="1:8" ht="45" customHeight="1" x14ac:dyDescent="0.35">
      <c r="A57" s="434"/>
      <c r="B57" s="434">
        <v>61601</v>
      </c>
      <c r="C57" s="402" t="s">
        <v>849</v>
      </c>
      <c r="D57" s="403"/>
      <c r="E57" s="420"/>
      <c r="F57" s="403"/>
      <c r="G57" s="403">
        <v>29000</v>
      </c>
    </row>
    <row r="58" spans="1:8" ht="41.25" customHeight="1" x14ac:dyDescent="0.35">
      <c r="A58" s="540"/>
      <c r="B58" s="398">
        <v>61601</v>
      </c>
      <c r="C58" s="421" t="s">
        <v>850</v>
      </c>
      <c r="D58" s="403"/>
      <c r="E58" s="420"/>
      <c r="F58" s="403"/>
      <c r="G58" s="403">
        <v>5000</v>
      </c>
    </row>
    <row r="59" spans="1:8" ht="39" customHeight="1" x14ac:dyDescent="0.35">
      <c r="A59" s="540"/>
      <c r="B59" s="398">
        <v>61601</v>
      </c>
      <c r="C59" s="421" t="s">
        <v>851</v>
      </c>
      <c r="D59" s="403"/>
      <c r="E59" s="420"/>
      <c r="F59" s="403"/>
      <c r="G59" s="403">
        <v>3000</v>
      </c>
    </row>
    <row r="60" spans="1:8" ht="42.75" customHeight="1" x14ac:dyDescent="0.35">
      <c r="B60" s="398">
        <v>61601</v>
      </c>
      <c r="C60" s="421" t="s">
        <v>852</v>
      </c>
      <c r="D60" s="403"/>
      <c r="E60" s="420"/>
      <c r="F60" s="403"/>
      <c r="G60" s="403">
        <v>3000</v>
      </c>
    </row>
    <row r="61" spans="1:8" ht="40.5" customHeight="1" x14ac:dyDescent="0.35">
      <c r="A61" s="398"/>
      <c r="B61" s="398">
        <v>61601</v>
      </c>
      <c r="C61" s="421" t="s">
        <v>854</v>
      </c>
      <c r="D61" s="403"/>
      <c r="E61" s="420"/>
      <c r="F61" s="403"/>
      <c r="G61" s="403">
        <v>2000</v>
      </c>
    </row>
    <row r="62" spans="1:8" ht="23.25" x14ac:dyDescent="0.35">
      <c r="A62" s="531"/>
      <c r="B62" s="398">
        <v>61601</v>
      </c>
      <c r="C62" s="398" t="s">
        <v>855</v>
      </c>
      <c r="D62" s="403"/>
      <c r="E62" s="398"/>
      <c r="F62" s="403"/>
      <c r="G62" s="404">
        <v>8000</v>
      </c>
    </row>
    <row r="63" spans="1:8" ht="48.75" customHeight="1" x14ac:dyDescent="0.35">
      <c r="A63" s="531"/>
      <c r="B63" s="398">
        <v>61601</v>
      </c>
      <c r="C63" s="416" t="s">
        <v>856</v>
      </c>
      <c r="D63" s="403"/>
      <c r="E63" s="420"/>
      <c r="F63" s="403"/>
      <c r="G63" s="425">
        <v>4000</v>
      </c>
    </row>
    <row r="64" spans="1:8" ht="91.5" customHeight="1" x14ac:dyDescent="0.35">
      <c r="A64" s="531"/>
      <c r="B64" s="398">
        <v>61601</v>
      </c>
      <c r="C64" s="416" t="s">
        <v>985</v>
      </c>
      <c r="D64" s="403"/>
      <c r="E64" s="420"/>
      <c r="F64" s="403"/>
      <c r="G64" s="404">
        <v>60000</v>
      </c>
      <c r="H64" s="533">
        <f>SUM(G16:G64)</f>
        <v>322500</v>
      </c>
    </row>
    <row r="65" spans="1:8" ht="23.25" x14ac:dyDescent="0.35">
      <c r="A65" s="398"/>
      <c r="B65" s="398"/>
      <c r="C65" s="689" t="s">
        <v>857</v>
      </c>
      <c r="D65" s="689"/>
      <c r="E65" s="689"/>
      <c r="F65" s="689"/>
      <c r="G65" s="689"/>
    </row>
    <row r="66" spans="1:8" ht="42.75" customHeight="1" x14ac:dyDescent="0.35">
      <c r="A66" s="398"/>
      <c r="B66" s="398">
        <v>61602</v>
      </c>
      <c r="C66" s="416" t="s">
        <v>895</v>
      </c>
      <c r="D66" s="403"/>
      <c r="E66" s="420"/>
      <c r="F66" s="403"/>
      <c r="G66" s="424">
        <v>12000</v>
      </c>
    </row>
    <row r="67" spans="1:8" ht="41.25" customHeight="1" x14ac:dyDescent="0.35">
      <c r="A67" s="434"/>
      <c r="B67" s="434">
        <v>61602</v>
      </c>
      <c r="C67" s="421" t="s">
        <v>982</v>
      </c>
      <c r="D67" s="403"/>
      <c r="E67" s="420"/>
      <c r="F67" s="403"/>
      <c r="G67" s="403">
        <v>2000</v>
      </c>
    </row>
    <row r="68" spans="1:8" ht="48.75" customHeight="1" x14ac:dyDescent="0.35">
      <c r="A68" s="398"/>
      <c r="B68" s="398">
        <v>61602</v>
      </c>
      <c r="C68" s="416" t="s">
        <v>858</v>
      </c>
      <c r="D68" s="403"/>
      <c r="E68" s="420"/>
      <c r="F68" s="403"/>
      <c r="G68" s="404">
        <v>19000</v>
      </c>
    </row>
    <row r="69" spans="1:8" ht="51" customHeight="1" x14ac:dyDescent="0.35">
      <c r="A69" s="398"/>
      <c r="B69" s="398">
        <v>61602</v>
      </c>
      <c r="C69" s="416" t="s">
        <v>859</v>
      </c>
      <c r="D69" s="403"/>
      <c r="E69" s="420"/>
      <c r="F69" s="403"/>
      <c r="G69" s="404">
        <v>20000</v>
      </c>
    </row>
    <row r="70" spans="1:8" ht="78.75" customHeight="1" x14ac:dyDescent="0.35">
      <c r="A70" s="398"/>
      <c r="B70" s="398">
        <v>61602</v>
      </c>
      <c r="C70" s="426" t="s">
        <v>860</v>
      </c>
      <c r="D70" s="403"/>
      <c r="E70" s="420"/>
      <c r="F70" s="403"/>
      <c r="G70" s="404">
        <v>38000</v>
      </c>
    </row>
    <row r="71" spans="1:8" ht="23.25" x14ac:dyDescent="0.35">
      <c r="A71" s="398"/>
      <c r="B71" s="398">
        <v>61602</v>
      </c>
      <c r="C71" s="398" t="s">
        <v>861</v>
      </c>
      <c r="D71" s="403"/>
      <c r="E71" s="420"/>
      <c r="F71" s="403"/>
      <c r="G71" s="404">
        <v>3000</v>
      </c>
    </row>
    <row r="72" spans="1:8" ht="23.25" x14ac:dyDescent="0.35">
      <c r="A72" s="398"/>
      <c r="B72" s="398">
        <v>61602</v>
      </c>
      <c r="C72" s="398" t="s">
        <v>862</v>
      </c>
      <c r="D72" s="403"/>
      <c r="E72" s="420"/>
      <c r="F72" s="403"/>
      <c r="G72" s="427">
        <v>3000</v>
      </c>
    </row>
    <row r="73" spans="1:8" ht="32.25" customHeight="1" x14ac:dyDescent="0.35">
      <c r="A73" s="398"/>
      <c r="B73" s="398">
        <v>61602</v>
      </c>
      <c r="C73" s="416" t="s">
        <v>863</v>
      </c>
      <c r="D73" s="403"/>
      <c r="E73" s="420"/>
      <c r="F73" s="403"/>
      <c r="G73" s="424">
        <v>4000</v>
      </c>
      <c r="H73" s="541">
        <f>SUM(G66:G73)</f>
        <v>101000</v>
      </c>
    </row>
    <row r="74" spans="1:8" ht="23.25" x14ac:dyDescent="0.35">
      <c r="A74" s="398"/>
      <c r="B74" s="398"/>
      <c r="C74" s="689" t="s">
        <v>864</v>
      </c>
      <c r="D74" s="689"/>
      <c r="E74" s="689"/>
      <c r="F74" s="689"/>
      <c r="G74" s="689"/>
    </row>
    <row r="75" spans="1:8" ht="23.25" x14ac:dyDescent="0.35">
      <c r="A75" s="434"/>
      <c r="B75" s="434">
        <v>60603</v>
      </c>
      <c r="C75" s="398" t="s">
        <v>1038</v>
      </c>
      <c r="D75" s="403"/>
      <c r="E75" s="398"/>
      <c r="F75" s="403"/>
      <c r="G75" s="403">
        <v>2000</v>
      </c>
    </row>
    <row r="76" spans="1:8" ht="45.75" customHeight="1" x14ac:dyDescent="0.35">
      <c r="A76" s="434"/>
      <c r="B76" s="434">
        <v>61603</v>
      </c>
      <c r="C76" s="416" t="s">
        <v>811</v>
      </c>
      <c r="D76" s="403"/>
      <c r="E76" s="398"/>
      <c r="F76" s="403"/>
      <c r="G76" s="403">
        <v>5000</v>
      </c>
    </row>
    <row r="77" spans="1:8" ht="31.5" customHeight="1" x14ac:dyDescent="0.35">
      <c r="A77" s="434"/>
      <c r="B77" s="434">
        <v>61603</v>
      </c>
      <c r="C77" s="416" t="s">
        <v>829</v>
      </c>
      <c r="D77" s="403"/>
      <c r="E77" s="398"/>
      <c r="F77" s="403"/>
      <c r="G77" s="403">
        <v>2500</v>
      </c>
    </row>
    <row r="78" spans="1:8" ht="28.5" customHeight="1" x14ac:dyDescent="0.35">
      <c r="A78" s="398"/>
      <c r="B78" s="398">
        <v>61603</v>
      </c>
      <c r="C78" s="416" t="s">
        <v>865</v>
      </c>
      <c r="D78" s="403"/>
      <c r="E78" s="420"/>
      <c r="F78" s="403"/>
      <c r="G78" s="404">
        <v>12000</v>
      </c>
    </row>
    <row r="79" spans="1:8" ht="26.25" customHeight="1" x14ac:dyDescent="0.35">
      <c r="A79" s="398"/>
      <c r="B79" s="398">
        <v>61603</v>
      </c>
      <c r="C79" s="416" t="s">
        <v>866</v>
      </c>
      <c r="D79" s="403"/>
      <c r="E79" s="420"/>
      <c r="F79" s="403"/>
      <c r="G79" s="404">
        <v>40000</v>
      </c>
    </row>
    <row r="80" spans="1:8" ht="60.75" customHeight="1" x14ac:dyDescent="0.35">
      <c r="A80" s="398"/>
      <c r="B80" s="398"/>
      <c r="C80" s="535" t="s">
        <v>1039</v>
      </c>
      <c r="D80" s="420"/>
      <c r="E80" s="420"/>
      <c r="F80" s="403"/>
      <c r="G80" s="404"/>
    </row>
    <row r="81" spans="1:8" ht="23.25" x14ac:dyDescent="0.35">
      <c r="A81" s="398"/>
      <c r="B81" s="398">
        <v>61603</v>
      </c>
      <c r="C81" s="398" t="s">
        <v>867</v>
      </c>
      <c r="D81" s="409"/>
      <c r="E81" s="403"/>
      <c r="F81" s="403"/>
      <c r="G81" s="424">
        <v>10000</v>
      </c>
    </row>
    <row r="82" spans="1:8" ht="23.25" x14ac:dyDescent="0.35">
      <c r="A82" s="398"/>
      <c r="B82" s="398">
        <v>61603</v>
      </c>
      <c r="C82" s="398" t="s">
        <v>868</v>
      </c>
      <c r="D82" s="409"/>
      <c r="E82" s="403"/>
      <c r="F82" s="403"/>
      <c r="G82" s="424">
        <v>20000</v>
      </c>
    </row>
    <row r="83" spans="1:8" ht="23.25" x14ac:dyDescent="0.35">
      <c r="A83" s="398"/>
      <c r="B83" s="398">
        <v>61603</v>
      </c>
      <c r="C83" s="398" t="s">
        <v>869</v>
      </c>
      <c r="D83" s="409"/>
      <c r="E83" s="403"/>
      <c r="F83" s="403"/>
      <c r="G83" s="424">
        <v>23000</v>
      </c>
    </row>
    <row r="84" spans="1:8" ht="23.25" x14ac:dyDescent="0.35">
      <c r="A84" s="398"/>
      <c r="B84" s="398">
        <v>61603</v>
      </c>
      <c r="C84" s="398" t="s">
        <v>870</v>
      </c>
      <c r="D84" s="409"/>
      <c r="E84" s="403"/>
      <c r="F84" s="403"/>
      <c r="G84" s="424">
        <v>4000</v>
      </c>
    </row>
    <row r="85" spans="1:8" ht="23.25" x14ac:dyDescent="0.35">
      <c r="A85" s="398"/>
      <c r="B85" s="398">
        <v>61603</v>
      </c>
      <c r="C85" s="398" t="s">
        <v>871</v>
      </c>
      <c r="D85" s="409"/>
      <c r="E85" s="403"/>
      <c r="F85" s="403"/>
      <c r="G85" s="424">
        <v>14000</v>
      </c>
    </row>
    <row r="86" spans="1:8" ht="51.75" customHeight="1" x14ac:dyDescent="0.35">
      <c r="A86" s="398"/>
      <c r="B86" s="398">
        <v>61603</v>
      </c>
      <c r="C86" s="416" t="s">
        <v>872</v>
      </c>
      <c r="D86" s="409"/>
      <c r="E86" s="403"/>
      <c r="F86" s="403"/>
      <c r="G86" s="424">
        <v>7000</v>
      </c>
    </row>
    <row r="87" spans="1:8" ht="23.25" x14ac:dyDescent="0.35">
      <c r="A87" s="398"/>
      <c r="B87" s="398">
        <v>61603</v>
      </c>
      <c r="C87" s="398" t="s">
        <v>873</v>
      </c>
      <c r="D87" s="409"/>
      <c r="E87" s="403"/>
      <c r="F87" s="409"/>
      <c r="G87" s="409">
        <v>7000</v>
      </c>
    </row>
    <row r="88" spans="1:8" ht="23.25" x14ac:dyDescent="0.35">
      <c r="A88" s="398"/>
      <c r="B88" s="398">
        <v>61603</v>
      </c>
      <c r="C88" s="398" t="s">
        <v>874</v>
      </c>
      <c r="D88" s="409"/>
      <c r="E88" s="403"/>
      <c r="F88" s="409"/>
      <c r="G88" s="424">
        <v>5000</v>
      </c>
    </row>
    <row r="89" spans="1:8" ht="23.25" x14ac:dyDescent="0.35">
      <c r="A89" s="398"/>
      <c r="B89" s="398">
        <v>61603</v>
      </c>
      <c r="C89" s="398" t="s">
        <v>875</v>
      </c>
      <c r="D89" s="409"/>
      <c r="E89" s="403"/>
      <c r="F89" s="409"/>
      <c r="G89" s="424">
        <v>7000</v>
      </c>
    </row>
    <row r="90" spans="1:8" ht="28.5" customHeight="1" x14ac:dyDescent="0.35">
      <c r="A90" s="398"/>
      <c r="B90" s="398">
        <v>61603</v>
      </c>
      <c r="C90" s="416" t="s">
        <v>876</v>
      </c>
      <c r="D90" s="409"/>
      <c r="E90" s="403"/>
      <c r="F90" s="409"/>
      <c r="G90" s="424">
        <v>6000</v>
      </c>
    </row>
    <row r="91" spans="1:8" ht="23.25" x14ac:dyDescent="0.35">
      <c r="A91" s="398"/>
      <c r="B91" s="398">
        <v>61603</v>
      </c>
      <c r="C91" s="398" t="s">
        <v>877</v>
      </c>
      <c r="D91" s="409"/>
      <c r="E91" s="403"/>
      <c r="F91" s="409"/>
      <c r="G91" s="424">
        <v>4000</v>
      </c>
    </row>
    <row r="92" spans="1:8" ht="23.25" x14ac:dyDescent="0.35">
      <c r="A92" s="398"/>
      <c r="B92" s="398">
        <v>61603</v>
      </c>
      <c r="C92" s="398" t="s">
        <v>878</v>
      </c>
      <c r="D92" s="403"/>
      <c r="E92" s="420"/>
      <c r="F92" s="403"/>
      <c r="G92" s="424">
        <v>12000</v>
      </c>
    </row>
    <row r="93" spans="1:8" ht="23.25" x14ac:dyDescent="0.35">
      <c r="A93" s="398"/>
      <c r="B93" s="398">
        <v>61603</v>
      </c>
      <c r="C93" s="398" t="s">
        <v>879</v>
      </c>
      <c r="D93" s="403"/>
      <c r="E93" s="420"/>
      <c r="F93" s="403"/>
      <c r="G93" s="404">
        <v>6000</v>
      </c>
    </row>
    <row r="94" spans="1:8" ht="45.75" customHeight="1" x14ac:dyDescent="0.35">
      <c r="A94" s="398"/>
      <c r="B94" s="398">
        <v>61603</v>
      </c>
      <c r="C94" s="416" t="s">
        <v>988</v>
      </c>
      <c r="D94" s="403"/>
      <c r="E94" s="420"/>
      <c r="F94" s="403"/>
      <c r="G94" s="424">
        <v>17300</v>
      </c>
    </row>
    <row r="95" spans="1:8" ht="31.5" customHeight="1" x14ac:dyDescent="0.35">
      <c r="A95" s="398"/>
      <c r="B95" s="398">
        <v>61603</v>
      </c>
      <c r="C95" s="416" t="s">
        <v>989</v>
      </c>
      <c r="D95" s="403"/>
      <c r="E95" s="420"/>
      <c r="F95" s="438"/>
      <c r="G95" s="439">
        <v>6000</v>
      </c>
      <c r="H95" s="533">
        <f>SUM(G75:G95)</f>
        <v>209800</v>
      </c>
    </row>
    <row r="96" spans="1:8" ht="23.25" x14ac:dyDescent="0.35">
      <c r="A96" s="398"/>
      <c r="B96" s="398"/>
      <c r="C96" s="689" t="s">
        <v>880</v>
      </c>
      <c r="D96" s="689"/>
      <c r="E96" s="689"/>
      <c r="F96" s="689"/>
      <c r="G96" s="689"/>
    </row>
    <row r="97" spans="1:8" ht="27.75" x14ac:dyDescent="0.65">
      <c r="A97" s="398"/>
      <c r="B97" s="398">
        <v>61604</v>
      </c>
      <c r="C97" s="398" t="s">
        <v>881</v>
      </c>
      <c r="D97" s="428"/>
      <c r="E97" s="398"/>
      <c r="F97" s="403"/>
      <c r="G97" s="424">
        <v>4000</v>
      </c>
    </row>
    <row r="98" spans="1:8" ht="44.25" customHeight="1" x14ac:dyDescent="0.35">
      <c r="A98" s="434"/>
      <c r="B98" s="434">
        <v>61604</v>
      </c>
      <c r="C98" s="416" t="s">
        <v>827</v>
      </c>
      <c r="D98" s="403"/>
      <c r="E98" s="398"/>
      <c r="F98" s="403"/>
      <c r="G98" s="403">
        <v>3000</v>
      </c>
    </row>
    <row r="99" spans="1:8" ht="45" customHeight="1" x14ac:dyDescent="0.35">
      <c r="A99" s="434"/>
      <c r="B99" s="434">
        <v>61604</v>
      </c>
      <c r="C99" s="421" t="s">
        <v>980</v>
      </c>
      <c r="D99" s="409"/>
      <c r="E99" s="420"/>
      <c r="F99" s="403"/>
      <c r="G99" s="403">
        <v>4300</v>
      </c>
    </row>
    <row r="100" spans="1:8" ht="23.25" x14ac:dyDescent="0.35">
      <c r="A100" s="434"/>
      <c r="B100" s="434">
        <v>61604</v>
      </c>
      <c r="C100" s="422" t="s">
        <v>847</v>
      </c>
      <c r="D100" s="403"/>
      <c r="E100" s="420"/>
      <c r="F100" s="403"/>
      <c r="G100" s="403">
        <v>2000</v>
      </c>
    </row>
    <row r="101" spans="1:8" ht="45" customHeight="1" x14ac:dyDescent="0.35">
      <c r="A101" s="398"/>
      <c r="B101" s="398">
        <v>61604</v>
      </c>
      <c r="C101" s="421" t="s">
        <v>984</v>
      </c>
      <c r="D101" s="403"/>
      <c r="E101" s="420"/>
      <c r="F101" s="403"/>
      <c r="G101" s="403">
        <v>3000</v>
      </c>
    </row>
    <row r="102" spans="1:8" ht="30.75" customHeight="1" x14ac:dyDescent="0.4">
      <c r="A102" s="398"/>
      <c r="B102" s="429">
        <v>61604</v>
      </c>
      <c r="C102" s="430" t="s">
        <v>883</v>
      </c>
      <c r="D102" s="431"/>
      <c r="E102" s="432"/>
      <c r="F102" s="431"/>
      <c r="G102" s="433">
        <v>3000</v>
      </c>
      <c r="H102" s="530">
        <f>SUM(G97:G102)</f>
        <v>19300</v>
      </c>
    </row>
    <row r="103" spans="1:8" ht="23.25" x14ac:dyDescent="0.35">
      <c r="A103" s="398"/>
      <c r="B103" s="384"/>
      <c r="C103" s="689" t="s">
        <v>884</v>
      </c>
      <c r="D103" s="689"/>
      <c r="E103" s="689"/>
      <c r="F103" s="689"/>
      <c r="G103" s="689"/>
    </row>
    <row r="104" spans="1:8" ht="30.75" customHeight="1" x14ac:dyDescent="0.35">
      <c r="A104" s="434"/>
      <c r="B104" s="434">
        <v>61606</v>
      </c>
      <c r="C104" s="416" t="s">
        <v>828</v>
      </c>
      <c r="D104" s="403"/>
      <c r="E104" s="398"/>
      <c r="F104" s="403"/>
      <c r="G104" s="403">
        <v>7000</v>
      </c>
    </row>
    <row r="105" spans="1:8" ht="27" customHeight="1" x14ac:dyDescent="0.35">
      <c r="A105" s="434"/>
      <c r="B105" s="434">
        <v>61606</v>
      </c>
      <c r="C105" s="416" t="s">
        <v>817</v>
      </c>
      <c r="D105" s="403"/>
      <c r="E105" s="398"/>
      <c r="F105" s="403"/>
      <c r="G105" s="403">
        <v>10000</v>
      </c>
    </row>
    <row r="106" spans="1:8" ht="20.25" customHeight="1" x14ac:dyDescent="0.35">
      <c r="A106" s="434"/>
      <c r="B106" s="434">
        <v>61606</v>
      </c>
      <c r="C106" s="416" t="s">
        <v>1040</v>
      </c>
      <c r="D106" s="403"/>
      <c r="E106" s="398"/>
      <c r="F106" s="403"/>
      <c r="G106" s="403">
        <v>5000</v>
      </c>
    </row>
    <row r="107" spans="1:8" ht="45.75" customHeight="1" x14ac:dyDescent="0.35">
      <c r="A107" s="531"/>
      <c r="B107" s="398">
        <v>61606</v>
      </c>
      <c r="C107" s="416" t="s">
        <v>986</v>
      </c>
      <c r="D107" s="403"/>
      <c r="E107" s="420"/>
      <c r="F107" s="403"/>
      <c r="G107" s="404">
        <v>16000</v>
      </c>
      <c r="H107" s="533">
        <f>SUM(G104:G107)</f>
        <v>38000</v>
      </c>
    </row>
    <row r="108" spans="1:8" ht="23.25" x14ac:dyDescent="0.35">
      <c r="A108" s="531"/>
      <c r="B108" s="542"/>
      <c r="C108" s="689" t="s">
        <v>1041</v>
      </c>
      <c r="D108" s="689"/>
      <c r="E108" s="689"/>
      <c r="F108" s="689"/>
      <c r="G108" s="689"/>
    </row>
    <row r="109" spans="1:8" ht="42.75" customHeight="1" x14ac:dyDescent="0.4">
      <c r="A109" s="398"/>
      <c r="B109" s="398">
        <v>61607</v>
      </c>
      <c r="C109" s="421" t="s">
        <v>853</v>
      </c>
      <c r="D109" s="403"/>
      <c r="E109" s="420"/>
      <c r="F109" s="403"/>
      <c r="G109" s="403">
        <v>3000</v>
      </c>
      <c r="H109" s="543">
        <f>+G109</f>
        <v>3000</v>
      </c>
    </row>
    <row r="110" spans="1:8" ht="23.25" x14ac:dyDescent="0.35">
      <c r="A110" s="398"/>
      <c r="B110" s="398"/>
      <c r="C110" s="689" t="s">
        <v>1042</v>
      </c>
      <c r="D110" s="689"/>
      <c r="E110" s="689"/>
      <c r="F110" s="689"/>
      <c r="G110" s="689"/>
    </row>
    <row r="111" spans="1:8" ht="116.25" customHeight="1" x14ac:dyDescent="0.4">
      <c r="A111" s="398"/>
      <c r="B111" s="402">
        <v>61608</v>
      </c>
      <c r="C111" s="402" t="s">
        <v>1043</v>
      </c>
      <c r="D111" s="535"/>
      <c r="E111" s="535"/>
      <c r="F111" s="535"/>
      <c r="G111" s="544">
        <v>15820</v>
      </c>
      <c r="H111" s="545">
        <f>+G111</f>
        <v>15820</v>
      </c>
    </row>
    <row r="112" spans="1:8" ht="23.25" x14ac:dyDescent="0.35">
      <c r="A112" s="398"/>
      <c r="B112" s="384"/>
      <c r="C112" s="689" t="s">
        <v>885</v>
      </c>
      <c r="D112" s="689"/>
      <c r="E112" s="689"/>
      <c r="F112" s="689"/>
      <c r="G112" s="689"/>
    </row>
    <row r="113" spans="1:8" ht="44.25" customHeight="1" x14ac:dyDescent="0.35">
      <c r="A113" s="398"/>
      <c r="B113" s="434">
        <v>61699</v>
      </c>
      <c r="C113" s="435" t="s">
        <v>974</v>
      </c>
      <c r="D113" s="386"/>
      <c r="E113" s="436"/>
      <c r="F113" s="403"/>
      <c r="G113" s="424">
        <v>30000</v>
      </c>
    </row>
    <row r="114" spans="1:8" ht="46.5" customHeight="1" x14ac:dyDescent="0.35">
      <c r="A114" s="398"/>
      <c r="B114" s="398">
        <v>61699</v>
      </c>
      <c r="C114" s="416" t="s">
        <v>1044</v>
      </c>
      <c r="D114" s="403"/>
      <c r="E114" s="420"/>
      <c r="F114" s="403"/>
      <c r="G114" s="404">
        <v>7000</v>
      </c>
    </row>
    <row r="115" spans="1:8" ht="42.75" customHeight="1" x14ac:dyDescent="0.35">
      <c r="A115" s="398"/>
      <c r="B115" s="398">
        <v>61699</v>
      </c>
      <c r="C115" s="416" t="s">
        <v>987</v>
      </c>
      <c r="D115" s="403"/>
      <c r="E115" s="420"/>
      <c r="F115" s="403"/>
      <c r="G115" s="404">
        <v>26000</v>
      </c>
    </row>
    <row r="116" spans="1:8" ht="66.75" customHeight="1" x14ac:dyDescent="0.35">
      <c r="A116" s="398"/>
      <c r="B116" s="398">
        <v>61699</v>
      </c>
      <c r="C116" s="416" t="s">
        <v>886</v>
      </c>
      <c r="D116" s="403"/>
      <c r="E116" s="420"/>
      <c r="F116" s="403"/>
      <c r="G116" s="404">
        <v>12000</v>
      </c>
    </row>
    <row r="117" spans="1:8" ht="52.5" customHeight="1" x14ac:dyDescent="0.35">
      <c r="A117" s="398"/>
      <c r="B117" s="398">
        <v>61699</v>
      </c>
      <c r="C117" s="416" t="s">
        <v>887</v>
      </c>
      <c r="D117" s="403"/>
      <c r="E117" s="420"/>
      <c r="F117" s="403"/>
      <c r="G117" s="404">
        <v>15000</v>
      </c>
    </row>
    <row r="118" spans="1:8" ht="45.75" customHeight="1" x14ac:dyDescent="0.35">
      <c r="A118" s="398"/>
      <c r="B118" s="398">
        <v>61699</v>
      </c>
      <c r="C118" s="416" t="s">
        <v>1045</v>
      </c>
      <c r="D118" s="403"/>
      <c r="E118" s="420"/>
      <c r="F118" s="403"/>
      <c r="G118" s="404">
        <v>33000</v>
      </c>
    </row>
    <row r="119" spans="1:8" ht="43.5" customHeight="1" x14ac:dyDescent="0.35">
      <c r="A119" s="398"/>
      <c r="B119" s="398">
        <v>61699</v>
      </c>
      <c r="C119" s="416" t="s">
        <v>888</v>
      </c>
      <c r="D119" s="403"/>
      <c r="E119" s="420"/>
      <c r="F119" s="403"/>
      <c r="G119" s="424">
        <v>10000</v>
      </c>
    </row>
    <row r="120" spans="1:8" ht="71.25" customHeight="1" x14ac:dyDescent="0.35">
      <c r="A120" s="398"/>
      <c r="B120" s="398">
        <v>61699</v>
      </c>
      <c r="C120" s="416" t="s">
        <v>889</v>
      </c>
      <c r="D120" s="403"/>
      <c r="E120" s="420"/>
      <c r="F120" s="409"/>
      <c r="G120" s="404">
        <v>45000</v>
      </c>
    </row>
    <row r="121" spans="1:8" ht="48" customHeight="1" x14ac:dyDescent="0.35">
      <c r="A121" s="398"/>
      <c r="B121" s="398">
        <v>61699</v>
      </c>
      <c r="C121" s="426" t="s">
        <v>890</v>
      </c>
      <c r="D121" s="403"/>
      <c r="E121" s="420"/>
      <c r="F121" s="409"/>
      <c r="G121" s="404">
        <v>13000</v>
      </c>
    </row>
    <row r="122" spans="1:8" ht="45" customHeight="1" x14ac:dyDescent="0.35">
      <c r="A122" s="398"/>
      <c r="B122" s="398">
        <v>61699</v>
      </c>
      <c r="C122" s="437" t="s">
        <v>891</v>
      </c>
      <c r="D122" s="403"/>
      <c r="E122" s="420"/>
      <c r="F122" s="403"/>
      <c r="G122" s="404">
        <v>1000</v>
      </c>
    </row>
    <row r="123" spans="1:8" ht="51" customHeight="1" x14ac:dyDescent="0.35">
      <c r="A123" s="398"/>
      <c r="B123" s="398"/>
      <c r="C123" s="437" t="s">
        <v>1046</v>
      </c>
      <c r="D123" s="403"/>
      <c r="E123" s="420"/>
      <c r="F123" s="403"/>
      <c r="G123" s="424">
        <v>4284.45</v>
      </c>
    </row>
    <row r="124" spans="1:8" ht="23.25" x14ac:dyDescent="0.35">
      <c r="A124" s="398"/>
      <c r="B124" s="398">
        <v>61699</v>
      </c>
      <c r="C124" s="398" t="s">
        <v>892</v>
      </c>
      <c r="D124" s="403"/>
      <c r="E124" s="420"/>
      <c r="F124" s="403"/>
      <c r="G124" s="404">
        <v>4000</v>
      </c>
    </row>
    <row r="125" spans="1:8" ht="26.25" customHeight="1" x14ac:dyDescent="0.35">
      <c r="A125" s="398"/>
      <c r="B125" s="398">
        <v>61699</v>
      </c>
      <c r="C125" s="416" t="s">
        <v>893</v>
      </c>
      <c r="D125" s="403"/>
      <c r="E125" s="420"/>
      <c r="F125" s="403"/>
      <c r="G125" s="404">
        <v>3000</v>
      </c>
    </row>
    <row r="126" spans="1:8" ht="24.75" customHeight="1" x14ac:dyDescent="0.35">
      <c r="A126" s="398"/>
      <c r="B126" s="398">
        <v>61699</v>
      </c>
      <c r="C126" s="416" t="s">
        <v>894</v>
      </c>
      <c r="D126" s="403"/>
      <c r="E126" s="420"/>
      <c r="F126" s="403"/>
      <c r="G126" s="424">
        <v>4000</v>
      </c>
    </row>
    <row r="127" spans="1:8" ht="69" customHeight="1" x14ac:dyDescent="0.35">
      <c r="A127" s="398"/>
      <c r="B127" s="398">
        <v>61699</v>
      </c>
      <c r="C127" s="451" t="s">
        <v>1047</v>
      </c>
      <c r="D127" s="403"/>
      <c r="E127" s="420"/>
      <c r="F127" s="403"/>
      <c r="G127" s="424">
        <v>12000</v>
      </c>
    </row>
    <row r="128" spans="1:8" ht="45.75" customHeight="1" x14ac:dyDescent="0.35">
      <c r="A128" s="398"/>
      <c r="B128" s="398">
        <v>61699</v>
      </c>
      <c r="C128" s="416" t="s">
        <v>897</v>
      </c>
      <c r="D128" s="403"/>
      <c r="E128" s="420"/>
      <c r="F128" s="438"/>
      <c r="G128" s="439">
        <v>20000</v>
      </c>
      <c r="H128" s="541">
        <f>SUM(G113:G128)</f>
        <v>239284.45</v>
      </c>
    </row>
    <row r="129" spans="1:11" ht="23.25" x14ac:dyDescent="0.35">
      <c r="A129" s="531"/>
      <c r="B129" s="532"/>
      <c r="C129" s="689" t="s">
        <v>1048</v>
      </c>
      <c r="D129" s="689"/>
      <c r="E129" s="689"/>
      <c r="F129" s="689"/>
      <c r="G129" s="689"/>
    </row>
    <row r="130" spans="1:11" ht="27.75" customHeight="1" x14ac:dyDescent="0.35">
      <c r="A130" s="434"/>
      <c r="B130" s="434">
        <v>61201</v>
      </c>
      <c r="C130" s="416" t="s">
        <v>979</v>
      </c>
      <c r="D130" s="403"/>
      <c r="E130" s="398"/>
      <c r="F130" s="403"/>
      <c r="G130" s="403">
        <v>6000</v>
      </c>
    </row>
    <row r="131" spans="1:11" ht="42" customHeight="1" x14ac:dyDescent="0.35">
      <c r="A131" s="398"/>
      <c r="B131" s="398">
        <v>61201</v>
      </c>
      <c r="C131" s="421" t="s">
        <v>983</v>
      </c>
      <c r="D131" s="403"/>
      <c r="E131" s="420"/>
      <c r="F131" s="403"/>
      <c r="G131" s="403">
        <v>10000</v>
      </c>
    </row>
    <row r="132" spans="1:11" ht="21" customHeight="1" x14ac:dyDescent="0.35">
      <c r="A132" s="398"/>
      <c r="B132" s="398">
        <v>61201</v>
      </c>
      <c r="C132" s="416" t="s">
        <v>898</v>
      </c>
      <c r="D132" s="403"/>
      <c r="E132" s="420"/>
      <c r="F132" s="438"/>
      <c r="G132" s="439">
        <v>15000</v>
      </c>
      <c r="H132" s="488">
        <f>SUM(G130:G132)</f>
        <v>31000</v>
      </c>
    </row>
    <row r="133" spans="1:11" ht="23.25" x14ac:dyDescent="0.35">
      <c r="C133" s="689" t="s">
        <v>1049</v>
      </c>
      <c r="D133" s="689"/>
      <c r="E133" s="689"/>
      <c r="F133" s="689"/>
      <c r="G133" s="689"/>
    </row>
    <row r="134" spans="1:11" ht="48.75" customHeight="1" x14ac:dyDescent="0.35">
      <c r="A134" s="398"/>
      <c r="B134" s="398">
        <v>71308</v>
      </c>
      <c r="C134" s="416" t="s">
        <v>882</v>
      </c>
      <c r="D134" s="403"/>
      <c r="E134" s="420"/>
      <c r="F134" s="403"/>
      <c r="G134" s="404">
        <v>150000</v>
      </c>
    </row>
    <row r="135" spans="1:11" ht="22.5" customHeight="1" x14ac:dyDescent="0.35">
      <c r="A135" s="398"/>
      <c r="B135" s="398">
        <v>55308</v>
      </c>
      <c r="C135" s="416" t="s">
        <v>1050</v>
      </c>
      <c r="D135" s="403"/>
      <c r="E135" s="420"/>
      <c r="F135" s="438"/>
      <c r="G135" s="439">
        <f>1884+700</f>
        <v>2584</v>
      </c>
      <c r="K135" s="55"/>
    </row>
    <row r="136" spans="1:11" ht="24.75" customHeight="1" x14ac:dyDescent="0.35">
      <c r="A136" s="398"/>
      <c r="B136" s="398">
        <v>56201</v>
      </c>
      <c r="C136" s="416" t="s">
        <v>899</v>
      </c>
      <c r="D136" s="403"/>
      <c r="E136" s="420"/>
      <c r="F136" s="409"/>
      <c r="G136" s="424">
        <v>6500</v>
      </c>
    </row>
    <row r="137" spans="1:11" ht="21.75" customHeight="1" x14ac:dyDescent="0.35">
      <c r="A137" s="398"/>
      <c r="B137" s="398">
        <v>61699</v>
      </c>
      <c r="C137" s="416" t="s">
        <v>896</v>
      </c>
      <c r="D137" s="403"/>
      <c r="E137" s="420"/>
      <c r="F137" s="403"/>
      <c r="G137" s="424">
        <v>20000</v>
      </c>
      <c r="H137" s="488">
        <f>SUM(G134:G137)</f>
        <v>179084</v>
      </c>
    </row>
    <row r="138" spans="1:11" ht="23.25" x14ac:dyDescent="0.35">
      <c r="A138" s="398"/>
      <c r="B138" s="384"/>
      <c r="C138" s="440" t="s">
        <v>976</v>
      </c>
      <c r="D138" s="441"/>
      <c r="E138" s="385"/>
      <c r="F138" s="442"/>
      <c r="G138" s="385">
        <f>SUM(G15:G137)</f>
        <v>1158788.45</v>
      </c>
      <c r="H138" s="458">
        <v>1158788.45</v>
      </c>
    </row>
    <row r="139" spans="1:11" ht="46.5" x14ac:dyDescent="0.7">
      <c r="A139" s="384"/>
      <c r="B139" s="690" t="s">
        <v>719</v>
      </c>
      <c r="C139" s="690"/>
      <c r="D139" s="690"/>
      <c r="E139" s="690"/>
      <c r="F139" s="690"/>
      <c r="G139" s="691"/>
      <c r="H139" s="394">
        <f>SUM(H15:H137)</f>
        <v>1158788.45</v>
      </c>
    </row>
    <row r="140" spans="1:11" ht="23.25" x14ac:dyDescent="0.35">
      <c r="A140" s="384"/>
      <c r="B140" s="687" t="s">
        <v>975</v>
      </c>
      <c r="C140" s="687"/>
      <c r="D140" s="687"/>
      <c r="E140" s="687"/>
      <c r="F140" s="687"/>
      <c r="G140" s="688"/>
    </row>
    <row r="141" spans="1:11" ht="29.25" customHeight="1" x14ac:dyDescent="0.35">
      <c r="A141" s="384" t="s">
        <v>990</v>
      </c>
      <c r="B141" s="443">
        <v>61601</v>
      </c>
      <c r="C141" s="447" t="s">
        <v>798</v>
      </c>
      <c r="D141" s="445"/>
      <c r="E141" s="445"/>
      <c r="F141" s="445"/>
      <c r="G141" s="446">
        <v>67</v>
      </c>
    </row>
    <row r="142" spans="1:11" ht="44.25" customHeight="1" x14ac:dyDescent="0.35">
      <c r="A142" s="384" t="s">
        <v>900</v>
      </c>
      <c r="B142" s="443">
        <v>61601</v>
      </c>
      <c r="C142" s="447" t="s">
        <v>725</v>
      </c>
      <c r="D142" s="445"/>
      <c r="E142" s="445"/>
      <c r="F142" s="445"/>
      <c r="G142" s="446">
        <v>140.87</v>
      </c>
    </row>
    <row r="143" spans="1:11" ht="23.25" x14ac:dyDescent="0.35">
      <c r="A143" s="384" t="s">
        <v>901</v>
      </c>
      <c r="B143" s="443">
        <v>61601</v>
      </c>
      <c r="C143" s="448" t="s">
        <v>727</v>
      </c>
      <c r="D143" s="445"/>
      <c r="E143" s="445"/>
      <c r="F143" s="445"/>
      <c r="G143" s="446">
        <v>271.02</v>
      </c>
    </row>
    <row r="144" spans="1:11" ht="60.75" customHeight="1" x14ac:dyDescent="0.35">
      <c r="A144" s="384" t="s">
        <v>902</v>
      </c>
      <c r="B144" s="443">
        <v>61601</v>
      </c>
      <c r="C144" s="449" t="s">
        <v>732</v>
      </c>
      <c r="D144" s="445"/>
      <c r="E144" s="445"/>
      <c r="F144" s="445"/>
      <c r="G144" s="446">
        <v>156.37</v>
      </c>
      <c r="H144" s="383"/>
    </row>
    <row r="145" spans="1:8" ht="68.25" customHeight="1" x14ac:dyDescent="0.35">
      <c r="A145" s="384" t="s">
        <v>903</v>
      </c>
      <c r="B145" s="443">
        <v>61601</v>
      </c>
      <c r="C145" s="449" t="s">
        <v>730</v>
      </c>
      <c r="D145" s="445"/>
      <c r="E145" s="445"/>
      <c r="F145" s="445"/>
      <c r="G145" s="446">
        <v>796.95</v>
      </c>
      <c r="H145" s="383"/>
    </row>
    <row r="146" spans="1:8" ht="48.75" customHeight="1" x14ac:dyDescent="0.35">
      <c r="A146" s="384" t="s">
        <v>904</v>
      </c>
      <c r="B146" s="443">
        <v>61601</v>
      </c>
      <c r="C146" s="449" t="s">
        <v>741</v>
      </c>
      <c r="D146" s="445"/>
      <c r="E146" s="445"/>
      <c r="F146" s="445"/>
      <c r="G146" s="446">
        <v>313.87</v>
      </c>
      <c r="H146" s="383"/>
    </row>
    <row r="147" spans="1:8" ht="121.5" customHeight="1" x14ac:dyDescent="0.35">
      <c r="A147" s="384" t="s">
        <v>905</v>
      </c>
      <c r="B147" s="443">
        <v>61601</v>
      </c>
      <c r="C147" s="449" t="s">
        <v>747</v>
      </c>
      <c r="D147" s="445"/>
      <c r="E147" s="445"/>
      <c r="F147" s="445"/>
      <c r="G147" s="446">
        <v>57188.19</v>
      </c>
      <c r="H147" s="383"/>
    </row>
    <row r="148" spans="1:8" ht="62.25" customHeight="1" x14ac:dyDescent="0.35">
      <c r="A148" s="384" t="s">
        <v>906</v>
      </c>
      <c r="B148" s="443">
        <v>61601</v>
      </c>
      <c r="C148" s="449" t="s">
        <v>757</v>
      </c>
      <c r="D148" s="445"/>
      <c r="E148" s="445"/>
      <c r="F148" s="445"/>
      <c r="G148" s="446">
        <v>2997.17</v>
      </c>
      <c r="H148" s="383"/>
    </row>
    <row r="149" spans="1:8" ht="65.25" customHeight="1" x14ac:dyDescent="0.35">
      <c r="A149" s="384" t="s">
        <v>907</v>
      </c>
      <c r="B149" s="443">
        <v>61601</v>
      </c>
      <c r="C149" s="449" t="s">
        <v>759</v>
      </c>
      <c r="D149" s="445"/>
      <c r="E149" s="445"/>
      <c r="F149" s="445"/>
      <c r="G149" s="446">
        <v>49.07</v>
      </c>
      <c r="H149" s="383"/>
    </row>
    <row r="150" spans="1:8" ht="72" customHeight="1" x14ac:dyDescent="0.35">
      <c r="A150" s="384" t="s">
        <v>908</v>
      </c>
      <c r="B150" s="443">
        <v>61601</v>
      </c>
      <c r="C150" s="449" t="s">
        <v>760</v>
      </c>
      <c r="D150" s="445"/>
      <c r="E150" s="445"/>
      <c r="F150" s="445"/>
      <c r="G150" s="446">
        <v>2997.17</v>
      </c>
      <c r="H150" s="383"/>
    </row>
    <row r="151" spans="1:8" ht="51" customHeight="1" x14ac:dyDescent="0.35">
      <c r="A151" s="384" t="s">
        <v>909</v>
      </c>
      <c r="B151" s="443">
        <v>61601</v>
      </c>
      <c r="C151" s="449" t="s">
        <v>761</v>
      </c>
      <c r="D151" s="445"/>
      <c r="E151" s="445"/>
      <c r="F151" s="445"/>
      <c r="G151" s="446">
        <v>997.17</v>
      </c>
      <c r="H151" s="383"/>
    </row>
    <row r="152" spans="1:8" ht="53.25" customHeight="1" x14ac:dyDescent="0.35">
      <c r="A152" s="384" t="s">
        <v>910</v>
      </c>
      <c r="B152" s="443">
        <v>61601</v>
      </c>
      <c r="C152" s="449" t="s">
        <v>765</v>
      </c>
      <c r="D152" s="445"/>
      <c r="E152" s="445"/>
      <c r="F152" s="445"/>
      <c r="G152" s="446">
        <v>2997.14</v>
      </c>
      <c r="H152" s="383"/>
    </row>
    <row r="153" spans="1:8" ht="65.25" customHeight="1" x14ac:dyDescent="0.35">
      <c r="A153" s="384" t="s">
        <v>911</v>
      </c>
      <c r="B153" s="443">
        <v>61601</v>
      </c>
      <c r="C153" s="449" t="s">
        <v>912</v>
      </c>
      <c r="D153" s="445"/>
      <c r="E153" s="445"/>
      <c r="F153" s="445"/>
      <c r="G153" s="446">
        <v>81.17</v>
      </c>
      <c r="H153" s="383"/>
    </row>
    <row r="154" spans="1:8" ht="76.5" customHeight="1" x14ac:dyDescent="0.35">
      <c r="A154" s="384" t="s">
        <v>913</v>
      </c>
      <c r="B154" s="443">
        <v>61601</v>
      </c>
      <c r="C154" s="449" t="s">
        <v>770</v>
      </c>
      <c r="D154" s="445"/>
      <c r="E154" s="445"/>
      <c r="F154" s="445"/>
      <c r="G154" s="446">
        <v>1647.37</v>
      </c>
      <c r="H154" s="383"/>
    </row>
    <row r="155" spans="1:8" ht="70.5" customHeight="1" x14ac:dyDescent="0.35">
      <c r="A155" s="384" t="s">
        <v>914</v>
      </c>
      <c r="B155" s="443">
        <v>61601</v>
      </c>
      <c r="C155" s="449" t="s">
        <v>772</v>
      </c>
      <c r="D155" s="445"/>
      <c r="E155" s="445"/>
      <c r="F155" s="445"/>
      <c r="G155" s="446">
        <v>818.47</v>
      </c>
      <c r="H155" s="383"/>
    </row>
    <row r="156" spans="1:8" ht="66.75" customHeight="1" x14ac:dyDescent="0.35">
      <c r="A156" s="384" t="s">
        <v>915</v>
      </c>
      <c r="B156" s="443">
        <v>61601</v>
      </c>
      <c r="C156" s="449" t="s">
        <v>773</v>
      </c>
      <c r="D156" s="445"/>
      <c r="E156" s="445"/>
      <c r="F156" s="445"/>
      <c r="G156" s="446">
        <v>3997.14</v>
      </c>
      <c r="H156" s="383"/>
    </row>
    <row r="157" spans="1:8" ht="63" customHeight="1" x14ac:dyDescent="0.35">
      <c r="A157" s="384" t="s">
        <v>916</v>
      </c>
      <c r="B157" s="443">
        <v>61601</v>
      </c>
      <c r="C157" s="449" t="s">
        <v>775</v>
      </c>
      <c r="D157" s="445"/>
      <c r="E157" s="445"/>
      <c r="F157" s="445"/>
      <c r="G157" s="446">
        <v>1559.17</v>
      </c>
      <c r="H157" s="383"/>
    </row>
    <row r="158" spans="1:8" ht="58.5" customHeight="1" x14ac:dyDescent="0.35">
      <c r="A158" s="384" t="s">
        <v>917</v>
      </c>
      <c r="B158" s="443">
        <v>61601</v>
      </c>
      <c r="C158" s="449" t="s">
        <v>776</v>
      </c>
      <c r="D158" s="445"/>
      <c r="E158" s="445"/>
      <c r="F158" s="445"/>
      <c r="G158" s="446">
        <v>824.14</v>
      </c>
      <c r="H158" s="383"/>
    </row>
    <row r="159" spans="1:8" ht="75" customHeight="1" x14ac:dyDescent="0.35">
      <c r="A159" s="384" t="s">
        <v>918</v>
      </c>
      <c r="B159" s="443">
        <v>61601</v>
      </c>
      <c r="C159" s="449" t="s">
        <v>777</v>
      </c>
      <c r="D159" s="445"/>
      <c r="E159" s="445"/>
      <c r="F159" s="445"/>
      <c r="G159" s="446">
        <v>2997.14</v>
      </c>
      <c r="H159" s="383"/>
    </row>
    <row r="160" spans="1:8" ht="47.25" customHeight="1" x14ac:dyDescent="0.35">
      <c r="A160" s="384" t="s">
        <v>919</v>
      </c>
      <c r="B160" s="443">
        <v>61601</v>
      </c>
      <c r="C160" s="449" t="s">
        <v>779</v>
      </c>
      <c r="D160" s="445"/>
      <c r="E160" s="445"/>
      <c r="F160" s="445"/>
      <c r="G160" s="446">
        <v>2997.14</v>
      </c>
      <c r="H160" s="383"/>
    </row>
    <row r="161" spans="1:8" ht="75" customHeight="1" x14ac:dyDescent="0.35">
      <c r="A161" s="384" t="s">
        <v>920</v>
      </c>
      <c r="B161" s="443">
        <v>61601</v>
      </c>
      <c r="C161" s="449" t="s">
        <v>782</v>
      </c>
      <c r="D161" s="445"/>
      <c r="E161" s="445"/>
      <c r="F161" s="445"/>
      <c r="G161" s="446">
        <v>1997.14</v>
      </c>
      <c r="H161" s="383"/>
    </row>
    <row r="162" spans="1:8" ht="77.25" customHeight="1" x14ac:dyDescent="0.35">
      <c r="A162" s="384" t="s">
        <v>921</v>
      </c>
      <c r="B162" s="443">
        <v>61601</v>
      </c>
      <c r="C162" s="449" t="s">
        <v>783</v>
      </c>
      <c r="D162" s="445"/>
      <c r="E162" s="445"/>
      <c r="F162" s="445"/>
      <c r="G162" s="446">
        <v>2149.17</v>
      </c>
      <c r="H162" s="383"/>
    </row>
    <row r="163" spans="1:8" ht="62.25" customHeight="1" x14ac:dyDescent="0.35">
      <c r="A163" s="384" t="s">
        <v>922</v>
      </c>
      <c r="B163" s="443">
        <v>61601</v>
      </c>
      <c r="C163" s="449" t="s">
        <v>784</v>
      </c>
      <c r="D163" s="445"/>
      <c r="E163" s="445"/>
      <c r="F163" s="445"/>
      <c r="G163" s="446">
        <v>2149.17</v>
      </c>
      <c r="H163" s="383"/>
    </row>
    <row r="164" spans="1:8" ht="68.25" customHeight="1" x14ac:dyDescent="0.35">
      <c r="A164" s="384" t="s">
        <v>923</v>
      </c>
      <c r="B164" s="443">
        <v>61601</v>
      </c>
      <c r="C164" s="449" t="s">
        <v>924</v>
      </c>
      <c r="D164" s="445"/>
      <c r="E164" s="445"/>
      <c r="F164" s="445"/>
      <c r="G164" s="446">
        <v>2149.17</v>
      </c>
      <c r="H164" s="383"/>
    </row>
    <row r="165" spans="1:8" ht="68.25" customHeight="1" x14ac:dyDescent="0.35">
      <c r="A165" s="384" t="s">
        <v>925</v>
      </c>
      <c r="B165" s="443">
        <v>61601</v>
      </c>
      <c r="C165" s="449" t="s">
        <v>785</v>
      </c>
      <c r="D165" s="445"/>
      <c r="E165" s="445"/>
      <c r="F165" s="445"/>
      <c r="G165" s="446">
        <v>2149.17</v>
      </c>
      <c r="H165" s="383"/>
    </row>
    <row r="166" spans="1:8" ht="78" customHeight="1" x14ac:dyDescent="0.35">
      <c r="A166" s="384" t="s">
        <v>926</v>
      </c>
      <c r="B166" s="443">
        <v>61601</v>
      </c>
      <c r="C166" s="449" t="s">
        <v>786</v>
      </c>
      <c r="D166" s="445"/>
      <c r="E166" s="445"/>
      <c r="F166" s="445"/>
      <c r="G166" s="446">
        <v>2149.17</v>
      </c>
      <c r="H166" s="383"/>
    </row>
    <row r="167" spans="1:8" ht="87.75" customHeight="1" x14ac:dyDescent="0.35">
      <c r="A167" s="384" t="s">
        <v>927</v>
      </c>
      <c r="B167" s="443">
        <v>61601</v>
      </c>
      <c r="C167" s="449" t="s">
        <v>787</v>
      </c>
      <c r="D167" s="445"/>
      <c r="E167" s="445"/>
      <c r="F167" s="445"/>
      <c r="G167" s="446">
        <v>2149.17</v>
      </c>
      <c r="H167" s="383"/>
    </row>
    <row r="168" spans="1:8" ht="47.25" customHeight="1" x14ac:dyDescent="0.4">
      <c r="A168" s="384" t="s">
        <v>928</v>
      </c>
      <c r="B168" s="443">
        <v>61601</v>
      </c>
      <c r="C168" s="449" t="s">
        <v>789</v>
      </c>
      <c r="D168" s="445"/>
      <c r="E168" s="445"/>
      <c r="F168" s="445"/>
      <c r="G168" s="446">
        <v>4996.34</v>
      </c>
      <c r="H168" s="477">
        <f>SUM(G141:G168)</f>
        <v>103782.22999999998</v>
      </c>
    </row>
    <row r="169" spans="1:8" ht="23.25" x14ac:dyDescent="0.35">
      <c r="A169" s="384"/>
      <c r="B169" s="687" t="s">
        <v>755</v>
      </c>
      <c r="C169" s="687"/>
      <c r="D169" s="687"/>
      <c r="E169" s="687"/>
      <c r="F169" s="687"/>
      <c r="G169" s="688"/>
      <c r="H169" s="383"/>
    </row>
    <row r="170" spans="1:8" ht="23.25" x14ac:dyDescent="0.35">
      <c r="A170" s="384" t="s">
        <v>929</v>
      </c>
      <c r="B170" s="443">
        <v>61602</v>
      </c>
      <c r="C170" s="450" t="s">
        <v>722</v>
      </c>
      <c r="D170" s="445"/>
      <c r="E170" s="445"/>
      <c r="F170" s="445"/>
      <c r="G170" s="446">
        <v>262.43</v>
      </c>
      <c r="H170" s="383"/>
    </row>
    <row r="171" spans="1:8" ht="23.25" x14ac:dyDescent="0.35">
      <c r="A171" s="384" t="s">
        <v>930</v>
      </c>
      <c r="B171" s="443">
        <v>61602</v>
      </c>
      <c r="C171" s="450" t="s">
        <v>723</v>
      </c>
      <c r="D171" s="445"/>
      <c r="E171" s="445"/>
      <c r="F171" s="445"/>
      <c r="G171" s="446">
        <v>6.99</v>
      </c>
      <c r="H171" s="383"/>
    </row>
    <row r="172" spans="1:8" ht="23.25" x14ac:dyDescent="0.35">
      <c r="A172" s="384" t="s">
        <v>931</v>
      </c>
      <c r="B172" s="443">
        <v>61602</v>
      </c>
      <c r="C172" s="450" t="s">
        <v>78</v>
      </c>
      <c r="D172" s="445"/>
      <c r="E172" s="445"/>
      <c r="F172" s="445"/>
      <c r="G172" s="446">
        <v>3299.82</v>
      </c>
      <c r="H172" s="383"/>
    </row>
    <row r="173" spans="1:8" ht="23.25" x14ac:dyDescent="0.35">
      <c r="A173" s="384" t="s">
        <v>932</v>
      </c>
      <c r="B173" s="443">
        <v>61602</v>
      </c>
      <c r="C173" s="450" t="s">
        <v>724</v>
      </c>
      <c r="D173" s="445"/>
      <c r="E173" s="445"/>
      <c r="F173" s="445"/>
      <c r="G173" s="446">
        <v>1006.04</v>
      </c>
      <c r="H173" s="383"/>
    </row>
    <row r="174" spans="1:8" ht="48" customHeight="1" x14ac:dyDescent="0.35">
      <c r="A174" s="384" t="s">
        <v>933</v>
      </c>
      <c r="B174" s="443">
        <v>61602</v>
      </c>
      <c r="C174" s="451" t="s">
        <v>728</v>
      </c>
      <c r="D174" s="445"/>
      <c r="E174" s="445"/>
      <c r="F174" s="445"/>
      <c r="G174" s="446">
        <v>3097.7</v>
      </c>
      <c r="H174" s="383"/>
    </row>
    <row r="175" spans="1:8" ht="45.75" customHeight="1" x14ac:dyDescent="0.35">
      <c r="A175" s="384" t="s">
        <v>934</v>
      </c>
      <c r="B175" s="443">
        <v>61602</v>
      </c>
      <c r="C175" s="451" t="s">
        <v>737</v>
      </c>
      <c r="D175" s="445"/>
      <c r="E175" s="445"/>
      <c r="F175" s="445"/>
      <c r="G175" s="446">
        <v>197.18</v>
      </c>
      <c r="H175" s="383"/>
    </row>
    <row r="176" spans="1:8" ht="45.75" customHeight="1" x14ac:dyDescent="0.35">
      <c r="A176" s="384" t="s">
        <v>935</v>
      </c>
      <c r="B176" s="443">
        <v>61602</v>
      </c>
      <c r="C176" s="451" t="s">
        <v>738</v>
      </c>
      <c r="D176" s="445"/>
      <c r="E176" s="445"/>
      <c r="F176" s="445"/>
      <c r="G176" s="446">
        <v>9539.32</v>
      </c>
      <c r="H176" s="383"/>
    </row>
    <row r="177" spans="1:8" ht="44.25" customHeight="1" x14ac:dyDescent="0.35">
      <c r="A177" s="384" t="s">
        <v>936</v>
      </c>
      <c r="B177" s="443">
        <v>61602</v>
      </c>
      <c r="C177" s="451" t="s">
        <v>739</v>
      </c>
      <c r="D177" s="445"/>
      <c r="E177" s="445"/>
      <c r="F177" s="445"/>
      <c r="G177" s="446">
        <v>17.28</v>
      </c>
      <c r="H177" s="383"/>
    </row>
    <row r="178" spans="1:8" ht="66.75" customHeight="1" x14ac:dyDescent="0.35">
      <c r="A178" s="384" t="s">
        <v>937</v>
      </c>
      <c r="B178" s="443">
        <v>61602</v>
      </c>
      <c r="C178" s="451" t="s">
        <v>740</v>
      </c>
      <c r="D178" s="445"/>
      <c r="E178" s="445"/>
      <c r="F178" s="445"/>
      <c r="G178" s="446">
        <v>2838.46</v>
      </c>
      <c r="H178" s="383"/>
    </row>
    <row r="179" spans="1:8" ht="44.25" customHeight="1" x14ac:dyDescent="0.35">
      <c r="A179" s="384" t="s">
        <v>938</v>
      </c>
      <c r="B179" s="443">
        <v>61602</v>
      </c>
      <c r="C179" s="451" t="s">
        <v>743</v>
      </c>
      <c r="D179" s="445"/>
      <c r="E179" s="445"/>
      <c r="F179" s="445"/>
      <c r="G179" s="446">
        <v>44.98</v>
      </c>
      <c r="H179" s="383"/>
    </row>
    <row r="180" spans="1:8" ht="44.25" customHeight="1" x14ac:dyDescent="0.45">
      <c r="A180" s="384" t="s">
        <v>939</v>
      </c>
      <c r="B180" s="443">
        <v>61602</v>
      </c>
      <c r="C180" s="451" t="s">
        <v>751</v>
      </c>
      <c r="D180" s="445"/>
      <c r="E180" s="445"/>
      <c r="F180" s="445"/>
      <c r="G180" s="446">
        <v>915.07</v>
      </c>
      <c r="H180" s="476">
        <f>SUM(G170:G180)</f>
        <v>21225.269999999997</v>
      </c>
    </row>
    <row r="181" spans="1:8" ht="23.25" x14ac:dyDescent="0.35">
      <c r="A181" s="384"/>
      <c r="B181" s="687" t="s">
        <v>754</v>
      </c>
      <c r="C181" s="687"/>
      <c r="D181" s="687"/>
      <c r="E181" s="687"/>
      <c r="F181" s="687"/>
      <c r="G181" s="688"/>
      <c r="H181" s="383"/>
    </row>
    <row r="182" spans="1:8" ht="69.75" customHeight="1" x14ac:dyDescent="0.35">
      <c r="A182" s="384" t="s">
        <v>940</v>
      </c>
      <c r="B182" s="443">
        <v>61603</v>
      </c>
      <c r="C182" s="451" t="s">
        <v>750</v>
      </c>
      <c r="D182" s="445"/>
      <c r="E182" s="445"/>
      <c r="F182" s="445"/>
      <c r="G182" s="446">
        <v>9263.6200000000008</v>
      </c>
      <c r="H182" s="383"/>
    </row>
    <row r="183" spans="1:8" ht="70.5" customHeight="1" x14ac:dyDescent="0.35">
      <c r="A183" s="384" t="s">
        <v>941</v>
      </c>
      <c r="B183" s="443">
        <v>61603</v>
      </c>
      <c r="C183" s="451" t="s">
        <v>749</v>
      </c>
      <c r="D183" s="445"/>
      <c r="E183" s="445"/>
      <c r="F183" s="445"/>
      <c r="G183" s="446">
        <v>3768.04</v>
      </c>
      <c r="H183" s="383"/>
    </row>
    <row r="184" spans="1:8" ht="49.5" customHeight="1" x14ac:dyDescent="0.35">
      <c r="A184" s="384" t="s">
        <v>942</v>
      </c>
      <c r="B184" s="443">
        <v>61603</v>
      </c>
      <c r="C184" s="451" t="s">
        <v>748</v>
      </c>
      <c r="D184" s="445"/>
      <c r="E184" s="445"/>
      <c r="F184" s="445"/>
      <c r="G184" s="446">
        <v>657.87</v>
      </c>
      <c r="H184" s="383"/>
    </row>
    <row r="185" spans="1:8" ht="23.25" x14ac:dyDescent="0.35">
      <c r="A185" s="384" t="s">
        <v>943</v>
      </c>
      <c r="B185" s="443">
        <v>61603</v>
      </c>
      <c r="C185" s="450" t="s">
        <v>734</v>
      </c>
      <c r="D185" s="445"/>
      <c r="E185" s="445"/>
      <c r="F185" s="445"/>
      <c r="G185" s="446">
        <v>2076.5700000000002</v>
      </c>
      <c r="H185" s="383"/>
    </row>
    <row r="186" spans="1:8" ht="50.25" customHeight="1" x14ac:dyDescent="0.35">
      <c r="A186" s="384" t="s">
        <v>944</v>
      </c>
      <c r="B186" s="443">
        <v>61603</v>
      </c>
      <c r="C186" s="452" t="s">
        <v>735</v>
      </c>
      <c r="D186" s="445"/>
      <c r="E186" s="445"/>
      <c r="F186" s="445"/>
      <c r="G186" s="446">
        <v>307.62</v>
      </c>
      <c r="H186" s="383"/>
    </row>
    <row r="187" spans="1:8" ht="49.5" customHeight="1" x14ac:dyDescent="0.35">
      <c r="A187" s="384" t="s">
        <v>945</v>
      </c>
      <c r="B187" s="443">
        <v>61603</v>
      </c>
      <c r="C187" s="452" t="s">
        <v>729</v>
      </c>
      <c r="D187" s="445"/>
      <c r="E187" s="445"/>
      <c r="F187" s="445"/>
      <c r="G187" s="446">
        <v>153.09</v>
      </c>
      <c r="H187" s="383"/>
    </row>
    <row r="188" spans="1:8" ht="66.75" customHeight="1" x14ac:dyDescent="0.35">
      <c r="A188" s="384" t="s">
        <v>946</v>
      </c>
      <c r="B188" s="443">
        <v>61603</v>
      </c>
      <c r="C188" s="452" t="s">
        <v>742</v>
      </c>
      <c r="D188" s="445"/>
      <c r="E188" s="445"/>
      <c r="F188" s="445"/>
      <c r="G188" s="446">
        <v>4997.1400000000003</v>
      </c>
      <c r="H188" s="383"/>
    </row>
    <row r="189" spans="1:8" ht="39.75" customHeight="1" x14ac:dyDescent="0.35">
      <c r="A189" s="384" t="s">
        <v>947</v>
      </c>
      <c r="B189" s="443">
        <v>61603</v>
      </c>
      <c r="C189" s="447" t="s">
        <v>721</v>
      </c>
      <c r="D189" s="445"/>
      <c r="E189" s="445"/>
      <c r="F189" s="445"/>
      <c r="G189" s="446">
        <v>384.83</v>
      </c>
      <c r="H189" s="383"/>
    </row>
    <row r="190" spans="1:8" ht="49.5" customHeight="1" x14ac:dyDescent="0.35">
      <c r="A190" s="384" t="s">
        <v>948</v>
      </c>
      <c r="B190" s="443">
        <v>61603</v>
      </c>
      <c r="C190" s="451" t="s">
        <v>731</v>
      </c>
      <c r="D190" s="445"/>
      <c r="E190" s="445"/>
      <c r="F190" s="445"/>
      <c r="G190" s="446">
        <v>1172.27</v>
      </c>
      <c r="H190" s="383"/>
    </row>
    <row r="191" spans="1:8" ht="66" customHeight="1" x14ac:dyDescent="0.35">
      <c r="A191" s="384" t="s">
        <v>949</v>
      </c>
      <c r="B191" s="443">
        <v>61603</v>
      </c>
      <c r="C191" s="451" t="s">
        <v>756</v>
      </c>
      <c r="D191" s="445"/>
      <c r="E191" s="445"/>
      <c r="F191" s="445"/>
      <c r="G191" s="446">
        <v>17642.18</v>
      </c>
      <c r="H191" s="383"/>
    </row>
    <row r="192" spans="1:8" ht="73.5" customHeight="1" x14ac:dyDescent="0.35">
      <c r="A192" s="384" t="s">
        <v>950</v>
      </c>
      <c r="B192" s="443">
        <v>61603</v>
      </c>
      <c r="C192" s="451" t="s">
        <v>758</v>
      </c>
      <c r="D192" s="445"/>
      <c r="E192" s="445"/>
      <c r="F192" s="445"/>
      <c r="G192" s="446">
        <v>164.25</v>
      </c>
      <c r="H192" s="383"/>
    </row>
    <row r="193" spans="1:8" ht="69" customHeight="1" x14ac:dyDescent="0.35">
      <c r="A193" s="384" t="s">
        <v>915</v>
      </c>
      <c r="B193" s="443">
        <v>61603</v>
      </c>
      <c r="C193" s="451" t="s">
        <v>774</v>
      </c>
      <c r="D193" s="445"/>
      <c r="E193" s="445"/>
      <c r="F193" s="445"/>
      <c r="G193" s="446">
        <v>4997.17</v>
      </c>
      <c r="H193" s="383"/>
    </row>
    <row r="194" spans="1:8" ht="66" customHeight="1" x14ac:dyDescent="0.35">
      <c r="A194" s="384" t="s">
        <v>951</v>
      </c>
      <c r="B194" s="443">
        <v>61603</v>
      </c>
      <c r="C194" s="451" t="s">
        <v>764</v>
      </c>
      <c r="D194" s="445"/>
      <c r="E194" s="445"/>
      <c r="F194" s="445"/>
      <c r="G194" s="446">
        <v>18997.169999999998</v>
      </c>
      <c r="H194" s="383"/>
    </row>
    <row r="195" spans="1:8" ht="66.75" customHeight="1" x14ac:dyDescent="0.35">
      <c r="A195" s="384" t="s">
        <v>952</v>
      </c>
      <c r="B195" s="443">
        <v>61603</v>
      </c>
      <c r="C195" s="451" t="s">
        <v>953</v>
      </c>
      <c r="D195" s="445"/>
      <c r="E195" s="445"/>
      <c r="F195" s="445"/>
      <c r="G195" s="446">
        <v>192.89</v>
      </c>
      <c r="H195" s="383"/>
    </row>
    <row r="196" spans="1:8" ht="66" customHeight="1" x14ac:dyDescent="0.4">
      <c r="A196" s="384" t="s">
        <v>954</v>
      </c>
      <c r="B196" s="443">
        <v>61603</v>
      </c>
      <c r="C196" s="451" t="s">
        <v>752</v>
      </c>
      <c r="D196" s="445"/>
      <c r="E196" s="445"/>
      <c r="F196" s="445"/>
      <c r="G196" s="446">
        <v>2149.17</v>
      </c>
      <c r="H196" s="477">
        <f>SUM(G182:G196)</f>
        <v>66923.88</v>
      </c>
    </row>
    <row r="197" spans="1:8" ht="23.25" x14ac:dyDescent="0.35">
      <c r="A197" s="384"/>
      <c r="B197" s="687" t="s">
        <v>766</v>
      </c>
      <c r="C197" s="687"/>
      <c r="D197" s="687"/>
      <c r="E197" s="687"/>
      <c r="F197" s="687"/>
      <c r="G197" s="688"/>
      <c r="H197" s="383"/>
    </row>
    <row r="198" spans="1:8" ht="68.25" customHeight="1" x14ac:dyDescent="0.35">
      <c r="A198" s="384" t="s">
        <v>955</v>
      </c>
      <c r="B198" s="443">
        <v>61604</v>
      </c>
      <c r="C198" s="451" t="s">
        <v>767</v>
      </c>
      <c r="D198" s="445"/>
      <c r="E198" s="445"/>
      <c r="F198" s="445"/>
      <c r="G198" s="446">
        <v>4997.17</v>
      </c>
      <c r="H198" s="383"/>
    </row>
    <row r="199" spans="1:8" ht="89.25" customHeight="1" x14ac:dyDescent="0.35">
      <c r="A199" s="384" t="s">
        <v>956</v>
      </c>
      <c r="B199" s="443">
        <v>61604</v>
      </c>
      <c r="C199" s="451" t="s">
        <v>778</v>
      </c>
      <c r="D199" s="445"/>
      <c r="E199" s="445"/>
      <c r="F199" s="445"/>
      <c r="G199" s="446">
        <v>1846.17</v>
      </c>
      <c r="H199" s="383"/>
    </row>
    <row r="200" spans="1:8" ht="69" customHeight="1" x14ac:dyDescent="0.35">
      <c r="A200" s="384" t="s">
        <v>957</v>
      </c>
      <c r="B200" s="443">
        <v>61604</v>
      </c>
      <c r="C200" s="451" t="s">
        <v>780</v>
      </c>
      <c r="D200" s="445"/>
      <c r="E200" s="445"/>
      <c r="F200" s="445"/>
      <c r="G200" s="446">
        <v>2149.17</v>
      </c>
      <c r="H200" s="383"/>
    </row>
    <row r="201" spans="1:8" ht="72.75" customHeight="1" x14ac:dyDescent="0.35">
      <c r="A201" s="384" t="s">
        <v>958</v>
      </c>
      <c r="B201" s="443">
        <v>61604</v>
      </c>
      <c r="C201" s="451" t="s">
        <v>781</v>
      </c>
      <c r="D201" s="445"/>
      <c r="E201" s="445"/>
      <c r="F201" s="445"/>
      <c r="G201" s="446">
        <v>1370.96</v>
      </c>
      <c r="H201" s="383"/>
    </row>
    <row r="202" spans="1:8" ht="23.25" x14ac:dyDescent="0.35">
      <c r="A202" s="384"/>
      <c r="B202" s="687" t="s">
        <v>753</v>
      </c>
      <c r="C202" s="687"/>
      <c r="D202" s="687"/>
      <c r="E202" s="687"/>
      <c r="F202" s="687"/>
      <c r="G202" s="688"/>
      <c r="H202" s="383"/>
    </row>
    <row r="203" spans="1:8" ht="50.25" customHeight="1" x14ac:dyDescent="0.35">
      <c r="A203" s="384" t="s">
        <v>959</v>
      </c>
      <c r="B203" s="443">
        <v>61606</v>
      </c>
      <c r="C203" s="451" t="s">
        <v>960</v>
      </c>
      <c r="D203" s="445"/>
      <c r="E203" s="445"/>
      <c r="F203" s="445"/>
      <c r="G203" s="446">
        <v>5997.17</v>
      </c>
      <c r="H203" s="383"/>
    </row>
    <row r="204" spans="1:8" ht="75" customHeight="1" x14ac:dyDescent="0.4">
      <c r="A204" s="384" t="s">
        <v>961</v>
      </c>
      <c r="B204" s="443">
        <v>61606</v>
      </c>
      <c r="C204" s="451" t="s">
        <v>788</v>
      </c>
      <c r="D204" s="445"/>
      <c r="E204" s="445"/>
      <c r="F204" s="445"/>
      <c r="G204" s="446">
        <v>1997.17</v>
      </c>
      <c r="H204" s="477">
        <f>SUM(G203:G204)</f>
        <v>7994.34</v>
      </c>
    </row>
    <row r="205" spans="1:8" ht="23.25" x14ac:dyDescent="0.35">
      <c r="A205" s="384"/>
      <c r="B205" s="687" t="s">
        <v>762</v>
      </c>
      <c r="C205" s="687"/>
      <c r="D205" s="687"/>
      <c r="E205" s="687"/>
      <c r="F205" s="687"/>
      <c r="G205" s="688"/>
      <c r="H205" s="383"/>
    </row>
    <row r="206" spans="1:8" ht="23.25" x14ac:dyDescent="0.35">
      <c r="A206" s="384" t="s">
        <v>962</v>
      </c>
      <c r="B206" s="443">
        <v>61699</v>
      </c>
      <c r="C206" s="444" t="s">
        <v>720</v>
      </c>
      <c r="D206" s="445"/>
      <c r="E206" s="445"/>
      <c r="F206" s="445"/>
      <c r="G206" s="446">
        <v>130.97999999999999</v>
      </c>
      <c r="H206" s="383"/>
    </row>
    <row r="207" spans="1:8" ht="43.5" customHeight="1" x14ac:dyDescent="0.35">
      <c r="A207" s="384" t="s">
        <v>963</v>
      </c>
      <c r="B207" s="443">
        <v>61699</v>
      </c>
      <c r="C207" s="451" t="s">
        <v>726</v>
      </c>
      <c r="D207" s="445"/>
      <c r="E207" s="445"/>
      <c r="F207" s="445"/>
      <c r="G207" s="446">
        <v>516.88</v>
      </c>
      <c r="H207" s="383"/>
    </row>
    <row r="208" spans="1:8" ht="48.75" customHeight="1" x14ac:dyDescent="0.35">
      <c r="A208" s="384" t="s">
        <v>964</v>
      </c>
      <c r="B208" s="443">
        <v>61699</v>
      </c>
      <c r="C208" s="451" t="s">
        <v>733</v>
      </c>
      <c r="D208" s="445"/>
      <c r="E208" s="445"/>
      <c r="F208" s="445"/>
      <c r="G208" s="446">
        <v>1248.07</v>
      </c>
      <c r="H208" s="383"/>
    </row>
    <row r="209" spans="1:8" ht="51" customHeight="1" x14ac:dyDescent="0.35">
      <c r="A209" s="384" t="s">
        <v>965</v>
      </c>
      <c r="B209" s="443">
        <v>61699</v>
      </c>
      <c r="C209" s="451" t="s">
        <v>736</v>
      </c>
      <c r="D209" s="445"/>
      <c r="E209" s="445"/>
      <c r="F209" s="445"/>
      <c r="G209" s="446">
        <v>3387.45</v>
      </c>
      <c r="H209" s="383"/>
    </row>
    <row r="210" spans="1:8" ht="45.75" customHeight="1" x14ac:dyDescent="0.35">
      <c r="A210" s="384" t="s">
        <v>966</v>
      </c>
      <c r="B210" s="443">
        <v>61699</v>
      </c>
      <c r="C210" s="451" t="s">
        <v>744</v>
      </c>
      <c r="D210" s="445"/>
      <c r="E210" s="445"/>
      <c r="F210" s="445"/>
      <c r="G210" s="446">
        <v>194.1</v>
      </c>
      <c r="H210" s="383"/>
    </row>
    <row r="211" spans="1:8" ht="45" customHeight="1" x14ac:dyDescent="0.35">
      <c r="A211" s="384" t="s">
        <v>967</v>
      </c>
      <c r="B211" s="443">
        <v>61699</v>
      </c>
      <c r="C211" s="451" t="s">
        <v>745</v>
      </c>
      <c r="D211" s="445"/>
      <c r="E211" s="445"/>
      <c r="F211" s="445"/>
      <c r="G211" s="446">
        <v>1531.87</v>
      </c>
      <c r="H211" s="383"/>
    </row>
    <row r="212" spans="1:8" ht="65.25" customHeight="1" x14ac:dyDescent="0.35">
      <c r="A212" s="384" t="s">
        <v>968</v>
      </c>
      <c r="B212" s="443">
        <v>61699</v>
      </c>
      <c r="C212" s="451" t="s">
        <v>746</v>
      </c>
      <c r="D212" s="445"/>
      <c r="E212" s="445"/>
      <c r="F212" s="445"/>
      <c r="G212" s="446">
        <v>18464.02</v>
      </c>
      <c r="H212" s="383"/>
    </row>
    <row r="213" spans="1:8" ht="46.5" customHeight="1" x14ac:dyDescent="0.35">
      <c r="A213" s="384" t="s">
        <v>969</v>
      </c>
      <c r="B213" s="443">
        <v>61699</v>
      </c>
      <c r="C213" s="451" t="s">
        <v>763</v>
      </c>
      <c r="D213" s="445"/>
      <c r="E213" s="445"/>
      <c r="F213" s="445"/>
      <c r="G213" s="446">
        <v>1548.73</v>
      </c>
      <c r="H213" s="383"/>
    </row>
    <row r="214" spans="1:8" ht="93" customHeight="1" x14ac:dyDescent="0.35">
      <c r="A214" s="384" t="s">
        <v>970</v>
      </c>
      <c r="B214" s="443">
        <v>61699</v>
      </c>
      <c r="C214" s="451" t="s">
        <v>768</v>
      </c>
      <c r="D214" s="445"/>
      <c r="E214" s="445"/>
      <c r="F214" s="445"/>
      <c r="G214" s="446">
        <v>764.66</v>
      </c>
      <c r="H214" s="383"/>
    </row>
    <row r="215" spans="1:8" ht="111.75" customHeight="1" x14ac:dyDescent="0.35">
      <c r="A215" s="384" t="s">
        <v>971</v>
      </c>
      <c r="B215" s="443">
        <v>61699</v>
      </c>
      <c r="C215" s="451" t="s">
        <v>769</v>
      </c>
      <c r="D215" s="445"/>
      <c r="E215" s="445"/>
      <c r="F215" s="445"/>
      <c r="G215" s="446">
        <v>1076.18</v>
      </c>
      <c r="H215" s="383"/>
    </row>
    <row r="216" spans="1:8" ht="45" customHeight="1" x14ac:dyDescent="0.35">
      <c r="A216" s="384" t="s">
        <v>972</v>
      </c>
      <c r="B216" s="443">
        <v>61699</v>
      </c>
      <c r="C216" s="451" t="s">
        <v>771</v>
      </c>
      <c r="D216" s="445"/>
      <c r="E216" s="445"/>
      <c r="F216" s="445"/>
      <c r="G216" s="446">
        <v>9313.9</v>
      </c>
      <c r="H216" s="383"/>
    </row>
    <row r="217" spans="1:8" ht="117.75" customHeight="1" x14ac:dyDescent="0.45">
      <c r="A217" s="384" t="s">
        <v>973</v>
      </c>
      <c r="B217" s="443">
        <v>61699</v>
      </c>
      <c r="C217" s="451" t="s">
        <v>790</v>
      </c>
      <c r="D217" s="445"/>
      <c r="E217" s="445"/>
      <c r="F217" s="445"/>
      <c r="G217" s="446">
        <v>27496.04</v>
      </c>
      <c r="H217" s="476">
        <f>SUM(G206:G217)</f>
        <v>65672.88</v>
      </c>
    </row>
    <row r="218" spans="1:8" ht="23.25" x14ac:dyDescent="0.35">
      <c r="A218" s="384"/>
      <c r="B218" s="687" t="s">
        <v>791</v>
      </c>
      <c r="C218" s="687"/>
      <c r="D218" s="687"/>
      <c r="E218" s="687"/>
      <c r="F218" s="687"/>
      <c r="G218" s="688"/>
      <c r="H218" s="383"/>
    </row>
    <row r="219" spans="1:8" ht="23.25" x14ac:dyDescent="0.35">
      <c r="A219" s="384"/>
      <c r="B219" s="443"/>
      <c r="C219" s="450" t="s">
        <v>792</v>
      </c>
      <c r="D219" s="445"/>
      <c r="E219" s="445"/>
      <c r="F219" s="445"/>
      <c r="G219" s="446">
        <v>131379.71</v>
      </c>
      <c r="H219" s="383"/>
    </row>
    <row r="220" spans="1:8" ht="23.25" x14ac:dyDescent="0.35">
      <c r="A220" s="384"/>
      <c r="B220" s="443"/>
      <c r="C220" s="450" t="s">
        <v>793</v>
      </c>
      <c r="D220" s="445"/>
      <c r="E220" s="445"/>
      <c r="F220" s="445"/>
      <c r="G220" s="446">
        <v>13890.55</v>
      </c>
      <c r="H220" s="383"/>
    </row>
    <row r="221" spans="1:8" ht="66.75" customHeight="1" x14ac:dyDescent="0.35">
      <c r="A221" s="384"/>
      <c r="B221" s="443"/>
      <c r="C221" s="451" t="s">
        <v>794</v>
      </c>
      <c r="D221" s="445"/>
      <c r="E221" s="445"/>
      <c r="F221" s="445"/>
      <c r="G221" s="446">
        <v>96.89</v>
      </c>
      <c r="H221" s="383"/>
    </row>
    <row r="222" spans="1:8" ht="89.25" customHeight="1" x14ac:dyDescent="0.35">
      <c r="A222" s="384"/>
      <c r="B222" s="443"/>
      <c r="C222" s="451" t="s">
        <v>795</v>
      </c>
      <c r="D222" s="445"/>
      <c r="E222" s="445"/>
      <c r="F222" s="445"/>
      <c r="G222" s="446">
        <v>58554.75</v>
      </c>
      <c r="H222" s="383"/>
    </row>
    <row r="223" spans="1:8" ht="63" customHeight="1" x14ac:dyDescent="0.35">
      <c r="A223" s="384"/>
      <c r="B223" s="443"/>
      <c r="C223" s="451" t="s">
        <v>796</v>
      </c>
      <c r="D223" s="445"/>
      <c r="E223" s="445"/>
      <c r="F223" s="445"/>
      <c r="G223" s="446">
        <v>17.739999999999998</v>
      </c>
      <c r="H223" s="383"/>
    </row>
    <row r="224" spans="1:8" ht="76.5" customHeight="1" x14ac:dyDescent="0.35">
      <c r="A224" s="384"/>
      <c r="B224" s="453"/>
      <c r="C224" s="454" t="s">
        <v>797</v>
      </c>
      <c r="D224" s="455"/>
      <c r="E224" s="456"/>
      <c r="F224" s="455"/>
      <c r="G224" s="455">
        <v>179526.65</v>
      </c>
      <c r="H224" s="383"/>
    </row>
    <row r="225" spans="1:8" ht="23.25" x14ac:dyDescent="0.35">
      <c r="A225" s="384"/>
      <c r="B225" s="393"/>
      <c r="C225" s="387"/>
      <c r="D225" s="384"/>
      <c r="E225" s="385"/>
      <c r="F225" s="442"/>
      <c r="G225" s="457"/>
      <c r="H225" s="383"/>
    </row>
    <row r="226" spans="1:8" ht="28.5" x14ac:dyDescent="0.45">
      <c r="B226" s="391"/>
      <c r="C226" s="392"/>
      <c r="D226" s="390"/>
      <c r="E226" s="382"/>
      <c r="F226" s="382"/>
      <c r="G226" s="382"/>
      <c r="H226" s="478">
        <f>SUM(H140:H225)</f>
        <v>265598.59999999998</v>
      </c>
    </row>
    <row r="227" spans="1:8" ht="28.5" x14ac:dyDescent="0.45">
      <c r="B227" s="391"/>
      <c r="C227" s="392"/>
      <c r="D227" s="390"/>
      <c r="E227" s="382"/>
      <c r="F227" s="382"/>
      <c r="G227" s="382"/>
      <c r="H227" s="478">
        <v>160177.07999999999</v>
      </c>
    </row>
    <row r="228" spans="1:8" ht="28.5" x14ac:dyDescent="0.45">
      <c r="B228" s="391"/>
      <c r="C228" s="392"/>
      <c r="D228" s="390"/>
      <c r="E228" s="382"/>
      <c r="F228" s="382"/>
      <c r="G228" s="382"/>
      <c r="H228" s="476">
        <f>SUM(H226:H227)</f>
        <v>425775.67999999993</v>
      </c>
    </row>
  </sheetData>
  <mergeCells count="23">
    <mergeCell ref="A3:G3"/>
    <mergeCell ref="B181:G181"/>
    <mergeCell ref="B197:G197"/>
    <mergeCell ref="B202:G202"/>
    <mergeCell ref="B205:G205"/>
    <mergeCell ref="B14:G14"/>
    <mergeCell ref="B4:G4"/>
    <mergeCell ref="B5:G5"/>
    <mergeCell ref="B6:E6"/>
    <mergeCell ref="B13:G13"/>
    <mergeCell ref="B218:G218"/>
    <mergeCell ref="B169:G169"/>
    <mergeCell ref="C65:G65"/>
    <mergeCell ref="C74:G74"/>
    <mergeCell ref="C96:G96"/>
    <mergeCell ref="C103:G103"/>
    <mergeCell ref="C108:G108"/>
    <mergeCell ref="C110:G110"/>
    <mergeCell ref="C112:G112"/>
    <mergeCell ref="C129:G129"/>
    <mergeCell ref="C133:G133"/>
    <mergeCell ref="B139:G139"/>
    <mergeCell ref="B140:G140"/>
  </mergeCells>
  <pageMargins left="0.11811023622047245" right="0.11811023622047245" top="0.74803149606299213" bottom="0.55118110236220474" header="0.31496062992125984" footer="0.31496062992125984"/>
  <pageSetup scale="85" orientation="landscape" horizontalDpi="120" verticalDpi="72" r:id="rId1"/>
  <headerFooter>
    <oddHeader>Página 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topLeftCell="A4" workbookViewId="0">
      <selection activeCell="F25" sqref="F25"/>
    </sheetView>
  </sheetViews>
  <sheetFormatPr baseColWidth="10" defaultRowHeight="15" x14ac:dyDescent="0.25"/>
  <cols>
    <col min="2" max="2" width="42.85546875" customWidth="1"/>
    <col min="3" max="3" width="25.28515625" customWidth="1"/>
    <col min="4" max="4" width="23.5703125" customWidth="1"/>
  </cols>
  <sheetData>
    <row r="1" spans="1:4" ht="22.5" x14ac:dyDescent="0.45">
      <c r="A1" s="645" t="s">
        <v>98</v>
      </c>
      <c r="B1" s="645"/>
      <c r="C1" s="645"/>
      <c r="D1" s="645"/>
    </row>
    <row r="2" spans="1:4" ht="22.5" x14ac:dyDescent="0.45">
      <c r="A2" s="645" t="s">
        <v>163</v>
      </c>
      <c r="B2" s="645"/>
      <c r="C2" s="645"/>
      <c r="D2" s="645"/>
    </row>
    <row r="3" spans="1:4" ht="23.25" thickBot="1" x14ac:dyDescent="0.5">
      <c r="A3" s="645" t="s">
        <v>162</v>
      </c>
      <c r="B3" s="645"/>
      <c r="C3" s="645"/>
      <c r="D3" s="645"/>
    </row>
    <row r="4" spans="1:4" ht="22.5" x14ac:dyDescent="0.45">
      <c r="A4" s="646" t="s">
        <v>100</v>
      </c>
      <c r="B4" s="646"/>
      <c r="C4" s="646"/>
      <c r="D4" s="646"/>
    </row>
    <row r="5" spans="1:4" ht="22.5" x14ac:dyDescent="0.45">
      <c r="A5" s="647" t="s">
        <v>164</v>
      </c>
      <c r="B5" s="647"/>
      <c r="C5" s="647"/>
      <c r="D5" s="647"/>
    </row>
    <row r="6" spans="1:4" ht="22.5" x14ac:dyDescent="0.45">
      <c r="A6" s="648" t="s">
        <v>165</v>
      </c>
      <c r="B6" s="648"/>
      <c r="C6" s="648"/>
      <c r="D6" s="648"/>
    </row>
    <row r="7" spans="1:4" ht="21.75" thickBot="1" x14ac:dyDescent="0.45">
      <c r="A7" s="649" t="s">
        <v>166</v>
      </c>
      <c r="B7" s="649"/>
      <c r="C7" s="649"/>
      <c r="D7" s="649"/>
    </row>
    <row r="8" spans="1:4" ht="21" x14ac:dyDescent="0.4">
      <c r="A8" s="75"/>
      <c r="B8" s="650"/>
      <c r="C8" s="650"/>
      <c r="D8" s="75"/>
    </row>
    <row r="9" spans="1:4" ht="22.5" x14ac:dyDescent="0.45">
      <c r="A9" s="76" t="s">
        <v>167</v>
      </c>
      <c r="B9" s="651" t="s">
        <v>96</v>
      </c>
      <c r="C9" s="651"/>
      <c r="D9" s="77">
        <v>908723.61</v>
      </c>
    </row>
    <row r="10" spans="1:4" ht="22.5" x14ac:dyDescent="0.45">
      <c r="A10" s="76"/>
      <c r="B10" s="644"/>
      <c r="C10" s="644"/>
      <c r="D10" s="75"/>
    </row>
    <row r="11" spans="1:4" ht="22.5" x14ac:dyDescent="0.45">
      <c r="A11" s="76" t="s">
        <v>168</v>
      </c>
      <c r="B11" s="651" t="s">
        <v>95</v>
      </c>
      <c r="C11" s="651"/>
      <c r="D11" s="77">
        <f>+'DETALLE DE EGRESOS'!D151</f>
        <v>2027703.76</v>
      </c>
    </row>
    <row r="12" spans="1:4" ht="22.5" x14ac:dyDescent="0.45">
      <c r="A12" s="76"/>
      <c r="B12" s="644"/>
      <c r="C12" s="644"/>
      <c r="D12" s="75"/>
    </row>
    <row r="13" spans="1:4" ht="22.5" x14ac:dyDescent="0.45">
      <c r="A13" s="76" t="s">
        <v>169</v>
      </c>
      <c r="B13" s="651" t="s">
        <v>170</v>
      </c>
      <c r="C13" s="651"/>
      <c r="D13" s="77">
        <v>2584</v>
      </c>
    </row>
    <row r="14" spans="1:4" ht="21.75" thickBot="1" x14ac:dyDescent="0.45">
      <c r="A14" s="75"/>
      <c r="B14" s="652"/>
      <c r="C14" s="652"/>
      <c r="D14" s="75"/>
    </row>
    <row r="15" spans="1:4" ht="23.25" thickBot="1" x14ac:dyDescent="0.5">
      <c r="A15" s="85"/>
      <c r="B15" s="653" t="s">
        <v>93</v>
      </c>
      <c r="C15" s="653"/>
      <c r="D15" s="86">
        <f>SUM(D8:D14)</f>
        <v>2939011.37</v>
      </c>
    </row>
    <row r="16" spans="1:4" ht="23.25" thickBot="1" x14ac:dyDescent="0.5">
      <c r="A16" s="73"/>
      <c r="B16" s="78"/>
      <c r="C16" s="78"/>
      <c r="D16" s="79"/>
    </row>
    <row r="17" spans="1:4" ht="22.5" x14ac:dyDescent="0.45">
      <c r="A17" s="654" t="s">
        <v>171</v>
      </c>
      <c r="B17" s="654"/>
      <c r="C17" s="654"/>
      <c r="D17" s="654"/>
    </row>
    <row r="18" spans="1:4" ht="21.75" thickBot="1" x14ac:dyDescent="0.45">
      <c r="A18" s="655" t="s">
        <v>166</v>
      </c>
      <c r="B18" s="655"/>
      <c r="C18" s="655"/>
      <c r="D18" s="655"/>
    </row>
    <row r="19" spans="1:4" ht="23.25" thickBot="1" x14ac:dyDescent="0.5">
      <c r="A19" s="87" t="s">
        <v>172</v>
      </c>
      <c r="B19" s="88" t="s">
        <v>173</v>
      </c>
      <c r="C19" s="89" t="s">
        <v>90</v>
      </c>
      <c r="D19" s="89" t="s">
        <v>94</v>
      </c>
    </row>
    <row r="20" spans="1:4" ht="21" x14ac:dyDescent="0.4">
      <c r="A20" s="71"/>
      <c r="B20" s="73"/>
      <c r="C20" s="80"/>
      <c r="D20" s="80"/>
    </row>
    <row r="21" spans="1:4" ht="22.5" x14ac:dyDescent="0.45">
      <c r="A21" s="81">
        <v>1</v>
      </c>
      <c r="B21" s="82" t="s">
        <v>174</v>
      </c>
      <c r="C21" s="77">
        <v>2200051.1800000002</v>
      </c>
      <c r="D21" s="77">
        <v>2200051.1800000002</v>
      </c>
    </row>
    <row r="22" spans="1:4" ht="22.5" x14ac:dyDescent="0.45">
      <c r="A22" s="81"/>
      <c r="B22" s="82"/>
      <c r="C22" s="83"/>
      <c r="D22" s="80"/>
    </row>
    <row r="23" spans="1:4" ht="22.5" x14ac:dyDescent="0.45">
      <c r="A23" s="81">
        <v>2</v>
      </c>
      <c r="B23" s="82" t="s">
        <v>175</v>
      </c>
      <c r="C23" s="77">
        <f>+'DETALLE DE EGRESOS'!F142</f>
        <v>500878.79000000004</v>
      </c>
      <c r="D23" s="77">
        <v>500878.79</v>
      </c>
    </row>
    <row r="24" spans="1:4" ht="22.5" x14ac:dyDescent="0.45">
      <c r="A24" s="81"/>
      <c r="B24" s="82"/>
      <c r="C24" s="83"/>
      <c r="D24" s="80"/>
    </row>
    <row r="25" spans="1:4" ht="22.5" x14ac:dyDescent="0.45">
      <c r="A25" s="81">
        <v>3</v>
      </c>
      <c r="B25" s="82" t="s">
        <v>176</v>
      </c>
      <c r="C25" s="77">
        <f>+'DETALLE DE EGRESOS'!H142</f>
        <v>58554.75</v>
      </c>
      <c r="D25" s="77">
        <v>58554.75</v>
      </c>
    </row>
    <row r="26" spans="1:4" ht="22.5" x14ac:dyDescent="0.45">
      <c r="A26" s="81"/>
      <c r="B26" s="82"/>
      <c r="C26" s="83"/>
      <c r="D26" s="80"/>
    </row>
    <row r="27" spans="1:4" ht="22.5" x14ac:dyDescent="0.45">
      <c r="A27" s="81">
        <v>4</v>
      </c>
      <c r="B27" s="82" t="s">
        <v>177</v>
      </c>
      <c r="C27" s="77">
        <f>+'ESTRUCTURA PRESUPUESTARIA'!F61</f>
        <v>179526.65</v>
      </c>
      <c r="D27" s="77">
        <v>179526.65</v>
      </c>
    </row>
    <row r="28" spans="1:4" ht="23.25" thickBot="1" x14ac:dyDescent="0.5">
      <c r="A28" s="84"/>
      <c r="B28" s="73"/>
      <c r="C28" s="83"/>
      <c r="D28" s="80"/>
    </row>
    <row r="29" spans="1:4" ht="23.25" thickBot="1" x14ac:dyDescent="0.5">
      <c r="A29" s="90"/>
      <c r="B29" s="88" t="s">
        <v>178</v>
      </c>
      <c r="C29" s="91">
        <f>SUM(C20:C28)</f>
        <v>2939011.37</v>
      </c>
      <c r="D29" s="91">
        <f>SUM(D20:D28)</f>
        <v>2939011.37</v>
      </c>
    </row>
  </sheetData>
  <mergeCells count="17">
    <mergeCell ref="B13:C13"/>
    <mergeCell ref="B14:C14"/>
    <mergeCell ref="B15:C15"/>
    <mergeCell ref="A17:D17"/>
    <mergeCell ref="A18:D18"/>
    <mergeCell ref="B12:C12"/>
    <mergeCell ref="A1:D1"/>
    <mergeCell ref="A2:D2"/>
    <mergeCell ref="A3:D3"/>
    <mergeCell ref="A4:D4"/>
    <mergeCell ref="A5:D5"/>
    <mergeCell ref="A6:D6"/>
    <mergeCell ref="A7:D7"/>
    <mergeCell ref="B8:C8"/>
    <mergeCell ref="B9:C9"/>
    <mergeCell ref="B10:C10"/>
    <mergeCell ref="B11:C11"/>
  </mergeCells>
  <pageMargins left="0.82677165354330717" right="0.23622047244094491" top="0.74803149606299213" bottom="0.15748031496062992" header="0.31496062992125984" footer="0.31496062992125984"/>
  <pageSetup scale="90" orientation="portrait" horizontalDpi="120" verticalDpi="72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4"/>
  <sheetViews>
    <sheetView topLeftCell="A10" workbookViewId="0">
      <selection activeCell="G29" sqref="G29"/>
    </sheetView>
  </sheetViews>
  <sheetFormatPr baseColWidth="10" defaultRowHeight="15" x14ac:dyDescent="0.25"/>
  <cols>
    <col min="2" max="2" width="67.140625" customWidth="1"/>
    <col min="3" max="3" width="24.140625" customWidth="1"/>
  </cols>
  <sheetData>
    <row r="2" spans="1:3" ht="24.75" x14ac:dyDescent="0.5">
      <c r="A2" s="656" t="s">
        <v>98</v>
      </c>
      <c r="B2" s="656"/>
      <c r="C2" s="656"/>
    </row>
    <row r="3" spans="1:3" ht="24.75" x14ac:dyDescent="0.5">
      <c r="A3" s="656" t="s">
        <v>179</v>
      </c>
      <c r="B3" s="656"/>
      <c r="C3" s="656"/>
    </row>
    <row r="4" spans="1:3" ht="24.75" x14ac:dyDescent="0.5">
      <c r="A4" s="656" t="s">
        <v>89</v>
      </c>
      <c r="B4" s="656"/>
      <c r="C4" s="656"/>
    </row>
    <row r="5" spans="1:3" ht="25.5" thickBot="1" x14ac:dyDescent="0.55000000000000004">
      <c r="A5" s="656" t="s">
        <v>162</v>
      </c>
      <c r="B5" s="656"/>
      <c r="C5" s="656"/>
    </row>
    <row r="6" spans="1:3" ht="22.5" x14ac:dyDescent="0.45">
      <c r="A6" s="654" t="s">
        <v>100</v>
      </c>
      <c r="B6" s="654"/>
      <c r="C6" s="654"/>
    </row>
    <row r="7" spans="1:3" ht="22.5" x14ac:dyDescent="0.45">
      <c r="A7" s="657" t="s">
        <v>180</v>
      </c>
      <c r="B7" s="657"/>
      <c r="C7" s="657"/>
    </row>
    <row r="8" spans="1:3" ht="22.5" x14ac:dyDescent="0.45">
      <c r="A8" s="658" t="s">
        <v>181</v>
      </c>
      <c r="B8" s="658"/>
      <c r="C8" s="658"/>
    </row>
    <row r="9" spans="1:3" ht="21.75" thickBot="1" x14ac:dyDescent="0.45">
      <c r="A9" s="655" t="s">
        <v>166</v>
      </c>
      <c r="B9" s="655"/>
      <c r="C9" s="655"/>
    </row>
    <row r="10" spans="1:3" ht="22.5" x14ac:dyDescent="0.45">
      <c r="A10" s="81">
        <v>11</v>
      </c>
      <c r="B10" s="101" t="s">
        <v>182</v>
      </c>
      <c r="C10" s="102">
        <v>142713.98000000001</v>
      </c>
    </row>
    <row r="11" spans="1:3" ht="22.5" x14ac:dyDescent="0.45">
      <c r="A11" s="81">
        <v>12</v>
      </c>
      <c r="B11" s="103" t="s">
        <v>183</v>
      </c>
      <c r="C11" s="104">
        <v>292757.68</v>
      </c>
    </row>
    <row r="12" spans="1:3" ht="22.5" x14ac:dyDescent="0.45">
      <c r="A12" s="81">
        <v>14</v>
      </c>
      <c r="B12" s="103" t="s">
        <v>42</v>
      </c>
      <c r="C12" s="77">
        <v>3252.61</v>
      </c>
    </row>
    <row r="13" spans="1:3" ht="22.5" x14ac:dyDescent="0.45">
      <c r="A13" s="81">
        <v>15</v>
      </c>
      <c r="B13" s="103" t="s">
        <v>184</v>
      </c>
      <c r="C13" s="77">
        <v>21989.59</v>
      </c>
    </row>
    <row r="14" spans="1:3" ht="22.5" x14ac:dyDescent="0.45">
      <c r="A14" s="81">
        <v>16</v>
      </c>
      <c r="B14" s="103" t="s">
        <v>185</v>
      </c>
      <c r="C14" s="77">
        <v>406592.52</v>
      </c>
    </row>
    <row r="15" spans="1:3" ht="22.5" x14ac:dyDescent="0.45">
      <c r="A15" s="81">
        <v>21</v>
      </c>
      <c r="B15" s="103" t="s">
        <v>186</v>
      </c>
      <c r="C15" s="77">
        <v>0</v>
      </c>
    </row>
    <row r="16" spans="1:3" ht="22.5" x14ac:dyDescent="0.45">
      <c r="A16" s="81">
        <v>22</v>
      </c>
      <c r="B16" s="103" t="s">
        <v>187</v>
      </c>
      <c r="C16" s="77">
        <v>30790.84</v>
      </c>
    </row>
    <row r="17" spans="1:3" ht="39.75" customHeight="1" x14ac:dyDescent="0.45">
      <c r="A17" s="81">
        <v>22</v>
      </c>
      <c r="B17" s="105" t="s">
        <v>188</v>
      </c>
      <c r="C17" s="77">
        <v>1219777.32</v>
      </c>
    </row>
    <row r="18" spans="1:3" ht="22.5" x14ac:dyDescent="0.45">
      <c r="A18" s="81">
        <v>32</v>
      </c>
      <c r="B18" s="103" t="s">
        <v>189</v>
      </c>
      <c r="C18" s="77">
        <v>821136.83</v>
      </c>
    </row>
    <row r="19" spans="1:3" ht="21.75" thickBot="1" x14ac:dyDescent="0.45">
      <c r="A19" s="72"/>
      <c r="B19" s="106"/>
      <c r="C19" s="106"/>
    </row>
    <row r="20" spans="1:3" ht="23.25" thickBot="1" x14ac:dyDescent="0.5">
      <c r="A20" s="112"/>
      <c r="B20" s="89" t="s">
        <v>93</v>
      </c>
      <c r="C20" s="113">
        <f>SUM(C10:C19)</f>
        <v>2939011.37</v>
      </c>
    </row>
    <row r="21" spans="1:3" ht="23.25" thickBot="1" x14ac:dyDescent="0.5">
      <c r="A21" s="73"/>
      <c r="B21" s="107"/>
      <c r="C21" s="108"/>
    </row>
    <row r="22" spans="1:3" ht="22.5" x14ac:dyDescent="0.45">
      <c r="A22" s="654" t="s">
        <v>100</v>
      </c>
      <c r="B22" s="654"/>
      <c r="C22" s="654"/>
    </row>
    <row r="23" spans="1:3" ht="22.5" x14ac:dyDescent="0.45">
      <c r="A23" s="657" t="s">
        <v>190</v>
      </c>
      <c r="B23" s="657"/>
      <c r="C23" s="657"/>
    </row>
    <row r="24" spans="1:3" ht="22.5" x14ac:dyDescent="0.45">
      <c r="A24" s="658" t="s">
        <v>191</v>
      </c>
      <c r="B24" s="658"/>
      <c r="C24" s="658"/>
    </row>
    <row r="25" spans="1:3" ht="21.75" thickBot="1" x14ac:dyDescent="0.45">
      <c r="A25" s="655" t="s">
        <v>166</v>
      </c>
      <c r="B25" s="655"/>
      <c r="C25" s="655"/>
    </row>
    <row r="26" spans="1:3" ht="22.5" x14ac:dyDescent="0.45">
      <c r="A26" s="109">
        <v>51</v>
      </c>
      <c r="B26" s="103" t="s">
        <v>192</v>
      </c>
      <c r="C26" s="77">
        <v>633468.63</v>
      </c>
    </row>
    <row r="27" spans="1:3" ht="22.5" x14ac:dyDescent="0.45">
      <c r="A27" s="109">
        <v>54</v>
      </c>
      <c r="B27" s="103" t="s">
        <v>193</v>
      </c>
      <c r="C27" s="77">
        <v>246168.97</v>
      </c>
    </row>
    <row r="28" spans="1:3" ht="22.5" x14ac:dyDescent="0.45">
      <c r="A28" s="109">
        <v>55</v>
      </c>
      <c r="B28" s="103" t="s">
        <v>194</v>
      </c>
      <c r="C28" s="77">
        <v>6050</v>
      </c>
    </row>
    <row r="29" spans="1:3" ht="22.5" x14ac:dyDescent="0.45">
      <c r="A29" s="109">
        <v>56</v>
      </c>
      <c r="B29" s="103" t="s">
        <v>195</v>
      </c>
      <c r="C29" s="77">
        <v>6180</v>
      </c>
    </row>
    <row r="30" spans="1:3" ht="22.5" x14ac:dyDescent="0.45">
      <c r="A30" s="109">
        <v>72</v>
      </c>
      <c r="B30" s="103" t="s">
        <v>189</v>
      </c>
      <c r="C30" s="77">
        <v>819208.82</v>
      </c>
    </row>
    <row r="31" spans="1:3" ht="22.5" x14ac:dyDescent="0.45">
      <c r="A31" s="109" t="s">
        <v>196</v>
      </c>
      <c r="B31" s="103" t="s">
        <v>197</v>
      </c>
      <c r="C31" s="77">
        <v>1227934.95</v>
      </c>
    </row>
    <row r="32" spans="1:3" ht="22.5" x14ac:dyDescent="0.45">
      <c r="A32" s="109">
        <v>99</v>
      </c>
      <c r="B32" s="103" t="s">
        <v>198</v>
      </c>
      <c r="C32" s="77">
        <v>0</v>
      </c>
    </row>
    <row r="33" spans="1:3" ht="23.25" thickBot="1" x14ac:dyDescent="0.5">
      <c r="A33" s="110"/>
      <c r="B33" s="111"/>
      <c r="C33" s="111"/>
    </row>
    <row r="34" spans="1:3" ht="23.25" thickBot="1" x14ac:dyDescent="0.5">
      <c r="A34" s="112"/>
      <c r="B34" s="114" t="s">
        <v>93</v>
      </c>
      <c r="C34" s="115">
        <f>SUM(C26:C32)</f>
        <v>2939011.37</v>
      </c>
    </row>
  </sheetData>
  <mergeCells count="12">
    <mergeCell ref="A25:C25"/>
    <mergeCell ref="A2:C2"/>
    <mergeCell ref="A3:C3"/>
    <mergeCell ref="A4:C4"/>
    <mergeCell ref="A5:C5"/>
    <mergeCell ref="A6:C6"/>
    <mergeCell ref="A7:C7"/>
    <mergeCell ref="A8:C8"/>
    <mergeCell ref="A9:C9"/>
    <mergeCell ref="A22:C22"/>
    <mergeCell ref="A23:C23"/>
    <mergeCell ref="A24:C24"/>
  </mergeCells>
  <pageMargins left="1.1023622047244095" right="0.31496062992125984" top="0.55118110236220474" bottom="0.55118110236220474" header="0.31496062992125984" footer="0.31496062992125984"/>
  <pageSetup scale="90" orientation="portrait" horizontalDpi="120" verticalDpi="7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3"/>
  <sheetViews>
    <sheetView workbookViewId="0">
      <selection activeCell="G76" sqref="G76"/>
    </sheetView>
  </sheetViews>
  <sheetFormatPr baseColWidth="10" defaultRowHeight="15" x14ac:dyDescent="0.25"/>
  <cols>
    <col min="1" max="1" width="15" bestFit="1" customWidth="1"/>
    <col min="2" max="2" width="55.140625" customWidth="1"/>
    <col min="3" max="3" width="31" customWidth="1"/>
    <col min="4" max="4" width="30.140625" customWidth="1"/>
    <col min="5" max="5" width="29.42578125" customWidth="1"/>
    <col min="7" max="7" width="18.7109375" bestFit="1" customWidth="1"/>
  </cols>
  <sheetData>
    <row r="2" spans="1:5" ht="22.5" x14ac:dyDescent="0.25">
      <c r="A2" s="661" t="s">
        <v>199</v>
      </c>
      <c r="B2" s="661"/>
      <c r="C2" s="661"/>
      <c r="D2" s="661"/>
      <c r="E2" s="661"/>
    </row>
    <row r="3" spans="1:5" ht="22.5" x14ac:dyDescent="0.25">
      <c r="A3" s="661" t="s">
        <v>166</v>
      </c>
      <c r="B3" s="661"/>
      <c r="C3" s="661"/>
      <c r="D3" s="661"/>
      <c r="E3" s="661"/>
    </row>
    <row r="4" spans="1:5" ht="22.5" x14ac:dyDescent="0.25">
      <c r="A4" s="662" t="s">
        <v>200</v>
      </c>
      <c r="B4" s="662"/>
      <c r="C4" s="662"/>
      <c r="D4" s="662"/>
      <c r="E4" s="662"/>
    </row>
    <row r="5" spans="1:5" ht="22.5" x14ac:dyDescent="0.25">
      <c r="A5" s="661" t="s">
        <v>266</v>
      </c>
      <c r="B5" s="661"/>
      <c r="C5" s="661"/>
      <c r="D5" s="661"/>
      <c r="E5" s="661"/>
    </row>
    <row r="6" spans="1:5" ht="23.25" thickBot="1" x14ac:dyDescent="0.3">
      <c r="A6" s="663" t="s">
        <v>201</v>
      </c>
      <c r="B6" s="663"/>
      <c r="C6" s="663"/>
      <c r="D6" s="663"/>
      <c r="E6" s="663"/>
    </row>
    <row r="7" spans="1:5" ht="23.25" thickBot="1" x14ac:dyDescent="0.3">
      <c r="A7" s="178" t="s">
        <v>202</v>
      </c>
      <c r="B7" s="179" t="s">
        <v>203</v>
      </c>
      <c r="C7" s="180" t="s">
        <v>204</v>
      </c>
      <c r="D7" s="180" t="s">
        <v>204</v>
      </c>
      <c r="E7" s="181" t="s">
        <v>93</v>
      </c>
    </row>
    <row r="8" spans="1:5" ht="22.5" x14ac:dyDescent="0.25">
      <c r="A8" s="182">
        <v>11</v>
      </c>
      <c r="B8" s="183" t="s">
        <v>182</v>
      </c>
      <c r="C8" s="184"/>
      <c r="D8" s="185">
        <f>+C9</f>
        <v>142713.98000000001</v>
      </c>
      <c r="E8" s="186"/>
    </row>
    <row r="9" spans="1:5" ht="22.5" x14ac:dyDescent="0.25">
      <c r="A9" s="187">
        <v>118</v>
      </c>
      <c r="B9" s="188" t="s">
        <v>205</v>
      </c>
      <c r="C9" s="189">
        <f>SUM(C10:C17)</f>
        <v>142713.98000000001</v>
      </c>
      <c r="D9" s="190"/>
      <c r="E9" s="191"/>
    </row>
    <row r="10" spans="1:5" ht="22.5" x14ac:dyDescent="0.25">
      <c r="A10" s="192">
        <v>11801</v>
      </c>
      <c r="B10" s="193" t="s">
        <v>206</v>
      </c>
      <c r="C10" s="194">
        <v>13245.29</v>
      </c>
      <c r="D10" s="193"/>
      <c r="E10" s="195"/>
    </row>
    <row r="11" spans="1:5" ht="22.5" x14ac:dyDescent="0.25">
      <c r="A11" s="192">
        <v>11802</v>
      </c>
      <c r="B11" s="193" t="s">
        <v>207</v>
      </c>
      <c r="C11" s="194">
        <v>30387.87</v>
      </c>
      <c r="D11" s="193"/>
      <c r="E11" s="195"/>
    </row>
    <row r="12" spans="1:5" ht="22.5" x14ac:dyDescent="0.25">
      <c r="A12" s="192">
        <v>11803</v>
      </c>
      <c r="B12" s="193" t="s">
        <v>208</v>
      </c>
      <c r="C12" s="194">
        <v>11787.93</v>
      </c>
      <c r="D12" s="193"/>
      <c r="E12" s="195"/>
    </row>
    <row r="13" spans="1:5" ht="22.5" x14ac:dyDescent="0.25">
      <c r="A13" s="192">
        <v>11804</v>
      </c>
      <c r="B13" s="193" t="s">
        <v>209</v>
      </c>
      <c r="C13" s="194">
        <v>81269.53</v>
      </c>
      <c r="D13" s="193"/>
      <c r="E13" s="195"/>
    </row>
    <row r="14" spans="1:5" ht="22.5" x14ac:dyDescent="0.25">
      <c r="A14" s="192">
        <v>11806</v>
      </c>
      <c r="B14" s="193" t="s">
        <v>210</v>
      </c>
      <c r="C14" s="194">
        <v>705.28</v>
      </c>
      <c r="D14" s="193"/>
      <c r="E14" s="195"/>
    </row>
    <row r="15" spans="1:5" ht="22.5" x14ac:dyDescent="0.25">
      <c r="A15" s="192">
        <v>11816</v>
      </c>
      <c r="B15" s="193" t="s">
        <v>211</v>
      </c>
      <c r="C15" s="194">
        <v>2868.69</v>
      </c>
      <c r="D15" s="193"/>
      <c r="E15" s="195"/>
    </row>
    <row r="16" spans="1:5" ht="22.5" x14ac:dyDescent="0.25">
      <c r="A16" s="192">
        <v>11818</v>
      </c>
      <c r="B16" s="193" t="s">
        <v>212</v>
      </c>
      <c r="C16" s="194">
        <v>2106.2199999999998</v>
      </c>
      <c r="D16" s="193"/>
      <c r="E16" s="195"/>
    </row>
    <row r="17" spans="1:5" ht="22.5" x14ac:dyDescent="0.25">
      <c r="A17" s="192">
        <v>11899</v>
      </c>
      <c r="B17" s="193" t="s">
        <v>213</v>
      </c>
      <c r="C17" s="194">
        <v>343.17</v>
      </c>
      <c r="D17" s="193"/>
      <c r="E17" s="195"/>
    </row>
    <row r="18" spans="1:5" ht="22.5" x14ac:dyDescent="0.25">
      <c r="A18" s="187">
        <v>12</v>
      </c>
      <c r="B18" s="196" t="s">
        <v>183</v>
      </c>
      <c r="C18" s="197"/>
      <c r="D18" s="198">
        <f>+C19+C34</f>
        <v>292757.67999999993</v>
      </c>
      <c r="E18" s="199"/>
    </row>
    <row r="19" spans="1:5" ht="22.5" x14ac:dyDescent="0.25">
      <c r="A19" s="187">
        <v>121</v>
      </c>
      <c r="B19" s="196" t="s">
        <v>214</v>
      </c>
      <c r="C19" s="198">
        <f>SUM(C20:C33)</f>
        <v>284818.63999999996</v>
      </c>
      <c r="D19" s="200"/>
      <c r="E19" s="195"/>
    </row>
    <row r="20" spans="1:5" ht="22.5" x14ac:dyDescent="0.25">
      <c r="A20" s="192">
        <v>12105</v>
      </c>
      <c r="B20" s="193" t="s">
        <v>215</v>
      </c>
      <c r="C20" s="194">
        <v>39922.67</v>
      </c>
      <c r="D20" s="193"/>
      <c r="E20" s="195"/>
    </row>
    <row r="21" spans="1:5" ht="22.5" x14ac:dyDescent="0.25">
      <c r="A21" s="192">
        <v>12106</v>
      </c>
      <c r="B21" s="193" t="s">
        <v>216</v>
      </c>
      <c r="C21" s="194">
        <v>441.64</v>
      </c>
      <c r="D21" s="193"/>
      <c r="E21" s="195"/>
    </row>
    <row r="22" spans="1:5" ht="22.5" x14ac:dyDescent="0.25">
      <c r="A22" s="192">
        <v>12107</v>
      </c>
      <c r="B22" s="193" t="s">
        <v>217</v>
      </c>
      <c r="C22" s="194">
        <v>29990.3</v>
      </c>
      <c r="D22" s="193"/>
      <c r="E22" s="195"/>
    </row>
    <row r="23" spans="1:5" ht="22.5" x14ac:dyDescent="0.25">
      <c r="A23" s="192">
        <v>12108</v>
      </c>
      <c r="B23" s="193" t="s">
        <v>218</v>
      </c>
      <c r="C23" s="194">
        <v>20146.36</v>
      </c>
      <c r="D23" s="193"/>
      <c r="E23" s="195"/>
    </row>
    <row r="24" spans="1:5" ht="22.5" x14ac:dyDescent="0.25">
      <c r="A24" s="192">
        <v>12109</v>
      </c>
      <c r="B24" s="193" t="s">
        <v>219</v>
      </c>
      <c r="C24" s="194">
        <v>19017.84</v>
      </c>
      <c r="D24" s="193"/>
      <c r="E24" s="195"/>
    </row>
    <row r="25" spans="1:5" ht="22.5" x14ac:dyDescent="0.25">
      <c r="A25" s="192">
        <v>12111</v>
      </c>
      <c r="B25" s="193" t="s">
        <v>220</v>
      </c>
      <c r="C25" s="194">
        <v>8698.07</v>
      </c>
      <c r="D25" s="193"/>
      <c r="E25" s="195"/>
    </row>
    <row r="26" spans="1:5" ht="22.5" x14ac:dyDescent="0.25">
      <c r="A26" s="192">
        <v>12112</v>
      </c>
      <c r="B26" s="193" t="s">
        <v>221</v>
      </c>
      <c r="C26" s="194">
        <v>2030.72</v>
      </c>
      <c r="D26" s="193"/>
      <c r="E26" s="195"/>
    </row>
    <row r="27" spans="1:5" ht="22.5" x14ac:dyDescent="0.25">
      <c r="A27" s="192">
        <v>12113</v>
      </c>
      <c r="B27" s="193" t="s">
        <v>222</v>
      </c>
      <c r="C27" s="194">
        <v>16202.55</v>
      </c>
      <c r="D27" s="193"/>
      <c r="E27" s="195"/>
    </row>
    <row r="28" spans="1:5" ht="22.5" x14ac:dyDescent="0.25">
      <c r="A28" s="192">
        <v>12114</v>
      </c>
      <c r="B28" s="193" t="s">
        <v>223</v>
      </c>
      <c r="C28" s="194">
        <v>15530.93</v>
      </c>
      <c r="D28" s="193"/>
      <c r="E28" s="195"/>
    </row>
    <row r="29" spans="1:5" ht="22.5" x14ac:dyDescent="0.25">
      <c r="A29" s="192">
        <v>12115</v>
      </c>
      <c r="B29" s="193" t="s">
        <v>224</v>
      </c>
      <c r="C29" s="194">
        <v>47720.79</v>
      </c>
      <c r="D29" s="193"/>
      <c r="E29" s="195"/>
    </row>
    <row r="30" spans="1:5" ht="22.5" x14ac:dyDescent="0.25">
      <c r="A30" s="192">
        <v>12117</v>
      </c>
      <c r="B30" s="193" t="s">
        <v>225</v>
      </c>
      <c r="C30" s="194">
        <v>6718.18</v>
      </c>
      <c r="D30" s="193"/>
      <c r="E30" s="195"/>
    </row>
    <row r="31" spans="1:5" ht="22.5" x14ac:dyDescent="0.25">
      <c r="A31" s="192">
        <v>12118</v>
      </c>
      <c r="B31" s="193" t="s">
        <v>226</v>
      </c>
      <c r="C31" s="194">
        <v>51786.63</v>
      </c>
      <c r="D31" s="193"/>
      <c r="E31" s="195"/>
    </row>
    <row r="32" spans="1:5" ht="22.5" x14ac:dyDescent="0.25">
      <c r="A32" s="192">
        <v>12119</v>
      </c>
      <c r="B32" s="193" t="s">
        <v>227</v>
      </c>
      <c r="C32" s="194">
        <v>5699.85</v>
      </c>
      <c r="D32" s="193"/>
      <c r="E32" s="195"/>
    </row>
    <row r="33" spans="1:5" ht="22.5" x14ac:dyDescent="0.25">
      <c r="A33" s="192">
        <v>12123</v>
      </c>
      <c r="B33" s="193" t="s">
        <v>228</v>
      </c>
      <c r="C33" s="194">
        <v>20912.11</v>
      </c>
      <c r="D33" s="193"/>
      <c r="E33" s="195"/>
    </row>
    <row r="34" spans="1:5" ht="22.5" x14ac:dyDescent="0.25">
      <c r="A34" s="187">
        <v>122</v>
      </c>
      <c r="B34" s="196" t="s">
        <v>229</v>
      </c>
      <c r="C34" s="198">
        <f>SUM(C35:C36)</f>
        <v>7939.04</v>
      </c>
      <c r="D34" s="200"/>
      <c r="E34" s="195"/>
    </row>
    <row r="35" spans="1:5" ht="22.5" x14ac:dyDescent="0.25">
      <c r="A35" s="192">
        <v>12210</v>
      </c>
      <c r="B35" s="193" t="s">
        <v>230</v>
      </c>
      <c r="C35" s="194">
        <v>5819.21</v>
      </c>
      <c r="D35" s="193"/>
      <c r="E35" s="195"/>
    </row>
    <row r="36" spans="1:5" ht="22.5" x14ac:dyDescent="0.25">
      <c r="A36" s="192">
        <v>12211</v>
      </c>
      <c r="B36" s="193" t="s">
        <v>231</v>
      </c>
      <c r="C36" s="194">
        <v>2119.83</v>
      </c>
      <c r="D36" s="193"/>
      <c r="E36" s="195"/>
    </row>
    <row r="37" spans="1:5" ht="22.5" x14ac:dyDescent="0.25">
      <c r="A37" s="187">
        <v>14</v>
      </c>
      <c r="B37" s="196" t="s">
        <v>42</v>
      </c>
      <c r="C37" s="197"/>
      <c r="D37" s="198">
        <f>+C38+C41</f>
        <v>3252.6099999999997</v>
      </c>
      <c r="E37" s="195"/>
    </row>
    <row r="38" spans="1:5" ht="22.5" x14ac:dyDescent="0.25">
      <c r="A38" s="187">
        <v>141</v>
      </c>
      <c r="B38" s="196" t="s">
        <v>232</v>
      </c>
      <c r="C38" s="198">
        <f>SUM(C39:C40)</f>
        <v>2878.93</v>
      </c>
      <c r="D38" s="193"/>
      <c r="E38" s="195"/>
    </row>
    <row r="39" spans="1:5" ht="22.5" x14ac:dyDescent="0.25">
      <c r="A39" s="192">
        <v>14199</v>
      </c>
      <c r="B39" s="193" t="s">
        <v>233</v>
      </c>
      <c r="C39" s="194">
        <v>0</v>
      </c>
      <c r="D39" s="193"/>
      <c r="E39" s="195"/>
    </row>
    <row r="40" spans="1:5" ht="22.5" x14ac:dyDescent="0.25">
      <c r="A40" s="192">
        <v>14299</v>
      </c>
      <c r="B40" s="193" t="s">
        <v>234</v>
      </c>
      <c r="C40" s="194">
        <v>2878.93</v>
      </c>
      <c r="D40" s="193"/>
      <c r="E40" s="195"/>
    </row>
    <row r="41" spans="1:5" ht="22.5" x14ac:dyDescent="0.25">
      <c r="A41" s="187">
        <v>143</v>
      </c>
      <c r="B41" s="196" t="s">
        <v>235</v>
      </c>
      <c r="C41" s="198">
        <f>+C42</f>
        <v>373.68</v>
      </c>
      <c r="D41" s="193"/>
      <c r="E41" s="195"/>
    </row>
    <row r="42" spans="1:5" ht="22.5" x14ac:dyDescent="0.25">
      <c r="A42" s="192">
        <v>14399</v>
      </c>
      <c r="B42" s="193" t="s">
        <v>687</v>
      </c>
      <c r="C42" s="194">
        <v>373.68</v>
      </c>
      <c r="D42" s="193"/>
      <c r="E42" s="195"/>
    </row>
    <row r="43" spans="1:5" ht="22.5" x14ac:dyDescent="0.25">
      <c r="A43" s="187">
        <v>15</v>
      </c>
      <c r="B43" s="196" t="s">
        <v>184</v>
      </c>
      <c r="C43" s="197"/>
      <c r="D43" s="198">
        <f>+C44+C50+C54</f>
        <v>21989.589999999997</v>
      </c>
      <c r="E43" s="199"/>
    </row>
    <row r="44" spans="1:5" ht="22.5" x14ac:dyDescent="0.25">
      <c r="A44" s="187">
        <v>153</v>
      </c>
      <c r="B44" s="196" t="s">
        <v>236</v>
      </c>
      <c r="C44" s="198">
        <f>SUM(C45:C49)</f>
        <v>4430.43</v>
      </c>
      <c r="D44" s="200"/>
      <c r="E44" s="195"/>
    </row>
    <row r="45" spans="1:5" ht="22.5" x14ac:dyDescent="0.25">
      <c r="A45" s="192">
        <v>15301</v>
      </c>
      <c r="B45" s="193" t="s">
        <v>237</v>
      </c>
      <c r="C45" s="194">
        <v>1368.12</v>
      </c>
      <c r="D45" s="200"/>
      <c r="E45" s="195"/>
    </row>
    <row r="46" spans="1:5" ht="22.5" x14ac:dyDescent="0.25">
      <c r="A46" s="192">
        <v>15302</v>
      </c>
      <c r="B46" s="193" t="s">
        <v>238</v>
      </c>
      <c r="C46" s="194">
        <v>311.19</v>
      </c>
      <c r="D46" s="193"/>
      <c r="E46" s="195"/>
    </row>
    <row r="47" spans="1:5" ht="22.5" x14ac:dyDescent="0.25">
      <c r="A47" s="192">
        <v>15310</v>
      </c>
      <c r="B47" s="193" t="s">
        <v>239</v>
      </c>
      <c r="C47" s="194">
        <v>0</v>
      </c>
      <c r="D47" s="193"/>
      <c r="E47" s="195"/>
    </row>
    <row r="48" spans="1:5" ht="22.5" x14ac:dyDescent="0.25">
      <c r="A48" s="192">
        <v>15312</v>
      </c>
      <c r="B48" s="193" t="s">
        <v>240</v>
      </c>
      <c r="C48" s="194">
        <v>846.4</v>
      </c>
      <c r="D48" s="193"/>
      <c r="E48" s="195"/>
    </row>
    <row r="49" spans="1:5" ht="22.5" x14ac:dyDescent="0.25">
      <c r="A49" s="192">
        <v>15314</v>
      </c>
      <c r="B49" s="193" t="s">
        <v>241</v>
      </c>
      <c r="C49" s="194">
        <v>1904.72</v>
      </c>
      <c r="D49" s="193"/>
      <c r="E49" s="195"/>
    </row>
    <row r="50" spans="1:5" ht="22.5" x14ac:dyDescent="0.25">
      <c r="A50" s="187">
        <v>154</v>
      </c>
      <c r="B50" s="196" t="s">
        <v>242</v>
      </c>
      <c r="C50" s="198">
        <f>SUM(C51:C53)</f>
        <v>8914.5299999999988</v>
      </c>
      <c r="D50" s="200"/>
      <c r="E50" s="195"/>
    </row>
    <row r="51" spans="1:5" ht="22.5" x14ac:dyDescent="0.25">
      <c r="A51" s="192">
        <v>15401</v>
      </c>
      <c r="B51" s="193" t="s">
        <v>243</v>
      </c>
      <c r="C51" s="194">
        <v>0</v>
      </c>
      <c r="D51" s="201"/>
      <c r="E51" s="195"/>
    </row>
    <row r="52" spans="1:5" ht="22.5" x14ac:dyDescent="0.25">
      <c r="A52" s="192">
        <v>15402</v>
      </c>
      <c r="B52" s="193" t="s">
        <v>244</v>
      </c>
      <c r="C52" s="194">
        <v>8889.06</v>
      </c>
      <c r="D52" s="200"/>
      <c r="E52" s="195"/>
    </row>
    <row r="53" spans="1:5" ht="22.5" x14ac:dyDescent="0.25">
      <c r="A53" s="202">
        <v>15499</v>
      </c>
      <c r="B53" s="193" t="s">
        <v>245</v>
      </c>
      <c r="C53" s="194">
        <v>25.47</v>
      </c>
      <c r="D53" s="193"/>
      <c r="E53" s="203"/>
    </row>
    <row r="54" spans="1:5" ht="22.5" x14ac:dyDescent="0.25">
      <c r="A54" s="187">
        <v>157</v>
      </c>
      <c r="B54" s="196" t="s">
        <v>246</v>
      </c>
      <c r="C54" s="198">
        <f>SUM(C55:C57)</f>
        <v>8644.6299999999992</v>
      </c>
      <c r="D54" s="200"/>
      <c r="E54" s="195"/>
    </row>
    <row r="55" spans="1:5" ht="22.5" x14ac:dyDescent="0.25">
      <c r="A55" s="192">
        <v>15701</v>
      </c>
      <c r="B55" s="193" t="s">
        <v>247</v>
      </c>
      <c r="C55" s="194">
        <v>0</v>
      </c>
      <c r="D55" s="193"/>
      <c r="E55" s="195"/>
    </row>
    <row r="56" spans="1:5" ht="22.5" x14ac:dyDescent="0.25">
      <c r="A56" s="192">
        <v>15703</v>
      </c>
      <c r="B56" s="193" t="s">
        <v>248</v>
      </c>
      <c r="C56" s="194">
        <v>0</v>
      </c>
      <c r="D56" s="193"/>
      <c r="E56" s="195"/>
    </row>
    <row r="57" spans="1:5" ht="22.5" x14ac:dyDescent="0.25">
      <c r="A57" s="192">
        <v>15799</v>
      </c>
      <c r="B57" s="193" t="s">
        <v>249</v>
      </c>
      <c r="C57" s="194">
        <v>8644.6299999999992</v>
      </c>
      <c r="D57" s="193"/>
      <c r="E57" s="195"/>
    </row>
    <row r="58" spans="1:5" ht="22.5" x14ac:dyDescent="0.25">
      <c r="A58" s="187">
        <v>16</v>
      </c>
      <c r="B58" s="196" t="s">
        <v>693</v>
      </c>
      <c r="C58" s="198"/>
      <c r="D58" s="200">
        <f>+C59+C61</f>
        <v>406592.52</v>
      </c>
      <c r="E58" s="199"/>
    </row>
    <row r="59" spans="1:5" ht="22.5" x14ac:dyDescent="0.25">
      <c r="A59" s="187">
        <v>162</v>
      </c>
      <c r="B59" s="196" t="s">
        <v>694</v>
      </c>
      <c r="C59" s="198">
        <f>SUM(C60)</f>
        <v>406592.52</v>
      </c>
      <c r="D59" s="200"/>
      <c r="E59" s="195"/>
    </row>
    <row r="60" spans="1:5" ht="22.5" x14ac:dyDescent="0.25">
      <c r="A60" s="192">
        <v>16201</v>
      </c>
      <c r="B60" s="193" t="s">
        <v>250</v>
      </c>
      <c r="C60" s="194">
        <v>406592.52</v>
      </c>
      <c r="D60" s="193"/>
      <c r="E60" s="195"/>
    </row>
    <row r="61" spans="1:5" ht="22.5" x14ac:dyDescent="0.25">
      <c r="A61" s="187">
        <v>164</v>
      </c>
      <c r="B61" s="196" t="s">
        <v>251</v>
      </c>
      <c r="C61" s="198">
        <f>SUM(C62:C64)</f>
        <v>0</v>
      </c>
      <c r="D61" s="193"/>
      <c r="E61" s="195"/>
    </row>
    <row r="62" spans="1:5" ht="22.5" x14ac:dyDescent="0.25">
      <c r="A62" s="192">
        <v>16401</v>
      </c>
      <c r="B62" s="193" t="s">
        <v>252</v>
      </c>
      <c r="C62" s="194">
        <v>0</v>
      </c>
      <c r="D62" s="193"/>
      <c r="E62" s="195"/>
    </row>
    <row r="63" spans="1:5" ht="22.5" x14ac:dyDescent="0.25">
      <c r="A63" s="204">
        <v>16403</v>
      </c>
      <c r="B63" s="193" t="s">
        <v>253</v>
      </c>
      <c r="C63" s="194">
        <v>0</v>
      </c>
      <c r="D63" s="205"/>
      <c r="E63" s="195"/>
    </row>
    <row r="64" spans="1:5" ht="22.5" x14ac:dyDescent="0.25">
      <c r="A64" s="204">
        <v>16405</v>
      </c>
      <c r="B64" s="193" t="s">
        <v>254</v>
      </c>
      <c r="C64" s="194">
        <v>0</v>
      </c>
      <c r="D64" s="205"/>
      <c r="E64" s="195"/>
    </row>
    <row r="65" spans="1:7" ht="22.5" x14ac:dyDescent="0.25">
      <c r="A65" s="187">
        <v>21</v>
      </c>
      <c r="B65" s="196" t="s">
        <v>186</v>
      </c>
      <c r="C65" s="198"/>
      <c r="D65" s="198">
        <f>+C66+C68</f>
        <v>0</v>
      </c>
      <c r="E65" s="195"/>
    </row>
    <row r="66" spans="1:7" ht="22.5" x14ac:dyDescent="0.25">
      <c r="A66" s="187">
        <v>212</v>
      </c>
      <c r="B66" s="196" t="s">
        <v>255</v>
      </c>
      <c r="C66" s="198">
        <f>SUM(C67)</f>
        <v>0</v>
      </c>
      <c r="D66" s="200"/>
      <c r="E66" s="195"/>
    </row>
    <row r="67" spans="1:7" ht="22.5" x14ac:dyDescent="0.25">
      <c r="A67" s="192">
        <v>21201</v>
      </c>
      <c r="B67" s="193" t="s">
        <v>256</v>
      </c>
      <c r="C67" s="194">
        <v>0</v>
      </c>
      <c r="D67" s="193"/>
      <c r="E67" s="195"/>
    </row>
    <row r="68" spans="1:7" ht="46.5" x14ac:dyDescent="0.35">
      <c r="A68" s="187">
        <v>225</v>
      </c>
      <c r="B68" s="374" t="s">
        <v>257</v>
      </c>
      <c r="C68" s="198"/>
      <c r="D68" s="200">
        <f>+C69</f>
        <v>30790.84</v>
      </c>
      <c r="E68" s="195"/>
      <c r="G68" s="487">
        <f>+D68+D58+D43+D37+D18+D8</f>
        <v>898097.22</v>
      </c>
    </row>
    <row r="69" spans="1:7" ht="22.5" x14ac:dyDescent="0.25">
      <c r="A69" s="192">
        <v>22551001</v>
      </c>
      <c r="B69" s="193" t="s">
        <v>258</v>
      </c>
      <c r="C69" s="194">
        <v>30790.84</v>
      </c>
      <c r="D69" s="193"/>
      <c r="E69" s="195"/>
    </row>
    <row r="70" spans="1:7" ht="22.5" x14ac:dyDescent="0.25">
      <c r="A70" s="187">
        <v>22</v>
      </c>
      <c r="B70" s="196" t="s">
        <v>259</v>
      </c>
      <c r="C70" s="198"/>
      <c r="D70" s="200">
        <f>+C71</f>
        <v>1219777.32</v>
      </c>
      <c r="E70" s="199"/>
    </row>
    <row r="71" spans="1:7" ht="22.5" x14ac:dyDescent="0.25">
      <c r="A71" s="187">
        <v>222</v>
      </c>
      <c r="B71" s="196" t="s">
        <v>260</v>
      </c>
      <c r="C71" s="198">
        <f>SUM(C72)</f>
        <v>1219777.32</v>
      </c>
      <c r="D71" s="200"/>
      <c r="E71" s="195"/>
    </row>
    <row r="72" spans="1:7" ht="22.5" x14ac:dyDescent="0.25">
      <c r="A72" s="192">
        <v>22201</v>
      </c>
      <c r="B72" s="193" t="s">
        <v>261</v>
      </c>
      <c r="C72" s="194">
        <v>1219777.32</v>
      </c>
      <c r="D72" s="193"/>
      <c r="E72" s="195"/>
    </row>
    <row r="73" spans="1:7" ht="22.5" x14ac:dyDescent="0.25">
      <c r="A73" s="187">
        <v>32</v>
      </c>
      <c r="B73" s="196" t="s">
        <v>189</v>
      </c>
      <c r="C73" s="198">
        <f>SUM(C74)</f>
        <v>821136.83</v>
      </c>
      <c r="D73" s="206">
        <f>+C74</f>
        <v>821136.83</v>
      </c>
      <c r="E73" s="199"/>
    </row>
    <row r="74" spans="1:7" ht="22.5" x14ac:dyDescent="0.25">
      <c r="A74" s="187">
        <v>321</v>
      </c>
      <c r="B74" s="196" t="s">
        <v>262</v>
      </c>
      <c r="C74" s="198">
        <f>+C75+C76</f>
        <v>821136.83</v>
      </c>
      <c r="D74" s="200"/>
      <c r="E74" s="195"/>
    </row>
    <row r="75" spans="1:7" ht="22.5" x14ac:dyDescent="0.25">
      <c r="A75" s="192">
        <v>32101</v>
      </c>
      <c r="B75" s="193" t="s">
        <v>263</v>
      </c>
      <c r="C75" s="194">
        <v>1928.01</v>
      </c>
      <c r="D75" s="193"/>
      <c r="E75" s="195"/>
    </row>
    <row r="76" spans="1:7" ht="23.25" thickBot="1" x14ac:dyDescent="0.3">
      <c r="A76" s="207">
        <v>32102</v>
      </c>
      <c r="B76" s="208" t="s">
        <v>264</v>
      </c>
      <c r="C76" s="209">
        <v>819208.82</v>
      </c>
      <c r="D76" s="210"/>
      <c r="E76" s="211"/>
    </row>
    <row r="77" spans="1:7" ht="23.25" thickBot="1" x14ac:dyDescent="0.3">
      <c r="A77" s="660" t="s">
        <v>265</v>
      </c>
      <c r="B77" s="660"/>
      <c r="C77" s="523">
        <f>SUM(C9+C19+C34+C38+C41+C44+C50+C54+C59+C61+C66+C69+C71+C74)</f>
        <v>2939011.37</v>
      </c>
      <c r="D77" s="523">
        <f>SUM(D8:D76)</f>
        <v>2939011.37</v>
      </c>
      <c r="E77" s="524">
        <f>+D8+D18+D43+D58+D65+D70+D73+D37+D68</f>
        <v>2939011.3699999996</v>
      </c>
      <c r="G77" s="394"/>
    </row>
    <row r="78" spans="1:7" ht="22.5" x14ac:dyDescent="0.25">
      <c r="A78" s="212"/>
      <c r="B78" s="212"/>
      <c r="C78" s="212"/>
      <c r="D78" s="212"/>
      <c r="E78" s="212"/>
    </row>
    <row r="79" spans="1:7" ht="22.5" x14ac:dyDescent="0.25">
      <c r="A79" s="212" t="s">
        <v>688</v>
      </c>
      <c r="B79" s="212"/>
      <c r="C79" s="214">
        <f>+'ESTRUCTURA PRESUPUESTARIA'!F47</f>
        <v>491504.69999999995</v>
      </c>
      <c r="D79" s="212"/>
      <c r="E79" s="212"/>
    </row>
    <row r="80" spans="1:7" ht="22.5" x14ac:dyDescent="0.25">
      <c r="A80" s="212" t="s">
        <v>689</v>
      </c>
      <c r="B80" s="212"/>
      <c r="C80" s="213">
        <f>+'ESTRUCTURA PRESUPUESTARIA'!F51</f>
        <v>1158788.45</v>
      </c>
      <c r="D80" s="212"/>
      <c r="E80" s="212"/>
    </row>
    <row r="81" spans="1:5" ht="22.5" x14ac:dyDescent="0.25">
      <c r="A81" s="212" t="s">
        <v>690</v>
      </c>
      <c r="B81" s="212"/>
      <c r="C81" s="213">
        <v>406592.52</v>
      </c>
      <c r="D81" s="212"/>
      <c r="E81" s="212"/>
    </row>
    <row r="82" spans="1:5" ht="22.5" x14ac:dyDescent="0.25">
      <c r="A82" s="212" t="s">
        <v>1028</v>
      </c>
      <c r="B82" s="212"/>
      <c r="C82" s="213">
        <v>60988.87</v>
      </c>
      <c r="D82" s="212"/>
      <c r="E82" s="212">
        <v>0</v>
      </c>
    </row>
    <row r="83" spans="1:5" ht="22.5" x14ac:dyDescent="0.25">
      <c r="A83" s="212" t="s">
        <v>691</v>
      </c>
      <c r="B83" s="212"/>
      <c r="C83" s="213">
        <f>+'ESTRUCTURA PRESUPUESTARIA'!F60</f>
        <v>58554.75</v>
      </c>
      <c r="D83" s="212"/>
      <c r="E83" s="212"/>
    </row>
    <row r="84" spans="1:5" ht="22.5" x14ac:dyDescent="0.25">
      <c r="A84" s="212" t="s">
        <v>999</v>
      </c>
      <c r="B84" s="212"/>
      <c r="C84" s="213">
        <f>+'ESTRUCTURA PRESUPUESTARIA'!F61</f>
        <v>179526.65</v>
      </c>
      <c r="D84" s="212"/>
      <c r="E84" s="212"/>
    </row>
    <row r="85" spans="1:5" ht="22.5" x14ac:dyDescent="0.25">
      <c r="A85" s="212" t="s">
        <v>1023</v>
      </c>
      <c r="B85" s="212"/>
      <c r="C85" s="213">
        <f>+'ESTRUCTURA PRESUPUESTARIA'!F59</f>
        <v>145270.26</v>
      </c>
      <c r="D85" s="212"/>
      <c r="E85" s="212"/>
    </row>
    <row r="86" spans="1:5" ht="22.5" x14ac:dyDescent="0.25">
      <c r="A86" s="212" t="s">
        <v>1024</v>
      </c>
      <c r="B86" s="212"/>
      <c r="C86" s="213">
        <v>1928.01</v>
      </c>
      <c r="D86" s="212"/>
      <c r="E86" s="212"/>
    </row>
    <row r="87" spans="1:5" ht="22.5" x14ac:dyDescent="0.25">
      <c r="A87" s="212" t="s">
        <v>1029</v>
      </c>
      <c r="B87" s="212"/>
      <c r="C87" s="213">
        <f>+'ESTRUCTURA PRESUPUESTARIA'!F48+'ESTRUCTURA PRESUPUESTARIA'!F50+'ESTRUCTURA PRESUPUESTARIA'!F53+'ESTRUCTURA PRESUPUESTARIA'!F56</f>
        <v>170257.42999999996</v>
      </c>
      <c r="D87" s="497">
        <f>+C83+C84+C85+C87+C88</f>
        <v>819208.82</v>
      </c>
      <c r="E87" s="212"/>
    </row>
    <row r="88" spans="1:5" ht="22.5" x14ac:dyDescent="0.25">
      <c r="A88" s="212" t="s">
        <v>1027</v>
      </c>
      <c r="B88" s="212"/>
      <c r="C88" s="497">
        <v>265599.73</v>
      </c>
      <c r="D88" s="212"/>
      <c r="E88" s="212"/>
    </row>
    <row r="89" spans="1:5" ht="22.5" x14ac:dyDescent="0.25">
      <c r="A89" s="659" t="s">
        <v>1030</v>
      </c>
      <c r="B89" s="659"/>
      <c r="C89" s="497">
        <f>SUM(C79:C88)</f>
        <v>2939011.37</v>
      </c>
      <c r="D89" s="212"/>
      <c r="E89" s="212"/>
    </row>
    <row r="90" spans="1:5" ht="22.5" x14ac:dyDescent="0.25">
      <c r="A90" s="212"/>
      <c r="B90" s="212"/>
      <c r="C90" s="212"/>
      <c r="D90" s="212"/>
      <c r="E90" s="212"/>
    </row>
    <row r="91" spans="1:5" ht="22.5" x14ac:dyDescent="0.25">
      <c r="A91" s="212"/>
      <c r="B91" s="212"/>
      <c r="C91" s="212"/>
      <c r="D91" s="212"/>
      <c r="E91" s="212"/>
    </row>
    <row r="92" spans="1:5" ht="22.5" x14ac:dyDescent="0.25">
      <c r="A92" s="212"/>
      <c r="B92" s="212"/>
      <c r="C92" s="212"/>
      <c r="D92" s="212"/>
      <c r="E92" s="212"/>
    </row>
    <row r="93" spans="1:5" ht="22.5" x14ac:dyDescent="0.25">
      <c r="A93" s="212"/>
      <c r="B93" s="212"/>
      <c r="C93" s="212"/>
      <c r="D93" s="212"/>
      <c r="E93" s="212"/>
    </row>
  </sheetData>
  <mergeCells count="7">
    <mergeCell ref="A89:B89"/>
    <mergeCell ref="A77:B77"/>
    <mergeCell ref="A2:E2"/>
    <mergeCell ref="A3:E3"/>
    <mergeCell ref="A4:E4"/>
    <mergeCell ref="A5:E5"/>
    <mergeCell ref="A6:E6"/>
  </mergeCells>
  <pageMargins left="0.51181102362204722" right="0.11811023622047245" top="0.74803149606299213" bottom="0.55118110236220474" header="0.31496062992125984" footer="0.31496062992125984"/>
  <pageSetup scale="65" orientation="portrait" horizontalDpi="120" verticalDpi="7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H291"/>
  <sheetViews>
    <sheetView topLeftCell="A133" workbookViewId="0">
      <selection activeCell="C155" sqref="C155"/>
    </sheetView>
  </sheetViews>
  <sheetFormatPr baseColWidth="10" defaultRowHeight="15" x14ac:dyDescent="0.25"/>
  <cols>
    <col min="2" max="2" width="58.140625" customWidth="1"/>
    <col min="3" max="3" width="21.5703125" customWidth="1"/>
    <col min="4" max="4" width="22.7109375" customWidth="1"/>
    <col min="5" max="5" width="20.5703125" customWidth="1"/>
    <col min="6" max="6" width="22.7109375" customWidth="1"/>
    <col min="7" max="8" width="20" customWidth="1"/>
    <col min="9" max="9" width="22.5703125" customWidth="1"/>
    <col min="11" max="11" width="17.42578125" bestFit="1" customWidth="1"/>
    <col min="12" max="12" width="17.42578125" customWidth="1"/>
    <col min="13" max="13" width="15.85546875" bestFit="1" customWidth="1"/>
    <col min="14" max="14" width="14.42578125" bestFit="1" customWidth="1"/>
    <col min="15" max="16" width="15.85546875" bestFit="1" customWidth="1"/>
    <col min="17" max="17" width="15.85546875" customWidth="1"/>
    <col min="18" max="19" width="15.85546875" bestFit="1" customWidth="1"/>
    <col min="20" max="20" width="14.42578125" bestFit="1" customWidth="1"/>
    <col min="21" max="21" width="15.85546875" bestFit="1" customWidth="1"/>
    <col min="22" max="22" width="16.5703125" customWidth="1"/>
    <col min="23" max="23" width="14.42578125" bestFit="1" customWidth="1"/>
    <col min="24" max="24" width="18.42578125" customWidth="1"/>
    <col min="25" max="27" width="15.85546875" bestFit="1" customWidth="1"/>
    <col min="28" max="28" width="14.42578125" bestFit="1" customWidth="1"/>
    <col min="29" max="29" width="15.85546875" bestFit="1" customWidth="1"/>
    <col min="30" max="30" width="16.7109375" customWidth="1"/>
    <col min="31" max="31" width="14.42578125" bestFit="1" customWidth="1"/>
    <col min="32" max="32" width="17.28515625" customWidth="1"/>
    <col min="33" max="33" width="17.42578125" bestFit="1" customWidth="1"/>
    <col min="34" max="34" width="19.140625" customWidth="1"/>
    <col min="9995" max="9995" width="11.42578125" customWidth="1"/>
  </cols>
  <sheetData>
    <row r="3" spans="1:34" ht="30" x14ac:dyDescent="0.4">
      <c r="A3" s="666" t="s">
        <v>267</v>
      </c>
      <c r="B3" s="666"/>
      <c r="C3" s="666"/>
      <c r="D3" s="666"/>
      <c r="E3" s="666"/>
      <c r="F3" s="666"/>
      <c r="G3" s="666"/>
      <c r="H3" s="666"/>
      <c r="I3" s="666"/>
    </row>
    <row r="4" spans="1:34" ht="30" x14ac:dyDescent="0.4">
      <c r="A4" s="667" t="s">
        <v>166</v>
      </c>
      <c r="B4" s="667"/>
      <c r="C4" s="667"/>
      <c r="D4" s="667"/>
      <c r="E4" s="667"/>
      <c r="F4" s="667"/>
      <c r="G4" s="667"/>
      <c r="H4" s="667"/>
      <c r="I4" s="667"/>
    </row>
    <row r="5" spans="1:34" ht="29.25" customHeight="1" x14ac:dyDescent="0.4">
      <c r="A5" s="668" t="s">
        <v>200</v>
      </c>
      <c r="B5" s="668"/>
      <c r="C5" s="668"/>
      <c r="D5" s="668"/>
      <c r="E5" s="668"/>
      <c r="F5" s="668"/>
      <c r="G5" s="668"/>
      <c r="H5" s="668"/>
      <c r="I5" s="668"/>
    </row>
    <row r="6" spans="1:34" ht="30" x14ac:dyDescent="0.4">
      <c r="A6" s="667" t="s">
        <v>266</v>
      </c>
      <c r="B6" s="667"/>
      <c r="C6" s="667"/>
      <c r="D6" s="667"/>
      <c r="E6" s="667"/>
      <c r="F6" s="667"/>
      <c r="G6" s="667"/>
      <c r="H6" s="667"/>
      <c r="I6" s="667"/>
    </row>
    <row r="7" spans="1:34" ht="30" x14ac:dyDescent="0.4">
      <c r="A7" s="669" t="s">
        <v>268</v>
      </c>
      <c r="B7" s="669"/>
      <c r="C7" s="669"/>
      <c r="D7" s="669"/>
      <c r="E7" s="669"/>
      <c r="F7" s="669"/>
      <c r="G7" s="669"/>
      <c r="H7" s="669"/>
      <c r="I7" s="669"/>
    </row>
    <row r="8" spans="1:34" ht="18" x14ac:dyDescent="0.25">
      <c r="A8" s="670"/>
      <c r="B8" s="670"/>
      <c r="C8" s="670"/>
      <c r="D8" s="670"/>
      <c r="E8" s="670"/>
      <c r="F8" s="670"/>
      <c r="G8" s="670"/>
      <c r="H8" s="670"/>
      <c r="I8" s="670"/>
    </row>
    <row r="9" spans="1:34" ht="18" x14ac:dyDescent="0.25">
      <c r="A9" s="664" t="s">
        <v>269</v>
      </c>
      <c r="B9" s="664"/>
      <c r="C9" s="664" t="s">
        <v>270</v>
      </c>
      <c r="D9" s="664"/>
      <c r="E9" s="664"/>
      <c r="F9" s="664"/>
      <c r="G9" s="534"/>
      <c r="H9" s="295"/>
      <c r="I9" s="665" t="s">
        <v>93</v>
      </c>
    </row>
    <row r="10" spans="1:34" ht="72" x14ac:dyDescent="0.25">
      <c r="A10" s="217" t="s">
        <v>271</v>
      </c>
      <c r="B10" s="217" t="s">
        <v>272</v>
      </c>
      <c r="C10" s="218" t="s">
        <v>998</v>
      </c>
      <c r="D10" s="218" t="s">
        <v>273</v>
      </c>
      <c r="E10" s="218" t="s">
        <v>274</v>
      </c>
      <c r="F10" s="218" t="s">
        <v>275</v>
      </c>
      <c r="G10" s="218" t="s">
        <v>1051</v>
      </c>
      <c r="H10" s="218" t="s">
        <v>692</v>
      </c>
      <c r="I10" s="665"/>
      <c r="K10" s="491" t="s">
        <v>1000</v>
      </c>
      <c r="L10" s="491" t="s">
        <v>1000</v>
      </c>
      <c r="M10" s="491" t="s">
        <v>1001</v>
      </c>
      <c r="N10" s="491" t="s">
        <v>1002</v>
      </c>
      <c r="O10" s="491" t="s">
        <v>1003</v>
      </c>
      <c r="P10" s="491" t="s">
        <v>1004</v>
      </c>
      <c r="Q10" s="491" t="s">
        <v>1020</v>
      </c>
      <c r="R10" s="491" t="s">
        <v>1006</v>
      </c>
      <c r="S10" s="491" t="s">
        <v>1005</v>
      </c>
      <c r="T10" s="491" t="s">
        <v>1007</v>
      </c>
      <c r="U10" s="491" t="s">
        <v>1008</v>
      </c>
      <c r="V10" s="491" t="s">
        <v>1009</v>
      </c>
      <c r="W10" s="491" t="s">
        <v>1010</v>
      </c>
      <c r="X10" s="491" t="s">
        <v>1011</v>
      </c>
      <c r="Y10" s="491" t="s">
        <v>1012</v>
      </c>
      <c r="Z10" s="491" t="s">
        <v>1013</v>
      </c>
      <c r="AA10" s="491" t="s">
        <v>1014</v>
      </c>
      <c r="AB10" s="491" t="s">
        <v>1015</v>
      </c>
      <c r="AC10" s="491" t="s">
        <v>1016</v>
      </c>
      <c r="AD10" s="491" t="s">
        <v>1017</v>
      </c>
      <c r="AE10" s="491" t="s">
        <v>1018</v>
      </c>
      <c r="AF10" s="491" t="s">
        <v>1019</v>
      </c>
      <c r="AG10" s="491" t="s">
        <v>178</v>
      </c>
    </row>
    <row r="11" spans="1:34" ht="18.75" x14ac:dyDescent="0.3">
      <c r="A11" s="219">
        <v>51</v>
      </c>
      <c r="B11" s="220" t="s">
        <v>192</v>
      </c>
      <c r="C11" s="282">
        <f>SUM(C12,C17,C21,C24,C26,C28,C34)</f>
        <v>227450</v>
      </c>
      <c r="D11" s="282">
        <f>SUM(D12,D17,D21,D24,D26,D28,D34)</f>
        <v>0</v>
      </c>
      <c r="E11" s="282">
        <f>SUM(E12,E17,E21,E24,E26,E28,E34)</f>
        <v>0</v>
      </c>
      <c r="F11" s="282">
        <f>SUM(F12,F17,F21,F24,F26,F28,F34)+F31</f>
        <v>414554.13000000006</v>
      </c>
      <c r="G11" s="221">
        <f>SUM(G12,G17,G21,G24,G26,G28,G34)+G31</f>
        <v>0</v>
      </c>
      <c r="H11" s="282">
        <f>SUM(H12,H17,H21,H24,H26,H28,H34)+H31</f>
        <v>0</v>
      </c>
      <c r="I11" s="282">
        <f>SUM(C11:F11)</f>
        <v>642004.13000000012</v>
      </c>
      <c r="K11" s="492"/>
      <c r="L11" s="492"/>
      <c r="M11" s="492"/>
      <c r="N11" s="492"/>
      <c r="O11" s="492"/>
      <c r="P11" s="492"/>
      <c r="Q11" s="492"/>
      <c r="R11" s="492"/>
      <c r="S11" s="492"/>
      <c r="T11" s="492"/>
      <c r="U11" s="492"/>
      <c r="V11" s="492"/>
      <c r="W11" s="492"/>
      <c r="X11" s="492"/>
      <c r="Y11" s="492"/>
      <c r="Z11" s="492"/>
      <c r="AA11" s="492"/>
      <c r="AB11" s="492"/>
      <c r="AC11" s="492"/>
      <c r="AD11" s="492"/>
      <c r="AE11" s="492"/>
      <c r="AF11" s="492"/>
      <c r="AG11" s="492"/>
    </row>
    <row r="12" spans="1:34" ht="18.75" x14ac:dyDescent="0.3">
      <c r="A12" s="222">
        <v>511</v>
      </c>
      <c r="B12" s="223" t="s">
        <v>276</v>
      </c>
      <c r="C12" s="283">
        <f>SUM(C13:C16)</f>
        <v>190650</v>
      </c>
      <c r="D12" s="283">
        <f>SUM(D13:D16)</f>
        <v>0</v>
      </c>
      <c r="E12" s="283">
        <f>SUM(E13:E16)</f>
        <v>0</v>
      </c>
      <c r="F12" s="283">
        <f>SUM(F13:F16)</f>
        <v>346197</v>
      </c>
      <c r="G12" s="224">
        <f>SUM(G13:G16)</f>
        <v>0</v>
      </c>
      <c r="H12" s="283"/>
      <c r="I12" s="282"/>
      <c r="K12" s="492"/>
      <c r="L12" s="492"/>
      <c r="M12" s="492"/>
      <c r="N12" s="492"/>
      <c r="O12" s="492"/>
      <c r="P12" s="492"/>
      <c r="Q12" s="492"/>
      <c r="R12" s="492"/>
      <c r="S12" s="492"/>
      <c r="T12" s="492"/>
      <c r="U12" s="492"/>
      <c r="V12" s="492"/>
      <c r="W12" s="492"/>
      <c r="X12" s="492"/>
      <c r="Y12" s="492"/>
      <c r="Z12" s="492"/>
      <c r="AA12" s="492"/>
      <c r="AB12" s="492"/>
      <c r="AC12" s="492"/>
      <c r="AD12" s="492"/>
      <c r="AE12" s="492"/>
      <c r="AF12" s="492"/>
      <c r="AG12" s="492"/>
    </row>
    <row r="13" spans="1:34" ht="18.75" x14ac:dyDescent="0.3">
      <c r="A13" s="226" t="s">
        <v>277</v>
      </c>
      <c r="B13" s="227" t="s">
        <v>278</v>
      </c>
      <c r="C13" s="228">
        <f>+K13+O13</f>
        <v>97344</v>
      </c>
      <c r="D13" s="228">
        <v>0</v>
      </c>
      <c r="E13" s="228">
        <v>0</v>
      </c>
      <c r="F13" s="228">
        <v>319033</v>
      </c>
      <c r="G13" s="228"/>
      <c r="H13" s="228"/>
      <c r="I13" s="284"/>
      <c r="K13" s="492">
        <v>63912</v>
      </c>
      <c r="L13" s="492"/>
      <c r="M13" s="492">
        <v>11770</v>
      </c>
      <c r="N13" s="492">
        <v>7200</v>
      </c>
      <c r="O13" s="492">
        <v>33432</v>
      </c>
      <c r="P13" s="492">
        <v>15000</v>
      </c>
      <c r="Q13" s="492">
        <v>3960</v>
      </c>
      <c r="R13" s="492">
        <v>18744</v>
      </c>
      <c r="S13" s="492">
        <v>11955</v>
      </c>
      <c r="T13" s="492">
        <v>5040</v>
      </c>
      <c r="U13" s="492">
        <v>14352</v>
      </c>
      <c r="V13" s="492">
        <v>4008</v>
      </c>
      <c r="W13" s="492">
        <v>4440</v>
      </c>
      <c r="X13" s="492">
        <v>9960</v>
      </c>
      <c r="Y13" s="492">
        <v>19944</v>
      </c>
      <c r="Z13" s="492">
        <v>11200</v>
      </c>
      <c r="AA13" s="492">
        <v>29184</v>
      </c>
      <c r="AB13" s="492">
        <v>4800</v>
      </c>
      <c r="AC13" s="492">
        <v>53520</v>
      </c>
      <c r="AD13" s="492">
        <v>9792</v>
      </c>
      <c r="AE13" s="492">
        <v>4932.0041099999999</v>
      </c>
      <c r="AF13" s="492">
        <v>79232</v>
      </c>
      <c r="AG13" s="492">
        <f>SUM(K13:AF13)</f>
        <v>416377.00410999998</v>
      </c>
      <c r="AH13" s="490">
        <f>+AG13-K13-O13</f>
        <v>319033.00410999998</v>
      </c>
    </row>
    <row r="14" spans="1:34" ht="18.75" x14ac:dyDescent="0.3">
      <c r="A14" s="226" t="s">
        <v>279</v>
      </c>
      <c r="B14" s="227" t="s">
        <v>280</v>
      </c>
      <c r="C14" s="228">
        <f t="shared" ref="C14:C36" si="0">+K14+O14</f>
        <v>8326</v>
      </c>
      <c r="D14" s="228">
        <v>0</v>
      </c>
      <c r="E14" s="228">
        <v>0</v>
      </c>
      <c r="F14" s="228">
        <v>27164</v>
      </c>
      <c r="G14" s="228"/>
      <c r="H14" s="228"/>
      <c r="I14" s="284"/>
      <c r="K14" s="492">
        <v>5326</v>
      </c>
      <c r="L14" s="492"/>
      <c r="M14" s="492">
        <v>980</v>
      </c>
      <c r="N14" s="492">
        <v>600</v>
      </c>
      <c r="O14" s="492">
        <v>3000</v>
      </c>
      <c r="P14" s="492">
        <v>1200</v>
      </c>
      <c r="Q14" s="492">
        <v>330</v>
      </c>
      <c r="R14" s="492">
        <v>1562</v>
      </c>
      <c r="S14" s="492">
        <v>996</v>
      </c>
      <c r="T14" s="492">
        <v>420</v>
      </c>
      <c r="U14" s="492">
        <v>1200</v>
      </c>
      <c r="V14" s="492">
        <v>334</v>
      </c>
      <c r="W14" s="492">
        <v>370</v>
      </c>
      <c r="X14" s="492">
        <v>830</v>
      </c>
      <c r="Y14" s="492">
        <v>1662</v>
      </c>
      <c r="Z14" s="492">
        <v>1600</v>
      </c>
      <c r="AA14" s="492">
        <v>2432</v>
      </c>
      <c r="AB14" s="492">
        <v>400</v>
      </c>
      <c r="AC14" s="492">
        <v>4460</v>
      </c>
      <c r="AD14" s="492">
        <v>816</v>
      </c>
      <c r="AE14" s="492">
        <v>411</v>
      </c>
      <c r="AF14" s="492">
        <v>6561</v>
      </c>
      <c r="AG14" s="492">
        <f t="shared" ref="AG14:AG77" si="1">SUM(K14:AF14)</f>
        <v>35490</v>
      </c>
      <c r="AH14" s="490">
        <f t="shared" ref="AH14:AH77" si="2">+AG14-K14-O14</f>
        <v>27164</v>
      </c>
    </row>
    <row r="15" spans="1:34" ht="18.75" x14ac:dyDescent="0.3">
      <c r="A15" s="226" t="s">
        <v>281</v>
      </c>
      <c r="B15" s="227" t="s">
        <v>282</v>
      </c>
      <c r="C15" s="228">
        <f t="shared" si="0"/>
        <v>83680</v>
      </c>
      <c r="D15" s="228">
        <v>0</v>
      </c>
      <c r="E15" s="228">
        <v>0</v>
      </c>
      <c r="F15" s="228">
        <f>+'LT 0102'!D16+'LT 0103'!D16+'LT 0105'!D16+'LT 0106'!D16+'LT 0201'!D16+'LT 0202'!D16+'LT 0203'!D16+'LT 0204'!D16+'LT 0205'!D16+'LT 0301'!D16+'LT 0302'!D16+'LT 0303'!D16+'LT 0304'!D16+'LT 0305'!D16+'LT 0306'!D16+'LT 0307'!D16+'LT 0308'!D16+'LT 0309'!D16+'LT 0310'!D16</f>
        <v>0</v>
      </c>
      <c r="G15" s="228"/>
      <c r="H15" s="228"/>
      <c r="I15" s="284"/>
      <c r="K15" s="492">
        <v>83680</v>
      </c>
      <c r="L15" s="492"/>
      <c r="M15" s="492"/>
      <c r="N15" s="492"/>
      <c r="O15" s="492"/>
      <c r="P15" s="492"/>
      <c r="Q15" s="492"/>
      <c r="R15" s="492"/>
      <c r="S15" s="492"/>
      <c r="T15" s="492"/>
      <c r="U15" s="492"/>
      <c r="V15" s="492"/>
      <c r="W15" s="492"/>
      <c r="X15" s="492"/>
      <c r="Y15" s="492"/>
      <c r="Z15" s="492"/>
      <c r="AA15" s="492"/>
      <c r="AB15" s="492"/>
      <c r="AC15" s="492"/>
      <c r="AD15" s="492"/>
      <c r="AE15" s="492"/>
      <c r="AF15" s="492"/>
      <c r="AG15" s="492">
        <f t="shared" si="1"/>
        <v>83680</v>
      </c>
      <c r="AH15" s="490">
        <f t="shared" si="2"/>
        <v>0</v>
      </c>
    </row>
    <row r="16" spans="1:34" ht="18.75" x14ac:dyDescent="0.3">
      <c r="A16" s="226" t="s">
        <v>283</v>
      </c>
      <c r="B16" s="227" t="s">
        <v>284</v>
      </c>
      <c r="C16" s="228">
        <f t="shared" si="0"/>
        <v>1300</v>
      </c>
      <c r="D16" s="228">
        <v>0</v>
      </c>
      <c r="E16" s="228">
        <v>0</v>
      </c>
      <c r="F16" s="228">
        <f>+'LT 0102'!D17+'LT 0103'!D17+'LT 0105'!D17+'LT 0106'!D17+'LT 0201'!D17+'LT 0202'!D17+'LT 0203'!D17+'LT 0204'!D17+'LT 0205'!D17+'LT 0301'!D17+'LT 0302'!D17+'LT 0303'!D17+'LT 0304'!D17+'LT 0305'!D17+'LT 0306'!D17+'LT 0307'!D17+'LT 0308'!D17+'LT 0309'!D17+'LT 0310'!D17</f>
        <v>0</v>
      </c>
      <c r="G16" s="228"/>
      <c r="H16" s="228"/>
      <c r="I16" s="285"/>
      <c r="K16" s="492"/>
      <c r="L16" s="492"/>
      <c r="M16" s="492"/>
      <c r="N16" s="492"/>
      <c r="O16" s="492">
        <v>1300</v>
      </c>
      <c r="P16" s="492"/>
      <c r="Q16" s="492"/>
      <c r="R16" s="492"/>
      <c r="S16" s="492"/>
      <c r="T16" s="492"/>
      <c r="U16" s="492"/>
      <c r="V16" s="492"/>
      <c r="W16" s="492"/>
      <c r="X16" s="492"/>
      <c r="Y16" s="492"/>
      <c r="Z16" s="492"/>
      <c r="AA16" s="492"/>
      <c r="AB16" s="492"/>
      <c r="AC16" s="492"/>
      <c r="AD16" s="492"/>
      <c r="AE16" s="492"/>
      <c r="AF16" s="492">
        <v>0</v>
      </c>
      <c r="AG16" s="492">
        <f t="shared" si="1"/>
        <v>1300</v>
      </c>
      <c r="AH16" s="490">
        <f t="shared" si="2"/>
        <v>0</v>
      </c>
    </row>
    <row r="17" spans="1:34" ht="18.75" x14ac:dyDescent="0.3">
      <c r="A17" s="232" t="s">
        <v>285</v>
      </c>
      <c r="B17" s="233" t="s">
        <v>286</v>
      </c>
      <c r="C17" s="286">
        <f t="shared" ref="C17:H17" si="3">SUM(C18:C20)</f>
        <v>17000</v>
      </c>
      <c r="D17" s="286">
        <f t="shared" si="3"/>
        <v>0</v>
      </c>
      <c r="E17" s="286">
        <f t="shared" si="3"/>
        <v>0</v>
      </c>
      <c r="F17" s="286">
        <f t="shared" si="3"/>
        <v>3363.52</v>
      </c>
      <c r="G17" s="224">
        <f t="shared" si="3"/>
        <v>0</v>
      </c>
      <c r="H17" s="286">
        <f t="shared" si="3"/>
        <v>0</v>
      </c>
      <c r="I17" s="284"/>
      <c r="K17" s="492"/>
      <c r="L17" s="492"/>
      <c r="M17" s="492"/>
      <c r="N17" s="492"/>
      <c r="O17" s="492"/>
      <c r="P17" s="492"/>
      <c r="Q17" s="492"/>
      <c r="R17" s="492"/>
      <c r="S17" s="492"/>
      <c r="T17" s="492"/>
      <c r="U17" s="492"/>
      <c r="V17" s="492"/>
      <c r="W17" s="492"/>
      <c r="X17" s="492"/>
      <c r="Y17" s="492"/>
      <c r="Z17" s="492"/>
      <c r="AA17" s="492"/>
      <c r="AB17" s="492"/>
      <c r="AC17" s="492"/>
      <c r="AD17" s="492"/>
      <c r="AE17" s="492"/>
      <c r="AF17" s="492"/>
      <c r="AG17" s="492">
        <f t="shared" si="1"/>
        <v>0</v>
      </c>
      <c r="AH17" s="490">
        <f t="shared" si="2"/>
        <v>0</v>
      </c>
    </row>
    <row r="18" spans="1:34" ht="18.75" x14ac:dyDescent="0.3">
      <c r="A18" s="226" t="s">
        <v>287</v>
      </c>
      <c r="B18" s="227" t="s">
        <v>278</v>
      </c>
      <c r="C18" s="228">
        <f t="shared" si="0"/>
        <v>17000</v>
      </c>
      <c r="D18" s="228">
        <v>0</v>
      </c>
      <c r="E18" s="228">
        <v>0</v>
      </c>
      <c r="F18" s="228">
        <f>+'LT 0102'!D19+'LT 0103'!D19+'LT 0105'!D19+'LT 0106'!D19+'LT 0201'!D19+'LT 0202'!D19+'LT 0203'!D19+'LT 0204'!D19+'LT 0205'!D19+'LT 0301'!D19+'LT 0302'!D19+'LT 0303'!D19+'LT 0304'!D19+'LT 0305'!D19+'LT 0306'!D19+'LT 0307'!D19+'LT 0308'!D19+'LT 0309'!D19+'LT 0310'!D19</f>
        <v>1500</v>
      </c>
      <c r="G18" s="228"/>
      <c r="H18" s="228"/>
      <c r="I18" s="284"/>
      <c r="K18" s="492">
        <v>3000</v>
      </c>
      <c r="L18" s="492"/>
      <c r="M18" s="492"/>
      <c r="N18" s="492"/>
      <c r="O18" s="492">
        <v>14000</v>
      </c>
      <c r="P18" s="492">
        <v>500</v>
      </c>
      <c r="Q18" s="492"/>
      <c r="R18" s="492"/>
      <c r="S18" s="492"/>
      <c r="T18" s="492"/>
      <c r="U18" s="492"/>
      <c r="V18" s="492"/>
      <c r="W18" s="492"/>
      <c r="X18" s="492"/>
      <c r="Y18" s="492"/>
      <c r="Z18" s="492"/>
      <c r="AA18" s="492"/>
      <c r="AB18" s="492"/>
      <c r="AC18" s="492"/>
      <c r="AD18" s="492"/>
      <c r="AE18" s="492"/>
      <c r="AF18" s="492">
        <v>1000</v>
      </c>
      <c r="AG18" s="492">
        <f t="shared" si="1"/>
        <v>18500</v>
      </c>
      <c r="AH18" s="490">
        <f t="shared" si="2"/>
        <v>1500</v>
      </c>
    </row>
    <row r="19" spans="1:34" ht="18.75" x14ac:dyDescent="0.3">
      <c r="A19" s="234">
        <v>51202</v>
      </c>
      <c r="B19" s="235" t="s">
        <v>288</v>
      </c>
      <c r="C19" s="228">
        <f t="shared" si="0"/>
        <v>0</v>
      </c>
      <c r="D19" s="228">
        <v>0</v>
      </c>
      <c r="E19" s="228">
        <v>0</v>
      </c>
      <c r="F19" s="228">
        <f>+'LT 0102'!D20+'LT 0103'!D20+'LT 0105'!D20+'LT 0106'!D20+'LT 0201'!D20+'LT 0202'!D20+'LT 0203'!D20+'LT 0204'!D20+'LT 0205'!D20+'LT 0301'!D20+'LT 0302'!D20+'LT 0303'!D20+'LT 0304'!D20+'LT 0305'!D20+'LT 0306'!D20+'LT 0307'!D20+'LT 0308'!D20+'LT 0309'!D20+'LT 0310'!D20</f>
        <v>1863.52</v>
      </c>
      <c r="G19" s="228"/>
      <c r="H19" s="228"/>
      <c r="I19" s="284"/>
      <c r="K19" s="492">
        <v>0</v>
      </c>
      <c r="L19" s="492"/>
      <c r="M19" s="492"/>
      <c r="N19" s="492"/>
      <c r="O19" s="492"/>
      <c r="P19" s="492"/>
      <c r="Q19" s="492"/>
      <c r="R19" s="492"/>
      <c r="S19" s="492"/>
      <c r="T19" s="492">
        <v>1163.52</v>
      </c>
      <c r="U19" s="492"/>
      <c r="V19" s="492"/>
      <c r="W19" s="492">
        <v>200</v>
      </c>
      <c r="X19" s="492"/>
      <c r="Y19" s="492"/>
      <c r="Z19" s="492"/>
      <c r="AA19" s="492">
        <v>500</v>
      </c>
      <c r="AB19" s="492"/>
      <c r="AC19" s="492"/>
      <c r="AD19" s="492"/>
      <c r="AE19" s="492"/>
      <c r="AF19" s="492"/>
      <c r="AG19" s="492">
        <f t="shared" si="1"/>
        <v>1863.52</v>
      </c>
      <c r="AH19" s="490">
        <f t="shared" si="2"/>
        <v>1863.52</v>
      </c>
    </row>
    <row r="20" spans="1:34" ht="18.75" x14ac:dyDescent="0.3">
      <c r="A20" s="226" t="s">
        <v>289</v>
      </c>
      <c r="B20" s="227" t="s">
        <v>280</v>
      </c>
      <c r="C20" s="228">
        <f t="shared" si="0"/>
        <v>0</v>
      </c>
      <c r="D20" s="228">
        <v>0</v>
      </c>
      <c r="E20" s="228">
        <v>0</v>
      </c>
      <c r="F20" s="228">
        <f>+'LT 0102'!D21+'LT 0103'!D21+'LT 0105'!D21+'LT 0106'!D21+'LT 0201'!D21+'LT 0202'!D21+'LT 0203'!D21+'LT 0204'!D21+'LT 0205'!D21+'LT 0301'!D21+'LT 0302'!D21+'LT 0303'!D21+'LT 0304'!D21+'LT 0305'!D21+'LT 0306'!D21+'LT 0307'!D21+'LT 0308'!D21+'LT 0309'!D21+'LT 0310'!D21</f>
        <v>0</v>
      </c>
      <c r="G20" s="228"/>
      <c r="H20" s="228"/>
      <c r="I20" s="284"/>
      <c r="K20" s="492">
        <v>0</v>
      </c>
      <c r="L20" s="492"/>
      <c r="M20" s="492"/>
      <c r="N20" s="492"/>
      <c r="O20" s="492"/>
      <c r="P20" s="492"/>
      <c r="Q20" s="492"/>
      <c r="R20" s="492"/>
      <c r="S20" s="492"/>
      <c r="T20" s="492"/>
      <c r="U20" s="492"/>
      <c r="V20" s="492"/>
      <c r="W20" s="492"/>
      <c r="X20" s="492"/>
      <c r="Y20" s="492"/>
      <c r="Z20" s="492"/>
      <c r="AA20" s="492"/>
      <c r="AB20" s="492"/>
      <c r="AC20" s="492"/>
      <c r="AD20" s="492"/>
      <c r="AE20" s="492"/>
      <c r="AF20" s="492"/>
      <c r="AG20" s="492">
        <f t="shared" si="1"/>
        <v>0</v>
      </c>
      <c r="AH20" s="490">
        <f t="shared" si="2"/>
        <v>0</v>
      </c>
    </row>
    <row r="21" spans="1:34" ht="18.75" x14ac:dyDescent="0.3">
      <c r="A21" s="232" t="s">
        <v>290</v>
      </c>
      <c r="B21" s="233" t="s">
        <v>291</v>
      </c>
      <c r="C21" s="286">
        <f t="shared" ref="C21:H21" si="4">SUM(C22:C23)</f>
        <v>600</v>
      </c>
      <c r="D21" s="286">
        <f t="shared" si="4"/>
        <v>0</v>
      </c>
      <c r="E21" s="286">
        <f t="shared" si="4"/>
        <v>0</v>
      </c>
      <c r="F21" s="286">
        <f t="shared" si="4"/>
        <v>950</v>
      </c>
      <c r="G21" s="286">
        <f t="shared" si="4"/>
        <v>0</v>
      </c>
      <c r="H21" s="286">
        <f t="shared" si="4"/>
        <v>0</v>
      </c>
      <c r="I21" s="284"/>
      <c r="K21" s="492"/>
      <c r="L21" s="492"/>
      <c r="M21" s="492"/>
      <c r="N21" s="492"/>
      <c r="O21" s="492"/>
      <c r="P21" s="492"/>
      <c r="Q21" s="492"/>
      <c r="R21" s="492"/>
      <c r="S21" s="492"/>
      <c r="T21" s="492"/>
      <c r="U21" s="492"/>
      <c r="V21" s="492"/>
      <c r="W21" s="492"/>
      <c r="X21" s="492"/>
      <c r="Y21" s="492"/>
      <c r="Z21" s="492"/>
      <c r="AA21" s="492"/>
      <c r="AB21" s="492"/>
      <c r="AC21" s="492"/>
      <c r="AD21" s="492"/>
      <c r="AE21" s="492"/>
      <c r="AF21" s="492"/>
      <c r="AG21" s="492">
        <f t="shared" si="1"/>
        <v>0</v>
      </c>
      <c r="AH21" s="490">
        <f t="shared" si="2"/>
        <v>0</v>
      </c>
    </row>
    <row r="22" spans="1:34" ht="18.75" x14ac:dyDescent="0.3">
      <c r="A22" s="234">
        <v>51301</v>
      </c>
      <c r="B22" s="235" t="s">
        <v>292</v>
      </c>
      <c r="C22" s="228">
        <f t="shared" si="0"/>
        <v>600</v>
      </c>
      <c r="D22" s="228">
        <v>0</v>
      </c>
      <c r="E22" s="228">
        <v>0</v>
      </c>
      <c r="F22" s="228">
        <f>+'LT 0102'!D23+'LT 0103'!D23+'LT 0105'!D23+'LT 0106'!D23+'LT 0201'!D23+'LT 0202'!D23+'LT 0203'!D23+'LT 0204'!D23+'LT 0205'!D23+'LT 0301'!D23+'LT 0302'!D23+'LT 0303'!D23+'LT 0304'!D23+'LT 0305'!D23+'LT 0306'!D23+'LT 0307'!D23+'LT 0308'!D23+'LT 0309'!D23+'LT 0310'!D23</f>
        <v>950</v>
      </c>
      <c r="G22" s="228"/>
      <c r="H22" s="228"/>
      <c r="I22" s="284"/>
      <c r="K22" s="492">
        <v>600</v>
      </c>
      <c r="L22" s="492"/>
      <c r="M22" s="492"/>
      <c r="N22" s="492"/>
      <c r="O22" s="492"/>
      <c r="P22" s="492"/>
      <c r="Q22" s="492"/>
      <c r="R22" s="492">
        <v>400</v>
      </c>
      <c r="S22" s="492">
        <v>400</v>
      </c>
      <c r="T22" s="492">
        <v>150</v>
      </c>
      <c r="U22" s="492"/>
      <c r="V22" s="492"/>
      <c r="W22" s="492"/>
      <c r="X22" s="492"/>
      <c r="Y22" s="492"/>
      <c r="Z22" s="492"/>
      <c r="AA22" s="492"/>
      <c r="AB22" s="492"/>
      <c r="AC22" s="492"/>
      <c r="AD22" s="492"/>
      <c r="AE22" s="492"/>
      <c r="AF22" s="492"/>
      <c r="AG22" s="492">
        <f t="shared" si="1"/>
        <v>1550</v>
      </c>
      <c r="AH22" s="490">
        <f t="shared" si="2"/>
        <v>950</v>
      </c>
    </row>
    <row r="23" spans="1:34" ht="18.75" x14ac:dyDescent="0.3">
      <c r="A23" s="234">
        <v>51302</v>
      </c>
      <c r="B23" s="235" t="s">
        <v>293</v>
      </c>
      <c r="C23" s="228">
        <f t="shared" si="0"/>
        <v>0</v>
      </c>
      <c r="D23" s="228">
        <v>0</v>
      </c>
      <c r="E23" s="228">
        <v>0</v>
      </c>
      <c r="F23" s="228">
        <f>+'LT 0102'!D24+'LT 0103'!D24+'LT 0105'!D24+'LT 0106'!D24+'LT 0201'!D24+'LT 0202'!D24+'LT 0203'!D24+'LT 0204'!D24+'LT 0205'!D24+'LT 0301'!D24+'LT 0302'!D24+'LT 0303'!D24+'LT 0304'!D24+'LT 0305'!D24+'LT 0306'!D24+'LT 0307'!D24+'LT 0308'!D24+'LT 0309'!D24+'LT 0310'!D24</f>
        <v>0</v>
      </c>
      <c r="G23" s="228"/>
      <c r="H23" s="228"/>
      <c r="I23" s="284"/>
      <c r="K23" s="492">
        <v>0</v>
      </c>
      <c r="L23" s="492"/>
      <c r="M23" s="492"/>
      <c r="N23" s="492"/>
      <c r="O23" s="492"/>
      <c r="P23" s="492"/>
      <c r="Q23" s="492"/>
      <c r="R23" s="492">
        <v>0</v>
      </c>
      <c r="S23" s="492"/>
      <c r="T23" s="492"/>
      <c r="U23" s="492"/>
      <c r="V23" s="492"/>
      <c r="W23" s="492"/>
      <c r="X23" s="492"/>
      <c r="Y23" s="492"/>
      <c r="Z23" s="492"/>
      <c r="AA23" s="492"/>
      <c r="AB23" s="492"/>
      <c r="AC23" s="492"/>
      <c r="AD23" s="492"/>
      <c r="AE23" s="492"/>
      <c r="AF23" s="492"/>
      <c r="AG23" s="492">
        <f t="shared" si="1"/>
        <v>0</v>
      </c>
      <c r="AH23" s="490">
        <f t="shared" si="2"/>
        <v>0</v>
      </c>
    </row>
    <row r="24" spans="1:34" ht="33" customHeight="1" x14ac:dyDescent="0.3">
      <c r="A24" s="222">
        <v>514</v>
      </c>
      <c r="B24" s="287" t="s">
        <v>294</v>
      </c>
      <c r="C24" s="288">
        <f t="shared" ref="C24:H24" si="5">SUM(C25)</f>
        <v>6400</v>
      </c>
      <c r="D24" s="288">
        <f t="shared" si="5"/>
        <v>0</v>
      </c>
      <c r="E24" s="288">
        <f t="shared" si="5"/>
        <v>0</v>
      </c>
      <c r="F24" s="288">
        <f t="shared" si="5"/>
        <v>24203.9</v>
      </c>
      <c r="G24" s="288">
        <f t="shared" si="5"/>
        <v>0</v>
      </c>
      <c r="H24" s="288">
        <f t="shared" si="5"/>
        <v>0</v>
      </c>
      <c r="I24" s="284"/>
      <c r="K24" s="492"/>
      <c r="L24" s="492"/>
      <c r="M24" s="492"/>
      <c r="N24" s="492"/>
      <c r="O24" s="492"/>
      <c r="P24" s="492"/>
      <c r="Q24" s="492"/>
      <c r="R24" s="492"/>
      <c r="S24" s="492"/>
      <c r="T24" s="492"/>
      <c r="U24" s="492"/>
      <c r="V24" s="492"/>
      <c r="W24" s="492"/>
      <c r="X24" s="492"/>
      <c r="Y24" s="492"/>
      <c r="Z24" s="492"/>
      <c r="AA24" s="492"/>
      <c r="AB24" s="492"/>
      <c r="AC24" s="492"/>
      <c r="AD24" s="492"/>
      <c r="AE24" s="492"/>
      <c r="AF24" s="492"/>
      <c r="AG24" s="492">
        <f t="shared" si="1"/>
        <v>0</v>
      </c>
      <c r="AH24" s="490">
        <f t="shared" si="2"/>
        <v>0</v>
      </c>
    </row>
    <row r="25" spans="1:34" ht="18.75" x14ac:dyDescent="0.3">
      <c r="A25" s="226" t="s">
        <v>295</v>
      </c>
      <c r="B25" s="227" t="s">
        <v>296</v>
      </c>
      <c r="C25" s="228">
        <f t="shared" si="0"/>
        <v>6400</v>
      </c>
      <c r="D25" s="228">
        <v>0</v>
      </c>
      <c r="E25" s="228">
        <v>0</v>
      </c>
      <c r="F25" s="228">
        <v>24203.9</v>
      </c>
      <c r="G25" s="228"/>
      <c r="H25" s="228"/>
      <c r="I25" s="284"/>
      <c r="K25" s="492">
        <v>4000</v>
      </c>
      <c r="L25" s="492"/>
      <c r="M25" s="492">
        <v>1116</v>
      </c>
      <c r="N25" s="492">
        <v>600</v>
      </c>
      <c r="O25" s="492">
        <v>2400</v>
      </c>
      <c r="P25" s="492">
        <v>1000</v>
      </c>
      <c r="Q25" s="492">
        <v>300</v>
      </c>
      <c r="R25" s="492">
        <v>1450</v>
      </c>
      <c r="S25" s="492">
        <v>900</v>
      </c>
      <c r="T25" s="492">
        <v>380</v>
      </c>
      <c r="U25" s="492">
        <v>1080</v>
      </c>
      <c r="V25" s="492">
        <v>360</v>
      </c>
      <c r="W25" s="492">
        <v>333</v>
      </c>
      <c r="X25" s="492">
        <v>750</v>
      </c>
      <c r="Y25" s="492">
        <v>1500</v>
      </c>
      <c r="Z25" s="492">
        <v>840</v>
      </c>
      <c r="AA25" s="492">
        <v>2200</v>
      </c>
      <c r="AB25" s="492">
        <v>360</v>
      </c>
      <c r="AC25" s="492">
        <v>4020</v>
      </c>
      <c r="AD25" s="492">
        <v>740</v>
      </c>
      <c r="AE25" s="492">
        <v>370</v>
      </c>
      <c r="AF25" s="492">
        <v>5904.9</v>
      </c>
      <c r="AG25" s="492">
        <f t="shared" si="1"/>
        <v>30603.9</v>
      </c>
      <c r="AH25" s="490">
        <f t="shared" si="2"/>
        <v>24203.9</v>
      </c>
    </row>
    <row r="26" spans="1:34" ht="45" customHeight="1" x14ac:dyDescent="0.3">
      <c r="A26" s="222">
        <v>515</v>
      </c>
      <c r="B26" s="287" t="s">
        <v>297</v>
      </c>
      <c r="C26" s="286">
        <f t="shared" ref="C26:H26" si="6">SUM(C27)</f>
        <v>6800</v>
      </c>
      <c r="D26" s="286">
        <f t="shared" si="6"/>
        <v>0</v>
      </c>
      <c r="E26" s="286">
        <f t="shared" si="6"/>
        <v>0</v>
      </c>
      <c r="F26" s="286">
        <f t="shared" si="6"/>
        <v>21101.71</v>
      </c>
      <c r="G26" s="286">
        <f t="shared" si="6"/>
        <v>0</v>
      </c>
      <c r="H26" s="286">
        <f t="shared" si="6"/>
        <v>0</v>
      </c>
      <c r="I26" s="284"/>
      <c r="K26" s="492"/>
      <c r="L26" s="492"/>
      <c r="M26" s="492"/>
      <c r="N26" s="492"/>
      <c r="O26" s="492"/>
      <c r="P26" s="492"/>
      <c r="Q26" s="492"/>
      <c r="R26" s="492"/>
      <c r="S26" s="492"/>
      <c r="T26" s="492"/>
      <c r="U26" s="492"/>
      <c r="V26" s="492"/>
      <c r="W26" s="492"/>
      <c r="X26" s="492"/>
      <c r="Y26" s="492"/>
      <c r="Z26" s="492"/>
      <c r="AA26" s="492"/>
      <c r="AB26" s="492"/>
      <c r="AC26" s="492"/>
      <c r="AD26" s="492"/>
      <c r="AE26" s="492"/>
      <c r="AF26" s="492"/>
      <c r="AG26" s="492">
        <f t="shared" si="1"/>
        <v>0</v>
      </c>
      <c r="AH26" s="490">
        <f t="shared" si="2"/>
        <v>0</v>
      </c>
    </row>
    <row r="27" spans="1:34" ht="18.75" x14ac:dyDescent="0.3">
      <c r="A27" s="226" t="s">
        <v>298</v>
      </c>
      <c r="B27" s="227" t="s">
        <v>299</v>
      </c>
      <c r="C27" s="228">
        <f t="shared" si="0"/>
        <v>6800</v>
      </c>
      <c r="D27" s="228">
        <v>0</v>
      </c>
      <c r="E27" s="228">
        <v>0</v>
      </c>
      <c r="F27" s="228">
        <v>21101.71</v>
      </c>
      <c r="G27" s="228"/>
      <c r="H27" s="228"/>
      <c r="I27" s="284"/>
      <c r="K27" s="492">
        <v>4500</v>
      </c>
      <c r="L27" s="492"/>
      <c r="M27" s="492">
        <v>555</v>
      </c>
      <c r="N27" s="492">
        <v>500</v>
      </c>
      <c r="O27" s="492">
        <v>2300</v>
      </c>
      <c r="P27" s="492">
        <v>1100</v>
      </c>
      <c r="Q27" s="492">
        <v>298</v>
      </c>
      <c r="R27" s="492">
        <v>1300</v>
      </c>
      <c r="S27" s="492">
        <v>810</v>
      </c>
      <c r="T27" s="492">
        <v>350</v>
      </c>
      <c r="U27" s="492">
        <v>975</v>
      </c>
      <c r="V27" s="492">
        <v>275</v>
      </c>
      <c r="W27" s="492">
        <v>300</v>
      </c>
      <c r="X27" s="492">
        <v>675</v>
      </c>
      <c r="Y27" s="492">
        <v>1350</v>
      </c>
      <c r="Z27" s="492">
        <v>756</v>
      </c>
      <c r="AA27" s="492">
        <v>1975</v>
      </c>
      <c r="AB27" s="492">
        <v>324</v>
      </c>
      <c r="AC27" s="492">
        <v>3620</v>
      </c>
      <c r="AD27" s="492">
        <v>670</v>
      </c>
      <c r="AE27" s="492">
        <v>335</v>
      </c>
      <c r="AF27" s="492">
        <v>4933.71</v>
      </c>
      <c r="AG27" s="492">
        <f t="shared" si="1"/>
        <v>27901.71</v>
      </c>
      <c r="AH27" s="490">
        <f t="shared" si="2"/>
        <v>21101.71</v>
      </c>
    </row>
    <row r="28" spans="1:34" ht="18.75" x14ac:dyDescent="0.3">
      <c r="A28" s="232" t="s">
        <v>300</v>
      </c>
      <c r="B28" s="233" t="s">
        <v>301</v>
      </c>
      <c r="C28" s="286">
        <f>+C29+C30</f>
        <v>5000</v>
      </c>
      <c r="D28" s="286" t="s">
        <v>302</v>
      </c>
      <c r="E28" s="286" t="s">
        <v>302</v>
      </c>
      <c r="F28" s="286">
        <f>SUM(F29:F30)</f>
        <v>0</v>
      </c>
      <c r="G28" s="286">
        <f>SUM(G29:G30)</f>
        <v>0</v>
      </c>
      <c r="H28" s="286">
        <f>SUM(H29:H30)</f>
        <v>0</v>
      </c>
      <c r="I28" s="284"/>
      <c r="K28" s="492"/>
      <c r="L28" s="492"/>
      <c r="M28" s="492"/>
      <c r="N28" s="492"/>
      <c r="O28" s="492"/>
      <c r="P28" s="492"/>
      <c r="Q28" s="492"/>
      <c r="R28" s="492"/>
      <c r="S28" s="492"/>
      <c r="T28" s="492"/>
      <c r="U28" s="492"/>
      <c r="V28" s="492"/>
      <c r="W28" s="492"/>
      <c r="X28" s="492"/>
      <c r="Y28" s="492"/>
      <c r="Z28" s="492"/>
      <c r="AA28" s="492"/>
      <c r="AB28" s="492"/>
      <c r="AC28" s="492"/>
      <c r="AD28" s="492"/>
      <c r="AE28" s="492"/>
      <c r="AF28" s="492"/>
      <c r="AG28" s="492">
        <f t="shared" si="1"/>
        <v>0</v>
      </c>
      <c r="AH28" s="490">
        <f t="shared" si="2"/>
        <v>0</v>
      </c>
    </row>
    <row r="29" spans="1:34" ht="18.75" x14ac:dyDescent="0.3">
      <c r="A29" s="234">
        <v>51601</v>
      </c>
      <c r="B29" s="235" t="s">
        <v>301</v>
      </c>
      <c r="C29" s="228">
        <f t="shared" si="0"/>
        <v>5000</v>
      </c>
      <c r="D29" s="228">
        <v>0</v>
      </c>
      <c r="E29" s="228">
        <v>0</v>
      </c>
      <c r="F29" s="228">
        <f>+'LT 0102'!D30+'LT 0103'!D30+'LT 0105'!D30+'LT 0106'!D30+'LT 0201'!D30+'LT 0202'!D30+'LT 0203'!D30+'LT 0204'!D30+'LT 0205'!D30+'LT 0301'!D30+'LT 0302'!D30+'LT 0303'!D30+'LT 0304'!D30+'LT 0305'!D30+'LT 0306'!D30+'LT 0307'!D30+'LT 0308'!D30+'LT 0309'!D30+'LT 0310'!D30</f>
        <v>0</v>
      </c>
      <c r="G29" s="228"/>
      <c r="H29" s="228"/>
      <c r="I29" s="284"/>
      <c r="K29" s="492">
        <v>5000</v>
      </c>
      <c r="L29" s="492"/>
      <c r="M29" s="492"/>
      <c r="N29" s="492"/>
      <c r="O29" s="492"/>
      <c r="P29" s="492"/>
      <c r="Q29" s="492"/>
      <c r="R29" s="492"/>
      <c r="S29" s="492"/>
      <c r="T29" s="492"/>
      <c r="U29" s="492"/>
      <c r="V29" s="492"/>
      <c r="W29" s="492"/>
      <c r="X29" s="492"/>
      <c r="Y29" s="492"/>
      <c r="Z29" s="492"/>
      <c r="AA29" s="492"/>
      <c r="AB29" s="492"/>
      <c r="AC29" s="492"/>
      <c r="AD29" s="492"/>
      <c r="AE29" s="492"/>
      <c r="AF29" s="492"/>
      <c r="AG29" s="492">
        <f t="shared" si="1"/>
        <v>5000</v>
      </c>
      <c r="AH29" s="490">
        <f t="shared" si="2"/>
        <v>0</v>
      </c>
    </row>
    <row r="30" spans="1:34" ht="18.75" x14ac:dyDescent="0.3">
      <c r="A30" s="234">
        <v>51602</v>
      </c>
      <c r="B30" s="235" t="s">
        <v>303</v>
      </c>
      <c r="C30" s="228">
        <f t="shared" si="0"/>
        <v>0</v>
      </c>
      <c r="D30" s="228">
        <v>0</v>
      </c>
      <c r="E30" s="228">
        <v>0</v>
      </c>
      <c r="F30" s="228">
        <f>+'LT 0102'!D31+'LT 0103'!D31+'LT 0105'!D31+'LT 0106'!D31+'LT 0201'!D31+'LT 0202'!D31+'LT 0203'!D31+'LT 0204'!D31+'LT 0205'!D31+'LT 0301'!D31+'LT 0302'!D31+'LT 0303'!D31+'LT 0304'!D31+'LT 0305'!D31+'LT 0306'!D31+'LT 0307'!D31+'LT 0308'!D31+'LT 0309'!D31+'LT 0310'!D31</f>
        <v>0</v>
      </c>
      <c r="G30" s="228"/>
      <c r="H30" s="228"/>
      <c r="I30" s="284"/>
      <c r="K30" s="492">
        <v>0</v>
      </c>
      <c r="L30" s="492"/>
      <c r="M30" s="492"/>
      <c r="N30" s="492"/>
      <c r="O30" s="492"/>
      <c r="P30" s="492"/>
      <c r="Q30" s="492"/>
      <c r="R30" s="492"/>
      <c r="S30" s="492"/>
      <c r="T30" s="492"/>
      <c r="U30" s="492"/>
      <c r="V30" s="492"/>
      <c r="W30" s="492"/>
      <c r="X30" s="492"/>
      <c r="Y30" s="492"/>
      <c r="Z30" s="492"/>
      <c r="AA30" s="492"/>
      <c r="AB30" s="492"/>
      <c r="AC30" s="492"/>
      <c r="AD30" s="492"/>
      <c r="AE30" s="492"/>
      <c r="AF30" s="492"/>
      <c r="AG30" s="492">
        <f t="shared" si="1"/>
        <v>0</v>
      </c>
      <c r="AH30" s="490">
        <f t="shared" si="2"/>
        <v>0</v>
      </c>
    </row>
    <row r="31" spans="1:34" ht="18.75" x14ac:dyDescent="0.3">
      <c r="A31" s="222">
        <v>517</v>
      </c>
      <c r="B31" s="238" t="s">
        <v>304</v>
      </c>
      <c r="C31" s="288">
        <f t="shared" ref="C31:H31" si="7">SUM(C32:C33)</f>
        <v>0</v>
      </c>
      <c r="D31" s="288">
        <f t="shared" si="7"/>
        <v>0</v>
      </c>
      <c r="E31" s="288">
        <f t="shared" si="7"/>
        <v>0</v>
      </c>
      <c r="F31" s="288">
        <f t="shared" si="7"/>
        <v>18738</v>
      </c>
      <c r="G31" s="288">
        <f t="shared" si="7"/>
        <v>0</v>
      </c>
      <c r="H31" s="288">
        <f t="shared" si="7"/>
        <v>0</v>
      </c>
      <c r="I31" s="284"/>
      <c r="K31" s="492"/>
      <c r="L31" s="492"/>
      <c r="M31" s="492"/>
      <c r="N31" s="492"/>
      <c r="O31" s="492"/>
      <c r="P31" s="492"/>
      <c r="Q31" s="492"/>
      <c r="R31" s="492"/>
      <c r="S31" s="492"/>
      <c r="T31" s="492"/>
      <c r="U31" s="492"/>
      <c r="V31" s="492"/>
      <c r="W31" s="492"/>
      <c r="X31" s="492"/>
      <c r="Y31" s="492"/>
      <c r="Z31" s="492"/>
      <c r="AA31" s="492"/>
      <c r="AB31" s="492"/>
      <c r="AC31" s="492"/>
      <c r="AD31" s="492"/>
      <c r="AE31" s="492"/>
      <c r="AF31" s="492"/>
      <c r="AG31" s="492">
        <f t="shared" si="1"/>
        <v>0</v>
      </c>
      <c r="AH31" s="490">
        <f t="shared" si="2"/>
        <v>0</v>
      </c>
    </row>
    <row r="32" spans="1:34" ht="18.75" x14ac:dyDescent="0.3">
      <c r="A32" s="234">
        <v>51701</v>
      </c>
      <c r="B32" s="235" t="s">
        <v>305</v>
      </c>
      <c r="C32" s="228">
        <f t="shared" si="0"/>
        <v>0</v>
      </c>
      <c r="D32" s="288">
        <f>SUM(D33:D34)</f>
        <v>0</v>
      </c>
      <c r="E32" s="288">
        <f>SUM(E33:E34)</f>
        <v>0</v>
      </c>
      <c r="F32" s="228">
        <v>18738</v>
      </c>
      <c r="G32" s="228"/>
      <c r="H32" s="228"/>
      <c r="I32" s="284"/>
      <c r="K32" s="492">
        <v>0</v>
      </c>
      <c r="L32" s="492">
        <v>1500</v>
      </c>
      <c r="M32" s="492"/>
      <c r="N32" s="492"/>
      <c r="O32" s="492"/>
      <c r="P32" s="492">
        <v>6666</v>
      </c>
      <c r="Q32" s="492"/>
      <c r="R32" s="492"/>
      <c r="S32" s="492"/>
      <c r="T32" s="492"/>
      <c r="U32" s="492"/>
      <c r="V32" s="492">
        <v>5622</v>
      </c>
      <c r="W32" s="492"/>
      <c r="X32" s="492"/>
      <c r="Y32" s="492"/>
      <c r="Z32" s="492"/>
      <c r="AA32" s="492"/>
      <c r="AB32" s="492"/>
      <c r="AC32" s="492"/>
      <c r="AD32" s="492"/>
      <c r="AE32" s="492"/>
      <c r="AF32" s="492">
        <v>4950</v>
      </c>
      <c r="AG32" s="492">
        <f t="shared" si="1"/>
        <v>18738</v>
      </c>
      <c r="AH32" s="490">
        <f t="shared" si="2"/>
        <v>18738</v>
      </c>
    </row>
    <row r="33" spans="1:34" ht="18.75" x14ac:dyDescent="0.3">
      <c r="A33" s="234">
        <v>51702</v>
      </c>
      <c r="B33" s="235" t="s">
        <v>306</v>
      </c>
      <c r="C33" s="228">
        <f t="shared" si="0"/>
        <v>0</v>
      </c>
      <c r="D33" s="228">
        <v>0</v>
      </c>
      <c r="E33" s="228">
        <v>0</v>
      </c>
      <c r="F33" s="228">
        <f>+'LT 0102'!D34+'LT 0103'!D34+'LT 0105'!D34+'LT 0106'!D34+'LT 0201'!D34+'LT 0202'!D34+'LT 0203'!D34+'LT 0204'!D34+'LT 0205'!D34+'LT 0301'!D34+'LT 0302'!D34+'LT 0303'!D34+'LT 0304'!D34+'LT 0305'!D34+'LT 0306'!D34+'LT 0307'!D34+'LT 0308'!D34+'LT 0309'!D34+'LT 0310'!D34</f>
        <v>0</v>
      </c>
      <c r="G33" s="228"/>
      <c r="H33" s="228"/>
      <c r="I33" s="284"/>
      <c r="K33" s="492">
        <v>0</v>
      </c>
      <c r="L33" s="492"/>
      <c r="M33" s="492"/>
      <c r="N33" s="492"/>
      <c r="O33" s="492"/>
      <c r="P33" s="492"/>
      <c r="Q33" s="492"/>
      <c r="R33" s="492"/>
      <c r="S33" s="492"/>
      <c r="T33" s="492"/>
      <c r="U33" s="492"/>
      <c r="V33" s="492"/>
      <c r="W33" s="492"/>
      <c r="X33" s="492"/>
      <c r="Y33" s="492"/>
      <c r="Z33" s="492"/>
      <c r="AA33" s="492"/>
      <c r="AB33" s="492"/>
      <c r="AC33" s="492"/>
      <c r="AD33" s="492"/>
      <c r="AE33" s="492"/>
      <c r="AF33" s="492"/>
      <c r="AG33" s="492">
        <f t="shared" si="1"/>
        <v>0</v>
      </c>
      <c r="AH33" s="490">
        <f t="shared" si="2"/>
        <v>0</v>
      </c>
    </row>
    <row r="34" spans="1:34" ht="18.75" x14ac:dyDescent="0.3">
      <c r="A34" s="222">
        <v>519</v>
      </c>
      <c r="B34" s="238" t="s">
        <v>307</v>
      </c>
      <c r="C34" s="288">
        <f t="shared" ref="C34:H34" si="8">SUM(C35:C36)</f>
        <v>1000</v>
      </c>
      <c r="D34" s="288">
        <f t="shared" si="8"/>
        <v>0</v>
      </c>
      <c r="E34" s="288">
        <f t="shared" si="8"/>
        <v>0</v>
      </c>
      <c r="F34" s="288">
        <f t="shared" si="8"/>
        <v>0</v>
      </c>
      <c r="G34" s="288">
        <f t="shared" si="8"/>
        <v>0</v>
      </c>
      <c r="H34" s="288">
        <f t="shared" si="8"/>
        <v>0</v>
      </c>
      <c r="I34" s="284"/>
      <c r="K34" s="492"/>
      <c r="L34" s="492"/>
      <c r="M34" s="492"/>
      <c r="N34" s="492"/>
      <c r="O34" s="492"/>
      <c r="P34" s="492"/>
      <c r="Q34" s="492"/>
      <c r="R34" s="492"/>
      <c r="S34" s="492"/>
      <c r="T34" s="492"/>
      <c r="U34" s="492"/>
      <c r="V34" s="492"/>
      <c r="W34" s="492"/>
      <c r="X34" s="492"/>
      <c r="Y34" s="492"/>
      <c r="Z34" s="492"/>
      <c r="AA34" s="492"/>
      <c r="AB34" s="492"/>
      <c r="AC34" s="492"/>
      <c r="AD34" s="492"/>
      <c r="AE34" s="492"/>
      <c r="AF34" s="492"/>
      <c r="AG34" s="492">
        <f t="shared" si="1"/>
        <v>0</v>
      </c>
      <c r="AH34" s="490">
        <f t="shared" si="2"/>
        <v>0</v>
      </c>
    </row>
    <row r="35" spans="1:34" ht="18.75" x14ac:dyDescent="0.3">
      <c r="A35" s="234">
        <v>51901</v>
      </c>
      <c r="B35" s="235" t="s">
        <v>308</v>
      </c>
      <c r="C35" s="228">
        <f t="shared" si="0"/>
        <v>1000</v>
      </c>
      <c r="D35" s="228">
        <v>0</v>
      </c>
      <c r="E35" s="228">
        <v>0</v>
      </c>
      <c r="F35" s="228">
        <f>+'LT 0102'!D36+'LT 0103'!D36+'LT 0105'!D36+'LT 0106'!D36+'LT 0201'!D36+'LT 0202'!D36+'LT 0203'!D36+'LT 0204'!D36+'LT 0205'!D36+'LT 0301'!D36+'LT 0302'!D36+'LT 0303'!D36+'LT 0304'!D36+'LT 0305'!D36+'LT 0306'!D36+'LT 0307'!D36+'LT 0308'!D36+'LT 0309'!D36+'LT 0310'!D36</f>
        <v>0</v>
      </c>
      <c r="G35" s="228"/>
      <c r="H35" s="228"/>
      <c r="I35" s="284"/>
      <c r="K35" s="492">
        <v>1000</v>
      </c>
      <c r="L35" s="492"/>
      <c r="M35" s="492"/>
      <c r="N35" s="492"/>
      <c r="O35" s="492"/>
      <c r="P35" s="492"/>
      <c r="Q35" s="492"/>
      <c r="R35" s="492"/>
      <c r="S35" s="492"/>
      <c r="T35" s="492"/>
      <c r="U35" s="492"/>
      <c r="V35" s="492"/>
      <c r="W35" s="492"/>
      <c r="X35" s="492"/>
      <c r="Y35" s="492"/>
      <c r="Z35" s="492"/>
      <c r="AA35" s="492"/>
      <c r="AB35" s="492"/>
      <c r="AC35" s="492"/>
      <c r="AD35" s="492"/>
      <c r="AE35" s="492"/>
      <c r="AF35" s="492"/>
      <c r="AG35" s="492">
        <f t="shared" si="1"/>
        <v>1000</v>
      </c>
      <c r="AH35" s="490">
        <f t="shared" si="2"/>
        <v>0</v>
      </c>
    </row>
    <row r="36" spans="1:34" ht="18.75" x14ac:dyDescent="0.3">
      <c r="A36" s="234">
        <v>51999</v>
      </c>
      <c r="B36" s="235" t="s">
        <v>307</v>
      </c>
      <c r="C36" s="228">
        <f t="shared" si="0"/>
        <v>0</v>
      </c>
      <c r="D36" s="228">
        <v>0</v>
      </c>
      <c r="E36" s="228">
        <v>0</v>
      </c>
      <c r="F36" s="228">
        <f>+'LT 0102'!D37+'LT 0103'!D37+'LT 0105'!D37+'LT 0106'!D37+'LT 0201'!D37+'LT 0202'!D37+'LT 0203'!D37+'LT 0204'!D37+'LT 0205'!D37+'LT 0301'!D37+'LT 0302'!D37+'LT 0303'!D37+'LT 0304'!D37+'LT 0305'!D37+'LT 0306'!D37+'LT 0307'!D37+'LT 0308'!D37+'LT 0309'!D37+'LT 0310'!D37</f>
        <v>0</v>
      </c>
      <c r="G36" s="228"/>
      <c r="H36" s="228"/>
      <c r="I36" s="284"/>
      <c r="K36" s="492">
        <v>0</v>
      </c>
      <c r="L36" s="492"/>
      <c r="M36" s="492"/>
      <c r="N36" s="492"/>
      <c r="O36" s="492"/>
      <c r="P36" s="492"/>
      <c r="Q36" s="492"/>
      <c r="R36" s="492"/>
      <c r="S36" s="492"/>
      <c r="T36" s="492"/>
      <c r="U36" s="492"/>
      <c r="V36" s="492"/>
      <c r="W36" s="492"/>
      <c r="X36" s="492"/>
      <c r="Y36" s="492"/>
      <c r="Z36" s="492"/>
      <c r="AA36" s="492"/>
      <c r="AB36" s="492"/>
      <c r="AC36" s="492"/>
      <c r="AD36" s="492"/>
      <c r="AE36" s="492"/>
      <c r="AF36" s="492"/>
      <c r="AG36" s="492">
        <f t="shared" si="1"/>
        <v>0</v>
      </c>
      <c r="AH36" s="490">
        <f t="shared" si="2"/>
        <v>0</v>
      </c>
    </row>
    <row r="37" spans="1:34" ht="18.75" x14ac:dyDescent="0.3">
      <c r="A37" s="222">
        <v>54</v>
      </c>
      <c r="B37" s="238" t="s">
        <v>193</v>
      </c>
      <c r="C37" s="286">
        <f>SUM(C38,C58,C64,C81,)</f>
        <v>171984.82</v>
      </c>
      <c r="D37" s="286">
        <f>SUM(D38,D58,D64,D81,)</f>
        <v>0</v>
      </c>
      <c r="E37" s="286">
        <f t="shared" ref="E37" si="9">SUM(E38,E58,E64,E81,)</f>
        <v>0</v>
      </c>
      <c r="F37" s="286">
        <f>SUM(F38,F58,F64,F81,)</f>
        <v>69648.649999999994</v>
      </c>
      <c r="G37" s="286">
        <f>SUM(G38,G58,G64,G81,)</f>
        <v>0</v>
      </c>
      <c r="H37" s="286">
        <f>SUM(H38,H58,H64,H81,)</f>
        <v>0</v>
      </c>
      <c r="I37" s="282">
        <f>SUM(C37:F37)</f>
        <v>241633.47</v>
      </c>
      <c r="K37" s="492"/>
      <c r="L37" s="492"/>
      <c r="M37" s="492"/>
      <c r="N37" s="492"/>
      <c r="O37" s="492"/>
      <c r="P37" s="492"/>
      <c r="Q37" s="492"/>
      <c r="R37" s="492"/>
      <c r="S37" s="492"/>
      <c r="T37" s="492"/>
      <c r="U37" s="492"/>
      <c r="V37" s="492"/>
      <c r="W37" s="492"/>
      <c r="X37" s="492"/>
      <c r="Y37" s="492"/>
      <c r="Z37" s="492"/>
      <c r="AA37" s="492"/>
      <c r="AB37" s="492"/>
      <c r="AC37" s="492"/>
      <c r="AD37" s="492"/>
      <c r="AE37" s="492"/>
      <c r="AF37" s="492"/>
      <c r="AG37" s="492">
        <f t="shared" si="1"/>
        <v>0</v>
      </c>
      <c r="AH37" s="490">
        <f t="shared" si="2"/>
        <v>0</v>
      </c>
    </row>
    <row r="38" spans="1:34" ht="18.75" x14ac:dyDescent="0.3">
      <c r="A38" s="222">
        <v>541</v>
      </c>
      <c r="B38" s="238" t="s">
        <v>309</v>
      </c>
      <c r="C38" s="288">
        <f t="shared" ref="C38:H38" si="10">SUM(C39:C57)</f>
        <v>37184.82</v>
      </c>
      <c r="D38" s="288">
        <f>SUM(D39:D57)</f>
        <v>0</v>
      </c>
      <c r="E38" s="288">
        <f t="shared" si="10"/>
        <v>0</v>
      </c>
      <c r="F38" s="288">
        <f t="shared" si="10"/>
        <v>47512.649999999994</v>
      </c>
      <c r="G38" s="288">
        <f t="shared" si="10"/>
        <v>0</v>
      </c>
      <c r="H38" s="288">
        <f t="shared" si="10"/>
        <v>0</v>
      </c>
      <c r="I38" s="284"/>
      <c r="K38" s="492">
        <v>0</v>
      </c>
      <c r="L38" s="492"/>
      <c r="M38" s="492"/>
      <c r="N38" s="492"/>
      <c r="O38" s="492"/>
      <c r="P38" s="492"/>
      <c r="Q38" s="492"/>
      <c r="R38" s="492"/>
      <c r="S38" s="492"/>
      <c r="T38" s="492"/>
      <c r="U38" s="492"/>
      <c r="V38" s="492"/>
      <c r="W38" s="492"/>
      <c r="X38" s="492"/>
      <c r="Y38" s="492"/>
      <c r="Z38" s="492"/>
      <c r="AA38" s="492"/>
      <c r="AB38" s="492"/>
      <c r="AC38" s="492"/>
      <c r="AD38" s="492"/>
      <c r="AE38" s="492"/>
      <c r="AF38" s="492"/>
      <c r="AG38" s="492">
        <f t="shared" si="1"/>
        <v>0</v>
      </c>
      <c r="AH38" s="490">
        <f t="shared" si="2"/>
        <v>0</v>
      </c>
    </row>
    <row r="39" spans="1:34" ht="18.75" x14ac:dyDescent="0.3">
      <c r="A39" s="234">
        <v>54101</v>
      </c>
      <c r="B39" s="235" t="s">
        <v>310</v>
      </c>
      <c r="C39" s="228">
        <f t="shared" ref="C39:C91" si="11">+K39+O39</f>
        <v>0</v>
      </c>
      <c r="D39" s="228">
        <v>0</v>
      </c>
      <c r="E39" s="228">
        <v>0</v>
      </c>
      <c r="F39" s="228">
        <f>+'LT 0102'!D40+'LT 0103'!D40+'LT 0105'!D40+'LT 0106'!D40+'LT 0201'!D40+'LT 0202'!D40+'LT 0203'!D40+'LT 0204'!D40+'LT 0205'!D40+'LT 0301'!D40+'LT 0302'!D40+'LT 0303'!D40+'LT 0304'!D40+'LT 0305'!D40+'LT 0306'!D40+'LT 0307'!D40+'LT 0308'!D40+'LT 0309'!D40+'LT 0310'!D40</f>
        <v>0</v>
      </c>
      <c r="G39" s="228"/>
      <c r="H39" s="228"/>
      <c r="I39" s="284"/>
      <c r="K39" s="492">
        <v>0</v>
      </c>
      <c r="L39" s="492"/>
      <c r="M39" s="492"/>
      <c r="N39" s="492"/>
      <c r="O39" s="492"/>
      <c r="P39" s="492"/>
      <c r="Q39" s="492"/>
      <c r="R39" s="492"/>
      <c r="S39" s="492"/>
      <c r="T39" s="492"/>
      <c r="U39" s="492"/>
      <c r="V39" s="492"/>
      <c r="W39" s="492"/>
      <c r="X39" s="492"/>
      <c r="Y39" s="492"/>
      <c r="Z39" s="492"/>
      <c r="AA39" s="492"/>
      <c r="AB39" s="492"/>
      <c r="AC39" s="492"/>
      <c r="AD39" s="492"/>
      <c r="AE39" s="492"/>
      <c r="AF39" s="492"/>
      <c r="AG39" s="492">
        <f t="shared" si="1"/>
        <v>0</v>
      </c>
      <c r="AH39" s="490">
        <f t="shared" si="2"/>
        <v>0</v>
      </c>
    </row>
    <row r="40" spans="1:34" ht="18.75" x14ac:dyDescent="0.3">
      <c r="A40" s="234">
        <v>54103</v>
      </c>
      <c r="B40" s="235" t="s">
        <v>311</v>
      </c>
      <c r="C40" s="228">
        <f t="shared" si="11"/>
        <v>0</v>
      </c>
      <c r="D40" s="228">
        <v>0</v>
      </c>
      <c r="E40" s="228">
        <v>0</v>
      </c>
      <c r="F40" s="228">
        <f>+'LT 0102'!D41+'LT 0103'!D41+'LT 0105'!D41+'LT 0106'!D41+'LT 0201'!D41+'LT 0202'!D41+'LT 0203'!D41+'LT 0204'!D41+'LT 0205'!D41+'LT 0301'!D41+'LT 0302'!D41+'LT 0303'!D41+'LT 0304'!D41+'LT 0305'!D41+'LT 0306'!D41+'LT 0307'!D41+'LT 0308'!D41+'LT 0309'!D41+'LT 0310'!D41</f>
        <v>0</v>
      </c>
      <c r="G40" s="228"/>
      <c r="H40" s="228"/>
      <c r="I40" s="284"/>
      <c r="K40" s="492">
        <v>0</v>
      </c>
      <c r="L40" s="492"/>
      <c r="M40" s="492"/>
      <c r="N40" s="492"/>
      <c r="O40" s="492"/>
      <c r="P40" s="492"/>
      <c r="Q40" s="492"/>
      <c r="R40" s="492"/>
      <c r="S40" s="492"/>
      <c r="T40" s="492"/>
      <c r="U40" s="492"/>
      <c r="V40" s="492"/>
      <c r="W40" s="492"/>
      <c r="X40" s="492"/>
      <c r="Y40" s="492"/>
      <c r="Z40" s="492"/>
      <c r="AA40" s="492"/>
      <c r="AB40" s="492"/>
      <c r="AC40" s="492"/>
      <c r="AD40" s="492"/>
      <c r="AE40" s="492"/>
      <c r="AF40" s="492"/>
      <c r="AG40" s="492">
        <f t="shared" si="1"/>
        <v>0</v>
      </c>
      <c r="AH40" s="490">
        <f t="shared" si="2"/>
        <v>0</v>
      </c>
    </row>
    <row r="41" spans="1:34" ht="18.75" x14ac:dyDescent="0.3">
      <c r="A41" s="234">
        <v>54104</v>
      </c>
      <c r="B41" s="235" t="s">
        <v>312</v>
      </c>
      <c r="C41" s="228">
        <f t="shared" si="11"/>
        <v>0</v>
      </c>
      <c r="D41" s="228">
        <v>0</v>
      </c>
      <c r="E41" s="228">
        <v>0</v>
      </c>
      <c r="F41" s="228">
        <f>+'LT 0102'!D42+'LT 0103'!D42+'LT 0105'!D42+'LT 0106'!D42+'LT 0201'!D42+'LT 0202'!D42+'LT 0203'!D42+'LT 0204'!D42+'LT 0205'!D42+'LT 0301'!D42+'LT 0302'!D42+'LT 0303'!D42+'LT 0304'!D42+'LT 0305'!D42+'LT 0306'!D42+'LT 0307'!D42+'LT 0308'!D42+'LT 0309'!D42+'LT 0310'!D42</f>
        <v>0</v>
      </c>
      <c r="G41" s="228"/>
      <c r="H41" s="228"/>
      <c r="I41" s="284"/>
      <c r="K41" s="492">
        <v>0</v>
      </c>
      <c r="L41" s="492"/>
      <c r="M41" s="492"/>
      <c r="N41" s="492"/>
      <c r="O41" s="492">
        <v>0</v>
      </c>
      <c r="P41" s="492"/>
      <c r="Q41" s="492"/>
      <c r="R41" s="492"/>
      <c r="S41" s="492"/>
      <c r="T41" s="492"/>
      <c r="U41" s="492"/>
      <c r="V41" s="492"/>
      <c r="W41" s="492"/>
      <c r="X41" s="492"/>
      <c r="Y41" s="492"/>
      <c r="Z41" s="492"/>
      <c r="AA41" s="492"/>
      <c r="AB41" s="492"/>
      <c r="AC41" s="492"/>
      <c r="AD41" s="492"/>
      <c r="AE41" s="492"/>
      <c r="AF41" s="492"/>
      <c r="AG41" s="492">
        <f t="shared" si="1"/>
        <v>0</v>
      </c>
      <c r="AH41" s="490">
        <f t="shared" si="2"/>
        <v>0</v>
      </c>
    </row>
    <row r="42" spans="1:34" ht="18.75" x14ac:dyDescent="0.3">
      <c r="A42" s="234">
        <v>54105</v>
      </c>
      <c r="B42" s="235" t="s">
        <v>313</v>
      </c>
      <c r="C42" s="228">
        <f t="shared" si="11"/>
        <v>5100</v>
      </c>
      <c r="D42" s="228">
        <v>0</v>
      </c>
      <c r="E42" s="228">
        <v>0</v>
      </c>
      <c r="F42" s="228">
        <v>4326.3500000000004</v>
      </c>
      <c r="G42" s="228"/>
      <c r="H42" s="228"/>
      <c r="I42" s="284"/>
      <c r="K42" s="492">
        <v>5000</v>
      </c>
      <c r="L42" s="492"/>
      <c r="M42" s="492">
        <v>900</v>
      </c>
      <c r="N42" s="492">
        <v>100</v>
      </c>
      <c r="O42" s="492">
        <v>100</v>
      </c>
      <c r="P42" s="492"/>
      <c r="Q42" s="492">
        <v>1010</v>
      </c>
      <c r="R42" s="492">
        <v>400</v>
      </c>
      <c r="S42" s="492">
        <v>128.94999999999999</v>
      </c>
      <c r="T42" s="492">
        <v>100</v>
      </c>
      <c r="U42" s="492">
        <v>30</v>
      </c>
      <c r="V42" s="492"/>
      <c r="W42" s="492">
        <v>100</v>
      </c>
      <c r="X42" s="492">
        <v>150</v>
      </c>
      <c r="Y42" s="492">
        <v>307</v>
      </c>
      <c r="Z42" s="492"/>
      <c r="AA42" s="492">
        <v>100</v>
      </c>
      <c r="AB42" s="492">
        <v>75</v>
      </c>
      <c r="AC42" s="492"/>
      <c r="AD42" s="492">
        <v>549.1</v>
      </c>
      <c r="AE42" s="492">
        <v>155</v>
      </c>
      <c r="AF42" s="492">
        <v>221.3</v>
      </c>
      <c r="AG42" s="492">
        <f t="shared" si="1"/>
        <v>9426.35</v>
      </c>
      <c r="AH42" s="490">
        <f t="shared" si="2"/>
        <v>4326.3500000000004</v>
      </c>
    </row>
    <row r="43" spans="1:34" ht="18.75" x14ac:dyDescent="0.3">
      <c r="A43" s="234">
        <v>54106</v>
      </c>
      <c r="B43" s="235" t="s">
        <v>314</v>
      </c>
      <c r="C43" s="228">
        <f t="shared" si="11"/>
        <v>301</v>
      </c>
      <c r="D43" s="228">
        <v>0</v>
      </c>
      <c r="E43" s="228">
        <v>0</v>
      </c>
      <c r="F43" s="228">
        <v>600</v>
      </c>
      <c r="G43" s="228"/>
      <c r="H43" s="228"/>
      <c r="I43" s="284"/>
      <c r="K43" s="492">
        <v>301</v>
      </c>
      <c r="L43" s="492"/>
      <c r="M43" s="492"/>
      <c r="N43" s="492"/>
      <c r="O43" s="492"/>
      <c r="P43" s="492"/>
      <c r="Q43" s="492"/>
      <c r="R43" s="492"/>
      <c r="S43" s="492"/>
      <c r="T43" s="492"/>
      <c r="U43" s="492"/>
      <c r="V43" s="492"/>
      <c r="W43" s="492"/>
      <c r="X43" s="492"/>
      <c r="Y43" s="492"/>
      <c r="Z43" s="492"/>
      <c r="AA43" s="492"/>
      <c r="AB43" s="492">
        <v>90</v>
      </c>
      <c r="AC43" s="492"/>
      <c r="AD43" s="492"/>
      <c r="AE43" s="492"/>
      <c r="AF43" s="492">
        <v>510</v>
      </c>
      <c r="AG43" s="492">
        <f t="shared" si="1"/>
        <v>901</v>
      </c>
      <c r="AH43" s="490">
        <f t="shared" si="2"/>
        <v>600</v>
      </c>
    </row>
    <row r="44" spans="1:34" ht="18.75" x14ac:dyDescent="0.3">
      <c r="A44" s="234">
        <v>54107</v>
      </c>
      <c r="B44" s="235" t="s">
        <v>315</v>
      </c>
      <c r="C44" s="228">
        <f t="shared" si="11"/>
        <v>0</v>
      </c>
      <c r="D44" s="228">
        <v>0</v>
      </c>
      <c r="E44" s="228">
        <v>0</v>
      </c>
      <c r="F44" s="228">
        <v>9629.5</v>
      </c>
      <c r="G44" s="228"/>
      <c r="H44" s="228"/>
      <c r="I44" s="284"/>
      <c r="K44" s="492">
        <v>0</v>
      </c>
      <c r="L44" s="492"/>
      <c r="M44" s="492"/>
      <c r="N44" s="492"/>
      <c r="O44" s="492"/>
      <c r="P44" s="492"/>
      <c r="Q44" s="492"/>
      <c r="R44" s="492"/>
      <c r="S44" s="492"/>
      <c r="T44" s="492"/>
      <c r="U44" s="492"/>
      <c r="V44" s="492"/>
      <c r="W44" s="492"/>
      <c r="X44" s="492"/>
      <c r="Y44" s="492"/>
      <c r="Z44" s="492"/>
      <c r="AA44" s="492"/>
      <c r="AB44" s="492"/>
      <c r="AC44" s="492">
        <v>6000</v>
      </c>
      <c r="AD44" s="492"/>
      <c r="AE44" s="492"/>
      <c r="AF44" s="492">
        <v>3629.5</v>
      </c>
      <c r="AG44" s="492">
        <f t="shared" si="1"/>
        <v>9629.5</v>
      </c>
      <c r="AH44" s="490">
        <f t="shared" si="2"/>
        <v>9629.5</v>
      </c>
    </row>
    <row r="45" spans="1:34" ht="18.75" x14ac:dyDescent="0.3">
      <c r="A45" s="234">
        <v>54108</v>
      </c>
      <c r="B45" s="235" t="s">
        <v>316</v>
      </c>
      <c r="C45" s="228">
        <f t="shared" si="11"/>
        <v>0</v>
      </c>
      <c r="D45" s="228">
        <v>0</v>
      </c>
      <c r="E45" s="228">
        <v>0</v>
      </c>
      <c r="F45" s="228">
        <f>+'LT 0102'!D46+'LT 0103'!D46+'LT 0105'!D46+'LT 0106'!D46+'LT 0201'!D46+'LT 0202'!D46+'LT 0203'!D46+'LT 0204'!D46+'LT 0205'!D46+'LT 0301'!D46+'LT 0302'!D46+'LT 0303'!D46+'LT 0304'!D46+'LT 0305'!D46+'LT 0306'!D46+'LT 0307'!D46+'LT 0308'!D46+'LT 0309'!D46+'LT 0310'!D46</f>
        <v>0</v>
      </c>
      <c r="G45" s="228"/>
      <c r="H45" s="228"/>
      <c r="I45" s="284"/>
      <c r="K45" s="492">
        <v>0</v>
      </c>
      <c r="L45" s="492"/>
      <c r="M45" s="492"/>
      <c r="N45" s="492"/>
      <c r="O45" s="492"/>
      <c r="P45" s="492"/>
      <c r="Q45" s="492"/>
      <c r="R45" s="492"/>
      <c r="S45" s="492"/>
      <c r="T45" s="492"/>
      <c r="U45" s="492"/>
      <c r="V45" s="492"/>
      <c r="W45" s="492"/>
      <c r="X45" s="492"/>
      <c r="Y45" s="492"/>
      <c r="Z45" s="492"/>
      <c r="AA45" s="492"/>
      <c r="AB45" s="492"/>
      <c r="AC45" s="492"/>
      <c r="AD45" s="492"/>
      <c r="AE45" s="492"/>
      <c r="AF45" s="492"/>
      <c r="AG45" s="492">
        <f t="shared" si="1"/>
        <v>0</v>
      </c>
      <c r="AH45" s="490">
        <f t="shared" si="2"/>
        <v>0</v>
      </c>
    </row>
    <row r="46" spans="1:34" ht="18.75" x14ac:dyDescent="0.3">
      <c r="A46" s="234">
        <v>54109</v>
      </c>
      <c r="B46" s="235" t="s">
        <v>317</v>
      </c>
      <c r="C46" s="228">
        <f t="shared" si="11"/>
        <v>1900</v>
      </c>
      <c r="D46" s="228">
        <v>0</v>
      </c>
      <c r="E46" s="228">
        <v>0</v>
      </c>
      <c r="F46" s="228">
        <f>+'LT 0102'!D47+'LT 0103'!D47+'LT 0105'!D47+'LT 0106'!D47+'LT 0201'!D47+'LT 0202'!D47+'LT 0203'!D47+'LT 0204'!D47+'LT 0205'!D47+'LT 0301'!D47+'LT 0302'!D47+'LT 0303'!D47+'LT 0304'!D47+'LT 0305'!D47+'LT 0306'!D47+'LT 0307'!D47+'LT 0308'!D47+'LT 0309'!D47+'LT 0310'!D47</f>
        <v>4200</v>
      </c>
      <c r="G46" s="228"/>
      <c r="H46" s="228"/>
      <c r="I46" s="284"/>
      <c r="K46" s="492">
        <v>1300</v>
      </c>
      <c r="L46" s="492"/>
      <c r="M46" s="492"/>
      <c r="N46" s="492"/>
      <c r="O46" s="492">
        <v>600</v>
      </c>
      <c r="P46" s="492">
        <v>2800</v>
      </c>
      <c r="Q46" s="492"/>
      <c r="R46" s="492"/>
      <c r="S46" s="492"/>
      <c r="T46" s="492"/>
      <c r="U46" s="492"/>
      <c r="V46" s="492"/>
      <c r="W46" s="492"/>
      <c r="X46" s="492"/>
      <c r="Y46" s="492"/>
      <c r="Z46" s="492"/>
      <c r="AA46" s="492"/>
      <c r="AB46" s="492"/>
      <c r="AC46" s="492"/>
      <c r="AD46" s="492"/>
      <c r="AE46" s="492"/>
      <c r="AF46" s="492">
        <v>1400</v>
      </c>
      <c r="AG46" s="492">
        <f t="shared" si="1"/>
        <v>6100</v>
      </c>
      <c r="AH46" s="490">
        <f t="shared" si="2"/>
        <v>4200</v>
      </c>
    </row>
    <row r="47" spans="1:34" ht="18.75" x14ac:dyDescent="0.3">
      <c r="A47" s="234">
        <v>54110</v>
      </c>
      <c r="B47" s="235" t="s">
        <v>318</v>
      </c>
      <c r="C47" s="228">
        <f t="shared" si="11"/>
        <v>9381</v>
      </c>
      <c r="D47" s="228">
        <v>0</v>
      </c>
      <c r="E47" s="228">
        <v>0</v>
      </c>
      <c r="F47" s="228">
        <v>8663.5</v>
      </c>
      <c r="G47" s="228"/>
      <c r="H47" s="228"/>
      <c r="I47" s="284"/>
      <c r="K47" s="492">
        <v>8881</v>
      </c>
      <c r="L47" s="492">
        <v>1300</v>
      </c>
      <c r="M47" s="492">
        <v>500</v>
      </c>
      <c r="N47" s="492"/>
      <c r="O47" s="492">
        <v>500</v>
      </c>
      <c r="P47" s="492">
        <v>4863.5</v>
      </c>
      <c r="Q47" s="492"/>
      <c r="R47" s="492"/>
      <c r="S47" s="492"/>
      <c r="T47" s="492"/>
      <c r="U47" s="492"/>
      <c r="V47" s="492"/>
      <c r="W47" s="492"/>
      <c r="X47" s="492"/>
      <c r="Y47" s="492"/>
      <c r="Z47" s="492"/>
      <c r="AA47" s="492"/>
      <c r="AB47" s="492"/>
      <c r="AC47" s="492"/>
      <c r="AD47" s="492"/>
      <c r="AE47" s="492"/>
      <c r="AF47" s="492">
        <v>2000</v>
      </c>
      <c r="AG47" s="492">
        <f t="shared" si="1"/>
        <v>18044.5</v>
      </c>
      <c r="AH47" s="490">
        <f t="shared" si="2"/>
        <v>8663.5</v>
      </c>
    </row>
    <row r="48" spans="1:34" ht="40.5" customHeight="1" x14ac:dyDescent="0.3">
      <c r="A48" s="234">
        <v>54111</v>
      </c>
      <c r="B48" s="249" t="s">
        <v>319</v>
      </c>
      <c r="C48" s="228">
        <f t="shared" si="11"/>
        <v>0</v>
      </c>
      <c r="D48" s="228">
        <v>0</v>
      </c>
      <c r="E48" s="228">
        <v>0</v>
      </c>
      <c r="F48" s="228">
        <f>+'LT 0102'!D49+'LT 0103'!D49+'LT 0105'!D49+'LT 0106'!D49+'LT 0201'!D49+'LT 0202'!D49+'LT 0203'!D49+'LT 0204'!D49+'LT 0205'!D49+'LT 0301'!D49+'LT 0302'!D49+'LT 0303'!D49+'LT 0304'!D49+'LT 0305'!D49+'LT 0306'!D49+'LT 0307'!D49+'LT 0308'!D49+'LT 0309'!D49+'LT 0310'!D49</f>
        <v>0</v>
      </c>
      <c r="G48" s="228"/>
      <c r="H48" s="228"/>
      <c r="I48" s="284"/>
      <c r="K48" s="492">
        <v>0</v>
      </c>
      <c r="L48" s="492"/>
      <c r="M48" s="492"/>
      <c r="N48" s="492"/>
      <c r="O48" s="492"/>
      <c r="P48" s="492"/>
      <c r="Q48" s="492"/>
      <c r="R48" s="492"/>
      <c r="S48" s="492"/>
      <c r="T48" s="492"/>
      <c r="U48" s="492"/>
      <c r="V48" s="492"/>
      <c r="W48" s="492"/>
      <c r="X48" s="492"/>
      <c r="Y48" s="492"/>
      <c r="Z48" s="492"/>
      <c r="AA48" s="492"/>
      <c r="AB48" s="492"/>
      <c r="AC48" s="492"/>
      <c r="AD48" s="492"/>
      <c r="AE48" s="492"/>
      <c r="AF48" s="492"/>
      <c r="AG48" s="492">
        <f t="shared" si="1"/>
        <v>0</v>
      </c>
      <c r="AH48" s="490">
        <f t="shared" si="2"/>
        <v>0</v>
      </c>
    </row>
    <row r="49" spans="1:34" ht="36.75" customHeight="1" x14ac:dyDescent="0.3">
      <c r="A49" s="234">
        <v>54112</v>
      </c>
      <c r="B49" s="249" t="s">
        <v>320</v>
      </c>
      <c r="C49" s="228">
        <f t="shared" si="11"/>
        <v>0</v>
      </c>
      <c r="D49" s="228">
        <v>0</v>
      </c>
      <c r="E49" s="228">
        <v>0</v>
      </c>
      <c r="F49" s="228">
        <f>+'LT 0102'!D50+'LT 0103'!D50+'LT 0105'!D50+'LT 0106'!D50+'LT 0201'!D50+'LT 0202'!D50+'LT 0203'!D50+'LT 0204'!D50+'LT 0205'!D50+'LT 0301'!D50+'LT 0302'!D50+'LT 0303'!D50+'LT 0304'!D50+'LT 0305'!D50+'LT 0306'!D50+'LT 0307'!D50+'LT 0308'!D50+'LT 0309'!D50+'LT 0310'!D50</f>
        <v>0</v>
      </c>
      <c r="G49" s="228"/>
      <c r="H49" s="228"/>
      <c r="I49" s="284"/>
      <c r="K49" s="492">
        <v>0</v>
      </c>
      <c r="L49" s="492"/>
      <c r="M49" s="492"/>
      <c r="N49" s="492"/>
      <c r="O49" s="492"/>
      <c r="P49" s="492"/>
      <c r="Q49" s="492"/>
      <c r="R49" s="492"/>
      <c r="S49" s="492"/>
      <c r="T49" s="492"/>
      <c r="U49" s="492"/>
      <c r="V49" s="492"/>
      <c r="W49" s="492"/>
      <c r="X49" s="492"/>
      <c r="Y49" s="492"/>
      <c r="Z49" s="492"/>
      <c r="AA49" s="492"/>
      <c r="AB49" s="492"/>
      <c r="AC49" s="492"/>
      <c r="AD49" s="492"/>
      <c r="AE49" s="492"/>
      <c r="AF49" s="492"/>
      <c r="AG49" s="492">
        <f t="shared" si="1"/>
        <v>0</v>
      </c>
      <c r="AH49" s="490">
        <f t="shared" si="2"/>
        <v>0</v>
      </c>
    </row>
    <row r="50" spans="1:34" ht="18.75" x14ac:dyDescent="0.3">
      <c r="A50" s="234">
        <v>54114</v>
      </c>
      <c r="B50" s="235" t="s">
        <v>321</v>
      </c>
      <c r="C50" s="228">
        <f t="shared" si="11"/>
        <v>5200</v>
      </c>
      <c r="D50" s="228">
        <v>0</v>
      </c>
      <c r="E50" s="228">
        <v>0</v>
      </c>
      <c r="F50" s="228">
        <v>3901.31</v>
      </c>
      <c r="G50" s="228"/>
      <c r="H50" s="228"/>
      <c r="I50" s="284"/>
      <c r="K50" s="492">
        <v>5000</v>
      </c>
      <c r="L50" s="492"/>
      <c r="M50" s="492">
        <v>400</v>
      </c>
      <c r="N50" s="492">
        <v>100</v>
      </c>
      <c r="O50" s="492">
        <v>200</v>
      </c>
      <c r="P50" s="492"/>
      <c r="Q50" s="492">
        <v>76.7</v>
      </c>
      <c r="R50" s="492">
        <v>422.75</v>
      </c>
      <c r="S50" s="492">
        <v>620.48</v>
      </c>
      <c r="T50" s="492">
        <v>150</v>
      </c>
      <c r="U50" s="492">
        <v>25</v>
      </c>
      <c r="V50" s="492"/>
      <c r="W50" s="492">
        <v>100</v>
      </c>
      <c r="X50" s="492">
        <v>100</v>
      </c>
      <c r="Y50" s="492">
        <v>360</v>
      </c>
      <c r="Z50" s="492"/>
      <c r="AA50" s="492">
        <v>100</v>
      </c>
      <c r="AB50" s="492">
        <v>60</v>
      </c>
      <c r="AC50" s="492"/>
      <c r="AD50" s="492">
        <v>1248.78</v>
      </c>
      <c r="AE50" s="492">
        <v>18</v>
      </c>
      <c r="AF50" s="492">
        <v>119.6</v>
      </c>
      <c r="AG50" s="492">
        <f t="shared" si="1"/>
        <v>9101.3100000000013</v>
      </c>
      <c r="AH50" s="490">
        <f t="shared" si="2"/>
        <v>3901.3100000000013</v>
      </c>
    </row>
    <row r="51" spans="1:34" ht="18.75" x14ac:dyDescent="0.3">
      <c r="A51" s="234">
        <v>54115</v>
      </c>
      <c r="B51" s="235" t="s">
        <v>322</v>
      </c>
      <c r="C51" s="228">
        <f t="shared" si="11"/>
        <v>1902.82</v>
      </c>
      <c r="D51" s="228">
        <v>0</v>
      </c>
      <c r="E51" s="228">
        <v>0</v>
      </c>
      <c r="F51" s="228">
        <v>11237.79</v>
      </c>
      <c r="G51" s="228"/>
      <c r="H51" s="228"/>
      <c r="I51" s="284"/>
      <c r="K51" s="492">
        <v>1902.82</v>
      </c>
      <c r="L51" s="492">
        <v>500</v>
      </c>
      <c r="M51" s="492">
        <v>900</v>
      </c>
      <c r="N51" s="492">
        <v>75</v>
      </c>
      <c r="O51" s="492"/>
      <c r="P51" s="492">
        <v>1000</v>
      </c>
      <c r="Q51" s="492">
        <v>295</v>
      </c>
      <c r="R51" s="492">
        <v>1000</v>
      </c>
      <c r="S51" s="492">
        <v>771.45</v>
      </c>
      <c r="T51" s="492">
        <v>150</v>
      </c>
      <c r="U51" s="492">
        <v>135.5</v>
      </c>
      <c r="V51" s="492"/>
      <c r="W51" s="492"/>
      <c r="X51" s="492"/>
      <c r="Y51" s="492">
        <v>2228.84</v>
      </c>
      <c r="Z51" s="492"/>
      <c r="AA51" s="492">
        <v>500</v>
      </c>
      <c r="AB51" s="492">
        <v>1080</v>
      </c>
      <c r="AC51" s="492"/>
      <c r="AD51" s="492">
        <v>2415</v>
      </c>
      <c r="AE51" s="492"/>
      <c r="AF51" s="492">
        <v>187</v>
      </c>
      <c r="AG51" s="492">
        <f t="shared" si="1"/>
        <v>13140.61</v>
      </c>
      <c r="AH51" s="490">
        <f t="shared" si="2"/>
        <v>11237.79</v>
      </c>
    </row>
    <row r="52" spans="1:34" ht="33.75" customHeight="1" x14ac:dyDescent="0.3">
      <c r="A52" s="234">
        <v>54116</v>
      </c>
      <c r="B52" s="249" t="s">
        <v>323</v>
      </c>
      <c r="C52" s="228">
        <f t="shared" si="11"/>
        <v>0</v>
      </c>
      <c r="D52" s="228">
        <v>0</v>
      </c>
      <c r="E52" s="228">
        <v>0</v>
      </c>
      <c r="F52" s="228">
        <f>+'LT 0102'!D53+'LT 0103'!D53+'LT 0105'!D53+'LT 0106'!D53+'LT 0201'!D53+'LT 0202'!D53+'LT 0203'!D53+'LT 0204'!D53+'LT 0205'!D53+'LT 0301'!D53+'LT 0302'!D53+'LT 0303'!D53+'LT 0304'!D53+'LT 0305'!D53+'LT 0306'!D53+'LT 0307'!D53+'LT 0308'!D53+'LT 0309'!D53+'LT 0310'!D53</f>
        <v>600</v>
      </c>
      <c r="G52" s="228"/>
      <c r="H52" s="228"/>
      <c r="I52" s="284"/>
      <c r="K52" s="492">
        <v>0</v>
      </c>
      <c r="L52" s="492"/>
      <c r="M52" s="492"/>
      <c r="N52" s="492"/>
      <c r="O52" s="492"/>
      <c r="P52" s="492">
        <v>600</v>
      </c>
      <c r="Q52" s="492"/>
      <c r="R52" s="492"/>
      <c r="S52" s="492"/>
      <c r="T52" s="492"/>
      <c r="U52" s="492"/>
      <c r="V52" s="492"/>
      <c r="W52" s="492"/>
      <c r="X52" s="492"/>
      <c r="Y52" s="492"/>
      <c r="Z52" s="492"/>
      <c r="AA52" s="492"/>
      <c r="AB52" s="492"/>
      <c r="AC52" s="492"/>
      <c r="AD52" s="492"/>
      <c r="AE52" s="492"/>
      <c r="AF52" s="492"/>
      <c r="AG52" s="492">
        <f t="shared" si="1"/>
        <v>600</v>
      </c>
      <c r="AH52" s="490">
        <f t="shared" si="2"/>
        <v>600</v>
      </c>
    </row>
    <row r="53" spans="1:34" ht="33" customHeight="1" x14ac:dyDescent="0.3">
      <c r="A53" s="234">
        <v>54117</v>
      </c>
      <c r="B53" s="249" t="s">
        <v>324</v>
      </c>
      <c r="C53" s="228">
        <f t="shared" si="11"/>
        <v>0</v>
      </c>
      <c r="D53" s="228">
        <v>0</v>
      </c>
      <c r="E53" s="228">
        <v>0</v>
      </c>
      <c r="F53" s="228">
        <f>+'LT 0102'!D54+'LT 0103'!D54+'LT 0105'!D54+'LT 0106'!D54+'LT 0201'!D54+'LT 0202'!D54+'LT 0203'!D54+'LT 0204'!D54+'LT 0205'!D54+'LT 0301'!D54+'LT 0302'!D54+'LT 0303'!D54+'LT 0304'!D54+'LT 0305'!D54+'LT 0306'!D54+'LT 0307'!D54+'LT 0308'!D54+'LT 0309'!D54+'LT 0310'!D54</f>
        <v>0</v>
      </c>
      <c r="G53" s="228"/>
      <c r="H53" s="228"/>
      <c r="I53" s="284"/>
      <c r="K53" s="492">
        <v>0</v>
      </c>
      <c r="L53" s="492"/>
      <c r="M53" s="492"/>
      <c r="N53" s="492"/>
      <c r="O53" s="492">
        <v>0</v>
      </c>
      <c r="P53" s="492"/>
      <c r="Q53" s="492"/>
      <c r="R53" s="492"/>
      <c r="S53" s="492"/>
      <c r="T53" s="492"/>
      <c r="U53" s="492"/>
      <c r="V53" s="492"/>
      <c r="W53" s="492"/>
      <c r="X53" s="492"/>
      <c r="Y53" s="492"/>
      <c r="Z53" s="492"/>
      <c r="AA53" s="492"/>
      <c r="AB53" s="492"/>
      <c r="AC53" s="492"/>
      <c r="AD53" s="492"/>
      <c r="AE53" s="492"/>
      <c r="AF53" s="492"/>
      <c r="AG53" s="492">
        <f t="shared" si="1"/>
        <v>0</v>
      </c>
      <c r="AH53" s="490">
        <f t="shared" si="2"/>
        <v>0</v>
      </c>
    </row>
    <row r="54" spans="1:34" ht="18.75" x14ac:dyDescent="0.3">
      <c r="A54" s="234">
        <v>54118</v>
      </c>
      <c r="B54" s="235" t="s">
        <v>325</v>
      </c>
      <c r="C54" s="228">
        <f t="shared" si="11"/>
        <v>4200</v>
      </c>
      <c r="D54" s="228">
        <v>0</v>
      </c>
      <c r="E54" s="228">
        <v>0</v>
      </c>
      <c r="F54" s="228">
        <f>+'LT 0102'!D55+'LT 0103'!D55+'LT 0105'!D55+'LT 0106'!D55+'LT 0201'!D55+'LT 0202'!D55+'LT 0203'!D55+'LT 0204'!D55+'LT 0205'!D55+'LT 0301'!D55+'LT 0302'!D55+'LT 0303'!D55+'LT 0304'!D55+'LT 0305'!D55+'LT 0306'!D55+'LT 0307'!D55+'LT 0308'!D55+'LT 0309'!D55+'LT 0310'!D55</f>
        <v>2000</v>
      </c>
      <c r="G54" s="228"/>
      <c r="H54" s="228"/>
      <c r="I54" s="284"/>
      <c r="K54" s="492">
        <v>4000</v>
      </c>
      <c r="L54" s="492"/>
      <c r="M54" s="492"/>
      <c r="N54" s="492"/>
      <c r="O54" s="492">
        <v>200</v>
      </c>
      <c r="P54" s="492"/>
      <c r="Q54" s="492"/>
      <c r="R54" s="492"/>
      <c r="S54" s="492"/>
      <c r="T54" s="492"/>
      <c r="U54" s="492"/>
      <c r="V54" s="492"/>
      <c r="W54" s="492"/>
      <c r="X54" s="492"/>
      <c r="Y54" s="492"/>
      <c r="Z54" s="492"/>
      <c r="AA54" s="492"/>
      <c r="AB54" s="492"/>
      <c r="AC54" s="492"/>
      <c r="AD54" s="492"/>
      <c r="AE54" s="492"/>
      <c r="AF54" s="492">
        <v>2000</v>
      </c>
      <c r="AG54" s="492">
        <f t="shared" si="1"/>
        <v>6200</v>
      </c>
      <c r="AH54" s="490">
        <f t="shared" si="2"/>
        <v>2000</v>
      </c>
    </row>
    <row r="55" spans="1:34" ht="18.75" x14ac:dyDescent="0.3">
      <c r="A55" s="234">
        <v>54119</v>
      </c>
      <c r="B55" s="235" t="s">
        <v>326</v>
      </c>
      <c r="C55" s="228">
        <f t="shared" si="11"/>
        <v>0</v>
      </c>
      <c r="D55" s="228">
        <v>0</v>
      </c>
      <c r="E55" s="228">
        <v>0</v>
      </c>
      <c r="F55" s="228">
        <v>43.2</v>
      </c>
      <c r="G55" s="228"/>
      <c r="H55" s="228"/>
      <c r="I55" s="284"/>
      <c r="K55" s="492">
        <v>0</v>
      </c>
      <c r="L55" s="492"/>
      <c r="M55" s="492"/>
      <c r="N55" s="492"/>
      <c r="O55" s="492"/>
      <c r="P55" s="492"/>
      <c r="Q55" s="492"/>
      <c r="R55" s="492"/>
      <c r="S55" s="492"/>
      <c r="T55" s="492"/>
      <c r="U55" s="492"/>
      <c r="V55" s="492"/>
      <c r="W55" s="492"/>
      <c r="X55" s="492"/>
      <c r="Y55" s="492"/>
      <c r="Z55" s="492"/>
      <c r="AA55" s="492"/>
      <c r="AB55" s="492"/>
      <c r="AC55" s="492"/>
      <c r="AD55" s="492"/>
      <c r="AE55" s="492"/>
      <c r="AF55" s="492">
        <v>43.2</v>
      </c>
      <c r="AG55" s="492">
        <f t="shared" si="1"/>
        <v>43.2</v>
      </c>
      <c r="AH55" s="490">
        <f t="shared" si="2"/>
        <v>43.2</v>
      </c>
    </row>
    <row r="56" spans="1:34" ht="18.75" x14ac:dyDescent="0.3">
      <c r="A56" s="234">
        <v>54121</v>
      </c>
      <c r="B56" s="235" t="s">
        <v>327</v>
      </c>
      <c r="C56" s="228">
        <f t="shared" si="11"/>
        <v>9000</v>
      </c>
      <c r="D56" s="228">
        <v>0</v>
      </c>
      <c r="E56" s="228">
        <v>0</v>
      </c>
      <c r="F56" s="228">
        <f>+'LT 0102'!D57+'LT 0103'!D57+'LT 0105'!D57+'LT 0106'!D57+'LT 0201'!D57+'LT 0202'!D57+'LT 0203'!D57+'LT 0204'!D57+'LT 0205'!D57+'LT 0301'!D57+'LT 0302'!D57+'LT 0303'!D57+'LT 0304'!D57+'LT 0305'!D57+'LT 0306'!D57+'LT 0307'!D57+'LT 0308'!D57+'LT 0309'!D57+'LT 0310'!D57</f>
        <v>0</v>
      </c>
      <c r="G56" s="228"/>
      <c r="H56" s="228"/>
      <c r="I56" s="284"/>
      <c r="K56" s="492">
        <v>9000</v>
      </c>
      <c r="L56" s="492"/>
      <c r="M56" s="492"/>
      <c r="N56" s="492"/>
      <c r="O56" s="492"/>
      <c r="P56" s="492"/>
      <c r="Q56" s="492"/>
      <c r="R56" s="492"/>
      <c r="S56" s="492"/>
      <c r="T56" s="492"/>
      <c r="U56" s="492"/>
      <c r="V56" s="492"/>
      <c r="W56" s="492"/>
      <c r="X56" s="492"/>
      <c r="Y56" s="492"/>
      <c r="Z56" s="492"/>
      <c r="AA56" s="492"/>
      <c r="AB56" s="492"/>
      <c r="AC56" s="492"/>
      <c r="AD56" s="492"/>
      <c r="AE56" s="492"/>
      <c r="AF56" s="492"/>
      <c r="AG56" s="492">
        <f t="shared" si="1"/>
        <v>9000</v>
      </c>
      <c r="AH56" s="490">
        <f t="shared" si="2"/>
        <v>0</v>
      </c>
    </row>
    <row r="57" spans="1:34" ht="18.75" x14ac:dyDescent="0.3">
      <c r="A57" s="234">
        <v>54199</v>
      </c>
      <c r="B57" s="235" t="s">
        <v>328</v>
      </c>
      <c r="C57" s="228">
        <f t="shared" si="11"/>
        <v>200</v>
      </c>
      <c r="D57" s="228">
        <v>0</v>
      </c>
      <c r="E57" s="228">
        <v>0</v>
      </c>
      <c r="F57" s="228">
        <v>2311</v>
      </c>
      <c r="G57" s="228"/>
      <c r="H57" s="228"/>
      <c r="I57" s="284"/>
      <c r="K57" s="492">
        <v>0</v>
      </c>
      <c r="L57" s="492"/>
      <c r="M57" s="492"/>
      <c r="N57" s="492"/>
      <c r="O57" s="492">
        <v>200</v>
      </c>
      <c r="P57" s="492">
        <v>1000</v>
      </c>
      <c r="Q57" s="492">
        <v>206</v>
      </c>
      <c r="R57" s="492"/>
      <c r="S57" s="492"/>
      <c r="T57" s="492"/>
      <c r="U57" s="492"/>
      <c r="V57" s="492"/>
      <c r="W57" s="492"/>
      <c r="X57" s="492"/>
      <c r="Y57" s="492"/>
      <c r="Z57" s="492"/>
      <c r="AA57" s="492"/>
      <c r="AB57" s="492">
        <v>90</v>
      </c>
      <c r="AC57" s="492"/>
      <c r="AD57" s="492"/>
      <c r="AE57" s="492">
        <v>15</v>
      </c>
      <c r="AF57" s="492">
        <v>1000</v>
      </c>
      <c r="AG57" s="492">
        <f t="shared" si="1"/>
        <v>2511</v>
      </c>
      <c r="AH57" s="490">
        <f t="shared" si="2"/>
        <v>2311</v>
      </c>
    </row>
    <row r="58" spans="1:34" ht="18.75" x14ac:dyDescent="0.3">
      <c r="A58" s="222">
        <v>542</v>
      </c>
      <c r="B58" s="238" t="s">
        <v>329</v>
      </c>
      <c r="C58" s="288">
        <f t="shared" ref="C58:H58" si="12">SUM(C59:C63)</f>
        <v>119700</v>
      </c>
      <c r="D58" s="288">
        <f>SUM(D59:D63)</f>
        <v>0</v>
      </c>
      <c r="E58" s="288">
        <f t="shared" si="12"/>
        <v>0</v>
      </c>
      <c r="F58" s="288">
        <f t="shared" si="12"/>
        <v>5350</v>
      </c>
      <c r="G58" s="288">
        <f t="shared" si="12"/>
        <v>0</v>
      </c>
      <c r="H58" s="288">
        <f t="shared" si="12"/>
        <v>0</v>
      </c>
      <c r="I58" s="284"/>
      <c r="K58" s="492"/>
      <c r="L58" s="492"/>
      <c r="M58" s="492"/>
      <c r="N58" s="492"/>
      <c r="O58" s="492"/>
      <c r="P58" s="492"/>
      <c r="Q58" s="492"/>
      <c r="R58" s="492"/>
      <c r="S58" s="492"/>
      <c r="T58" s="492"/>
      <c r="U58" s="492"/>
      <c r="V58" s="492"/>
      <c r="W58" s="492"/>
      <c r="X58" s="492"/>
      <c r="Y58" s="492"/>
      <c r="Z58" s="492"/>
      <c r="AA58" s="492"/>
      <c r="AB58" s="492"/>
      <c r="AC58" s="492"/>
      <c r="AD58" s="492"/>
      <c r="AE58" s="492"/>
      <c r="AF58" s="492"/>
      <c r="AG58" s="492">
        <f t="shared" si="1"/>
        <v>0</v>
      </c>
      <c r="AH58" s="490">
        <f t="shared" si="2"/>
        <v>0</v>
      </c>
    </row>
    <row r="59" spans="1:34" ht="18.75" x14ac:dyDescent="0.3">
      <c r="A59" s="234">
        <v>54205</v>
      </c>
      <c r="B59" s="235" t="s">
        <v>21</v>
      </c>
      <c r="C59" s="228">
        <f t="shared" si="11"/>
        <v>58800</v>
      </c>
      <c r="D59" s="228">
        <v>0</v>
      </c>
      <c r="E59" s="228">
        <v>0</v>
      </c>
      <c r="F59" s="228">
        <f>+'LT 0102'!D60+'LT 0103'!D60+'LT 0105'!D60+'LT 0106'!D60+'LT 0201'!D60+'LT 0202'!D60+'LT 0203'!D60+'LT 0204'!D60+'LT 0205'!D60+'LT 0301'!D60+'LT 0302'!D60+'LT 0303'!D60+'LT 0304'!D60+'LT 0305'!D60+'LT 0306'!D60+'LT 0307'!D60+'LT 0308'!D60+'LT 0309'!D60+'LT 0310'!D60</f>
        <v>0</v>
      </c>
      <c r="G59" s="228"/>
      <c r="H59" s="228"/>
      <c r="I59" s="284"/>
      <c r="K59" s="492">
        <v>58800</v>
      </c>
      <c r="L59" s="492"/>
      <c r="M59" s="492"/>
      <c r="N59" s="492"/>
      <c r="O59" s="492"/>
      <c r="P59" s="492"/>
      <c r="Q59" s="492"/>
      <c r="R59" s="492"/>
      <c r="S59" s="492"/>
      <c r="T59" s="492"/>
      <c r="U59" s="492"/>
      <c r="V59" s="492"/>
      <c r="W59" s="492"/>
      <c r="X59" s="492"/>
      <c r="Y59" s="492"/>
      <c r="Z59" s="492"/>
      <c r="AA59" s="492"/>
      <c r="AB59" s="492"/>
      <c r="AC59" s="492"/>
      <c r="AD59" s="492"/>
      <c r="AE59" s="492"/>
      <c r="AF59" s="492"/>
      <c r="AG59" s="492">
        <f t="shared" si="1"/>
        <v>58800</v>
      </c>
      <c r="AH59" s="490">
        <f t="shared" si="2"/>
        <v>0</v>
      </c>
    </row>
    <row r="60" spans="1:34" ht="18.75" x14ac:dyDescent="0.3">
      <c r="A60" s="234">
        <v>54201</v>
      </c>
      <c r="B60" s="235" t="s">
        <v>330</v>
      </c>
      <c r="C60" s="228">
        <f t="shared" si="11"/>
        <v>21600</v>
      </c>
      <c r="D60" s="228">
        <v>0</v>
      </c>
      <c r="E60" s="228">
        <v>0</v>
      </c>
      <c r="F60" s="228">
        <v>2000</v>
      </c>
      <c r="G60" s="228"/>
      <c r="H60" s="228"/>
      <c r="I60" s="284"/>
      <c r="K60" s="492">
        <v>21600</v>
      </c>
      <c r="L60" s="492">
        <v>1000</v>
      </c>
      <c r="M60" s="492"/>
      <c r="N60" s="492"/>
      <c r="O60" s="492"/>
      <c r="P60" s="492"/>
      <c r="Q60" s="492"/>
      <c r="R60" s="492"/>
      <c r="S60" s="492"/>
      <c r="T60" s="492"/>
      <c r="U60" s="492"/>
      <c r="V60" s="492"/>
      <c r="W60" s="492"/>
      <c r="X60" s="492"/>
      <c r="Y60" s="492"/>
      <c r="Z60" s="492"/>
      <c r="AA60" s="492"/>
      <c r="AB60" s="492"/>
      <c r="AC60" s="492">
        <v>1000</v>
      </c>
      <c r="AD60" s="492"/>
      <c r="AE60" s="492"/>
      <c r="AF60" s="492"/>
      <c r="AG60" s="492">
        <f t="shared" si="1"/>
        <v>23600</v>
      </c>
      <c r="AH60" s="490">
        <f t="shared" si="2"/>
        <v>2000</v>
      </c>
    </row>
    <row r="61" spans="1:34" ht="18.75" x14ac:dyDescent="0.3">
      <c r="A61" s="234">
        <v>54202</v>
      </c>
      <c r="B61" s="235" t="s">
        <v>331</v>
      </c>
      <c r="C61" s="228">
        <f t="shared" si="11"/>
        <v>16800</v>
      </c>
      <c r="D61" s="228">
        <v>0</v>
      </c>
      <c r="E61" s="228">
        <v>0</v>
      </c>
      <c r="F61" s="228">
        <v>3150</v>
      </c>
      <c r="G61" s="228"/>
      <c r="H61" s="228"/>
      <c r="I61" s="284"/>
      <c r="K61" s="492">
        <v>16800</v>
      </c>
      <c r="L61" s="492">
        <v>1000</v>
      </c>
      <c r="M61" s="492"/>
      <c r="N61" s="492"/>
      <c r="O61" s="492"/>
      <c r="P61" s="492"/>
      <c r="Q61" s="492"/>
      <c r="R61" s="492"/>
      <c r="S61" s="492"/>
      <c r="T61" s="492"/>
      <c r="U61" s="492"/>
      <c r="V61" s="492"/>
      <c r="W61" s="492"/>
      <c r="X61" s="492"/>
      <c r="Y61" s="492"/>
      <c r="Z61" s="492"/>
      <c r="AA61" s="492">
        <v>150</v>
      </c>
      <c r="AB61" s="492"/>
      <c r="AC61" s="492">
        <v>2000</v>
      </c>
      <c r="AD61" s="492"/>
      <c r="AE61" s="492"/>
      <c r="AF61" s="492"/>
      <c r="AG61" s="492">
        <f t="shared" si="1"/>
        <v>19950</v>
      </c>
      <c r="AH61" s="490">
        <f t="shared" si="2"/>
        <v>3150</v>
      </c>
    </row>
    <row r="62" spans="1:34" ht="18.75" x14ac:dyDescent="0.3">
      <c r="A62" s="234">
        <v>54203</v>
      </c>
      <c r="B62" s="235" t="s">
        <v>332</v>
      </c>
      <c r="C62" s="228">
        <f t="shared" si="11"/>
        <v>22500</v>
      </c>
      <c r="D62" s="228">
        <v>0</v>
      </c>
      <c r="E62" s="228">
        <v>0</v>
      </c>
      <c r="F62" s="228">
        <f>+'LT 0102'!D63+'LT 0103'!D63+'LT 0105'!D63+'LT 0106'!D63+'LT 0201'!D63+'LT 0202'!D63+'LT 0203'!D63+'LT 0204'!D63+'LT 0205'!D63+'LT 0301'!D63+'LT 0302'!D63+'LT 0303'!D63+'LT 0304'!D63+'LT 0305'!D63+'LT 0306'!D63+'LT 0307'!D63+'LT 0308'!D63+'LT 0309'!D63+'LT 0310'!D63</f>
        <v>200</v>
      </c>
      <c r="G62" s="228"/>
      <c r="H62" s="228"/>
      <c r="I62" s="284"/>
      <c r="K62" s="492">
        <v>22500</v>
      </c>
      <c r="L62" s="492"/>
      <c r="M62" s="492"/>
      <c r="N62" s="492"/>
      <c r="O62" s="492"/>
      <c r="P62" s="492"/>
      <c r="Q62" s="492"/>
      <c r="R62" s="492"/>
      <c r="S62" s="492"/>
      <c r="T62" s="492"/>
      <c r="U62" s="492"/>
      <c r="V62" s="492"/>
      <c r="W62" s="492"/>
      <c r="X62" s="492"/>
      <c r="Y62" s="492"/>
      <c r="Z62" s="492"/>
      <c r="AA62" s="492"/>
      <c r="AB62" s="492"/>
      <c r="AC62" s="492">
        <v>200</v>
      </c>
      <c r="AD62" s="492"/>
      <c r="AE62" s="492"/>
      <c r="AF62" s="492"/>
      <c r="AG62" s="492">
        <f t="shared" si="1"/>
        <v>22700</v>
      </c>
      <c r="AH62" s="490">
        <f t="shared" si="2"/>
        <v>200</v>
      </c>
    </row>
    <row r="63" spans="1:34" ht="18.75" x14ac:dyDescent="0.3">
      <c r="A63" s="234">
        <v>54204</v>
      </c>
      <c r="B63" s="215" t="s">
        <v>333</v>
      </c>
      <c r="C63" s="228">
        <f t="shared" si="11"/>
        <v>0</v>
      </c>
      <c r="D63" s="228">
        <v>0</v>
      </c>
      <c r="E63" s="228">
        <v>0</v>
      </c>
      <c r="F63" s="228">
        <f>+'LT 0102'!D64+'LT 0103'!D64+'LT 0105'!D64+'LT 0106'!D64+'LT 0201'!D64+'LT 0202'!D64+'LT 0203'!D64+'LT 0204'!D64+'LT 0205'!D64+'LT 0301'!D64+'LT 0302'!D64+'LT 0303'!D64+'LT 0304'!D64+'LT 0305'!D64+'LT 0306'!D64+'LT 0307'!D64+'LT 0308'!D64+'LT 0309'!D64+'LT 0310'!D64</f>
        <v>0</v>
      </c>
      <c r="G63" s="228"/>
      <c r="H63" s="228"/>
      <c r="I63" s="284"/>
      <c r="K63" s="492">
        <v>0</v>
      </c>
      <c r="L63" s="492"/>
      <c r="M63" s="492"/>
      <c r="N63" s="492"/>
      <c r="O63" s="492"/>
      <c r="P63" s="492"/>
      <c r="Q63" s="492"/>
      <c r="R63" s="492"/>
      <c r="S63" s="492"/>
      <c r="T63" s="492"/>
      <c r="U63" s="492"/>
      <c r="V63" s="492"/>
      <c r="W63" s="492"/>
      <c r="X63" s="492"/>
      <c r="Y63" s="492"/>
      <c r="Z63" s="492"/>
      <c r="AA63" s="492"/>
      <c r="AB63" s="492"/>
      <c r="AC63" s="492"/>
      <c r="AD63" s="492"/>
      <c r="AE63" s="492"/>
      <c r="AF63" s="492"/>
      <c r="AG63" s="492">
        <f t="shared" si="1"/>
        <v>0</v>
      </c>
      <c r="AH63" s="490">
        <f t="shared" si="2"/>
        <v>0</v>
      </c>
    </row>
    <row r="64" spans="1:34" ht="18.75" x14ac:dyDescent="0.3">
      <c r="A64" s="222">
        <v>543</v>
      </c>
      <c r="B64" s="238" t="s">
        <v>334</v>
      </c>
      <c r="C64" s="288">
        <f t="shared" ref="C64:H64" si="13">SUM(C65:C80)</f>
        <v>9800</v>
      </c>
      <c r="D64" s="288">
        <f>SUM(D65:D80)</f>
        <v>0</v>
      </c>
      <c r="E64" s="288">
        <f t="shared" si="13"/>
        <v>0</v>
      </c>
      <c r="F64" s="288">
        <f t="shared" si="13"/>
        <v>16526</v>
      </c>
      <c r="G64" s="288">
        <f t="shared" si="13"/>
        <v>0</v>
      </c>
      <c r="H64" s="288">
        <f t="shared" si="13"/>
        <v>0</v>
      </c>
      <c r="I64" s="284"/>
      <c r="K64" s="492"/>
      <c r="L64" s="492"/>
      <c r="M64" s="492"/>
      <c r="N64" s="492"/>
      <c r="O64" s="492"/>
      <c r="P64" s="492"/>
      <c r="Q64" s="492"/>
      <c r="R64" s="492"/>
      <c r="S64" s="492"/>
      <c r="T64" s="492"/>
      <c r="U64" s="492"/>
      <c r="V64" s="492"/>
      <c r="W64" s="492"/>
      <c r="X64" s="492"/>
      <c r="Y64" s="492"/>
      <c r="Z64" s="492"/>
      <c r="AA64" s="492"/>
      <c r="AB64" s="492"/>
      <c r="AC64" s="492"/>
      <c r="AD64" s="492"/>
      <c r="AE64" s="492"/>
      <c r="AF64" s="492"/>
      <c r="AG64" s="492">
        <f t="shared" si="1"/>
        <v>0</v>
      </c>
      <c r="AH64" s="490">
        <f t="shared" si="2"/>
        <v>0</v>
      </c>
    </row>
    <row r="65" spans="1:34" ht="18.75" x14ac:dyDescent="0.3">
      <c r="A65" s="234">
        <v>54301</v>
      </c>
      <c r="B65" s="235" t="s">
        <v>335</v>
      </c>
      <c r="C65" s="228">
        <f t="shared" si="11"/>
        <v>0</v>
      </c>
      <c r="D65" s="228">
        <v>0</v>
      </c>
      <c r="E65" s="228">
        <v>0</v>
      </c>
      <c r="F65" s="228">
        <f>+'LT 0102'!D66+'LT 0103'!D66+'LT 0105'!D66+'LT 0106'!D66+'LT 0201'!D66+'LT 0202'!D66+'LT 0203'!D66+'LT 0204'!D66+'LT 0205'!D66+'LT 0301'!D66+'LT 0302'!D66+'LT 0303'!D66+'LT 0304'!D66+'LT 0305'!D66+'LT 0306'!D66+'LT 0307'!D66+'LT 0308'!D66+'LT 0309'!D66+'LT 0310'!D66</f>
        <v>2690</v>
      </c>
      <c r="G65" s="228"/>
      <c r="H65" s="228"/>
      <c r="I65" s="284"/>
      <c r="K65" s="492">
        <v>0</v>
      </c>
      <c r="L65" s="492"/>
      <c r="M65" s="492">
        <v>900</v>
      </c>
      <c r="N65" s="492"/>
      <c r="O65" s="492"/>
      <c r="P65" s="492"/>
      <c r="Q65" s="492"/>
      <c r="R65" s="492">
        <v>600</v>
      </c>
      <c r="S65" s="492">
        <v>240</v>
      </c>
      <c r="T65" s="492"/>
      <c r="U65" s="492"/>
      <c r="V65" s="492"/>
      <c r="W65" s="492"/>
      <c r="X65" s="492"/>
      <c r="Y65" s="492"/>
      <c r="Z65" s="492"/>
      <c r="AA65" s="492"/>
      <c r="AB65" s="492"/>
      <c r="AC65" s="492"/>
      <c r="AD65" s="492">
        <v>750</v>
      </c>
      <c r="AE65" s="492"/>
      <c r="AF65" s="492">
        <v>200</v>
      </c>
      <c r="AG65" s="492">
        <f t="shared" si="1"/>
        <v>2690</v>
      </c>
      <c r="AH65" s="490">
        <f t="shared" si="2"/>
        <v>2690</v>
      </c>
    </row>
    <row r="66" spans="1:34" ht="18.75" x14ac:dyDescent="0.3">
      <c r="A66" s="234">
        <v>54302</v>
      </c>
      <c r="B66" s="235" t="s">
        <v>336</v>
      </c>
      <c r="C66" s="228">
        <f t="shared" si="11"/>
        <v>8300</v>
      </c>
      <c r="D66" s="228">
        <v>0</v>
      </c>
      <c r="E66" s="228">
        <v>0</v>
      </c>
      <c r="F66" s="228">
        <v>4834</v>
      </c>
      <c r="G66" s="228"/>
      <c r="H66" s="228"/>
      <c r="I66" s="284"/>
      <c r="K66" s="492">
        <v>8000</v>
      </c>
      <c r="L66" s="492">
        <v>944</v>
      </c>
      <c r="M66" s="492">
        <v>500</v>
      </c>
      <c r="N66" s="492"/>
      <c r="O66" s="492">
        <v>300</v>
      </c>
      <c r="P66" s="492">
        <v>2000</v>
      </c>
      <c r="Q66" s="492"/>
      <c r="R66" s="492"/>
      <c r="S66" s="492"/>
      <c r="T66" s="492"/>
      <c r="U66" s="492"/>
      <c r="V66" s="492"/>
      <c r="W66" s="492"/>
      <c r="X66" s="492"/>
      <c r="Y66" s="492"/>
      <c r="Z66" s="492"/>
      <c r="AA66" s="492"/>
      <c r="AB66" s="492"/>
      <c r="AC66" s="492"/>
      <c r="AD66" s="492"/>
      <c r="AE66" s="492"/>
      <c r="AF66" s="492">
        <v>1390</v>
      </c>
      <c r="AG66" s="492">
        <f t="shared" si="1"/>
        <v>13134</v>
      </c>
      <c r="AH66" s="490">
        <f t="shared" si="2"/>
        <v>4834</v>
      </c>
    </row>
    <row r="67" spans="1:34" ht="18.75" x14ac:dyDescent="0.3">
      <c r="A67" s="234">
        <v>54303</v>
      </c>
      <c r="B67" s="235" t="s">
        <v>337</v>
      </c>
      <c r="C67" s="228">
        <f t="shared" si="11"/>
        <v>0</v>
      </c>
      <c r="D67" s="228">
        <v>0</v>
      </c>
      <c r="E67" s="228">
        <v>0</v>
      </c>
      <c r="F67" s="228">
        <f>+'LT 0102'!D68+'LT 0103'!D68+'LT 0105'!D68+'LT 0106'!D68+'LT 0201'!D68+'LT 0202'!D68+'LT 0203'!D68+'LT 0204'!D68+'LT 0205'!D68+'LT 0301'!D68+'LT 0302'!D68+'LT 0303'!D68+'LT 0304'!D68+'LT 0305'!D68+'LT 0306'!D68+'LT 0307'!D68+'LT 0308'!D68+'LT 0309'!D68+'LT 0310'!D68</f>
        <v>250</v>
      </c>
      <c r="G67" s="228"/>
      <c r="H67" s="228"/>
      <c r="I67" s="284"/>
      <c r="K67" s="492"/>
      <c r="L67" s="492"/>
      <c r="M67" s="492"/>
      <c r="N67" s="492"/>
      <c r="O67" s="492"/>
      <c r="P67" s="492"/>
      <c r="Q67" s="492"/>
      <c r="R67" s="492"/>
      <c r="S67" s="492"/>
      <c r="T67" s="492"/>
      <c r="U67" s="492"/>
      <c r="V67" s="492"/>
      <c r="W67" s="492"/>
      <c r="X67" s="492"/>
      <c r="Y67" s="492"/>
      <c r="Z67" s="492"/>
      <c r="AA67" s="492"/>
      <c r="AB67" s="492"/>
      <c r="AC67" s="492"/>
      <c r="AD67" s="492"/>
      <c r="AE67" s="492"/>
      <c r="AF67" s="492">
        <v>250</v>
      </c>
      <c r="AG67" s="492">
        <f t="shared" si="1"/>
        <v>250</v>
      </c>
      <c r="AH67" s="490">
        <f t="shared" si="2"/>
        <v>250</v>
      </c>
    </row>
    <row r="68" spans="1:34" ht="18.75" x14ac:dyDescent="0.3">
      <c r="A68" s="234">
        <v>54304</v>
      </c>
      <c r="B68" s="235" t="s">
        <v>338</v>
      </c>
      <c r="C68" s="228">
        <f t="shared" si="11"/>
        <v>0</v>
      </c>
      <c r="D68" s="228">
        <v>0</v>
      </c>
      <c r="E68" s="228">
        <v>0</v>
      </c>
      <c r="F68" s="228">
        <f>+'LT 0102'!D69+'LT 0103'!D69+'LT 0105'!D69+'LT 0106'!D69+'LT 0201'!D69+'LT 0202'!D69+'LT 0203'!D69+'LT 0204'!D69+'LT 0205'!D69+'LT 0301'!D69+'LT 0302'!D69+'LT 0303'!D69+'LT 0304'!D69+'LT 0305'!D69+'LT 0306'!D69+'LT 0307'!D69+'LT 0308'!D69+'LT 0309'!D69+'LT 0310'!D69</f>
        <v>300</v>
      </c>
      <c r="G68" s="228"/>
      <c r="H68" s="228"/>
      <c r="I68" s="284"/>
      <c r="K68" s="492"/>
      <c r="L68" s="492"/>
      <c r="M68" s="492"/>
      <c r="N68" s="492"/>
      <c r="O68" s="492"/>
      <c r="P68" s="492"/>
      <c r="Q68" s="492"/>
      <c r="R68" s="492"/>
      <c r="S68" s="492"/>
      <c r="T68" s="492"/>
      <c r="U68" s="492"/>
      <c r="V68" s="492"/>
      <c r="W68" s="492"/>
      <c r="X68" s="492"/>
      <c r="Y68" s="492"/>
      <c r="Z68" s="492"/>
      <c r="AA68" s="492"/>
      <c r="AB68" s="492"/>
      <c r="AC68" s="492">
        <v>300</v>
      </c>
      <c r="AD68" s="492"/>
      <c r="AE68" s="492"/>
      <c r="AF68" s="492"/>
      <c r="AG68" s="492">
        <f t="shared" si="1"/>
        <v>300</v>
      </c>
      <c r="AH68" s="490">
        <f t="shared" si="2"/>
        <v>300</v>
      </c>
    </row>
    <row r="69" spans="1:34" ht="18.75" x14ac:dyDescent="0.3">
      <c r="A69" s="234">
        <v>54305</v>
      </c>
      <c r="B69" s="235" t="s">
        <v>339</v>
      </c>
      <c r="C69" s="228">
        <f t="shared" si="11"/>
        <v>0</v>
      </c>
      <c r="D69" s="228">
        <v>0</v>
      </c>
      <c r="E69" s="228">
        <v>0</v>
      </c>
      <c r="F69" s="228">
        <f>+'LT 0102'!D70+'LT 0103'!D70+'LT 0105'!D70+'LT 0106'!D70+'LT 0201'!D70+'LT 0202'!D70+'LT 0203'!D70+'LT 0204'!D70+'LT 0205'!D70+'LT 0301'!D70+'LT 0302'!D70+'LT 0303'!D70+'LT 0304'!D70+'LT 0305'!D70+'LT 0306'!D70+'LT 0307'!D70+'LT 0308'!D70+'LT 0309'!D70+'LT 0310'!D70</f>
        <v>0</v>
      </c>
      <c r="G69" s="228"/>
      <c r="H69" s="228"/>
      <c r="I69" s="284"/>
      <c r="K69" s="492"/>
      <c r="L69" s="492"/>
      <c r="M69" s="492"/>
      <c r="N69" s="492"/>
      <c r="O69" s="492"/>
      <c r="P69" s="492"/>
      <c r="Q69" s="492"/>
      <c r="R69" s="492"/>
      <c r="S69" s="492"/>
      <c r="T69" s="492"/>
      <c r="U69" s="492"/>
      <c r="V69" s="492"/>
      <c r="W69" s="492"/>
      <c r="X69" s="492"/>
      <c r="Y69" s="492"/>
      <c r="Z69" s="492"/>
      <c r="AA69" s="492"/>
      <c r="AB69" s="492"/>
      <c r="AC69" s="492"/>
      <c r="AD69" s="492"/>
      <c r="AE69" s="492"/>
      <c r="AF69" s="492"/>
      <c r="AG69" s="492">
        <f t="shared" si="1"/>
        <v>0</v>
      </c>
      <c r="AH69" s="490">
        <f t="shared" si="2"/>
        <v>0</v>
      </c>
    </row>
    <row r="70" spans="1:34" ht="18.75" x14ac:dyDescent="0.3">
      <c r="A70" s="234">
        <v>54306</v>
      </c>
      <c r="B70" s="235" t="s">
        <v>340</v>
      </c>
      <c r="C70" s="228">
        <f t="shared" si="11"/>
        <v>0</v>
      </c>
      <c r="D70" s="228">
        <v>0</v>
      </c>
      <c r="E70" s="228">
        <v>0</v>
      </c>
      <c r="F70" s="228">
        <f>+'LT 0102'!D71+'LT 0103'!D71+'LT 0105'!D71+'LT 0106'!D71+'LT 0201'!D71+'LT 0202'!D71+'LT 0203'!D71+'LT 0204'!D71+'LT 0205'!D71+'LT 0301'!D71+'LT 0302'!D71+'LT 0303'!D71+'LT 0304'!D71+'LT 0305'!D71+'LT 0306'!D71+'LT 0307'!D71+'LT 0308'!D71+'LT 0309'!D71+'LT 0310'!D71</f>
        <v>0</v>
      </c>
      <c r="G70" s="228"/>
      <c r="H70" s="228"/>
      <c r="I70" s="284"/>
      <c r="K70" s="492"/>
      <c r="L70" s="492"/>
      <c r="M70" s="492"/>
      <c r="N70" s="492"/>
      <c r="O70" s="492"/>
      <c r="P70" s="492"/>
      <c r="Q70" s="492"/>
      <c r="R70" s="492"/>
      <c r="S70" s="492"/>
      <c r="T70" s="492"/>
      <c r="U70" s="492"/>
      <c r="V70" s="492"/>
      <c r="W70" s="492"/>
      <c r="X70" s="492"/>
      <c r="Y70" s="492"/>
      <c r="Z70" s="492"/>
      <c r="AA70" s="492"/>
      <c r="AB70" s="492"/>
      <c r="AC70" s="492"/>
      <c r="AD70" s="492"/>
      <c r="AE70" s="492"/>
      <c r="AF70" s="492"/>
      <c r="AG70" s="492">
        <f t="shared" si="1"/>
        <v>0</v>
      </c>
      <c r="AH70" s="490">
        <f t="shared" si="2"/>
        <v>0</v>
      </c>
    </row>
    <row r="71" spans="1:34" ht="18.75" x14ac:dyDescent="0.3">
      <c r="A71" s="234">
        <v>54307</v>
      </c>
      <c r="B71" s="235" t="s">
        <v>341</v>
      </c>
      <c r="C71" s="228">
        <f t="shared" si="11"/>
        <v>0</v>
      </c>
      <c r="D71" s="228">
        <v>0</v>
      </c>
      <c r="E71" s="228">
        <v>0</v>
      </c>
      <c r="F71" s="228">
        <f>+'LT 0102'!D72+'LT 0103'!D72+'LT 0105'!D72+'LT 0106'!D72+'LT 0201'!D72+'LT 0202'!D72+'LT 0203'!D72+'LT 0204'!D72+'LT 0205'!D72+'LT 0301'!D72+'LT 0302'!D72+'LT 0303'!D72+'LT 0304'!D72+'LT 0305'!D72+'LT 0306'!D72+'LT 0307'!D72+'LT 0308'!D72+'LT 0309'!D72+'LT 0310'!D72</f>
        <v>0</v>
      </c>
      <c r="G71" s="228"/>
      <c r="H71" s="228"/>
      <c r="I71" s="284"/>
      <c r="K71" s="492"/>
      <c r="L71" s="492"/>
      <c r="M71" s="492"/>
      <c r="N71" s="492"/>
      <c r="O71" s="492"/>
      <c r="P71" s="492"/>
      <c r="Q71" s="492"/>
      <c r="R71" s="492"/>
      <c r="S71" s="492"/>
      <c r="T71" s="492"/>
      <c r="U71" s="492"/>
      <c r="V71" s="492"/>
      <c r="W71" s="492"/>
      <c r="X71" s="492"/>
      <c r="Y71" s="492"/>
      <c r="Z71" s="492"/>
      <c r="AA71" s="492"/>
      <c r="AB71" s="492"/>
      <c r="AC71" s="492"/>
      <c r="AD71" s="492"/>
      <c r="AE71" s="492"/>
      <c r="AF71" s="492"/>
      <c r="AG71" s="492">
        <f t="shared" si="1"/>
        <v>0</v>
      </c>
      <c r="AH71" s="490">
        <f t="shared" si="2"/>
        <v>0</v>
      </c>
    </row>
    <row r="72" spans="1:34" ht="18.75" x14ac:dyDescent="0.3">
      <c r="A72" s="234">
        <v>54309</v>
      </c>
      <c r="B72" s="235" t="s">
        <v>342</v>
      </c>
      <c r="C72" s="228">
        <f t="shared" si="11"/>
        <v>0</v>
      </c>
      <c r="D72" s="228">
        <v>0</v>
      </c>
      <c r="E72" s="228">
        <v>0</v>
      </c>
      <c r="F72" s="228">
        <f>+'LT 0102'!D73+'LT 0103'!D73+'LT 0105'!D73+'LT 0106'!D73+'LT 0201'!D73+'LT 0202'!D73+'LT 0203'!D73+'LT 0204'!D73+'LT 0205'!D73+'LT 0301'!D73+'LT 0302'!D73+'LT 0303'!D73+'LT 0304'!D73+'LT 0305'!D73+'LT 0306'!D73+'LT 0307'!D73+'LT 0308'!D73+'LT 0309'!D73+'LT 0310'!D73</f>
        <v>0</v>
      </c>
      <c r="G72" s="228"/>
      <c r="H72" s="228"/>
      <c r="I72" s="284"/>
      <c r="K72" s="492"/>
      <c r="L72" s="492"/>
      <c r="M72" s="492"/>
      <c r="N72" s="492"/>
      <c r="O72" s="492"/>
      <c r="P72" s="492"/>
      <c r="Q72" s="492"/>
      <c r="R72" s="492"/>
      <c r="S72" s="492"/>
      <c r="T72" s="492"/>
      <c r="U72" s="492"/>
      <c r="V72" s="492"/>
      <c r="W72" s="492"/>
      <c r="X72" s="492"/>
      <c r="Y72" s="492"/>
      <c r="Z72" s="492"/>
      <c r="AA72" s="492"/>
      <c r="AB72" s="492"/>
      <c r="AC72" s="492"/>
      <c r="AD72" s="492"/>
      <c r="AE72" s="492"/>
      <c r="AF72" s="492"/>
      <c r="AG72" s="492">
        <f t="shared" si="1"/>
        <v>0</v>
      </c>
      <c r="AH72" s="490">
        <f t="shared" si="2"/>
        <v>0</v>
      </c>
    </row>
    <row r="73" spans="1:34" ht="18.75" x14ac:dyDescent="0.3">
      <c r="A73" s="234">
        <v>54310</v>
      </c>
      <c r="B73" s="235" t="s">
        <v>343</v>
      </c>
      <c r="C73" s="228">
        <f t="shared" si="11"/>
        <v>0</v>
      </c>
      <c r="D73" s="228">
        <v>0</v>
      </c>
      <c r="E73" s="228">
        <v>0</v>
      </c>
      <c r="F73" s="228">
        <f>+'LT 0102'!D74+'LT 0103'!D74+'LT 0105'!D74+'LT 0106'!D74+'LT 0201'!D74+'LT 0202'!D74+'LT 0203'!D74+'LT 0204'!D74+'LT 0205'!D74+'LT 0301'!D74+'LT 0302'!D74+'LT 0303'!D74+'LT 0304'!D74+'LT 0305'!D74+'LT 0306'!D74+'LT 0307'!D74+'LT 0308'!D74+'LT 0309'!D74+'LT 0310'!D74</f>
        <v>0</v>
      </c>
      <c r="G73" s="228"/>
      <c r="H73" s="228"/>
      <c r="I73" s="284"/>
      <c r="K73" s="492"/>
      <c r="L73" s="492"/>
      <c r="M73" s="492"/>
      <c r="N73" s="492"/>
      <c r="O73" s="492"/>
      <c r="P73" s="492"/>
      <c r="Q73" s="492"/>
      <c r="R73" s="492"/>
      <c r="S73" s="492"/>
      <c r="T73" s="492"/>
      <c r="U73" s="492"/>
      <c r="V73" s="492"/>
      <c r="W73" s="492"/>
      <c r="X73" s="492"/>
      <c r="Y73" s="492"/>
      <c r="Z73" s="492"/>
      <c r="AA73" s="492"/>
      <c r="AB73" s="492"/>
      <c r="AC73" s="492"/>
      <c r="AD73" s="492"/>
      <c r="AE73" s="492"/>
      <c r="AF73" s="492"/>
      <c r="AG73" s="492">
        <f t="shared" si="1"/>
        <v>0</v>
      </c>
      <c r="AH73" s="490">
        <f t="shared" si="2"/>
        <v>0</v>
      </c>
    </row>
    <row r="74" spans="1:34" ht="18.75" x14ac:dyDescent="0.3">
      <c r="A74" s="234">
        <v>54311</v>
      </c>
      <c r="B74" s="235" t="s">
        <v>344</v>
      </c>
      <c r="C74" s="228">
        <f t="shared" si="11"/>
        <v>0</v>
      </c>
      <c r="D74" s="228">
        <v>0</v>
      </c>
      <c r="E74" s="228">
        <v>0</v>
      </c>
      <c r="F74" s="228">
        <f>+'LT 0102'!D75+'LT 0103'!D75+'LT 0105'!D75+'LT 0106'!D75+'LT 0201'!D75+'LT 0202'!D75+'LT 0203'!D75+'LT 0204'!D75+'LT 0205'!D75+'LT 0301'!D75+'LT 0302'!D75+'LT 0303'!D75+'LT 0304'!D75+'LT 0305'!D75+'LT 0306'!D75+'LT 0307'!D75+'LT 0308'!D75+'LT 0309'!D75+'LT 0310'!D75</f>
        <v>0</v>
      </c>
      <c r="G74" s="228"/>
      <c r="H74" s="228"/>
      <c r="I74" s="284"/>
      <c r="K74" s="492"/>
      <c r="L74" s="492"/>
      <c r="M74" s="492"/>
      <c r="N74" s="492"/>
      <c r="O74" s="492"/>
      <c r="P74" s="492"/>
      <c r="Q74" s="492"/>
      <c r="R74" s="492"/>
      <c r="S74" s="492"/>
      <c r="T74" s="492"/>
      <c r="U74" s="492"/>
      <c r="V74" s="492"/>
      <c r="W74" s="492"/>
      <c r="X74" s="492"/>
      <c r="Y74" s="492"/>
      <c r="Z74" s="492"/>
      <c r="AA74" s="492"/>
      <c r="AB74" s="492"/>
      <c r="AC74" s="492"/>
      <c r="AD74" s="492"/>
      <c r="AE74" s="492"/>
      <c r="AF74" s="492"/>
      <c r="AG74" s="492">
        <f t="shared" si="1"/>
        <v>0</v>
      </c>
      <c r="AH74" s="490">
        <f t="shared" si="2"/>
        <v>0</v>
      </c>
    </row>
    <row r="75" spans="1:34" ht="18.75" x14ac:dyDescent="0.3">
      <c r="A75" s="241">
        <v>54313</v>
      </c>
      <c r="B75" s="235" t="s">
        <v>345</v>
      </c>
      <c r="C75" s="228">
        <f t="shared" si="11"/>
        <v>0</v>
      </c>
      <c r="D75" s="228">
        <v>0</v>
      </c>
      <c r="E75" s="228">
        <v>0</v>
      </c>
      <c r="F75" s="228">
        <f>+'LT 0102'!D76+'LT 0103'!D76+'LT 0105'!D76+'LT 0106'!D76+'LT 0201'!D76+'LT 0202'!D76+'LT 0203'!D76+'LT 0204'!D76+'LT 0205'!D76+'LT 0301'!D76+'LT 0302'!D76+'LT 0303'!D76+'LT 0304'!D76+'LT 0305'!D76+'LT 0306'!D76+'LT 0307'!D76+'LT 0308'!D76+'LT 0309'!D76+'LT 0310'!D76</f>
        <v>352</v>
      </c>
      <c r="G75" s="228"/>
      <c r="H75" s="228"/>
      <c r="I75" s="284"/>
      <c r="K75" s="492">
        <v>0</v>
      </c>
      <c r="L75" s="492"/>
      <c r="M75" s="492"/>
      <c r="N75" s="492"/>
      <c r="O75" s="492"/>
      <c r="P75" s="492"/>
      <c r="Q75" s="492"/>
      <c r="R75" s="492">
        <v>277</v>
      </c>
      <c r="S75" s="492"/>
      <c r="T75" s="492"/>
      <c r="U75" s="492"/>
      <c r="V75" s="492"/>
      <c r="W75" s="492"/>
      <c r="X75" s="492"/>
      <c r="Y75" s="492"/>
      <c r="Z75" s="492"/>
      <c r="AA75" s="492"/>
      <c r="AB75" s="492">
        <v>75</v>
      </c>
      <c r="AC75" s="492"/>
      <c r="AD75" s="492"/>
      <c r="AE75" s="492"/>
      <c r="AF75" s="492"/>
      <c r="AG75" s="492">
        <f t="shared" si="1"/>
        <v>352</v>
      </c>
      <c r="AH75" s="490">
        <f t="shared" si="2"/>
        <v>352</v>
      </c>
    </row>
    <row r="76" spans="1:34" ht="18.75" x14ac:dyDescent="0.3">
      <c r="A76" s="242">
        <v>54316</v>
      </c>
      <c r="B76" s="235" t="s">
        <v>346</v>
      </c>
      <c r="C76" s="228">
        <f t="shared" si="11"/>
        <v>0</v>
      </c>
      <c r="D76" s="228">
        <v>0</v>
      </c>
      <c r="E76" s="228">
        <v>0</v>
      </c>
      <c r="F76" s="228">
        <f>+'LT 0102'!D77+'LT 0103'!D77+'LT 0105'!D77+'LT 0106'!D77+'LT 0201'!D77+'LT 0202'!D77+'LT 0203'!D77+'LT 0204'!D77+'LT 0205'!D77+'LT 0301'!D77+'LT 0302'!D77+'LT 0303'!D77+'LT 0304'!D77+'LT 0305'!D77+'LT 0306'!D77+'LT 0307'!D77+'LT 0308'!D77+'LT 0309'!D77+'LT 0310'!D77</f>
        <v>0</v>
      </c>
      <c r="G76" s="228"/>
      <c r="H76" s="228"/>
      <c r="I76" s="284"/>
      <c r="K76" s="492"/>
      <c r="L76" s="492"/>
      <c r="M76" s="492"/>
      <c r="N76" s="492"/>
      <c r="O76" s="492"/>
      <c r="P76" s="492"/>
      <c r="Q76" s="492"/>
      <c r="R76" s="492"/>
      <c r="S76" s="492"/>
      <c r="T76" s="492"/>
      <c r="U76" s="492"/>
      <c r="V76" s="492"/>
      <c r="W76" s="492"/>
      <c r="X76" s="492"/>
      <c r="Y76" s="492"/>
      <c r="Z76" s="492"/>
      <c r="AA76" s="492"/>
      <c r="AB76" s="492"/>
      <c r="AC76" s="492"/>
      <c r="AD76" s="492"/>
      <c r="AE76" s="492"/>
      <c r="AF76" s="492"/>
      <c r="AG76" s="492">
        <f t="shared" si="1"/>
        <v>0</v>
      </c>
      <c r="AH76" s="490">
        <f t="shared" si="2"/>
        <v>0</v>
      </c>
    </row>
    <row r="77" spans="1:34" ht="18.75" x14ac:dyDescent="0.3">
      <c r="A77" s="243">
        <v>54317</v>
      </c>
      <c r="B77" s="235" t="s">
        <v>347</v>
      </c>
      <c r="C77" s="228">
        <f t="shared" si="11"/>
        <v>0</v>
      </c>
      <c r="D77" s="228">
        <v>0</v>
      </c>
      <c r="E77" s="228">
        <v>0</v>
      </c>
      <c r="F77" s="228">
        <v>6300</v>
      </c>
      <c r="G77" s="228"/>
      <c r="H77" s="228"/>
      <c r="I77" s="284"/>
      <c r="K77" s="492"/>
      <c r="L77" s="492">
        <v>6300</v>
      </c>
      <c r="M77" s="492"/>
      <c r="N77" s="492"/>
      <c r="O77" s="492"/>
      <c r="P77" s="492"/>
      <c r="Q77" s="492"/>
      <c r="R77" s="492"/>
      <c r="S77" s="492"/>
      <c r="T77" s="492"/>
      <c r="U77" s="492"/>
      <c r="V77" s="492"/>
      <c r="W77" s="492"/>
      <c r="X77" s="492"/>
      <c r="Y77" s="492"/>
      <c r="Z77" s="492"/>
      <c r="AA77" s="492"/>
      <c r="AB77" s="492"/>
      <c r="AC77" s="492"/>
      <c r="AD77" s="492"/>
      <c r="AE77" s="492"/>
      <c r="AF77" s="492"/>
      <c r="AG77" s="492">
        <f t="shared" si="1"/>
        <v>6300</v>
      </c>
      <c r="AH77" s="490">
        <f t="shared" si="2"/>
        <v>6300</v>
      </c>
    </row>
    <row r="78" spans="1:34" ht="18.75" x14ac:dyDescent="0.3">
      <c r="A78" s="244">
        <v>54314</v>
      </c>
      <c r="B78" s="235" t="s">
        <v>348</v>
      </c>
      <c r="C78" s="228">
        <f t="shared" si="11"/>
        <v>1500</v>
      </c>
      <c r="D78" s="228">
        <v>0</v>
      </c>
      <c r="E78" s="228">
        <v>0</v>
      </c>
      <c r="F78" s="228">
        <f>+'LT 0102'!D79+'LT 0103'!D79+'LT 0105'!D79+'LT 0106'!D79+'LT 0201'!D79+'LT 0202'!D79+'LT 0203'!D79+'LT 0204'!D79+'LT 0205'!D79+'LT 0301'!D79+'LT 0302'!D79+'LT 0303'!D79+'LT 0304'!D79+'LT 0305'!D79+'LT 0306'!D79+'LT 0307'!D79+'LT 0308'!D79+'LT 0309'!D79+'LT 0310'!D79</f>
        <v>1800</v>
      </c>
      <c r="G78" s="228"/>
      <c r="H78" s="228"/>
      <c r="I78" s="284"/>
      <c r="K78" s="492">
        <v>1500</v>
      </c>
      <c r="L78" s="492"/>
      <c r="M78" s="492">
        <v>1000</v>
      </c>
      <c r="N78" s="492"/>
      <c r="O78" s="492"/>
      <c r="P78" s="492"/>
      <c r="Q78" s="492"/>
      <c r="R78" s="492"/>
      <c r="S78" s="492"/>
      <c r="T78" s="492"/>
      <c r="U78" s="492"/>
      <c r="V78" s="492"/>
      <c r="W78" s="492">
        <v>300</v>
      </c>
      <c r="X78" s="492"/>
      <c r="Y78" s="492"/>
      <c r="Z78" s="492"/>
      <c r="AA78" s="492"/>
      <c r="AB78" s="492">
        <v>500</v>
      </c>
      <c r="AC78" s="492"/>
      <c r="AD78" s="492"/>
      <c r="AE78" s="492"/>
      <c r="AF78" s="492"/>
      <c r="AG78" s="492">
        <f t="shared" ref="AG78:AG141" si="14">SUM(K78:AF78)</f>
        <v>3300</v>
      </c>
      <c r="AH78" s="490">
        <f t="shared" ref="AH78:AH141" si="15">+AG78-K78-O78</f>
        <v>1800</v>
      </c>
    </row>
    <row r="79" spans="1:34" ht="18.75" x14ac:dyDescent="0.3">
      <c r="A79" s="244">
        <v>54318</v>
      </c>
      <c r="B79" s="245" t="s">
        <v>349</v>
      </c>
      <c r="C79" s="228">
        <f t="shared" si="11"/>
        <v>0</v>
      </c>
      <c r="D79" s="228">
        <v>0</v>
      </c>
      <c r="E79" s="228">
        <v>0</v>
      </c>
      <c r="F79" s="228">
        <f>+'LT 0102'!D80+'LT 0103'!D80+'LT 0105'!D80+'LT 0106'!D80+'LT 0201'!D80+'LT 0202'!D80+'LT 0203'!D80+'LT 0204'!D80+'LT 0205'!D80+'LT 0301'!D80+'LT 0302'!D80+'LT 0303'!D80+'LT 0304'!D80+'LT 0305'!D80+'LT 0306'!D80+'LT 0307'!D80+'LT 0308'!D80+'LT 0309'!D80+'LT 0310'!D80</f>
        <v>0</v>
      </c>
      <c r="G79" s="228"/>
      <c r="H79" s="228"/>
      <c r="I79" s="284"/>
      <c r="K79" s="492"/>
      <c r="L79" s="492"/>
      <c r="M79" s="492"/>
      <c r="N79" s="492"/>
      <c r="O79" s="492"/>
      <c r="P79" s="492"/>
      <c r="Q79" s="492"/>
      <c r="R79" s="492"/>
      <c r="S79" s="492"/>
      <c r="T79" s="492"/>
      <c r="U79" s="492"/>
      <c r="V79" s="492"/>
      <c r="W79" s="492"/>
      <c r="X79" s="492"/>
      <c r="Y79" s="492"/>
      <c r="Z79" s="492"/>
      <c r="AA79" s="492"/>
      <c r="AB79" s="492"/>
      <c r="AC79" s="492"/>
      <c r="AD79" s="492"/>
      <c r="AE79" s="492"/>
      <c r="AF79" s="492"/>
      <c r="AG79" s="492">
        <f t="shared" si="14"/>
        <v>0</v>
      </c>
      <c r="AH79" s="490">
        <f t="shared" si="15"/>
        <v>0</v>
      </c>
    </row>
    <row r="80" spans="1:34" ht="18.75" x14ac:dyDescent="0.3">
      <c r="A80" s="234">
        <v>54399</v>
      </c>
      <c r="B80" s="245" t="s">
        <v>350</v>
      </c>
      <c r="C80" s="228">
        <f t="shared" si="11"/>
        <v>0</v>
      </c>
      <c r="D80" s="228">
        <v>0</v>
      </c>
      <c r="E80" s="228">
        <v>0</v>
      </c>
      <c r="F80" s="228">
        <v>0</v>
      </c>
      <c r="G80" s="228"/>
      <c r="H80" s="228"/>
      <c r="I80" s="284"/>
      <c r="K80" s="492"/>
      <c r="L80" s="492"/>
      <c r="M80" s="492"/>
      <c r="N80" s="492"/>
      <c r="O80" s="492"/>
      <c r="P80" s="492"/>
      <c r="Q80" s="492"/>
      <c r="R80" s="492"/>
      <c r="S80" s="492"/>
      <c r="T80" s="492"/>
      <c r="U80" s="492"/>
      <c r="V80" s="492"/>
      <c r="W80" s="492"/>
      <c r="X80" s="492"/>
      <c r="Y80" s="492"/>
      <c r="Z80" s="492"/>
      <c r="AA80" s="492"/>
      <c r="AB80" s="492"/>
      <c r="AC80" s="492"/>
      <c r="AD80" s="492"/>
      <c r="AE80" s="492"/>
      <c r="AF80" s="492"/>
      <c r="AG80" s="492">
        <f t="shared" si="14"/>
        <v>0</v>
      </c>
      <c r="AH80" s="490">
        <f t="shared" si="15"/>
        <v>0</v>
      </c>
    </row>
    <row r="81" spans="1:34" ht="18.75" x14ac:dyDescent="0.3">
      <c r="A81" s="222">
        <v>544</v>
      </c>
      <c r="B81" s="246" t="s">
        <v>351</v>
      </c>
      <c r="C81" s="288">
        <f t="shared" ref="C81:H81" si="16">SUM(C82:C91)</f>
        <v>5300</v>
      </c>
      <c r="D81" s="288">
        <f>SUM(D82:D91)</f>
        <v>0</v>
      </c>
      <c r="E81" s="288">
        <f t="shared" si="16"/>
        <v>0</v>
      </c>
      <c r="F81" s="288">
        <f t="shared" si="16"/>
        <v>260</v>
      </c>
      <c r="G81" s="288">
        <f t="shared" si="16"/>
        <v>0</v>
      </c>
      <c r="H81" s="288">
        <f t="shared" si="16"/>
        <v>0</v>
      </c>
      <c r="I81" s="284"/>
      <c r="K81" s="492"/>
      <c r="L81" s="492"/>
      <c r="M81" s="492"/>
      <c r="N81" s="492"/>
      <c r="O81" s="492"/>
      <c r="P81" s="492"/>
      <c r="Q81" s="492"/>
      <c r="R81" s="492"/>
      <c r="S81" s="492"/>
      <c r="T81" s="492"/>
      <c r="U81" s="492"/>
      <c r="V81" s="492"/>
      <c r="W81" s="492"/>
      <c r="X81" s="492"/>
      <c r="Y81" s="492"/>
      <c r="Z81" s="492"/>
      <c r="AA81" s="492"/>
      <c r="AB81" s="492"/>
      <c r="AC81" s="492"/>
      <c r="AD81" s="492"/>
      <c r="AE81" s="492"/>
      <c r="AF81" s="492"/>
      <c r="AG81" s="492">
        <f t="shared" si="14"/>
        <v>0</v>
      </c>
      <c r="AH81" s="490">
        <f t="shared" si="15"/>
        <v>0</v>
      </c>
    </row>
    <row r="82" spans="1:34" ht="18.75" x14ac:dyDescent="0.3">
      <c r="A82" s="234">
        <v>54401</v>
      </c>
      <c r="B82" s="235" t="s">
        <v>352</v>
      </c>
      <c r="C82" s="228">
        <f t="shared" si="11"/>
        <v>0</v>
      </c>
      <c r="D82" s="228">
        <v>0</v>
      </c>
      <c r="E82" s="228">
        <v>0</v>
      </c>
      <c r="F82" s="228">
        <f>+'LT 0102'!D83+'LT 0103'!D83+'LT 0105'!D83+'LT 0106'!D83+'LT 0201'!D83+'LT 0202'!D83+'LT 0203'!D83+'LT 0204'!D83+'LT 0205'!D83+'LT 0301'!D83+'LT 0302'!D83+'LT 0303'!D83+'LT 0304'!D83+'LT 0305'!D83+'LT 0306'!D83+'LT 0307'!D83+'LT 0308'!D83+'LT 0309'!D83+'LT 0310'!D83</f>
        <v>0</v>
      </c>
      <c r="G82" s="228"/>
      <c r="H82" s="228"/>
      <c r="I82" s="284"/>
      <c r="K82" s="492"/>
      <c r="L82" s="492"/>
      <c r="M82" s="492"/>
      <c r="N82" s="492"/>
      <c r="O82" s="492"/>
      <c r="P82" s="492"/>
      <c r="Q82" s="492"/>
      <c r="R82" s="492"/>
      <c r="S82" s="492"/>
      <c r="T82" s="492"/>
      <c r="U82" s="492"/>
      <c r="V82" s="492"/>
      <c r="W82" s="492"/>
      <c r="X82" s="492"/>
      <c r="Y82" s="492"/>
      <c r="Z82" s="492"/>
      <c r="AA82" s="492"/>
      <c r="AB82" s="492"/>
      <c r="AC82" s="492"/>
      <c r="AD82" s="492"/>
      <c r="AE82" s="492"/>
      <c r="AF82" s="492"/>
      <c r="AG82" s="492">
        <f t="shared" si="14"/>
        <v>0</v>
      </c>
      <c r="AH82" s="490">
        <f t="shared" si="15"/>
        <v>0</v>
      </c>
    </row>
    <row r="83" spans="1:34" ht="18.75" x14ac:dyDescent="0.3">
      <c r="A83" s="234">
        <v>54404</v>
      </c>
      <c r="B83" s="235" t="s">
        <v>353</v>
      </c>
      <c r="C83" s="228">
        <f t="shared" si="11"/>
        <v>4800</v>
      </c>
      <c r="D83" s="228">
        <v>0</v>
      </c>
      <c r="E83" s="228">
        <v>0</v>
      </c>
      <c r="F83" s="228">
        <f>+'LT 0102'!D84+'LT 0103'!D84+'LT 0105'!D84+'LT 0106'!D84+'LT 0201'!D84+'LT 0202'!D84+'LT 0203'!D84+'LT 0204'!D84+'LT 0205'!D84+'LT 0301'!D84+'LT 0302'!D84+'LT 0303'!D84+'LT 0304'!D84+'LT 0305'!D84+'LT 0306'!D84+'LT 0307'!D84+'LT 0308'!D84+'LT 0309'!D84+'LT 0310'!D84</f>
        <v>0</v>
      </c>
      <c r="G83" s="228"/>
      <c r="H83" s="228"/>
      <c r="I83" s="284"/>
      <c r="K83" s="492">
        <v>4800</v>
      </c>
      <c r="L83" s="492"/>
      <c r="M83" s="492"/>
      <c r="N83" s="492"/>
      <c r="O83" s="492"/>
      <c r="P83" s="492"/>
      <c r="Q83" s="492"/>
      <c r="R83" s="492"/>
      <c r="S83" s="492"/>
      <c r="T83" s="492"/>
      <c r="U83" s="492"/>
      <c r="V83" s="492"/>
      <c r="W83" s="492"/>
      <c r="X83" s="492"/>
      <c r="Y83" s="492"/>
      <c r="Z83" s="492"/>
      <c r="AA83" s="492"/>
      <c r="AB83" s="492"/>
      <c r="AC83" s="492"/>
      <c r="AD83" s="492"/>
      <c r="AE83" s="492"/>
      <c r="AF83" s="492"/>
      <c r="AG83" s="492">
        <f t="shared" si="14"/>
        <v>4800</v>
      </c>
      <c r="AH83" s="490">
        <f t="shared" si="15"/>
        <v>0</v>
      </c>
    </row>
    <row r="84" spans="1:34" ht="18.75" x14ac:dyDescent="0.3">
      <c r="A84" s="234">
        <v>54403</v>
      </c>
      <c r="B84" s="235" t="s">
        <v>354</v>
      </c>
      <c r="C84" s="228">
        <f t="shared" si="11"/>
        <v>500</v>
      </c>
      <c r="D84" s="228">
        <v>0</v>
      </c>
      <c r="E84" s="228">
        <v>0</v>
      </c>
      <c r="F84" s="228">
        <v>260</v>
      </c>
      <c r="G84" s="228"/>
      <c r="H84" s="228"/>
      <c r="I84" s="284"/>
      <c r="K84" s="492">
        <v>500</v>
      </c>
      <c r="L84" s="492">
        <v>100</v>
      </c>
      <c r="M84" s="492">
        <v>100</v>
      </c>
      <c r="N84" s="492"/>
      <c r="O84" s="492"/>
      <c r="P84" s="492"/>
      <c r="Q84" s="492"/>
      <c r="R84" s="492"/>
      <c r="S84" s="492">
        <v>60</v>
      </c>
      <c r="T84" s="492"/>
      <c r="U84" s="492"/>
      <c r="V84" s="492"/>
      <c r="W84" s="492"/>
      <c r="X84" s="492"/>
      <c r="Y84" s="492"/>
      <c r="Z84" s="492"/>
      <c r="AA84" s="492"/>
      <c r="AB84" s="492"/>
      <c r="AC84" s="492"/>
      <c r="AD84" s="492"/>
      <c r="AE84" s="492"/>
      <c r="AF84" s="492"/>
      <c r="AG84" s="492">
        <f t="shared" si="14"/>
        <v>760</v>
      </c>
      <c r="AH84" s="490">
        <f t="shared" si="15"/>
        <v>260</v>
      </c>
    </row>
    <row r="85" spans="1:34" ht="18.75" x14ac:dyDescent="0.3">
      <c r="A85" s="234">
        <v>54501</v>
      </c>
      <c r="B85" s="235" t="s">
        <v>355</v>
      </c>
      <c r="C85" s="228">
        <f t="shared" si="11"/>
        <v>0</v>
      </c>
      <c r="D85" s="228">
        <v>0</v>
      </c>
      <c r="E85" s="228">
        <v>0</v>
      </c>
      <c r="F85" s="228">
        <v>0</v>
      </c>
      <c r="G85" s="228"/>
      <c r="H85" s="228"/>
      <c r="I85" s="284"/>
      <c r="K85" s="492"/>
      <c r="L85" s="492"/>
      <c r="M85" s="492"/>
      <c r="N85" s="492"/>
      <c r="O85" s="492"/>
      <c r="P85" s="492"/>
      <c r="Q85" s="492"/>
      <c r="R85" s="492"/>
      <c r="S85" s="492"/>
      <c r="T85" s="492"/>
      <c r="U85" s="492"/>
      <c r="V85" s="492"/>
      <c r="W85" s="492"/>
      <c r="X85" s="492"/>
      <c r="Y85" s="492"/>
      <c r="Z85" s="492"/>
      <c r="AA85" s="492"/>
      <c r="AB85" s="492"/>
      <c r="AC85" s="492"/>
      <c r="AD85" s="492"/>
      <c r="AE85" s="492"/>
      <c r="AF85" s="492"/>
      <c r="AG85" s="492">
        <f t="shared" si="14"/>
        <v>0</v>
      </c>
      <c r="AH85" s="490">
        <f t="shared" si="15"/>
        <v>0</v>
      </c>
    </row>
    <row r="86" spans="1:34" ht="18.75" x14ac:dyDescent="0.3">
      <c r="A86" s="234">
        <v>54503</v>
      </c>
      <c r="B86" s="235" t="s">
        <v>356</v>
      </c>
      <c r="C86" s="228">
        <f t="shared" si="11"/>
        <v>0</v>
      </c>
      <c r="D86" s="228">
        <v>0</v>
      </c>
      <c r="E86" s="228">
        <v>0</v>
      </c>
      <c r="F86" s="228">
        <f>+'LT 0102'!D87+'LT 0103'!D87+'LT 0105'!D87+'LT 0106'!D87+'LT 0201'!D87+'LT 0202'!D87+'LT 0203'!D87+'LT 0204'!D87+'LT 0205'!D87+'LT 0301'!D87+'LT 0302'!D87+'LT 0303'!D87+'LT 0304'!D87+'LT 0305'!D87+'LT 0306'!D87+'LT 0307'!D87+'LT 0308'!D87+'LT 0309'!D87+'LT 0310'!D87</f>
        <v>0</v>
      </c>
      <c r="G86" s="228"/>
      <c r="H86" s="228"/>
      <c r="I86" s="284"/>
      <c r="K86" s="492"/>
      <c r="L86" s="492"/>
      <c r="M86" s="492"/>
      <c r="N86" s="492"/>
      <c r="O86" s="492"/>
      <c r="P86" s="492"/>
      <c r="Q86" s="492"/>
      <c r="R86" s="492"/>
      <c r="S86" s="492"/>
      <c r="T86" s="492"/>
      <c r="U86" s="492"/>
      <c r="V86" s="492"/>
      <c r="W86" s="492"/>
      <c r="X86" s="492"/>
      <c r="Y86" s="492"/>
      <c r="Z86" s="492"/>
      <c r="AA86" s="492"/>
      <c r="AB86" s="492"/>
      <c r="AC86" s="492"/>
      <c r="AD86" s="492"/>
      <c r="AE86" s="492"/>
      <c r="AF86" s="492"/>
      <c r="AG86" s="492">
        <f t="shared" si="14"/>
        <v>0</v>
      </c>
      <c r="AH86" s="490">
        <f t="shared" si="15"/>
        <v>0</v>
      </c>
    </row>
    <row r="87" spans="1:34" ht="18.75" x14ac:dyDescent="0.3">
      <c r="A87" s="234">
        <v>54505</v>
      </c>
      <c r="B87" s="235" t="s">
        <v>357</v>
      </c>
      <c r="C87" s="228">
        <f t="shared" si="11"/>
        <v>0</v>
      </c>
      <c r="D87" s="228">
        <v>0</v>
      </c>
      <c r="E87" s="228">
        <v>0</v>
      </c>
      <c r="F87" s="228">
        <f>+'LT 0102'!D88+'LT 0103'!D88+'LT 0105'!D88+'LT 0106'!D88+'LT 0201'!D88+'LT 0202'!D88+'LT 0203'!D88+'LT 0204'!D88+'LT 0205'!D88+'LT 0301'!D88+'LT 0302'!D88+'LT 0303'!D88+'LT 0304'!D88+'LT 0305'!D88+'LT 0306'!D88+'LT 0307'!D88+'LT 0308'!D88+'LT 0309'!D88+'LT 0310'!D88</f>
        <v>0</v>
      </c>
      <c r="G87" s="228"/>
      <c r="H87" s="228"/>
      <c r="I87" s="284"/>
      <c r="K87" s="492"/>
      <c r="L87" s="492"/>
      <c r="M87" s="492"/>
      <c r="N87" s="492"/>
      <c r="O87" s="492"/>
      <c r="P87" s="492"/>
      <c r="Q87" s="492"/>
      <c r="R87" s="492"/>
      <c r="S87" s="492"/>
      <c r="T87" s="492"/>
      <c r="U87" s="492"/>
      <c r="V87" s="492"/>
      <c r="W87" s="492"/>
      <c r="X87" s="492"/>
      <c r="Y87" s="492"/>
      <c r="Z87" s="492"/>
      <c r="AA87" s="492"/>
      <c r="AB87" s="492"/>
      <c r="AC87" s="492"/>
      <c r="AD87" s="492"/>
      <c r="AE87" s="492"/>
      <c r="AF87" s="492"/>
      <c r="AG87" s="492">
        <f t="shared" si="14"/>
        <v>0</v>
      </c>
      <c r="AH87" s="490">
        <f t="shared" si="15"/>
        <v>0</v>
      </c>
    </row>
    <row r="88" spans="1:34" ht="18.75" x14ac:dyDescent="0.3">
      <c r="A88" s="234">
        <v>54507</v>
      </c>
      <c r="B88" s="235" t="s">
        <v>358</v>
      </c>
      <c r="C88" s="228">
        <f t="shared" si="11"/>
        <v>0</v>
      </c>
      <c r="D88" s="228">
        <v>0</v>
      </c>
      <c r="E88" s="228">
        <v>0</v>
      </c>
      <c r="F88" s="228">
        <f>+'LT 0102'!D89+'LT 0103'!D89+'LT 0105'!D89+'LT 0106'!D89+'LT 0201'!D89+'LT 0202'!D89+'LT 0203'!D89+'LT 0204'!D89+'LT 0205'!D89+'LT 0301'!D89+'LT 0302'!D89+'LT 0303'!D89+'LT 0304'!D89+'LT 0305'!D89+'LT 0306'!D89+'LT 0307'!D89+'LT 0308'!D89+'LT 0309'!D89+'LT 0310'!D89</f>
        <v>0</v>
      </c>
      <c r="G88" s="228"/>
      <c r="H88" s="228"/>
      <c r="I88" s="284"/>
      <c r="K88" s="492"/>
      <c r="L88" s="492"/>
      <c r="M88" s="492"/>
      <c r="N88" s="492"/>
      <c r="O88" s="492"/>
      <c r="P88" s="492"/>
      <c r="Q88" s="492"/>
      <c r="R88" s="492"/>
      <c r="S88" s="492"/>
      <c r="T88" s="492"/>
      <c r="U88" s="492"/>
      <c r="V88" s="492"/>
      <c r="W88" s="492"/>
      <c r="X88" s="492"/>
      <c r="Y88" s="492"/>
      <c r="Z88" s="492"/>
      <c r="AA88" s="492"/>
      <c r="AB88" s="492"/>
      <c r="AC88" s="492"/>
      <c r="AD88" s="492"/>
      <c r="AE88" s="492"/>
      <c r="AF88" s="492"/>
      <c r="AG88" s="492">
        <f t="shared" si="14"/>
        <v>0</v>
      </c>
      <c r="AH88" s="490">
        <f t="shared" si="15"/>
        <v>0</v>
      </c>
    </row>
    <row r="89" spans="1:34" ht="18.75" x14ac:dyDescent="0.3">
      <c r="A89" s="234">
        <v>54599</v>
      </c>
      <c r="B89" s="235" t="s">
        <v>359</v>
      </c>
      <c r="C89" s="228">
        <f t="shared" si="11"/>
        <v>0</v>
      </c>
      <c r="D89" s="228">
        <v>0</v>
      </c>
      <c r="E89" s="228">
        <v>0</v>
      </c>
      <c r="F89" s="228">
        <f>+'LT 0102'!D90+'LT 0103'!D90+'LT 0105'!D90+'LT 0106'!D90+'LT 0201'!D90+'LT 0202'!D90+'LT 0203'!D90+'LT 0204'!D90+'LT 0205'!D90+'LT 0301'!D90+'LT 0302'!D90+'LT 0303'!D90+'LT 0304'!D90+'LT 0305'!D90+'LT 0306'!D90+'LT 0307'!D90+'LT 0308'!D90+'LT 0309'!D90+'LT 0310'!D90</f>
        <v>0</v>
      </c>
      <c r="G89" s="228"/>
      <c r="H89" s="228"/>
      <c r="I89" s="284"/>
      <c r="K89" s="492"/>
      <c r="L89" s="492"/>
      <c r="M89" s="492"/>
      <c r="N89" s="492"/>
      <c r="O89" s="492"/>
      <c r="P89" s="492"/>
      <c r="Q89" s="492"/>
      <c r="R89" s="492"/>
      <c r="S89" s="492"/>
      <c r="T89" s="492"/>
      <c r="U89" s="492"/>
      <c r="V89" s="492"/>
      <c r="W89" s="492"/>
      <c r="X89" s="492"/>
      <c r="Y89" s="492"/>
      <c r="Z89" s="492"/>
      <c r="AA89" s="492"/>
      <c r="AB89" s="492"/>
      <c r="AC89" s="492"/>
      <c r="AD89" s="492"/>
      <c r="AE89" s="492"/>
      <c r="AF89" s="492"/>
      <c r="AG89" s="492">
        <f t="shared" si="14"/>
        <v>0</v>
      </c>
      <c r="AH89" s="490">
        <f t="shared" si="15"/>
        <v>0</v>
      </c>
    </row>
    <row r="90" spans="1:34" ht="18.75" x14ac:dyDescent="0.3">
      <c r="A90" s="234">
        <v>54508</v>
      </c>
      <c r="B90" s="235" t="s">
        <v>360</v>
      </c>
      <c r="C90" s="228">
        <f t="shared" si="11"/>
        <v>0</v>
      </c>
      <c r="D90" s="228">
        <v>0</v>
      </c>
      <c r="E90" s="228">
        <v>0</v>
      </c>
      <c r="F90" s="228">
        <f>+'LT 0102'!D91+'LT 0103'!D91+'LT 0105'!D91+'LT 0106'!D91+'LT 0201'!D91+'LT 0202'!D91+'LT 0203'!D91+'LT 0204'!D91+'LT 0205'!D91+'LT 0301'!D91+'LT 0302'!D91+'LT 0303'!D91+'LT 0304'!D91+'LT 0305'!D91+'LT 0306'!D91+'LT 0307'!D91+'LT 0308'!D91+'LT 0309'!D91+'LT 0310'!D91</f>
        <v>0</v>
      </c>
      <c r="G90" s="228"/>
      <c r="H90" s="228"/>
      <c r="I90" s="284"/>
      <c r="K90" s="492"/>
      <c r="L90" s="492"/>
      <c r="M90" s="492"/>
      <c r="N90" s="492"/>
      <c r="O90" s="492"/>
      <c r="P90" s="492"/>
      <c r="Q90" s="492"/>
      <c r="R90" s="492"/>
      <c r="S90" s="492"/>
      <c r="T90" s="492"/>
      <c r="U90" s="492"/>
      <c r="V90" s="492"/>
      <c r="W90" s="492"/>
      <c r="X90" s="492"/>
      <c r="Y90" s="492"/>
      <c r="Z90" s="492"/>
      <c r="AA90" s="492"/>
      <c r="AB90" s="492"/>
      <c r="AC90" s="492"/>
      <c r="AD90" s="492"/>
      <c r="AE90" s="492"/>
      <c r="AF90" s="492"/>
      <c r="AG90" s="492">
        <f t="shared" si="14"/>
        <v>0</v>
      </c>
      <c r="AH90" s="490">
        <f t="shared" si="15"/>
        <v>0</v>
      </c>
    </row>
    <row r="91" spans="1:34" ht="18.75" x14ac:dyDescent="0.3">
      <c r="A91" s="234">
        <v>54699</v>
      </c>
      <c r="B91" s="235" t="s">
        <v>44</v>
      </c>
      <c r="C91" s="228">
        <f t="shared" si="11"/>
        <v>0</v>
      </c>
      <c r="D91" s="228">
        <v>0</v>
      </c>
      <c r="E91" s="228">
        <v>0</v>
      </c>
      <c r="F91" s="228">
        <f>+'LT 0102'!D92+'LT 0103'!D92+'LT 0105'!D92+'LT 0106'!D92+'LT 0201'!D92+'LT 0202'!D92+'LT 0203'!D92+'LT 0204'!D92+'LT 0205'!D92+'LT 0301'!D92+'LT 0302'!D92+'LT 0303'!D92+'LT 0304'!D92+'LT 0305'!D92+'LT 0306'!D92+'LT 0307'!D92+'LT 0308'!D92+'LT 0309'!D92+'LT 0310'!D92</f>
        <v>0</v>
      </c>
      <c r="G91" s="228"/>
      <c r="H91" s="228"/>
      <c r="I91" s="284"/>
      <c r="K91" s="492"/>
      <c r="L91" s="492"/>
      <c r="M91" s="492"/>
      <c r="N91" s="492"/>
      <c r="O91" s="492"/>
      <c r="P91" s="492"/>
      <c r="Q91" s="492"/>
      <c r="R91" s="492"/>
      <c r="S91" s="492"/>
      <c r="T91" s="492"/>
      <c r="U91" s="492"/>
      <c r="V91" s="492"/>
      <c r="W91" s="492"/>
      <c r="X91" s="492"/>
      <c r="Y91" s="492"/>
      <c r="Z91" s="492"/>
      <c r="AA91" s="492"/>
      <c r="AB91" s="492"/>
      <c r="AC91" s="492"/>
      <c r="AD91" s="492"/>
      <c r="AE91" s="492"/>
      <c r="AF91" s="492"/>
      <c r="AG91" s="492">
        <f t="shared" si="14"/>
        <v>0</v>
      </c>
      <c r="AH91" s="490">
        <f t="shared" si="15"/>
        <v>0</v>
      </c>
    </row>
    <row r="92" spans="1:34" ht="18.75" x14ac:dyDescent="0.3">
      <c r="A92" s="222">
        <v>55</v>
      </c>
      <c r="B92" s="238" t="s">
        <v>194</v>
      </c>
      <c r="C92" s="288">
        <f t="shared" ref="C92:H92" si="17">SUM(C95,C97,C101,)+C93</f>
        <v>1050</v>
      </c>
      <c r="D92" s="288">
        <f>SUM(D95,D97,D101,)+D93</f>
        <v>0</v>
      </c>
      <c r="E92" s="288">
        <f t="shared" si="17"/>
        <v>0</v>
      </c>
      <c r="F92" s="288">
        <f t="shared" si="17"/>
        <v>4000</v>
      </c>
      <c r="G92" s="288">
        <f t="shared" si="17"/>
        <v>2584</v>
      </c>
      <c r="H92" s="288">
        <f t="shared" si="17"/>
        <v>0</v>
      </c>
      <c r="I92" s="282">
        <f>SUM(C92:G92)</f>
        <v>7634</v>
      </c>
      <c r="K92" s="492"/>
      <c r="L92" s="492"/>
      <c r="M92" s="492"/>
      <c r="N92" s="492"/>
      <c r="O92" s="492"/>
      <c r="P92" s="492"/>
      <c r="Q92" s="492"/>
      <c r="R92" s="492"/>
      <c r="S92" s="492"/>
      <c r="T92" s="492"/>
      <c r="U92" s="492"/>
      <c r="V92" s="492"/>
      <c r="W92" s="492"/>
      <c r="X92" s="492"/>
      <c r="Y92" s="492"/>
      <c r="Z92" s="492"/>
      <c r="AA92" s="492"/>
      <c r="AB92" s="492"/>
      <c r="AC92" s="492"/>
      <c r="AD92" s="492"/>
      <c r="AE92" s="492"/>
      <c r="AF92" s="492"/>
      <c r="AG92" s="492">
        <f t="shared" si="14"/>
        <v>0</v>
      </c>
      <c r="AH92" s="490">
        <f t="shared" si="15"/>
        <v>0</v>
      </c>
    </row>
    <row r="93" spans="1:34" ht="35.25" customHeight="1" x14ac:dyDescent="0.3">
      <c r="A93" s="222">
        <v>553</v>
      </c>
      <c r="B93" s="287" t="s">
        <v>361</v>
      </c>
      <c r="C93" s="288">
        <f t="shared" ref="C93:H93" si="18">+C94</f>
        <v>0</v>
      </c>
      <c r="D93" s="288">
        <f t="shared" si="18"/>
        <v>0</v>
      </c>
      <c r="E93" s="288">
        <f t="shared" si="18"/>
        <v>0</v>
      </c>
      <c r="F93" s="288">
        <f t="shared" si="18"/>
        <v>0</v>
      </c>
      <c r="G93" s="288">
        <f t="shared" si="18"/>
        <v>2584</v>
      </c>
      <c r="H93" s="288">
        <f t="shared" si="18"/>
        <v>0</v>
      </c>
      <c r="I93" s="284"/>
      <c r="K93" s="492"/>
      <c r="L93" s="492"/>
      <c r="M93" s="492"/>
      <c r="N93" s="492"/>
      <c r="O93" s="492"/>
      <c r="P93" s="492"/>
      <c r="Q93" s="492"/>
      <c r="R93" s="492"/>
      <c r="S93" s="492"/>
      <c r="T93" s="492"/>
      <c r="U93" s="492"/>
      <c r="V93" s="492"/>
      <c r="W93" s="492"/>
      <c r="X93" s="492"/>
      <c r="Y93" s="492"/>
      <c r="Z93" s="492"/>
      <c r="AA93" s="492"/>
      <c r="AB93" s="492"/>
      <c r="AC93" s="492"/>
      <c r="AD93" s="492"/>
      <c r="AE93" s="492"/>
      <c r="AF93" s="492"/>
      <c r="AG93" s="492">
        <f t="shared" si="14"/>
        <v>0</v>
      </c>
      <c r="AH93" s="490">
        <f t="shared" si="15"/>
        <v>0</v>
      </c>
    </row>
    <row r="94" spans="1:34" ht="18.75" x14ac:dyDescent="0.3">
      <c r="A94" s="234">
        <v>55308</v>
      </c>
      <c r="B94" s="235" t="s">
        <v>362</v>
      </c>
      <c r="C94" s="228">
        <f t="shared" ref="C94:C102" si="19">+K94+O94</f>
        <v>0</v>
      </c>
      <c r="D94" s="228">
        <v>0</v>
      </c>
      <c r="E94" s="228">
        <v>0</v>
      </c>
      <c r="F94" s="228">
        <f>+'LT 0102'!D95+'LT 0103'!D95+'LT 0105'!D95+'LT 0106'!D95+'LT 0201'!D95+'LT 0202'!D95+'LT 0203'!D95+'LT 0204'!D95+'LT 0205'!D95+'LT 0301'!D95+'LT 0302'!D95+'LT 0303'!D95+'LT 0304'!D95+'LT 0305'!D95+'LT 0306'!D95+'LT 0307'!D95+'LT 0308'!D95+'LT 0309'!D95+'LT 0310'!D95</f>
        <v>0</v>
      </c>
      <c r="G94" s="228">
        <v>2584</v>
      </c>
      <c r="H94" s="228"/>
      <c r="I94" s="284"/>
      <c r="K94" s="492"/>
      <c r="L94" s="492"/>
      <c r="M94" s="492"/>
      <c r="N94" s="492"/>
      <c r="O94" s="492"/>
      <c r="P94" s="492"/>
      <c r="Q94" s="492"/>
      <c r="R94" s="492"/>
      <c r="S94" s="492"/>
      <c r="T94" s="492"/>
      <c r="U94" s="492"/>
      <c r="V94" s="492"/>
      <c r="W94" s="492"/>
      <c r="X94" s="492"/>
      <c r="Y94" s="492"/>
      <c r="Z94" s="492"/>
      <c r="AA94" s="492"/>
      <c r="AB94" s="492"/>
      <c r="AC94" s="492"/>
      <c r="AD94" s="492"/>
      <c r="AE94" s="492"/>
      <c r="AF94" s="492"/>
      <c r="AG94" s="492">
        <f t="shared" si="14"/>
        <v>0</v>
      </c>
      <c r="AH94" s="490">
        <f t="shared" si="15"/>
        <v>0</v>
      </c>
    </row>
    <row r="95" spans="1:34" ht="18.75" x14ac:dyDescent="0.3">
      <c r="A95" s="222">
        <v>555</v>
      </c>
      <c r="B95" s="238" t="s">
        <v>363</v>
      </c>
      <c r="C95" s="288">
        <f>SUM(C96)</f>
        <v>0</v>
      </c>
      <c r="D95" s="288">
        <f>SUM(D96)</f>
        <v>0</v>
      </c>
      <c r="E95" s="288">
        <f>SUM(E96)</f>
        <v>0</v>
      </c>
      <c r="F95" s="288">
        <f>SUM(F96)</f>
        <v>0</v>
      </c>
      <c r="G95" s="239"/>
      <c r="H95" s="288">
        <f>SUM(H96)</f>
        <v>0</v>
      </c>
      <c r="I95" s="284"/>
      <c r="K95" s="492"/>
      <c r="L95" s="492"/>
      <c r="M95" s="492"/>
      <c r="N95" s="492"/>
      <c r="O95" s="492"/>
      <c r="P95" s="492"/>
      <c r="Q95" s="492"/>
      <c r="R95" s="492"/>
      <c r="S95" s="492"/>
      <c r="T95" s="492"/>
      <c r="U95" s="492"/>
      <c r="V95" s="492"/>
      <c r="W95" s="492"/>
      <c r="X95" s="492"/>
      <c r="Y95" s="492"/>
      <c r="Z95" s="492"/>
      <c r="AA95" s="492"/>
      <c r="AB95" s="492"/>
      <c r="AC95" s="492"/>
      <c r="AD95" s="492"/>
      <c r="AE95" s="492"/>
      <c r="AF95" s="492"/>
      <c r="AG95" s="492">
        <f t="shared" si="14"/>
        <v>0</v>
      </c>
      <c r="AH95" s="490">
        <f t="shared" si="15"/>
        <v>0</v>
      </c>
    </row>
    <row r="96" spans="1:34" ht="18.75" x14ac:dyDescent="0.3">
      <c r="A96" s="234">
        <v>55599</v>
      </c>
      <c r="B96" s="235" t="s">
        <v>364</v>
      </c>
      <c r="C96" s="228">
        <f t="shared" si="19"/>
        <v>0</v>
      </c>
      <c r="D96" s="228">
        <v>0</v>
      </c>
      <c r="E96" s="228">
        <v>0</v>
      </c>
      <c r="F96" s="228">
        <f>+'LT 0102'!D97+'LT 0103'!D97+'LT 0105'!D97+'LT 0106'!D97+'LT 0201'!D97+'LT 0202'!D97+'LT 0203'!D97+'LT 0204'!D97+'LT 0205'!D97+'LT 0301'!D97+'LT 0302'!D97+'LT 0303'!D97+'LT 0304'!D97+'LT 0305'!D97+'LT 0306'!D97+'LT 0307'!D97+'LT 0308'!D97+'LT 0309'!D97+'LT 0310'!D97</f>
        <v>0</v>
      </c>
      <c r="G96" s="228"/>
      <c r="H96" s="228"/>
      <c r="I96" s="284"/>
      <c r="K96" s="492"/>
      <c r="L96" s="492"/>
      <c r="M96" s="492"/>
      <c r="N96" s="492"/>
      <c r="O96" s="492"/>
      <c r="P96" s="492"/>
      <c r="Q96" s="492"/>
      <c r="R96" s="492"/>
      <c r="S96" s="492"/>
      <c r="T96" s="492"/>
      <c r="U96" s="492"/>
      <c r="V96" s="492"/>
      <c r="W96" s="492"/>
      <c r="X96" s="492"/>
      <c r="Y96" s="492"/>
      <c r="Z96" s="492"/>
      <c r="AA96" s="492"/>
      <c r="AB96" s="492"/>
      <c r="AC96" s="492"/>
      <c r="AD96" s="492"/>
      <c r="AE96" s="492"/>
      <c r="AF96" s="492"/>
      <c r="AG96" s="492">
        <f t="shared" si="14"/>
        <v>0</v>
      </c>
      <c r="AH96" s="490">
        <f t="shared" si="15"/>
        <v>0</v>
      </c>
    </row>
    <row r="97" spans="1:34" ht="18.75" x14ac:dyDescent="0.3">
      <c r="A97" s="222">
        <v>556</v>
      </c>
      <c r="B97" s="238" t="s">
        <v>365</v>
      </c>
      <c r="C97" s="288">
        <f t="shared" ref="C97:I97" si="20">SUM(C98:C100)</f>
        <v>1050</v>
      </c>
      <c r="D97" s="288">
        <f t="shared" si="20"/>
        <v>0</v>
      </c>
      <c r="E97" s="288">
        <f t="shared" si="20"/>
        <v>0</v>
      </c>
      <c r="F97" s="288">
        <f t="shared" si="20"/>
        <v>4000</v>
      </c>
      <c r="G97" s="288">
        <f t="shared" si="20"/>
        <v>0</v>
      </c>
      <c r="H97" s="288">
        <f t="shared" si="20"/>
        <v>0</v>
      </c>
      <c r="I97" s="288">
        <f t="shared" si="20"/>
        <v>0</v>
      </c>
      <c r="K97" s="492"/>
      <c r="L97" s="492"/>
      <c r="M97" s="492"/>
      <c r="N97" s="492"/>
      <c r="O97" s="492"/>
      <c r="P97" s="492"/>
      <c r="Q97" s="492"/>
      <c r="R97" s="492"/>
      <c r="S97" s="492"/>
      <c r="T97" s="492"/>
      <c r="U97" s="492"/>
      <c r="V97" s="492"/>
      <c r="W97" s="492"/>
      <c r="X97" s="492"/>
      <c r="Y97" s="492"/>
      <c r="Z97" s="492"/>
      <c r="AA97" s="492"/>
      <c r="AB97" s="492"/>
      <c r="AC97" s="492"/>
      <c r="AD97" s="492"/>
      <c r="AE97" s="492"/>
      <c r="AF97" s="492"/>
      <c r="AG97" s="492">
        <f t="shared" si="14"/>
        <v>0</v>
      </c>
      <c r="AH97" s="490">
        <f t="shared" si="15"/>
        <v>0</v>
      </c>
    </row>
    <row r="98" spans="1:34" ht="18.75" x14ac:dyDescent="0.3">
      <c r="A98" s="234">
        <v>55601</v>
      </c>
      <c r="B98" s="235" t="s">
        <v>366</v>
      </c>
      <c r="C98" s="228">
        <f t="shared" si="19"/>
        <v>0</v>
      </c>
      <c r="D98" s="228">
        <v>0</v>
      </c>
      <c r="E98" s="228">
        <v>0</v>
      </c>
      <c r="F98" s="228">
        <v>3000</v>
      </c>
      <c r="G98" s="228"/>
      <c r="H98" s="228"/>
      <c r="I98" s="289">
        <v>0</v>
      </c>
      <c r="K98" s="492"/>
      <c r="L98" s="492">
        <v>3000</v>
      </c>
      <c r="M98" s="492"/>
      <c r="N98" s="492"/>
      <c r="O98" s="492">
        <v>0</v>
      </c>
      <c r="P98" s="492"/>
      <c r="Q98" s="492"/>
      <c r="R98" s="492"/>
      <c r="S98" s="492"/>
      <c r="T98" s="492"/>
      <c r="U98" s="492"/>
      <c r="V98" s="492"/>
      <c r="W98" s="492"/>
      <c r="X98" s="492"/>
      <c r="Y98" s="492"/>
      <c r="Z98" s="492"/>
      <c r="AA98" s="492"/>
      <c r="AB98" s="492"/>
      <c r="AC98" s="492"/>
      <c r="AD98" s="492"/>
      <c r="AE98" s="492"/>
      <c r="AF98" s="492"/>
      <c r="AG98" s="492">
        <f t="shared" si="14"/>
        <v>3000</v>
      </c>
      <c r="AH98" s="490">
        <f t="shared" si="15"/>
        <v>3000</v>
      </c>
    </row>
    <row r="99" spans="1:34" ht="18.75" x14ac:dyDescent="0.3">
      <c r="A99" s="234">
        <v>55602</v>
      </c>
      <c r="B99" s="235" t="s">
        <v>367</v>
      </c>
      <c r="C99" s="228">
        <f t="shared" si="19"/>
        <v>1000</v>
      </c>
      <c r="D99" s="228">
        <v>0</v>
      </c>
      <c r="E99" s="228">
        <v>0</v>
      </c>
      <c r="F99" s="228">
        <v>1000</v>
      </c>
      <c r="G99" s="228"/>
      <c r="H99" s="228"/>
      <c r="I99" s="284"/>
      <c r="K99" s="492">
        <v>1000</v>
      </c>
      <c r="L99" s="492"/>
      <c r="M99" s="492"/>
      <c r="N99" s="492"/>
      <c r="O99" s="492"/>
      <c r="P99" s="492">
        <v>1000</v>
      </c>
      <c r="Q99" s="492"/>
      <c r="R99" s="492"/>
      <c r="S99" s="492"/>
      <c r="T99" s="492"/>
      <c r="U99" s="492"/>
      <c r="V99" s="492"/>
      <c r="W99" s="492"/>
      <c r="X99" s="492"/>
      <c r="Y99" s="492"/>
      <c r="Z99" s="492"/>
      <c r="AA99" s="492"/>
      <c r="AB99" s="492"/>
      <c r="AC99" s="492"/>
      <c r="AD99" s="492"/>
      <c r="AE99" s="492"/>
      <c r="AF99" s="492"/>
      <c r="AG99" s="492">
        <f t="shared" si="14"/>
        <v>2000</v>
      </c>
      <c r="AH99" s="490">
        <f t="shared" si="15"/>
        <v>1000</v>
      </c>
    </row>
    <row r="100" spans="1:34" ht="18.75" x14ac:dyDescent="0.3">
      <c r="A100" s="234">
        <v>55603</v>
      </c>
      <c r="B100" s="235" t="s">
        <v>368</v>
      </c>
      <c r="C100" s="228">
        <f t="shared" si="19"/>
        <v>50</v>
      </c>
      <c r="D100" s="228">
        <v>0</v>
      </c>
      <c r="E100" s="228">
        <v>0</v>
      </c>
      <c r="F100" s="228">
        <v>0</v>
      </c>
      <c r="G100" s="228"/>
      <c r="H100" s="228"/>
      <c r="I100" s="284"/>
      <c r="K100" s="492">
        <v>50</v>
      </c>
      <c r="L100" s="492"/>
      <c r="M100" s="492"/>
      <c r="N100" s="492"/>
      <c r="O100" s="492"/>
      <c r="P100" s="492"/>
      <c r="Q100" s="492"/>
      <c r="R100" s="492"/>
      <c r="S100" s="492"/>
      <c r="T100" s="492"/>
      <c r="U100" s="492"/>
      <c r="V100" s="492"/>
      <c r="W100" s="492"/>
      <c r="X100" s="492"/>
      <c r="Y100" s="492"/>
      <c r="Z100" s="492"/>
      <c r="AA100" s="492"/>
      <c r="AB100" s="492"/>
      <c r="AC100" s="492"/>
      <c r="AD100" s="492"/>
      <c r="AE100" s="492"/>
      <c r="AF100" s="492"/>
      <c r="AG100" s="492">
        <f t="shared" si="14"/>
        <v>50</v>
      </c>
      <c r="AH100" s="490">
        <f t="shared" si="15"/>
        <v>0</v>
      </c>
    </row>
    <row r="101" spans="1:34" ht="18.75" x14ac:dyDescent="0.3">
      <c r="A101" s="222">
        <v>557</v>
      </c>
      <c r="B101" s="238" t="s">
        <v>369</v>
      </c>
      <c r="C101" s="288">
        <f t="shared" ref="C101:H101" si="21">SUM(C102:C102)</f>
        <v>0</v>
      </c>
      <c r="D101" s="288">
        <f t="shared" si="21"/>
        <v>0</v>
      </c>
      <c r="E101" s="288">
        <f t="shared" si="21"/>
        <v>0</v>
      </c>
      <c r="F101" s="288">
        <f t="shared" si="21"/>
        <v>0</v>
      </c>
      <c r="G101" s="288">
        <f t="shared" si="21"/>
        <v>0</v>
      </c>
      <c r="H101" s="288">
        <f t="shared" si="21"/>
        <v>0</v>
      </c>
      <c r="I101" s="284"/>
      <c r="K101" s="492"/>
      <c r="L101" s="492"/>
      <c r="M101" s="492"/>
      <c r="N101" s="492"/>
      <c r="O101" s="492"/>
      <c r="P101" s="492"/>
      <c r="Q101" s="492"/>
      <c r="R101" s="492"/>
      <c r="S101" s="492"/>
      <c r="T101" s="492"/>
      <c r="U101" s="492"/>
      <c r="V101" s="492"/>
      <c r="W101" s="492"/>
      <c r="X101" s="492"/>
      <c r="Y101" s="492"/>
      <c r="Z101" s="492"/>
      <c r="AA101" s="492"/>
      <c r="AB101" s="492"/>
      <c r="AC101" s="492"/>
      <c r="AD101" s="492"/>
      <c r="AE101" s="492"/>
      <c r="AF101" s="492"/>
      <c r="AG101" s="492">
        <f t="shared" si="14"/>
        <v>0</v>
      </c>
      <c r="AH101" s="490">
        <f t="shared" si="15"/>
        <v>0</v>
      </c>
    </row>
    <row r="102" spans="1:34" ht="18.75" x14ac:dyDescent="0.3">
      <c r="A102" s="234">
        <v>55799</v>
      </c>
      <c r="B102" s="235" t="s">
        <v>370</v>
      </c>
      <c r="C102" s="228">
        <f t="shared" si="19"/>
        <v>0</v>
      </c>
      <c r="D102" s="228">
        <v>0</v>
      </c>
      <c r="E102" s="228">
        <v>0</v>
      </c>
      <c r="F102" s="228">
        <f>+'LT 0102'!D103+'LT 0103'!D103+'LT 0105'!D103+'LT 0106'!D103+'LT 0201'!D103+'LT 0202'!D103+'LT 0203'!D103+'LT 0204'!D103+'LT 0205'!D103+'LT 0301'!D103+'LT 0302'!D103+'LT 0303'!D103+'LT 0304'!D103+'LT 0305'!D103+'LT 0306'!D103+'LT 0307'!D103+'LT 0308'!D103+'LT 0309'!D103+'LT 0310'!D103</f>
        <v>0</v>
      </c>
      <c r="G102" s="228"/>
      <c r="H102" s="228"/>
      <c r="I102" s="284"/>
      <c r="K102" s="492"/>
      <c r="L102" s="492"/>
      <c r="M102" s="492"/>
      <c r="N102" s="492"/>
      <c r="O102" s="492"/>
      <c r="P102" s="492"/>
      <c r="Q102" s="492"/>
      <c r="R102" s="492"/>
      <c r="S102" s="492"/>
      <c r="T102" s="492"/>
      <c r="U102" s="492"/>
      <c r="V102" s="492"/>
      <c r="W102" s="492"/>
      <c r="X102" s="492"/>
      <c r="Y102" s="492"/>
      <c r="Z102" s="492"/>
      <c r="AA102" s="492"/>
      <c r="AB102" s="492"/>
      <c r="AC102" s="492"/>
      <c r="AD102" s="492"/>
      <c r="AE102" s="492"/>
      <c r="AF102" s="492"/>
      <c r="AG102" s="492">
        <f t="shared" si="14"/>
        <v>0</v>
      </c>
      <c r="AH102" s="490">
        <f t="shared" si="15"/>
        <v>0</v>
      </c>
    </row>
    <row r="103" spans="1:34" ht="18.75" x14ac:dyDescent="0.3">
      <c r="A103" s="222">
        <v>56</v>
      </c>
      <c r="B103" s="238" t="s">
        <v>195</v>
      </c>
      <c r="C103" s="288">
        <f t="shared" ref="C103:H103" si="22">SUM(C104,)</f>
        <v>3180</v>
      </c>
      <c r="D103" s="288">
        <f>SUM(D104,)</f>
        <v>6500</v>
      </c>
      <c r="E103" s="288">
        <f t="shared" si="22"/>
        <v>0</v>
      </c>
      <c r="F103" s="288">
        <f t="shared" si="22"/>
        <v>3000</v>
      </c>
      <c r="G103" s="288">
        <f t="shared" si="22"/>
        <v>0</v>
      </c>
      <c r="H103" s="288">
        <f t="shared" si="22"/>
        <v>0</v>
      </c>
      <c r="I103" s="282">
        <f>SUM(C103:H103)</f>
        <v>12680</v>
      </c>
      <c r="K103" s="492"/>
      <c r="L103" s="492"/>
      <c r="M103" s="492"/>
      <c r="N103" s="492"/>
      <c r="O103" s="492"/>
      <c r="P103" s="492"/>
      <c r="Q103" s="492"/>
      <c r="R103" s="492"/>
      <c r="S103" s="492"/>
      <c r="T103" s="492"/>
      <c r="U103" s="492"/>
      <c r="V103" s="492"/>
      <c r="W103" s="492"/>
      <c r="X103" s="492"/>
      <c r="Y103" s="492"/>
      <c r="Z103" s="492"/>
      <c r="AA103" s="492"/>
      <c r="AB103" s="492"/>
      <c r="AC103" s="492"/>
      <c r="AD103" s="492"/>
      <c r="AE103" s="492"/>
      <c r="AF103" s="492"/>
      <c r="AG103" s="492">
        <f t="shared" si="14"/>
        <v>0</v>
      </c>
      <c r="AH103" s="490">
        <f t="shared" si="15"/>
        <v>0</v>
      </c>
    </row>
    <row r="104" spans="1:34" ht="18.75" x14ac:dyDescent="0.3">
      <c r="A104" s="222">
        <v>562</v>
      </c>
      <c r="B104" s="238" t="s">
        <v>371</v>
      </c>
      <c r="C104" s="288">
        <f t="shared" ref="C104:H104" si="23">SUM(C105:C108)</f>
        <v>3180</v>
      </c>
      <c r="D104" s="288">
        <f>SUM(D105:D108)</f>
        <v>6500</v>
      </c>
      <c r="E104" s="288">
        <f t="shared" si="23"/>
        <v>0</v>
      </c>
      <c r="F104" s="288">
        <f t="shared" si="23"/>
        <v>3000</v>
      </c>
      <c r="G104" s="288">
        <f t="shared" si="23"/>
        <v>0</v>
      </c>
      <c r="H104" s="288">
        <f t="shared" si="23"/>
        <v>0</v>
      </c>
      <c r="I104" s="284"/>
      <c r="K104" s="492"/>
      <c r="L104" s="492"/>
      <c r="M104" s="492"/>
      <c r="N104" s="492"/>
      <c r="O104" s="492"/>
      <c r="P104" s="492"/>
      <c r="Q104" s="492"/>
      <c r="R104" s="492"/>
      <c r="S104" s="492"/>
      <c r="T104" s="492"/>
      <c r="U104" s="492"/>
      <c r="V104" s="492"/>
      <c r="W104" s="492"/>
      <c r="X104" s="492"/>
      <c r="Y104" s="492"/>
      <c r="Z104" s="492"/>
      <c r="AA104" s="492"/>
      <c r="AB104" s="492"/>
      <c r="AC104" s="492"/>
      <c r="AD104" s="492"/>
      <c r="AE104" s="492"/>
      <c r="AF104" s="492"/>
      <c r="AG104" s="492">
        <f t="shared" si="14"/>
        <v>0</v>
      </c>
      <c r="AH104" s="490">
        <f t="shared" si="15"/>
        <v>0</v>
      </c>
    </row>
    <row r="105" spans="1:34" ht="18.75" x14ac:dyDescent="0.3">
      <c r="A105" s="234">
        <v>56201</v>
      </c>
      <c r="B105" s="235" t="s">
        <v>195</v>
      </c>
      <c r="C105" s="228">
        <f t="shared" ref="C105:C108" si="24">+K105+O105</f>
        <v>3180</v>
      </c>
      <c r="D105" s="228">
        <v>6500</v>
      </c>
      <c r="E105" s="228">
        <v>0</v>
      </c>
      <c r="F105" s="228">
        <f>+'LT 0102'!D106+'LT 0103'!D106+'LT 0105'!D106+'LT 0106'!D106+'LT 0201'!D106+'LT 0202'!D106+'LT 0203'!D106+'LT 0204'!D106+'LT 0205'!D106+'LT 0301'!D106+'LT 0302'!D106+'LT 0303'!D106+'LT 0304'!D106+'LT 0305'!D106+'LT 0306'!D106+'LT 0307'!D106+'LT 0308'!D106+'LT 0309'!D106+'LT 0310'!D106</f>
        <v>0</v>
      </c>
      <c r="G105" s="228"/>
      <c r="H105" s="228"/>
      <c r="I105" s="284"/>
      <c r="K105" s="492">
        <v>3180</v>
      </c>
      <c r="L105" s="492"/>
      <c r="M105" s="492"/>
      <c r="N105" s="492"/>
      <c r="O105" s="492"/>
      <c r="P105" s="492"/>
      <c r="Q105" s="492"/>
      <c r="R105" s="492"/>
      <c r="S105" s="492"/>
      <c r="T105" s="492"/>
      <c r="U105" s="492"/>
      <c r="V105" s="492"/>
      <c r="W105" s="492"/>
      <c r="X105" s="492"/>
      <c r="Y105" s="492"/>
      <c r="Z105" s="492"/>
      <c r="AA105" s="492"/>
      <c r="AB105" s="492"/>
      <c r="AC105" s="492"/>
      <c r="AD105" s="492"/>
      <c r="AE105" s="492"/>
      <c r="AF105" s="492"/>
      <c r="AG105" s="492">
        <f t="shared" si="14"/>
        <v>3180</v>
      </c>
      <c r="AH105" s="490">
        <f t="shared" si="15"/>
        <v>0</v>
      </c>
    </row>
    <row r="106" spans="1:34" ht="18.75" x14ac:dyDescent="0.3">
      <c r="A106" s="234">
        <v>56303</v>
      </c>
      <c r="B106" s="235" t="s">
        <v>372</v>
      </c>
      <c r="C106" s="228">
        <f t="shared" si="24"/>
        <v>0</v>
      </c>
      <c r="D106" s="228">
        <v>0</v>
      </c>
      <c r="E106" s="228">
        <v>0</v>
      </c>
      <c r="F106" s="228">
        <f>+'LT 0102'!D107+'LT 0103'!D107+'LT 0105'!D107+'LT 0106'!D107+'LT 0201'!D107+'LT 0202'!D107+'LT 0203'!D107+'LT 0204'!D107+'LT 0205'!D107+'LT 0301'!D107+'LT 0302'!D107+'LT 0303'!D107+'LT 0304'!D107+'LT 0305'!D107+'LT 0306'!D107+'LT 0307'!D107+'LT 0308'!D107+'LT 0309'!D107+'LT 0310'!D107</f>
        <v>0</v>
      </c>
      <c r="G106" s="228"/>
      <c r="H106" s="228"/>
      <c r="I106" s="284"/>
      <c r="K106" s="492"/>
      <c r="L106" s="492"/>
      <c r="M106" s="492"/>
      <c r="N106" s="492"/>
      <c r="O106" s="492"/>
      <c r="P106" s="492"/>
      <c r="Q106" s="492"/>
      <c r="R106" s="492"/>
      <c r="S106" s="492"/>
      <c r="T106" s="492"/>
      <c r="U106" s="492"/>
      <c r="V106" s="492"/>
      <c r="W106" s="492"/>
      <c r="X106" s="492"/>
      <c r="Y106" s="492"/>
      <c r="Z106" s="492"/>
      <c r="AA106" s="492"/>
      <c r="AB106" s="492"/>
      <c r="AC106" s="492"/>
      <c r="AD106" s="492"/>
      <c r="AE106" s="492"/>
      <c r="AF106" s="492"/>
      <c r="AG106" s="492">
        <f t="shared" si="14"/>
        <v>0</v>
      </c>
      <c r="AH106" s="490">
        <f t="shared" si="15"/>
        <v>0</v>
      </c>
    </row>
    <row r="107" spans="1:34" ht="18.75" x14ac:dyDescent="0.3">
      <c r="A107" s="234">
        <v>56304</v>
      </c>
      <c r="B107" s="235" t="s">
        <v>373</v>
      </c>
      <c r="C107" s="228">
        <f t="shared" si="24"/>
        <v>0</v>
      </c>
      <c r="D107" s="228">
        <v>0</v>
      </c>
      <c r="E107" s="228">
        <v>0</v>
      </c>
      <c r="F107" s="228">
        <v>3000</v>
      </c>
      <c r="G107" s="228"/>
      <c r="H107" s="228"/>
      <c r="I107" s="284"/>
      <c r="K107" s="492"/>
      <c r="L107" s="492">
        <v>3000</v>
      </c>
      <c r="M107" s="492"/>
      <c r="N107" s="492"/>
      <c r="O107" s="492"/>
      <c r="P107" s="492"/>
      <c r="Q107" s="492"/>
      <c r="R107" s="492"/>
      <c r="S107" s="492"/>
      <c r="T107" s="492"/>
      <c r="U107" s="492"/>
      <c r="V107" s="492"/>
      <c r="W107" s="492"/>
      <c r="X107" s="492"/>
      <c r="Y107" s="492"/>
      <c r="Z107" s="492"/>
      <c r="AA107" s="492"/>
      <c r="AB107" s="492"/>
      <c r="AC107" s="492"/>
      <c r="AD107" s="492"/>
      <c r="AE107" s="492"/>
      <c r="AF107" s="492"/>
      <c r="AG107" s="492">
        <f t="shared" si="14"/>
        <v>3000</v>
      </c>
      <c r="AH107" s="490">
        <f t="shared" si="15"/>
        <v>3000</v>
      </c>
    </row>
    <row r="108" spans="1:34" ht="18.75" x14ac:dyDescent="0.3">
      <c r="A108" s="234">
        <v>56305</v>
      </c>
      <c r="B108" s="235" t="s">
        <v>374</v>
      </c>
      <c r="C108" s="228">
        <f t="shared" si="24"/>
        <v>0</v>
      </c>
      <c r="D108" s="228">
        <v>0</v>
      </c>
      <c r="E108" s="228">
        <v>0</v>
      </c>
      <c r="F108" s="228">
        <f>+'LT 0102'!D109+'LT 0103'!D109+'LT 0105'!D109+'LT 0106'!D109+'LT 0201'!D109+'LT 0202'!D109+'LT 0203'!D109+'LT 0204'!D109+'LT 0205'!D109+'LT 0301'!D109+'LT 0302'!D109+'LT 0303'!D109+'LT 0304'!D109+'LT 0305'!D109+'LT 0306'!D109+'LT 0307'!D109+'LT 0308'!D109+'LT 0309'!D109+'LT 0310'!D109</f>
        <v>0</v>
      </c>
      <c r="G108" s="228"/>
      <c r="H108" s="228"/>
      <c r="I108" s="284"/>
      <c r="K108" s="492"/>
      <c r="L108" s="492"/>
      <c r="M108" s="492"/>
      <c r="N108" s="492"/>
      <c r="O108" s="492"/>
      <c r="P108" s="492"/>
      <c r="Q108" s="492"/>
      <c r="R108" s="492"/>
      <c r="S108" s="492"/>
      <c r="T108" s="492"/>
      <c r="U108" s="492"/>
      <c r="V108" s="492"/>
      <c r="W108" s="492"/>
      <c r="X108" s="492"/>
      <c r="Y108" s="492"/>
      <c r="Z108" s="492"/>
      <c r="AA108" s="492"/>
      <c r="AB108" s="492"/>
      <c r="AC108" s="492"/>
      <c r="AD108" s="492"/>
      <c r="AE108" s="492"/>
      <c r="AF108" s="492"/>
      <c r="AG108" s="492">
        <f t="shared" si="14"/>
        <v>0</v>
      </c>
      <c r="AH108" s="490">
        <f t="shared" si="15"/>
        <v>0</v>
      </c>
    </row>
    <row r="109" spans="1:34" ht="18.75" x14ac:dyDescent="0.3">
      <c r="A109" s="222">
        <v>61</v>
      </c>
      <c r="B109" s="238" t="s">
        <v>197</v>
      </c>
      <c r="C109" s="288">
        <f>SUM(C110,C118,C123,)+C116</f>
        <v>4180</v>
      </c>
      <c r="D109" s="288">
        <f>SUM(D110,D118,D123,)+D116</f>
        <v>1667378.75</v>
      </c>
      <c r="E109" s="288">
        <f>SUM(E110,E118,E123,)+E116</f>
        <v>145270.25999999998</v>
      </c>
      <c r="F109" s="288">
        <f>SUM(F110,F118,F123,)</f>
        <v>9676.01</v>
      </c>
      <c r="G109" s="288">
        <f>SUM(G110,G118,G123,)</f>
        <v>0</v>
      </c>
      <c r="H109" s="288">
        <f>SUM(H110,H118,H123,)</f>
        <v>58554.75</v>
      </c>
      <c r="I109" s="282">
        <f>SUM(C109:H109)</f>
        <v>1885059.77</v>
      </c>
      <c r="K109" s="492"/>
      <c r="L109" s="492"/>
      <c r="M109" s="492"/>
      <c r="N109" s="492"/>
      <c r="O109" s="492"/>
      <c r="P109" s="492"/>
      <c r="Q109" s="492"/>
      <c r="R109" s="492"/>
      <c r="S109" s="492"/>
      <c r="T109" s="492"/>
      <c r="U109" s="492"/>
      <c r="V109" s="492"/>
      <c r="W109" s="492"/>
      <c r="X109" s="492"/>
      <c r="Y109" s="492"/>
      <c r="Z109" s="492"/>
      <c r="AA109" s="492"/>
      <c r="AB109" s="492"/>
      <c r="AC109" s="492"/>
      <c r="AD109" s="492"/>
      <c r="AE109" s="492"/>
      <c r="AF109" s="492"/>
      <c r="AG109" s="492">
        <f t="shared" si="14"/>
        <v>0</v>
      </c>
      <c r="AH109" s="490">
        <f t="shared" si="15"/>
        <v>0</v>
      </c>
    </row>
    <row r="110" spans="1:34" ht="18.75" x14ac:dyDescent="0.3">
      <c r="A110" s="222">
        <v>611</v>
      </c>
      <c r="B110" s="238" t="s">
        <v>375</v>
      </c>
      <c r="C110" s="288">
        <f t="shared" ref="C110:H110" si="25">SUM(C111:C115)</f>
        <v>4180</v>
      </c>
      <c r="D110" s="288">
        <f>SUM(D111:D115)</f>
        <v>20000</v>
      </c>
      <c r="E110" s="288">
        <f t="shared" si="25"/>
        <v>0</v>
      </c>
      <c r="F110" s="288">
        <f t="shared" si="25"/>
        <v>9676.01</v>
      </c>
      <c r="G110" s="288">
        <f t="shared" si="25"/>
        <v>0</v>
      </c>
      <c r="H110" s="288">
        <f t="shared" si="25"/>
        <v>0</v>
      </c>
      <c r="I110" s="284"/>
      <c r="K110" s="492"/>
      <c r="L110" s="492"/>
      <c r="M110" s="492"/>
      <c r="N110" s="492"/>
      <c r="O110" s="492"/>
      <c r="P110" s="492"/>
      <c r="Q110" s="492"/>
      <c r="R110" s="492"/>
      <c r="S110" s="492"/>
      <c r="T110" s="492"/>
      <c r="U110" s="492"/>
      <c r="V110" s="492"/>
      <c r="W110" s="492"/>
      <c r="X110" s="492"/>
      <c r="Y110" s="492"/>
      <c r="Z110" s="492"/>
      <c r="AA110" s="492"/>
      <c r="AB110" s="492"/>
      <c r="AC110" s="492"/>
      <c r="AD110" s="492"/>
      <c r="AE110" s="492"/>
      <c r="AF110" s="492"/>
      <c r="AG110" s="492">
        <f t="shared" si="14"/>
        <v>0</v>
      </c>
      <c r="AH110" s="490">
        <f t="shared" si="15"/>
        <v>0</v>
      </c>
    </row>
    <row r="111" spans="1:34" ht="18.75" x14ac:dyDescent="0.3">
      <c r="A111" s="234">
        <v>61101</v>
      </c>
      <c r="B111" s="235" t="s">
        <v>376</v>
      </c>
      <c r="C111" s="228">
        <f t="shared" ref="C111:C131" si="26">+K111+O111</f>
        <v>330</v>
      </c>
      <c r="D111" s="228">
        <v>0</v>
      </c>
      <c r="E111" s="228">
        <v>0</v>
      </c>
      <c r="F111" s="228">
        <v>5006.01</v>
      </c>
      <c r="G111" s="228"/>
      <c r="H111" s="228"/>
      <c r="I111" s="284"/>
      <c r="K111" s="492">
        <v>330</v>
      </c>
      <c r="L111" s="492"/>
      <c r="M111" s="492"/>
      <c r="N111" s="492"/>
      <c r="O111" s="492"/>
      <c r="P111" s="492"/>
      <c r="Q111" s="492">
        <v>1360</v>
      </c>
      <c r="R111" s="492">
        <v>280</v>
      </c>
      <c r="S111" s="492">
        <v>2178.0100000000002</v>
      </c>
      <c r="T111" s="492"/>
      <c r="U111" s="492"/>
      <c r="V111" s="492"/>
      <c r="W111" s="492"/>
      <c r="X111" s="492"/>
      <c r="Y111" s="492"/>
      <c r="Z111" s="492"/>
      <c r="AA111" s="492"/>
      <c r="AB111" s="492"/>
      <c r="AC111" s="492"/>
      <c r="AD111" s="492">
        <v>408</v>
      </c>
      <c r="AE111" s="492">
        <v>580</v>
      </c>
      <c r="AF111" s="492">
        <v>200</v>
      </c>
      <c r="AG111" s="492">
        <f t="shared" si="14"/>
        <v>5336.01</v>
      </c>
      <c r="AH111" s="490">
        <f t="shared" si="15"/>
        <v>5006.01</v>
      </c>
    </row>
    <row r="112" spans="1:34" ht="18.75" x14ac:dyDescent="0.3">
      <c r="A112" s="234">
        <v>61102</v>
      </c>
      <c r="B112" s="235" t="s">
        <v>377</v>
      </c>
      <c r="C112" s="228">
        <f t="shared" si="26"/>
        <v>3200</v>
      </c>
      <c r="D112" s="228">
        <v>0</v>
      </c>
      <c r="E112" s="228">
        <v>0</v>
      </c>
      <c r="F112" s="228">
        <v>750</v>
      </c>
      <c r="G112" s="228"/>
      <c r="H112" s="228"/>
      <c r="I112" s="284"/>
      <c r="K112" s="492">
        <v>3200</v>
      </c>
      <c r="L112" s="492"/>
      <c r="M112" s="492"/>
      <c r="N112" s="492"/>
      <c r="O112" s="492"/>
      <c r="P112" s="492"/>
      <c r="Q112" s="492"/>
      <c r="R112" s="492"/>
      <c r="S112" s="492"/>
      <c r="T112" s="492">
        <v>150</v>
      </c>
      <c r="U112" s="492"/>
      <c r="V112" s="492"/>
      <c r="W112" s="492"/>
      <c r="X112" s="492"/>
      <c r="Y112" s="492"/>
      <c r="Z112" s="492"/>
      <c r="AA112" s="492"/>
      <c r="AB112" s="492"/>
      <c r="AC112" s="492"/>
      <c r="AD112" s="492"/>
      <c r="AE112" s="492"/>
      <c r="AF112" s="492">
        <v>600</v>
      </c>
      <c r="AG112" s="492">
        <f t="shared" si="14"/>
        <v>3950</v>
      </c>
      <c r="AH112" s="490">
        <f t="shared" si="15"/>
        <v>750</v>
      </c>
    </row>
    <row r="113" spans="1:34" ht="18.75" x14ac:dyDescent="0.3">
      <c r="A113" s="234">
        <v>61105</v>
      </c>
      <c r="B113" s="235" t="s">
        <v>378</v>
      </c>
      <c r="C113" s="228">
        <f t="shared" si="26"/>
        <v>0</v>
      </c>
      <c r="D113" s="228">
        <v>20000</v>
      </c>
      <c r="E113" s="228">
        <v>0</v>
      </c>
      <c r="F113" s="228">
        <v>0</v>
      </c>
      <c r="G113" s="228"/>
      <c r="H113" s="228"/>
      <c r="I113" s="284"/>
      <c r="K113" s="492"/>
      <c r="L113" s="492"/>
      <c r="M113" s="492"/>
      <c r="N113" s="492"/>
      <c r="O113" s="492"/>
      <c r="P113" s="492"/>
      <c r="Q113" s="492"/>
      <c r="R113" s="492"/>
      <c r="S113" s="492"/>
      <c r="T113" s="492"/>
      <c r="U113" s="492"/>
      <c r="V113" s="492"/>
      <c r="W113" s="492"/>
      <c r="X113" s="492"/>
      <c r="Y113" s="492"/>
      <c r="Z113" s="492"/>
      <c r="AA113" s="492"/>
      <c r="AB113" s="492"/>
      <c r="AC113" s="492"/>
      <c r="AD113" s="492"/>
      <c r="AE113" s="492"/>
      <c r="AF113" s="492"/>
      <c r="AG113" s="492">
        <f t="shared" si="14"/>
        <v>0</v>
      </c>
      <c r="AH113" s="490">
        <f t="shared" si="15"/>
        <v>0</v>
      </c>
    </row>
    <row r="114" spans="1:34" ht="18.75" x14ac:dyDescent="0.3">
      <c r="A114" s="234">
        <v>61104</v>
      </c>
      <c r="B114" s="235" t="s">
        <v>379</v>
      </c>
      <c r="C114" s="228">
        <f t="shared" si="26"/>
        <v>650</v>
      </c>
      <c r="D114" s="228">
        <v>0</v>
      </c>
      <c r="E114" s="228">
        <v>0</v>
      </c>
      <c r="F114" s="228">
        <v>3920</v>
      </c>
      <c r="G114" s="228"/>
      <c r="H114" s="228"/>
      <c r="I114" s="284"/>
      <c r="K114" s="492">
        <v>650</v>
      </c>
      <c r="L114" s="492"/>
      <c r="M114" s="492"/>
      <c r="N114" s="492"/>
      <c r="O114" s="492"/>
      <c r="P114" s="492"/>
      <c r="Q114" s="492"/>
      <c r="R114" s="492">
        <v>320</v>
      </c>
      <c r="S114" s="492">
        <v>1000</v>
      </c>
      <c r="T114" s="492"/>
      <c r="U114" s="492"/>
      <c r="V114" s="492"/>
      <c r="W114" s="492"/>
      <c r="X114" s="492"/>
      <c r="Y114" s="492">
        <v>1600</v>
      </c>
      <c r="Z114" s="492"/>
      <c r="AA114" s="492"/>
      <c r="AB114" s="492"/>
      <c r="AC114" s="492"/>
      <c r="AD114" s="492">
        <v>1000</v>
      </c>
      <c r="AE114" s="492"/>
      <c r="AF114" s="492"/>
      <c r="AG114" s="492">
        <f t="shared" si="14"/>
        <v>4570</v>
      </c>
      <c r="AH114" s="490">
        <f t="shared" si="15"/>
        <v>3920</v>
      </c>
    </row>
    <row r="115" spans="1:34" ht="18.75" x14ac:dyDescent="0.3">
      <c r="A115" s="234">
        <v>61199</v>
      </c>
      <c r="B115" s="235" t="s">
        <v>380</v>
      </c>
      <c r="C115" s="228">
        <f t="shared" si="26"/>
        <v>0</v>
      </c>
      <c r="D115" s="228">
        <v>0</v>
      </c>
      <c r="E115" s="228">
        <v>0</v>
      </c>
      <c r="F115" s="228">
        <v>0</v>
      </c>
      <c r="G115" s="228"/>
      <c r="H115" s="228"/>
      <c r="I115" s="284"/>
      <c r="K115" s="492"/>
      <c r="L115" s="492"/>
      <c r="M115" s="492"/>
      <c r="N115" s="492"/>
      <c r="O115" s="492"/>
      <c r="P115" s="492"/>
      <c r="Q115" s="492"/>
      <c r="R115" s="492"/>
      <c r="S115" s="492"/>
      <c r="T115" s="492"/>
      <c r="U115" s="492"/>
      <c r="V115" s="492"/>
      <c r="W115" s="492"/>
      <c r="X115" s="492"/>
      <c r="Y115" s="492"/>
      <c r="Z115" s="492"/>
      <c r="AA115" s="492"/>
      <c r="AB115" s="492"/>
      <c r="AC115" s="492"/>
      <c r="AD115" s="492"/>
      <c r="AE115" s="492"/>
      <c r="AF115" s="492"/>
      <c r="AG115" s="492">
        <f t="shared" si="14"/>
        <v>0</v>
      </c>
      <c r="AH115" s="490">
        <f t="shared" si="15"/>
        <v>0</v>
      </c>
    </row>
    <row r="116" spans="1:34" ht="18.75" x14ac:dyDescent="0.3">
      <c r="A116" s="222">
        <v>612</v>
      </c>
      <c r="B116" s="238" t="s">
        <v>381</v>
      </c>
      <c r="C116" s="288">
        <f t="shared" ref="C116:H116" si="27">+C117</f>
        <v>0</v>
      </c>
      <c r="D116" s="288">
        <f>+D117</f>
        <v>31000</v>
      </c>
      <c r="E116" s="288">
        <f t="shared" si="27"/>
        <v>0</v>
      </c>
      <c r="F116" s="288">
        <f t="shared" si="27"/>
        <v>0</v>
      </c>
      <c r="G116" s="288">
        <f t="shared" si="27"/>
        <v>0</v>
      </c>
      <c r="H116" s="288">
        <f t="shared" si="27"/>
        <v>0</v>
      </c>
      <c r="I116" s="284"/>
      <c r="K116" s="492"/>
      <c r="L116" s="492"/>
      <c r="M116" s="492"/>
      <c r="N116" s="492"/>
      <c r="O116" s="492"/>
      <c r="P116" s="492"/>
      <c r="Q116" s="492"/>
      <c r="R116" s="492"/>
      <c r="S116" s="492"/>
      <c r="T116" s="492"/>
      <c r="U116" s="492"/>
      <c r="V116" s="492"/>
      <c r="W116" s="492"/>
      <c r="X116" s="492"/>
      <c r="Y116" s="492"/>
      <c r="Z116" s="492"/>
      <c r="AA116" s="492"/>
      <c r="AB116" s="492"/>
      <c r="AC116" s="492"/>
      <c r="AD116" s="492"/>
      <c r="AE116" s="492"/>
      <c r="AF116" s="492"/>
      <c r="AG116" s="492">
        <f t="shared" si="14"/>
        <v>0</v>
      </c>
      <c r="AH116" s="490">
        <f t="shared" si="15"/>
        <v>0</v>
      </c>
    </row>
    <row r="117" spans="1:34" ht="18.75" x14ac:dyDescent="0.3">
      <c r="A117" s="234">
        <v>61201</v>
      </c>
      <c r="B117" s="235" t="s">
        <v>382</v>
      </c>
      <c r="C117" s="228">
        <f t="shared" si="26"/>
        <v>0</v>
      </c>
      <c r="D117" s="228">
        <v>31000</v>
      </c>
      <c r="E117" s="228">
        <v>0</v>
      </c>
      <c r="F117" s="228">
        <f>+'LT 0102'!D118+'LT 0103'!D118+'LT 0105'!D118+'LT 0106'!D118+'LT 0201'!D118+'LT 0202'!D118+'LT 0203'!D118+'LT 0204'!D118+'LT 0205'!D118+'LT 0301'!D118+'LT 0302'!D118+'LT 0303'!D118+'LT 0304'!D118+'LT 0305'!D118+'LT 0306'!D118+'LT 0307'!D118+'LT 0308'!D118+'LT 0309'!D118+'LT 0310'!D118</f>
        <v>0</v>
      </c>
      <c r="G117" s="228"/>
      <c r="H117" s="228"/>
      <c r="I117" s="284"/>
      <c r="K117" s="492"/>
      <c r="L117" s="492"/>
      <c r="M117" s="492"/>
      <c r="N117" s="492"/>
      <c r="O117" s="492"/>
      <c r="P117" s="492"/>
      <c r="Q117" s="492"/>
      <c r="R117" s="492"/>
      <c r="S117" s="492"/>
      <c r="T117" s="492"/>
      <c r="U117" s="492"/>
      <c r="V117" s="492"/>
      <c r="W117" s="492"/>
      <c r="X117" s="492"/>
      <c r="Y117" s="492"/>
      <c r="Z117" s="492"/>
      <c r="AA117" s="492"/>
      <c r="AB117" s="492"/>
      <c r="AC117" s="492"/>
      <c r="AD117" s="492"/>
      <c r="AE117" s="492"/>
      <c r="AF117" s="492"/>
      <c r="AG117" s="492">
        <f t="shared" si="14"/>
        <v>0</v>
      </c>
      <c r="AH117" s="490">
        <f t="shared" si="15"/>
        <v>0</v>
      </c>
    </row>
    <row r="118" spans="1:34" ht="18.75" x14ac:dyDescent="0.3">
      <c r="A118" s="222">
        <v>615</v>
      </c>
      <c r="B118" s="238" t="s">
        <v>383</v>
      </c>
      <c r="C118" s="288">
        <f t="shared" ref="C118:H118" si="28">SUM(C119:C122)</f>
        <v>0</v>
      </c>
      <c r="D118" s="288">
        <f>SUM(D119:D122)</f>
        <v>62370.84</v>
      </c>
      <c r="E118" s="288">
        <f t="shared" si="28"/>
        <v>0</v>
      </c>
      <c r="F118" s="288">
        <f t="shared" si="28"/>
        <v>0</v>
      </c>
      <c r="G118" s="288">
        <f t="shared" si="28"/>
        <v>0</v>
      </c>
      <c r="H118" s="288">
        <f t="shared" si="28"/>
        <v>0</v>
      </c>
      <c r="I118" s="284"/>
      <c r="K118" s="492"/>
      <c r="L118" s="492"/>
      <c r="M118" s="492"/>
      <c r="N118" s="492"/>
      <c r="O118" s="492"/>
      <c r="P118" s="492"/>
      <c r="Q118" s="492"/>
      <c r="R118" s="492"/>
      <c r="S118" s="492"/>
      <c r="T118" s="492"/>
      <c r="U118" s="492"/>
      <c r="V118" s="492"/>
      <c r="W118" s="492"/>
      <c r="X118" s="492"/>
      <c r="Y118" s="492"/>
      <c r="Z118" s="492"/>
      <c r="AA118" s="492"/>
      <c r="AB118" s="492"/>
      <c r="AC118" s="492"/>
      <c r="AD118" s="492"/>
      <c r="AE118" s="492"/>
      <c r="AF118" s="492"/>
      <c r="AG118" s="492">
        <f t="shared" si="14"/>
        <v>0</v>
      </c>
      <c r="AH118" s="490">
        <f t="shared" si="15"/>
        <v>0</v>
      </c>
    </row>
    <row r="119" spans="1:34" ht="18.75" x14ac:dyDescent="0.3">
      <c r="A119" s="234">
        <v>61501</v>
      </c>
      <c r="B119" s="245" t="s">
        <v>384</v>
      </c>
      <c r="C119" s="228">
        <f t="shared" si="26"/>
        <v>0</v>
      </c>
      <c r="D119" s="228">
        <v>25531.43</v>
      </c>
      <c r="E119" s="228">
        <f>+'LT 0101'!E119+'LT 0104'!E121</f>
        <v>0</v>
      </c>
      <c r="F119" s="228">
        <f>+'LT 0102'!D120+'LT 0103'!D120+'LT 0105'!D120+'LT 0106'!D120+'LT 0201'!D120+'LT 0202'!D120+'LT 0203'!D120+'LT 0204'!D120+'LT 0205'!D120+'LT 0301'!D120+'LT 0302'!D120+'LT 0303'!D120+'LT 0304'!D120+'LT 0305'!D120+'LT 0306'!D120+'LT 0307'!D120+'LT 0308'!D120+'LT 0309'!D120+'LT 0310'!D120</f>
        <v>0</v>
      </c>
      <c r="G119" s="228"/>
      <c r="H119" s="228"/>
      <c r="I119" s="284"/>
      <c r="K119" s="492"/>
      <c r="L119" s="492"/>
      <c r="M119" s="492"/>
      <c r="N119" s="492"/>
      <c r="O119" s="492"/>
      <c r="P119" s="492"/>
      <c r="Q119" s="492"/>
      <c r="R119" s="492"/>
      <c r="S119" s="492"/>
      <c r="T119" s="492"/>
      <c r="U119" s="492"/>
      <c r="V119" s="492"/>
      <c r="W119" s="492"/>
      <c r="X119" s="492"/>
      <c r="Y119" s="492"/>
      <c r="Z119" s="492"/>
      <c r="AA119" s="492"/>
      <c r="AB119" s="492"/>
      <c r="AC119" s="492"/>
      <c r="AD119" s="492"/>
      <c r="AE119" s="492"/>
      <c r="AF119" s="492"/>
      <c r="AG119" s="492">
        <f t="shared" si="14"/>
        <v>0</v>
      </c>
      <c r="AH119" s="490">
        <f t="shared" si="15"/>
        <v>0</v>
      </c>
    </row>
    <row r="120" spans="1:34" ht="18.75" x14ac:dyDescent="0.3">
      <c r="A120" s="234">
        <v>61502</v>
      </c>
      <c r="B120" s="245" t="s">
        <v>385</v>
      </c>
      <c r="C120" s="228">
        <f t="shared" si="26"/>
        <v>0</v>
      </c>
      <c r="D120" s="228">
        <v>19531.43</v>
      </c>
      <c r="E120" s="228">
        <f>+'LT 0101'!E120+'LT 0104'!E122</f>
        <v>0</v>
      </c>
      <c r="F120" s="228">
        <f>+'LT 0102'!D121+'LT 0103'!D121+'LT 0105'!D121+'LT 0106'!D121+'LT 0201'!D121+'LT 0202'!D121+'LT 0203'!D121+'LT 0204'!D121+'LT 0205'!D121+'LT 0301'!D121+'LT 0302'!D121+'LT 0303'!D121+'LT 0304'!D121+'LT 0305'!D121+'LT 0306'!D121+'LT 0307'!D121+'LT 0308'!D121+'LT 0309'!D121+'LT 0310'!D121</f>
        <v>0</v>
      </c>
      <c r="G120" s="228"/>
      <c r="H120" s="228"/>
      <c r="I120" s="284"/>
      <c r="K120" s="492"/>
      <c r="L120" s="492"/>
      <c r="M120" s="492"/>
      <c r="N120" s="492"/>
      <c r="O120" s="492"/>
      <c r="P120" s="492"/>
      <c r="Q120" s="492"/>
      <c r="R120" s="492"/>
      <c r="S120" s="492"/>
      <c r="T120" s="492"/>
      <c r="U120" s="492"/>
      <c r="V120" s="492"/>
      <c r="W120" s="492"/>
      <c r="X120" s="492"/>
      <c r="Y120" s="492"/>
      <c r="Z120" s="492"/>
      <c r="AA120" s="492"/>
      <c r="AB120" s="492"/>
      <c r="AC120" s="492"/>
      <c r="AD120" s="492"/>
      <c r="AE120" s="492"/>
      <c r="AF120" s="492"/>
      <c r="AG120" s="492">
        <f t="shared" si="14"/>
        <v>0</v>
      </c>
      <c r="AH120" s="490">
        <f t="shared" si="15"/>
        <v>0</v>
      </c>
    </row>
    <row r="121" spans="1:34" ht="18.75" x14ac:dyDescent="0.3">
      <c r="A121" s="234">
        <v>61503</v>
      </c>
      <c r="B121" s="245" t="s">
        <v>386</v>
      </c>
      <c r="C121" s="228">
        <f t="shared" si="26"/>
        <v>0</v>
      </c>
      <c r="D121" s="228">
        <v>8653.99</v>
      </c>
      <c r="E121" s="228">
        <f>+'LT 0101'!E121+'LT 0104'!E123</f>
        <v>0</v>
      </c>
      <c r="F121" s="228">
        <f>+'LT 0102'!D122+'LT 0103'!D122+'LT 0105'!D122+'LT 0106'!D122+'LT 0201'!D122+'LT 0202'!D122+'LT 0203'!D122+'LT 0204'!D122+'LT 0205'!D122+'LT 0301'!D122+'LT 0302'!D122+'LT 0303'!D122+'LT 0304'!D122+'LT 0305'!D122+'LT 0306'!D122+'LT 0307'!D122+'LT 0308'!D122+'LT 0309'!D122+'LT 0310'!D122</f>
        <v>0</v>
      </c>
      <c r="G121" s="228"/>
      <c r="H121" s="228"/>
      <c r="I121" s="284"/>
      <c r="K121" s="492"/>
      <c r="L121" s="492"/>
      <c r="M121" s="492"/>
      <c r="N121" s="492"/>
      <c r="O121" s="492"/>
      <c r="P121" s="492"/>
      <c r="Q121" s="492"/>
      <c r="R121" s="492"/>
      <c r="S121" s="492"/>
      <c r="T121" s="492"/>
      <c r="U121" s="492"/>
      <c r="V121" s="492"/>
      <c r="W121" s="492"/>
      <c r="X121" s="492"/>
      <c r="Y121" s="492"/>
      <c r="Z121" s="492"/>
      <c r="AA121" s="492"/>
      <c r="AB121" s="492"/>
      <c r="AC121" s="492"/>
      <c r="AD121" s="492"/>
      <c r="AE121" s="492"/>
      <c r="AF121" s="492"/>
      <c r="AG121" s="492">
        <f t="shared" si="14"/>
        <v>0</v>
      </c>
      <c r="AH121" s="490">
        <f t="shared" si="15"/>
        <v>0</v>
      </c>
    </row>
    <row r="122" spans="1:34" ht="40.5" customHeight="1" x14ac:dyDescent="0.3">
      <c r="A122" s="234">
        <v>61599</v>
      </c>
      <c r="B122" s="290" t="s">
        <v>387</v>
      </c>
      <c r="C122" s="228">
        <f t="shared" si="26"/>
        <v>0</v>
      </c>
      <c r="D122" s="228">
        <v>8653.99</v>
      </c>
      <c r="E122" s="228">
        <f>+'LT 0101'!E122+'LT 0104'!E124</f>
        <v>0</v>
      </c>
      <c r="F122" s="228">
        <f>+'LT 0102'!D123+'LT 0103'!D123+'LT 0105'!D123+'LT 0106'!D123+'LT 0201'!D123+'LT 0202'!D123+'LT 0203'!D123+'LT 0204'!D123+'LT 0205'!D123+'LT 0301'!D123+'LT 0302'!D123+'LT 0303'!D123+'LT 0304'!D123+'LT 0305'!D123+'LT 0306'!D123+'LT 0307'!D123+'LT 0308'!D123+'LT 0309'!D123+'LT 0310'!D123</f>
        <v>0</v>
      </c>
      <c r="G122" s="228"/>
      <c r="H122" s="228"/>
      <c r="I122" s="284"/>
      <c r="K122" s="492"/>
      <c r="L122" s="492"/>
      <c r="M122" s="492"/>
      <c r="N122" s="492"/>
      <c r="O122" s="492"/>
      <c r="P122" s="492"/>
      <c r="Q122" s="492"/>
      <c r="R122" s="492"/>
      <c r="S122" s="492"/>
      <c r="T122" s="492"/>
      <c r="U122" s="492"/>
      <c r="V122" s="492"/>
      <c r="W122" s="492"/>
      <c r="X122" s="492"/>
      <c r="Y122" s="492"/>
      <c r="Z122" s="492"/>
      <c r="AA122" s="492"/>
      <c r="AB122" s="492"/>
      <c r="AC122" s="492"/>
      <c r="AD122" s="492"/>
      <c r="AE122" s="492"/>
      <c r="AF122" s="492"/>
      <c r="AG122" s="492">
        <f t="shared" si="14"/>
        <v>0</v>
      </c>
      <c r="AH122" s="490">
        <f t="shared" si="15"/>
        <v>0</v>
      </c>
    </row>
    <row r="123" spans="1:34" ht="18.75" x14ac:dyDescent="0.3">
      <c r="A123" s="222">
        <v>616</v>
      </c>
      <c r="B123" s="238" t="s">
        <v>388</v>
      </c>
      <c r="C123" s="288">
        <f t="shared" ref="C123:H123" si="29">SUM(C124:C131)</f>
        <v>0</v>
      </c>
      <c r="D123" s="288">
        <f>SUM(D124:D131)</f>
        <v>1554007.91</v>
      </c>
      <c r="E123" s="288">
        <f t="shared" si="29"/>
        <v>145270.25999999998</v>
      </c>
      <c r="F123" s="288">
        <f t="shared" si="29"/>
        <v>0</v>
      </c>
      <c r="G123" s="288">
        <f t="shared" si="29"/>
        <v>0</v>
      </c>
      <c r="H123" s="288">
        <f t="shared" si="29"/>
        <v>58554.75</v>
      </c>
      <c r="I123" s="288">
        <f t="shared" ref="I123" si="30">SUM(I124:I131)</f>
        <v>0</v>
      </c>
      <c r="K123" s="492"/>
      <c r="L123" s="492"/>
      <c r="M123" s="492"/>
      <c r="N123" s="492"/>
      <c r="O123" s="492"/>
      <c r="P123" s="492"/>
      <c r="Q123" s="492"/>
      <c r="R123" s="492"/>
      <c r="S123" s="492"/>
      <c r="T123" s="492"/>
      <c r="U123" s="492"/>
      <c r="V123" s="492"/>
      <c r="W123" s="492"/>
      <c r="X123" s="492"/>
      <c r="Y123" s="492"/>
      <c r="Z123" s="492"/>
      <c r="AA123" s="492"/>
      <c r="AB123" s="492"/>
      <c r="AC123" s="492"/>
      <c r="AD123" s="492"/>
      <c r="AE123" s="492"/>
      <c r="AF123" s="492"/>
      <c r="AG123" s="492">
        <f t="shared" si="14"/>
        <v>0</v>
      </c>
      <c r="AH123" s="490">
        <f t="shared" si="15"/>
        <v>0</v>
      </c>
    </row>
    <row r="124" spans="1:34" ht="18.75" x14ac:dyDescent="0.3">
      <c r="A124" s="234">
        <v>61601</v>
      </c>
      <c r="B124" s="235" t="s">
        <v>389</v>
      </c>
      <c r="C124" s="228">
        <f t="shared" si="26"/>
        <v>0</v>
      </c>
      <c r="D124" s="228">
        <v>425282.23</v>
      </c>
      <c r="E124" s="228">
        <f>+'LT 0101'!E124+'LT 0104'!E126</f>
        <v>0</v>
      </c>
      <c r="F124" s="228">
        <f>+'LT 0102'!D125+'LT 0103'!D125+'LT 0105'!D125+'LT 0106'!D125+'LT 0201'!D125+'LT 0202'!D125+'LT 0203'!D125+'LT 0204'!D125+'LT 0205'!D125+'LT 0301'!D125+'LT 0302'!D125+'LT 0303'!D125+'LT 0304'!D125+'LT 0305'!D125+'LT 0306'!D125+'LT 0307'!D125+'LT 0308'!D125+'LT 0309'!D125+'LT 0310'!D125</f>
        <v>0</v>
      </c>
      <c r="G124" s="228"/>
      <c r="H124" s="228"/>
      <c r="I124" s="284"/>
      <c r="K124" s="492"/>
      <c r="L124" s="492"/>
      <c r="M124" s="492"/>
      <c r="N124" s="492"/>
      <c r="O124" s="492"/>
      <c r="P124" s="492"/>
      <c r="Q124" s="492"/>
      <c r="R124" s="492"/>
      <c r="S124" s="492"/>
      <c r="T124" s="492"/>
      <c r="U124" s="492"/>
      <c r="V124" s="492"/>
      <c r="W124" s="492"/>
      <c r="X124" s="492"/>
      <c r="Y124" s="492"/>
      <c r="Z124" s="492"/>
      <c r="AA124" s="492"/>
      <c r="AB124" s="492"/>
      <c r="AC124" s="492"/>
      <c r="AD124" s="492"/>
      <c r="AE124" s="492"/>
      <c r="AF124" s="492"/>
      <c r="AG124" s="492">
        <f t="shared" si="14"/>
        <v>0</v>
      </c>
      <c r="AH124" s="490">
        <f t="shared" si="15"/>
        <v>0</v>
      </c>
    </row>
    <row r="125" spans="1:34" ht="18.75" x14ac:dyDescent="0.3">
      <c r="A125" s="234">
        <v>61602</v>
      </c>
      <c r="B125" s="235" t="s">
        <v>390</v>
      </c>
      <c r="C125" s="228">
        <f t="shared" si="26"/>
        <v>0</v>
      </c>
      <c r="D125" s="228">
        <v>122225.27</v>
      </c>
      <c r="E125" s="228">
        <v>13890.55</v>
      </c>
      <c r="F125" s="228">
        <f>+'LT 0102'!D126+'LT 0103'!D126+'LT 0105'!D126+'LT 0106'!D126+'LT 0201'!D126+'LT 0202'!D126+'LT 0203'!D126+'LT 0204'!D126+'LT 0205'!D126+'LT 0301'!D126+'LT 0302'!D126+'LT 0303'!D126+'LT 0304'!D126+'LT 0305'!D126+'LT 0306'!D126+'LT 0307'!D126+'LT 0308'!D126+'LT 0309'!D126+'LT 0310'!D126</f>
        <v>0</v>
      </c>
      <c r="G125" s="228"/>
      <c r="H125" s="228"/>
      <c r="I125" s="284"/>
      <c r="K125" s="492"/>
      <c r="L125" s="492"/>
      <c r="M125" s="492"/>
      <c r="N125" s="492"/>
      <c r="O125" s="492"/>
      <c r="P125" s="492"/>
      <c r="Q125" s="492"/>
      <c r="R125" s="492"/>
      <c r="S125" s="492"/>
      <c r="T125" s="492"/>
      <c r="U125" s="492"/>
      <c r="V125" s="492"/>
      <c r="W125" s="492"/>
      <c r="X125" s="492"/>
      <c r="Y125" s="492"/>
      <c r="Z125" s="492"/>
      <c r="AA125" s="492"/>
      <c r="AB125" s="492"/>
      <c r="AC125" s="492"/>
      <c r="AD125" s="492"/>
      <c r="AE125" s="492"/>
      <c r="AF125" s="492"/>
      <c r="AG125" s="492">
        <f t="shared" si="14"/>
        <v>0</v>
      </c>
      <c r="AH125" s="490">
        <f t="shared" si="15"/>
        <v>0</v>
      </c>
    </row>
    <row r="126" spans="1:34" ht="18.75" x14ac:dyDescent="0.3">
      <c r="A126" s="234">
        <v>61603</v>
      </c>
      <c r="B126" s="235" t="s">
        <v>391</v>
      </c>
      <c r="C126" s="228">
        <f t="shared" si="26"/>
        <v>0</v>
      </c>
      <c r="D126" s="228">
        <v>276723.88</v>
      </c>
      <c r="E126" s="228">
        <f>+'LT 0101'!E126+'LT 0104'!E128</f>
        <v>0</v>
      </c>
      <c r="F126" s="228">
        <f>+'LT 0102'!D127+'LT 0103'!D127+'LT 0105'!D127+'LT 0106'!D127+'LT 0201'!D127+'LT 0202'!D127+'LT 0203'!D127+'LT 0204'!D127+'LT 0205'!D127+'LT 0301'!D127+'LT 0302'!D127+'LT 0303'!D127+'LT 0304'!D127+'LT 0305'!D127+'LT 0306'!D127+'LT 0307'!D127+'LT 0308'!D127+'LT 0309'!D127+'LT 0310'!D127</f>
        <v>0</v>
      </c>
      <c r="G126" s="228"/>
      <c r="H126" s="228"/>
      <c r="I126" s="284"/>
      <c r="K126" s="492"/>
      <c r="L126" s="492"/>
      <c r="M126" s="492"/>
      <c r="N126" s="492"/>
      <c r="O126" s="492"/>
      <c r="P126" s="492"/>
      <c r="Q126" s="492"/>
      <c r="R126" s="492"/>
      <c r="S126" s="492"/>
      <c r="T126" s="492"/>
      <c r="U126" s="492"/>
      <c r="V126" s="492"/>
      <c r="W126" s="492"/>
      <c r="X126" s="492"/>
      <c r="Y126" s="492"/>
      <c r="Z126" s="492"/>
      <c r="AA126" s="492"/>
      <c r="AB126" s="492"/>
      <c r="AC126" s="492"/>
      <c r="AD126" s="492"/>
      <c r="AE126" s="492"/>
      <c r="AF126" s="492"/>
      <c r="AG126" s="492">
        <f t="shared" si="14"/>
        <v>0</v>
      </c>
      <c r="AH126" s="490">
        <f t="shared" si="15"/>
        <v>0</v>
      </c>
    </row>
    <row r="127" spans="1:34" ht="18.75" x14ac:dyDescent="0.3">
      <c r="A127" s="234">
        <v>61604</v>
      </c>
      <c r="B127" s="235" t="s">
        <v>392</v>
      </c>
      <c r="C127" s="228">
        <f t="shared" si="26"/>
        <v>0</v>
      </c>
      <c r="D127" s="228">
        <v>367998.07</v>
      </c>
      <c r="E127" s="228">
        <f>+'LT 0101'!E127+'LT 0104'!E129</f>
        <v>0</v>
      </c>
      <c r="F127" s="228">
        <f>+'LT 0102'!D128+'LT 0103'!D128+'LT 0105'!D128+'LT 0106'!D128+'LT 0201'!D128+'LT 0202'!D128+'LT 0203'!D128+'LT 0204'!D128+'LT 0205'!D128+'LT 0301'!D128+'LT 0302'!D128+'LT 0303'!D128+'LT 0304'!D128+'LT 0305'!D128+'LT 0306'!D128+'LT 0307'!D128+'LT 0308'!D128+'LT 0309'!D128+'LT 0310'!D128</f>
        <v>0</v>
      </c>
      <c r="G127" s="228"/>
      <c r="H127" s="228"/>
      <c r="I127" s="284"/>
      <c r="K127" s="492"/>
      <c r="L127" s="492"/>
      <c r="M127" s="492"/>
      <c r="N127" s="492"/>
      <c r="O127" s="492"/>
      <c r="P127" s="492"/>
      <c r="Q127" s="492"/>
      <c r="R127" s="492"/>
      <c r="S127" s="492"/>
      <c r="T127" s="492"/>
      <c r="U127" s="492"/>
      <c r="V127" s="492"/>
      <c r="W127" s="492"/>
      <c r="X127" s="492"/>
      <c r="Y127" s="492"/>
      <c r="Z127" s="492"/>
      <c r="AA127" s="492"/>
      <c r="AB127" s="492"/>
      <c r="AC127" s="492"/>
      <c r="AD127" s="492"/>
      <c r="AE127" s="492"/>
      <c r="AF127" s="492"/>
      <c r="AG127" s="492">
        <f t="shared" si="14"/>
        <v>0</v>
      </c>
      <c r="AH127" s="490">
        <f t="shared" si="15"/>
        <v>0</v>
      </c>
    </row>
    <row r="128" spans="1:34" ht="18.75" x14ac:dyDescent="0.3">
      <c r="A128" s="234">
        <v>61606</v>
      </c>
      <c r="B128" s="235" t="s">
        <v>393</v>
      </c>
      <c r="C128" s="228">
        <f t="shared" si="26"/>
        <v>0</v>
      </c>
      <c r="D128" s="228">
        <v>38000</v>
      </c>
      <c r="E128" s="228">
        <f>+'LT 0101'!E128+'LT 0104'!E130</f>
        <v>0</v>
      </c>
      <c r="F128" s="228">
        <f>+'LT 0102'!D129+'LT 0103'!D129+'LT 0105'!D129+'LT 0106'!D129+'LT 0201'!D129+'LT 0202'!D129+'LT 0203'!D129+'LT 0204'!D129+'LT 0205'!D129+'LT 0301'!D129+'LT 0302'!D129+'LT 0303'!D129+'LT 0304'!D129+'LT 0305'!D129+'LT 0306'!D129+'LT 0307'!D129+'LT 0308'!D129+'LT 0309'!D129+'LT 0310'!D129</f>
        <v>0</v>
      </c>
      <c r="G128" s="228"/>
      <c r="H128" s="228"/>
      <c r="I128" s="284"/>
      <c r="K128" s="492"/>
      <c r="L128" s="492"/>
      <c r="M128" s="492"/>
      <c r="N128" s="492"/>
      <c r="O128" s="492"/>
      <c r="P128" s="492"/>
      <c r="Q128" s="492"/>
      <c r="R128" s="492"/>
      <c r="S128" s="492"/>
      <c r="T128" s="492"/>
      <c r="U128" s="492"/>
      <c r="V128" s="492"/>
      <c r="W128" s="492"/>
      <c r="X128" s="492"/>
      <c r="Y128" s="492"/>
      <c r="Z128" s="492"/>
      <c r="AA128" s="492"/>
      <c r="AB128" s="492"/>
      <c r="AC128" s="492"/>
      <c r="AD128" s="492"/>
      <c r="AE128" s="492"/>
      <c r="AF128" s="492"/>
      <c r="AG128" s="492">
        <f t="shared" si="14"/>
        <v>0</v>
      </c>
      <c r="AH128" s="490">
        <f t="shared" si="15"/>
        <v>0</v>
      </c>
    </row>
    <row r="129" spans="1:34" ht="18.75" x14ac:dyDescent="0.3">
      <c r="A129" s="234">
        <v>61607</v>
      </c>
      <c r="B129" s="235" t="s">
        <v>394</v>
      </c>
      <c r="C129" s="228">
        <f t="shared" si="26"/>
        <v>0</v>
      </c>
      <c r="D129" s="228">
        <v>3000</v>
      </c>
      <c r="E129" s="228">
        <v>131379.71</v>
      </c>
      <c r="F129" s="228">
        <f>+'LT 0102'!D130+'LT 0103'!D130+'LT 0105'!D130+'LT 0106'!D130+'LT 0201'!D130+'LT 0202'!D130+'LT 0203'!D130+'LT 0204'!D130+'LT 0205'!D130+'LT 0301'!D130+'LT 0302'!D130+'LT 0303'!D130+'LT 0304'!D130+'LT 0305'!D130+'LT 0306'!D130+'LT 0307'!D130+'LT 0308'!D130+'LT 0309'!D130+'LT 0310'!D130</f>
        <v>0</v>
      </c>
      <c r="G129" s="228"/>
      <c r="H129" s="228">
        <f>+'ESTRUCTURA PRESUPUESTARIA'!F60</f>
        <v>58554.75</v>
      </c>
      <c r="I129" s="284"/>
      <c r="K129" s="492"/>
      <c r="L129" s="492"/>
      <c r="M129" s="492"/>
      <c r="N129" s="492"/>
      <c r="O129" s="492"/>
      <c r="P129" s="492"/>
      <c r="Q129" s="492"/>
      <c r="R129" s="492"/>
      <c r="S129" s="492"/>
      <c r="T129" s="492"/>
      <c r="U129" s="492"/>
      <c r="V129" s="492"/>
      <c r="W129" s="492"/>
      <c r="X129" s="492"/>
      <c r="Y129" s="492"/>
      <c r="Z129" s="492"/>
      <c r="AA129" s="492"/>
      <c r="AB129" s="492"/>
      <c r="AC129" s="492"/>
      <c r="AD129" s="492"/>
      <c r="AE129" s="492"/>
      <c r="AF129" s="492"/>
      <c r="AG129" s="492">
        <f t="shared" si="14"/>
        <v>0</v>
      </c>
      <c r="AH129" s="490">
        <f t="shared" si="15"/>
        <v>0</v>
      </c>
    </row>
    <row r="130" spans="1:34" ht="18.75" x14ac:dyDescent="0.3">
      <c r="A130" s="234">
        <v>61608</v>
      </c>
      <c r="B130" s="235" t="s">
        <v>395</v>
      </c>
      <c r="C130" s="228">
        <f t="shared" si="26"/>
        <v>0</v>
      </c>
      <c r="D130" s="228">
        <v>15820</v>
      </c>
      <c r="E130" s="228">
        <f>+'LT 0101'!E130+'LT 0104'!E132</f>
        <v>0</v>
      </c>
      <c r="F130" s="228">
        <f>+'LT 0102'!D131+'LT 0103'!D131+'LT 0105'!D131+'LT 0106'!D131+'LT 0201'!D131+'LT 0202'!D131+'LT 0203'!D131+'LT 0204'!D131+'LT 0205'!D131+'LT 0301'!D131+'LT 0302'!D131+'LT 0303'!D131+'LT 0304'!D131+'LT 0305'!D131+'LT 0306'!D131+'LT 0307'!D131+'LT 0308'!D131+'LT 0309'!D131+'LT 0310'!D131</f>
        <v>0</v>
      </c>
      <c r="G130" s="228"/>
      <c r="H130" s="228"/>
      <c r="I130" s="284"/>
      <c r="K130" s="492"/>
      <c r="L130" s="492"/>
      <c r="M130" s="492"/>
      <c r="N130" s="492"/>
      <c r="O130" s="492"/>
      <c r="P130" s="492"/>
      <c r="Q130" s="492"/>
      <c r="R130" s="492"/>
      <c r="S130" s="492"/>
      <c r="T130" s="492"/>
      <c r="U130" s="492"/>
      <c r="V130" s="492"/>
      <c r="W130" s="492"/>
      <c r="X130" s="492"/>
      <c r="Y130" s="492"/>
      <c r="Z130" s="492"/>
      <c r="AA130" s="492"/>
      <c r="AB130" s="492"/>
      <c r="AC130" s="492"/>
      <c r="AD130" s="492"/>
      <c r="AE130" s="492"/>
      <c r="AF130" s="492"/>
      <c r="AG130" s="492">
        <f t="shared" si="14"/>
        <v>0</v>
      </c>
      <c r="AH130" s="490">
        <f t="shared" si="15"/>
        <v>0</v>
      </c>
    </row>
    <row r="131" spans="1:34" ht="18.75" x14ac:dyDescent="0.3">
      <c r="A131" s="234">
        <v>61699</v>
      </c>
      <c r="B131" s="235" t="s">
        <v>396</v>
      </c>
      <c r="C131" s="228">
        <f t="shared" si="26"/>
        <v>0</v>
      </c>
      <c r="D131" s="228">
        <v>304958.46000000002</v>
      </c>
      <c r="E131" s="228">
        <f>+'LT 0101'!E131+'LT 0104'!E133</f>
        <v>0</v>
      </c>
      <c r="F131" s="228">
        <f>+'LT 0102'!D132+'LT 0103'!D132+'LT 0105'!D132+'LT 0106'!D132+'LT 0201'!D132+'LT 0202'!D132+'LT 0203'!D132+'LT 0204'!D132+'LT 0205'!D132+'LT 0301'!D132+'LT 0302'!D132+'LT 0303'!D132+'LT 0304'!D132+'LT 0305'!D132+'LT 0306'!D132+'LT 0307'!D132+'LT 0308'!D132+'LT 0309'!D132+'LT 0310'!D132</f>
        <v>0</v>
      </c>
      <c r="G131" s="228"/>
      <c r="H131" s="228"/>
      <c r="I131" s="284"/>
      <c r="K131" s="492"/>
      <c r="L131" s="492"/>
      <c r="M131" s="492"/>
      <c r="N131" s="492"/>
      <c r="O131" s="492"/>
      <c r="P131" s="492"/>
      <c r="Q131" s="492"/>
      <c r="R131" s="492"/>
      <c r="S131" s="492"/>
      <c r="T131" s="492"/>
      <c r="U131" s="492"/>
      <c r="V131" s="492"/>
      <c r="W131" s="492"/>
      <c r="X131" s="492"/>
      <c r="Y131" s="492"/>
      <c r="Z131" s="492"/>
      <c r="AA131" s="492"/>
      <c r="AB131" s="492"/>
      <c r="AC131" s="492"/>
      <c r="AD131" s="492"/>
      <c r="AE131" s="492"/>
      <c r="AF131" s="492"/>
      <c r="AG131" s="492">
        <f t="shared" si="14"/>
        <v>0</v>
      </c>
      <c r="AH131" s="490">
        <f t="shared" si="15"/>
        <v>0</v>
      </c>
    </row>
    <row r="132" spans="1:34" ht="18.75" x14ac:dyDescent="0.3">
      <c r="A132" s="222">
        <v>62</v>
      </c>
      <c r="B132" s="238" t="s">
        <v>259</v>
      </c>
      <c r="C132" s="288">
        <f t="shared" ref="C132:H132" si="31">SUM(C133,C135,)</f>
        <v>0</v>
      </c>
      <c r="D132" s="288">
        <f>SUM(D133,D135,)</f>
        <v>0</v>
      </c>
      <c r="E132" s="288">
        <f t="shared" si="31"/>
        <v>0</v>
      </c>
      <c r="F132" s="288">
        <f t="shared" si="31"/>
        <v>0</v>
      </c>
      <c r="G132" s="288">
        <f t="shared" si="31"/>
        <v>0</v>
      </c>
      <c r="H132" s="288">
        <f t="shared" si="31"/>
        <v>0</v>
      </c>
      <c r="I132" s="282">
        <f>SUM(C132:F132)</f>
        <v>0</v>
      </c>
      <c r="K132" s="492"/>
      <c r="L132" s="492"/>
      <c r="M132" s="492"/>
      <c r="N132" s="492"/>
      <c r="O132" s="492"/>
      <c r="P132" s="492"/>
      <c r="Q132" s="492"/>
      <c r="R132" s="492"/>
      <c r="S132" s="492"/>
      <c r="T132" s="492"/>
      <c r="U132" s="492"/>
      <c r="V132" s="492"/>
      <c r="W132" s="492"/>
      <c r="X132" s="492"/>
      <c r="Y132" s="492"/>
      <c r="Z132" s="492"/>
      <c r="AA132" s="492"/>
      <c r="AB132" s="492"/>
      <c r="AC132" s="492"/>
      <c r="AD132" s="492"/>
      <c r="AE132" s="492"/>
      <c r="AF132" s="492"/>
      <c r="AG132" s="492">
        <f t="shared" si="14"/>
        <v>0</v>
      </c>
      <c r="AH132" s="490">
        <f t="shared" si="15"/>
        <v>0</v>
      </c>
    </row>
    <row r="133" spans="1:34" ht="41.25" customHeight="1" x14ac:dyDescent="0.3">
      <c r="A133" s="222">
        <v>622</v>
      </c>
      <c r="B133" s="287" t="s">
        <v>397</v>
      </c>
      <c r="C133" s="288">
        <f t="shared" ref="C133:H133" si="32">SUM(C134)</f>
        <v>0</v>
      </c>
      <c r="D133" s="288">
        <f t="shared" si="32"/>
        <v>0</v>
      </c>
      <c r="E133" s="288">
        <f t="shared" si="32"/>
        <v>0</v>
      </c>
      <c r="F133" s="288">
        <f t="shared" si="32"/>
        <v>0</v>
      </c>
      <c r="G133" s="288">
        <f t="shared" si="32"/>
        <v>0</v>
      </c>
      <c r="H133" s="288">
        <f t="shared" si="32"/>
        <v>0</v>
      </c>
      <c r="I133" s="284"/>
      <c r="K133" s="492"/>
      <c r="L133" s="492"/>
      <c r="M133" s="492"/>
      <c r="N133" s="492"/>
      <c r="O133" s="492"/>
      <c r="P133" s="492"/>
      <c r="Q133" s="492"/>
      <c r="R133" s="492"/>
      <c r="S133" s="492"/>
      <c r="T133" s="492"/>
      <c r="U133" s="492"/>
      <c r="V133" s="492"/>
      <c r="W133" s="492"/>
      <c r="X133" s="492"/>
      <c r="Y133" s="492"/>
      <c r="Z133" s="492"/>
      <c r="AA133" s="492"/>
      <c r="AB133" s="492"/>
      <c r="AC133" s="492"/>
      <c r="AD133" s="492"/>
      <c r="AE133" s="492"/>
      <c r="AF133" s="492"/>
      <c r="AG133" s="492">
        <f t="shared" si="14"/>
        <v>0</v>
      </c>
      <c r="AH133" s="490">
        <f t="shared" si="15"/>
        <v>0</v>
      </c>
    </row>
    <row r="134" spans="1:34" ht="39" customHeight="1" x14ac:dyDescent="0.3">
      <c r="A134" s="234">
        <v>62201</v>
      </c>
      <c r="B134" s="249" t="s">
        <v>398</v>
      </c>
      <c r="C134" s="228">
        <f t="shared" ref="C134:C136" si="33">+K134+O134</f>
        <v>0</v>
      </c>
      <c r="D134" s="228">
        <v>0</v>
      </c>
      <c r="E134" s="228">
        <v>0</v>
      </c>
      <c r="F134" s="228">
        <f>+'LT 0102'!D135+'LT 0103'!D135+'LT 0105'!D135+'LT 0106'!D135+'LT 0201'!D135+'LT 0202'!D135+'LT 0203'!D135+'LT 0204'!D135+'LT 0205'!D135+'LT 0301'!D135+'LT 0302'!D135+'LT 0303'!D135+'LT 0304'!D135+'LT 0305'!D135+'LT 0306'!D135+'LT 0307'!D135+'LT 0308'!D135+'LT 0309'!D135+'LT 0310'!D135</f>
        <v>0</v>
      </c>
      <c r="G134" s="228"/>
      <c r="H134" s="228"/>
      <c r="I134" s="284"/>
      <c r="K134" s="492"/>
      <c r="L134" s="492"/>
      <c r="M134" s="492"/>
      <c r="N134" s="492"/>
      <c r="O134" s="492"/>
      <c r="P134" s="492"/>
      <c r="Q134" s="492"/>
      <c r="R134" s="492"/>
      <c r="S134" s="492"/>
      <c r="T134" s="492"/>
      <c r="U134" s="492"/>
      <c r="V134" s="492"/>
      <c r="W134" s="492"/>
      <c r="X134" s="492"/>
      <c r="Y134" s="492"/>
      <c r="Z134" s="492"/>
      <c r="AA134" s="492"/>
      <c r="AB134" s="492"/>
      <c r="AC134" s="492"/>
      <c r="AD134" s="492"/>
      <c r="AE134" s="492"/>
      <c r="AF134" s="492"/>
      <c r="AG134" s="492">
        <f t="shared" si="14"/>
        <v>0</v>
      </c>
      <c r="AH134" s="490">
        <f t="shared" si="15"/>
        <v>0</v>
      </c>
    </row>
    <row r="135" spans="1:34" ht="35.25" customHeight="1" x14ac:dyDescent="0.3">
      <c r="A135" s="222">
        <v>623</v>
      </c>
      <c r="B135" s="287" t="s">
        <v>399</v>
      </c>
      <c r="C135" s="288">
        <f t="shared" ref="C135:H135" si="34">SUM(C136)</f>
        <v>0</v>
      </c>
      <c r="D135" s="288">
        <f t="shared" si="34"/>
        <v>0</v>
      </c>
      <c r="E135" s="288">
        <f t="shared" si="34"/>
        <v>0</v>
      </c>
      <c r="F135" s="288">
        <f t="shared" si="34"/>
        <v>0</v>
      </c>
      <c r="G135" s="288">
        <f t="shared" si="34"/>
        <v>0</v>
      </c>
      <c r="H135" s="288">
        <f t="shared" si="34"/>
        <v>0</v>
      </c>
      <c r="I135" s="284"/>
      <c r="K135" s="492"/>
      <c r="L135" s="492"/>
      <c r="M135" s="492"/>
      <c r="N135" s="492"/>
      <c r="O135" s="492"/>
      <c r="P135" s="492"/>
      <c r="Q135" s="492"/>
      <c r="R135" s="492"/>
      <c r="S135" s="492"/>
      <c r="T135" s="492"/>
      <c r="U135" s="492"/>
      <c r="V135" s="492"/>
      <c r="W135" s="492"/>
      <c r="X135" s="492"/>
      <c r="Y135" s="492"/>
      <c r="Z135" s="492"/>
      <c r="AA135" s="492"/>
      <c r="AB135" s="492"/>
      <c r="AC135" s="492"/>
      <c r="AD135" s="492"/>
      <c r="AE135" s="492"/>
      <c r="AF135" s="492"/>
      <c r="AG135" s="492">
        <f t="shared" si="14"/>
        <v>0</v>
      </c>
      <c r="AH135" s="490">
        <f t="shared" si="15"/>
        <v>0</v>
      </c>
    </row>
    <row r="136" spans="1:34" ht="18.75" x14ac:dyDescent="0.3">
      <c r="A136" s="234">
        <v>62303</v>
      </c>
      <c r="B136" s="235" t="s">
        <v>372</v>
      </c>
      <c r="C136" s="228">
        <f t="shared" si="33"/>
        <v>0</v>
      </c>
      <c r="D136" s="228">
        <v>0</v>
      </c>
      <c r="E136" s="228">
        <v>0</v>
      </c>
      <c r="F136" s="228">
        <f>+'LT 0102'!D137+'LT 0103'!D137+'LT 0105'!D137+'LT 0106'!D137+'LT 0201'!D137+'LT 0202'!D137+'LT 0203'!D137+'LT 0204'!D137+'LT 0205'!D137+'LT 0301'!D137+'LT 0302'!D137+'LT 0303'!D137+'LT 0304'!D137+'LT 0305'!D137+'LT 0306'!D137+'LT 0307'!D137+'LT 0308'!D137+'LT 0309'!D137+'LT 0310'!D137</f>
        <v>0</v>
      </c>
      <c r="G136" s="228"/>
      <c r="H136" s="228"/>
      <c r="I136" s="284"/>
      <c r="K136" s="492"/>
      <c r="L136" s="492"/>
      <c r="M136" s="492"/>
      <c r="N136" s="492"/>
      <c r="O136" s="492"/>
      <c r="P136" s="492"/>
      <c r="Q136" s="492"/>
      <c r="R136" s="492"/>
      <c r="S136" s="492"/>
      <c r="T136" s="492"/>
      <c r="U136" s="492"/>
      <c r="V136" s="492"/>
      <c r="W136" s="492"/>
      <c r="X136" s="492"/>
      <c r="Y136" s="492"/>
      <c r="Z136" s="492"/>
      <c r="AA136" s="492"/>
      <c r="AB136" s="492"/>
      <c r="AC136" s="492"/>
      <c r="AD136" s="492"/>
      <c r="AE136" s="492"/>
      <c r="AF136" s="492"/>
      <c r="AG136" s="492">
        <f t="shared" si="14"/>
        <v>0</v>
      </c>
      <c r="AH136" s="490">
        <f t="shared" si="15"/>
        <v>0</v>
      </c>
    </row>
    <row r="137" spans="1:34" ht="18.75" x14ac:dyDescent="0.3">
      <c r="A137" s="222">
        <v>71</v>
      </c>
      <c r="B137" s="238" t="s">
        <v>996</v>
      </c>
      <c r="C137" s="224">
        <f>+C138</f>
        <v>0</v>
      </c>
      <c r="D137" s="224">
        <f t="shared" ref="D137:I137" si="35">+D138</f>
        <v>0</v>
      </c>
      <c r="E137" s="224">
        <f t="shared" si="35"/>
        <v>0</v>
      </c>
      <c r="F137" s="224">
        <f t="shared" si="35"/>
        <v>0</v>
      </c>
      <c r="G137" s="224">
        <f t="shared" si="35"/>
        <v>150000</v>
      </c>
      <c r="H137" s="224">
        <f t="shared" si="35"/>
        <v>0</v>
      </c>
      <c r="I137" s="224">
        <f t="shared" si="35"/>
        <v>0</v>
      </c>
      <c r="K137" s="492"/>
      <c r="L137" s="492"/>
      <c r="M137" s="492"/>
      <c r="N137" s="492"/>
      <c r="O137" s="492"/>
      <c r="P137" s="492"/>
      <c r="Q137" s="492"/>
      <c r="R137" s="492"/>
      <c r="S137" s="492"/>
      <c r="T137" s="492"/>
      <c r="U137" s="492"/>
      <c r="V137" s="492"/>
      <c r="W137" s="492"/>
      <c r="X137" s="492"/>
      <c r="Y137" s="492"/>
      <c r="Z137" s="492"/>
      <c r="AA137" s="492"/>
      <c r="AB137" s="492"/>
      <c r="AC137" s="492"/>
      <c r="AD137" s="492"/>
      <c r="AE137" s="492"/>
      <c r="AF137" s="492"/>
      <c r="AG137" s="492"/>
      <c r="AH137" s="490"/>
    </row>
    <row r="138" spans="1:34" ht="36.75" x14ac:dyDescent="0.3">
      <c r="A138" s="234">
        <v>71308</v>
      </c>
      <c r="B138" s="249" t="s">
        <v>997</v>
      </c>
      <c r="C138" s="228">
        <v>0</v>
      </c>
      <c r="D138" s="228"/>
      <c r="E138" s="228"/>
      <c r="F138" s="228"/>
      <c r="G138" s="228">
        <v>150000</v>
      </c>
      <c r="H138" s="228"/>
      <c r="I138" s="284"/>
      <c r="K138" s="492"/>
      <c r="L138" s="492"/>
      <c r="M138" s="492"/>
      <c r="N138" s="492"/>
      <c r="O138" s="492"/>
      <c r="P138" s="492"/>
      <c r="Q138" s="492"/>
      <c r="R138" s="492"/>
      <c r="S138" s="492"/>
      <c r="T138" s="492"/>
      <c r="U138" s="492"/>
      <c r="V138" s="492"/>
      <c r="W138" s="492"/>
      <c r="X138" s="492"/>
      <c r="Y138" s="492"/>
      <c r="Z138" s="492"/>
      <c r="AA138" s="492"/>
      <c r="AB138" s="492"/>
      <c r="AC138" s="492"/>
      <c r="AD138" s="492"/>
      <c r="AE138" s="492"/>
      <c r="AF138" s="492"/>
      <c r="AG138" s="492"/>
      <c r="AH138" s="490"/>
    </row>
    <row r="139" spans="1:34" ht="18.75" x14ac:dyDescent="0.3">
      <c r="A139" s="222">
        <v>72</v>
      </c>
      <c r="B139" s="238" t="s">
        <v>189</v>
      </c>
      <c r="C139" s="288">
        <f t="shared" ref="C139:H140" si="36">SUM(C140)</f>
        <v>0</v>
      </c>
      <c r="D139" s="288">
        <f t="shared" si="36"/>
        <v>0</v>
      </c>
      <c r="E139" s="288">
        <f t="shared" si="36"/>
        <v>0</v>
      </c>
      <c r="F139" s="288">
        <f t="shared" si="36"/>
        <v>0</v>
      </c>
      <c r="G139" s="288">
        <f t="shared" si="36"/>
        <v>0</v>
      </c>
      <c r="H139" s="288">
        <f t="shared" si="36"/>
        <v>0</v>
      </c>
      <c r="I139" s="282">
        <f>SUM(C139:F139)</f>
        <v>0</v>
      </c>
      <c r="K139" s="492"/>
      <c r="L139" s="492"/>
      <c r="M139" s="492"/>
      <c r="N139" s="492"/>
      <c r="O139" s="492"/>
      <c r="P139" s="492"/>
      <c r="Q139" s="492"/>
      <c r="R139" s="492"/>
      <c r="S139" s="492"/>
      <c r="T139" s="492"/>
      <c r="U139" s="492"/>
      <c r="V139" s="492"/>
      <c r="W139" s="492"/>
      <c r="X139" s="492"/>
      <c r="Y139" s="492"/>
      <c r="Z139" s="492"/>
      <c r="AA139" s="492"/>
      <c r="AB139" s="492"/>
      <c r="AC139" s="492"/>
      <c r="AD139" s="492"/>
      <c r="AE139" s="492"/>
      <c r="AF139" s="492"/>
      <c r="AG139" s="492">
        <f t="shared" si="14"/>
        <v>0</v>
      </c>
      <c r="AH139" s="490">
        <f t="shared" si="15"/>
        <v>0</v>
      </c>
    </row>
    <row r="140" spans="1:34" ht="18.75" x14ac:dyDescent="0.3">
      <c r="A140" s="222">
        <v>721</v>
      </c>
      <c r="B140" s="238" t="s">
        <v>400</v>
      </c>
      <c r="C140" s="288">
        <f t="shared" si="36"/>
        <v>0</v>
      </c>
      <c r="D140" s="288">
        <f t="shared" si="36"/>
        <v>0</v>
      </c>
      <c r="E140" s="288">
        <f t="shared" si="36"/>
        <v>0</v>
      </c>
      <c r="F140" s="288">
        <f t="shared" si="36"/>
        <v>0</v>
      </c>
      <c r="G140" s="288">
        <f t="shared" si="36"/>
        <v>0</v>
      </c>
      <c r="H140" s="288">
        <f t="shared" si="36"/>
        <v>0</v>
      </c>
      <c r="I140" s="284"/>
      <c r="K140" s="492"/>
      <c r="L140" s="492"/>
      <c r="M140" s="492"/>
      <c r="N140" s="492"/>
      <c r="O140" s="492"/>
      <c r="P140" s="492"/>
      <c r="Q140" s="492"/>
      <c r="R140" s="492"/>
      <c r="S140" s="492"/>
      <c r="T140" s="492"/>
      <c r="U140" s="492"/>
      <c r="V140" s="492"/>
      <c r="W140" s="492"/>
      <c r="X140" s="492"/>
      <c r="Y140" s="492"/>
      <c r="Z140" s="492"/>
      <c r="AA140" s="492"/>
      <c r="AB140" s="492"/>
      <c r="AC140" s="492"/>
      <c r="AD140" s="492"/>
      <c r="AE140" s="492"/>
      <c r="AF140" s="492"/>
      <c r="AG140" s="492">
        <f t="shared" si="14"/>
        <v>0</v>
      </c>
      <c r="AH140" s="490">
        <f t="shared" si="15"/>
        <v>0</v>
      </c>
    </row>
    <row r="141" spans="1:34" ht="19.5" thickBot="1" x14ac:dyDescent="0.35">
      <c r="A141" s="250">
        <v>72101</v>
      </c>
      <c r="B141" s="251" t="s">
        <v>400</v>
      </c>
      <c r="C141" s="228">
        <f t="shared" ref="C141" si="37">+K141+O141</f>
        <v>0</v>
      </c>
      <c r="D141" s="228">
        <v>0</v>
      </c>
      <c r="E141" s="228">
        <v>0</v>
      </c>
      <c r="F141" s="228">
        <f>+'LT 0102'!D140+'LT 0103'!D140+'LT 0105'!D140+'LT 0106'!D140+'LT 0201'!D140+'LT 0202'!D140+'LT 0203'!D140+'LT 0204'!D140+'LT 0205'!D140+'LT 0301'!D140+'LT 0302'!D140+'LT 0303'!D140+'LT 0304'!D140+'LT 0305'!D140+'LT 0306'!D140+'LT 0307'!D140+'LT 0308'!D140+'LT 0309'!D140+'LT 0310'!D140</f>
        <v>0</v>
      </c>
      <c r="G141" s="228"/>
      <c r="H141" s="228"/>
      <c r="I141" s="291"/>
      <c r="K141" s="492"/>
      <c r="L141" s="492"/>
      <c r="M141" s="492"/>
      <c r="N141" s="492"/>
      <c r="O141" s="492"/>
      <c r="P141" s="492"/>
      <c r="Q141" s="492"/>
      <c r="R141" s="492"/>
      <c r="S141" s="492"/>
      <c r="T141" s="492"/>
      <c r="U141" s="492"/>
      <c r="V141" s="492"/>
      <c r="W141" s="492"/>
      <c r="X141" s="492"/>
      <c r="Y141" s="492"/>
      <c r="Z141" s="492"/>
      <c r="AA141" s="492"/>
      <c r="AB141" s="492"/>
      <c r="AC141" s="492"/>
      <c r="AD141" s="492"/>
      <c r="AE141" s="492"/>
      <c r="AF141" s="492"/>
      <c r="AG141" s="492">
        <f t="shared" si="14"/>
        <v>0</v>
      </c>
      <c r="AH141" s="490">
        <f t="shared" si="15"/>
        <v>0</v>
      </c>
    </row>
    <row r="142" spans="1:34" ht="18.75" x14ac:dyDescent="0.3">
      <c r="A142" s="254"/>
      <c r="B142" s="255" t="s">
        <v>93</v>
      </c>
      <c r="C142" s="292">
        <f>SUM(C37+C92+C103+C109+C132+C139)+C11</f>
        <v>407844.82</v>
      </c>
      <c r="D142" s="292">
        <f>SUM(D37+D92+D103+D109+D132+D139)+D11</f>
        <v>1673878.75</v>
      </c>
      <c r="E142" s="292">
        <f>SUM(E37+E92+E103+E109+E132+E139)+E11</f>
        <v>145270.25999999998</v>
      </c>
      <c r="F142" s="292">
        <f>SUM(F37+F92+F103+F109+F132+F139)+F11</f>
        <v>500878.79000000004</v>
      </c>
      <c r="G142" s="292">
        <f>SUM(G37+G92+G103+G109+G132+G139)+G11+G137</f>
        <v>152584</v>
      </c>
      <c r="H142" s="292">
        <f>SUM(H37+H92+H103+H109+H132+H139)+H11</f>
        <v>58554.75</v>
      </c>
      <c r="I142" s="292">
        <f>SUM(C142:H142)</f>
        <v>2939011.37</v>
      </c>
      <c r="K142" s="492">
        <f>SUM(K11:K141)</f>
        <v>349312.82</v>
      </c>
      <c r="L142" s="492">
        <f t="shared" ref="L142:AF142" si="38">SUM(L11:L141)</f>
        <v>18644</v>
      </c>
      <c r="M142" s="492">
        <f t="shared" si="38"/>
        <v>19621</v>
      </c>
      <c r="N142" s="492">
        <f t="shared" si="38"/>
        <v>9175</v>
      </c>
      <c r="O142" s="492">
        <f t="shared" si="38"/>
        <v>58532</v>
      </c>
      <c r="P142" s="492">
        <f t="shared" si="38"/>
        <v>38729.5</v>
      </c>
      <c r="Q142" s="492">
        <f t="shared" si="38"/>
        <v>7835.7</v>
      </c>
      <c r="R142" s="492">
        <f t="shared" si="38"/>
        <v>26755.75</v>
      </c>
      <c r="S142" s="492">
        <f t="shared" si="38"/>
        <v>20059.89</v>
      </c>
      <c r="T142" s="492">
        <f t="shared" si="38"/>
        <v>8053.52</v>
      </c>
      <c r="U142" s="492">
        <f t="shared" si="38"/>
        <v>17797.5</v>
      </c>
      <c r="V142" s="492">
        <f t="shared" si="38"/>
        <v>10599</v>
      </c>
      <c r="W142" s="492">
        <f t="shared" si="38"/>
        <v>6143</v>
      </c>
      <c r="X142" s="492">
        <f t="shared" si="38"/>
        <v>12465</v>
      </c>
      <c r="Y142" s="492">
        <f t="shared" si="38"/>
        <v>28951.84</v>
      </c>
      <c r="Z142" s="492">
        <f t="shared" si="38"/>
        <v>14396</v>
      </c>
      <c r="AA142" s="492">
        <f t="shared" si="38"/>
        <v>37141</v>
      </c>
      <c r="AB142" s="492">
        <f t="shared" si="38"/>
        <v>7854</v>
      </c>
      <c r="AC142" s="492">
        <f t="shared" si="38"/>
        <v>75120</v>
      </c>
      <c r="AD142" s="492">
        <f t="shared" si="38"/>
        <v>18388.88</v>
      </c>
      <c r="AE142" s="492">
        <f t="shared" si="38"/>
        <v>6816.0041099999999</v>
      </c>
      <c r="AF142" s="492">
        <f t="shared" si="38"/>
        <v>116332.21</v>
      </c>
      <c r="AG142" s="492">
        <f>SUM(AG11:AG141)</f>
        <v>908723.61410999997</v>
      </c>
      <c r="AH142" s="394">
        <f>SUM(AH13:AH141)</f>
        <v>500878.79411000002</v>
      </c>
    </row>
    <row r="143" spans="1:34" ht="18" x14ac:dyDescent="0.25">
      <c r="A143" s="294"/>
      <c r="B143" s="294"/>
      <c r="C143" s="294"/>
      <c r="D143" s="294"/>
      <c r="E143" s="294"/>
      <c r="F143" s="294"/>
      <c r="G143" s="294"/>
      <c r="H143" s="294"/>
      <c r="I143" s="294"/>
      <c r="AG143" s="394">
        <f>SUM(K142:AF142)</f>
        <v>908723.61410999997</v>
      </c>
    </row>
    <row r="144" spans="1:34" ht="18" x14ac:dyDescent="0.25">
      <c r="A144" s="294"/>
      <c r="B144" s="294"/>
      <c r="C144" s="294"/>
      <c r="D144" s="294"/>
      <c r="E144" s="294"/>
      <c r="F144" s="294"/>
      <c r="G144" s="294"/>
      <c r="H144" s="294"/>
      <c r="I144" s="294"/>
      <c r="AG144" s="394">
        <f>+AG143-K142-O142</f>
        <v>500878.7941099999</v>
      </c>
    </row>
    <row r="145" spans="1:32" ht="18" x14ac:dyDescent="0.25">
      <c r="A145" s="294"/>
      <c r="B145" s="294"/>
      <c r="C145" s="294"/>
      <c r="D145" s="294"/>
      <c r="E145" s="294"/>
      <c r="F145" s="294"/>
      <c r="G145" s="294"/>
      <c r="H145" s="294"/>
      <c r="I145" s="294"/>
      <c r="K145" s="394">
        <f>+K142+O142</f>
        <v>407844.82</v>
      </c>
    </row>
    <row r="146" spans="1:32" ht="18" x14ac:dyDescent="0.25">
      <c r="A146" s="294"/>
      <c r="B146" s="294"/>
      <c r="C146" s="294"/>
      <c r="D146" s="294"/>
      <c r="E146" s="294"/>
      <c r="F146" s="294"/>
      <c r="G146" s="294"/>
      <c r="H146" s="294"/>
      <c r="I146" s="294"/>
    </row>
    <row r="147" spans="1:32" ht="18" x14ac:dyDescent="0.25">
      <c r="A147" s="294"/>
      <c r="B147" s="294" t="s">
        <v>1032</v>
      </c>
      <c r="C147" s="294"/>
      <c r="D147" s="522">
        <f>+C142+F142</f>
        <v>908723.6100000001</v>
      </c>
      <c r="E147" s="294"/>
      <c r="F147" s="294"/>
      <c r="G147" s="294"/>
      <c r="H147" s="294"/>
      <c r="I147" s="294"/>
    </row>
    <row r="148" spans="1:32" ht="18" x14ac:dyDescent="0.25">
      <c r="A148" s="294"/>
      <c r="B148" s="294"/>
      <c r="C148" s="294"/>
      <c r="D148" s="294"/>
      <c r="E148" s="294"/>
      <c r="F148" s="294"/>
      <c r="G148" s="294"/>
      <c r="H148" s="294"/>
      <c r="I148" s="294"/>
      <c r="AF148" s="394"/>
    </row>
    <row r="149" spans="1:32" ht="18" x14ac:dyDescent="0.25">
      <c r="A149" s="294"/>
      <c r="B149" s="294" t="s">
        <v>1053</v>
      </c>
      <c r="C149" s="294"/>
      <c r="D149" s="619">
        <f>+G92</f>
        <v>2584</v>
      </c>
      <c r="E149" s="294"/>
      <c r="F149" s="294"/>
      <c r="G149" s="294"/>
      <c r="H149" s="294"/>
      <c r="I149" s="294"/>
    </row>
    <row r="150" spans="1:32" ht="18" x14ac:dyDescent="0.25">
      <c r="A150" s="294"/>
      <c r="B150" s="294"/>
      <c r="C150" s="294"/>
      <c r="D150" s="294"/>
      <c r="E150" s="294"/>
      <c r="F150" s="294"/>
      <c r="G150" s="294"/>
      <c r="H150" s="294"/>
      <c r="I150" s="294"/>
    </row>
    <row r="151" spans="1:32" ht="18" x14ac:dyDescent="0.25">
      <c r="A151" s="294"/>
      <c r="B151" s="294" t="s">
        <v>1054</v>
      </c>
      <c r="C151" s="294"/>
      <c r="D151" s="522">
        <v>2027703.76</v>
      </c>
      <c r="E151" s="294"/>
      <c r="F151" s="294"/>
      <c r="G151" s="294"/>
      <c r="H151" s="294"/>
      <c r="I151" s="294"/>
    </row>
    <row r="152" spans="1:32" ht="18" x14ac:dyDescent="0.25">
      <c r="A152" s="294"/>
      <c r="B152" s="294"/>
      <c r="C152" s="294"/>
      <c r="D152" s="522">
        <f>SUM(D147:D151)</f>
        <v>2939011.37</v>
      </c>
      <c r="E152" s="294"/>
      <c r="F152" s="294"/>
      <c r="G152" s="294"/>
      <c r="H152" s="294"/>
      <c r="I152" s="294"/>
    </row>
    <row r="153" spans="1:32" ht="18" x14ac:dyDescent="0.25">
      <c r="A153" s="294"/>
      <c r="B153" s="294"/>
      <c r="C153" s="294"/>
      <c r="D153" s="294"/>
      <c r="E153" s="294"/>
      <c r="F153" s="522">
        <f>+'ESTRUCTURA PRESUPUESTARIA'!J20</f>
        <v>500878.79</v>
      </c>
      <c r="G153" s="522"/>
      <c r="H153" s="294"/>
      <c r="I153" s="294"/>
    </row>
    <row r="154" spans="1:32" ht="18" x14ac:dyDescent="0.25">
      <c r="A154" s="294"/>
      <c r="B154" s="294" t="s">
        <v>1055</v>
      </c>
      <c r="C154" s="522">
        <f>+D142+G142+E142</f>
        <v>1971733.01</v>
      </c>
      <c r="D154" s="294"/>
      <c r="E154" s="294"/>
      <c r="F154" s="522">
        <f>+F142-F153</f>
        <v>0</v>
      </c>
      <c r="G154" s="522"/>
      <c r="H154" s="294"/>
      <c r="I154" s="294"/>
    </row>
    <row r="155" spans="1:32" ht="18" x14ac:dyDescent="0.25">
      <c r="A155" s="294"/>
      <c r="B155" s="294"/>
      <c r="C155" s="294"/>
      <c r="D155" s="294"/>
      <c r="E155" s="294"/>
      <c r="F155" s="294"/>
      <c r="G155" s="294"/>
      <c r="H155" s="294"/>
      <c r="I155" s="294"/>
    </row>
    <row r="156" spans="1:32" ht="18" x14ac:dyDescent="0.25">
      <c r="A156" s="294"/>
      <c r="B156" s="294"/>
      <c r="C156" s="294"/>
      <c r="D156" s="294"/>
      <c r="E156" s="294"/>
      <c r="F156" s="294"/>
      <c r="G156" s="294"/>
      <c r="H156" s="294"/>
      <c r="I156" s="294"/>
    </row>
    <row r="157" spans="1:32" ht="18" x14ac:dyDescent="0.25">
      <c r="A157" s="294"/>
      <c r="B157" s="294"/>
      <c r="C157" s="294"/>
      <c r="D157" s="294"/>
      <c r="E157" s="294"/>
      <c r="F157" s="294"/>
      <c r="G157" s="294"/>
      <c r="H157" s="294"/>
      <c r="I157" s="294"/>
    </row>
    <row r="158" spans="1:32" ht="18" x14ac:dyDescent="0.25">
      <c r="A158" s="294"/>
      <c r="B158" s="294"/>
      <c r="C158" s="294"/>
      <c r="D158" s="294"/>
      <c r="E158" s="294"/>
      <c r="F158" s="294"/>
      <c r="G158" s="294"/>
      <c r="H158" s="294"/>
      <c r="I158" s="294"/>
    </row>
    <row r="159" spans="1:32" ht="18" x14ac:dyDescent="0.25">
      <c r="A159" s="294"/>
      <c r="B159" s="294"/>
      <c r="C159" s="294"/>
      <c r="D159" s="294"/>
      <c r="E159" s="294"/>
      <c r="F159" s="294"/>
      <c r="G159" s="294"/>
      <c r="H159" s="294"/>
      <c r="I159" s="294"/>
    </row>
    <row r="160" spans="1:32" ht="18" x14ac:dyDescent="0.25">
      <c r="A160" s="294"/>
      <c r="B160" s="294"/>
      <c r="C160" s="294"/>
      <c r="D160" s="294"/>
      <c r="E160" s="294"/>
      <c r="F160" s="294"/>
      <c r="G160" s="294"/>
      <c r="H160" s="294"/>
      <c r="I160" s="294"/>
    </row>
    <row r="161" spans="1:9" ht="18" x14ac:dyDescent="0.25">
      <c r="A161" s="294"/>
      <c r="B161" s="294"/>
      <c r="C161" s="294"/>
      <c r="D161" s="294"/>
      <c r="E161" s="294"/>
      <c r="F161" s="294"/>
      <c r="G161" s="294"/>
      <c r="H161" s="294"/>
      <c r="I161" s="294"/>
    </row>
    <row r="162" spans="1:9" ht="18" x14ac:dyDescent="0.25">
      <c r="A162" s="294"/>
      <c r="B162" s="294"/>
      <c r="C162" s="294"/>
      <c r="D162" s="294"/>
      <c r="E162" s="294"/>
      <c r="F162" s="294"/>
      <c r="G162" s="294"/>
      <c r="H162" s="294"/>
      <c r="I162" s="294"/>
    </row>
    <row r="163" spans="1:9" ht="18" x14ac:dyDescent="0.25">
      <c r="A163" s="294"/>
      <c r="B163" s="294"/>
      <c r="C163" s="294"/>
      <c r="D163" s="294"/>
      <c r="E163" s="294"/>
      <c r="F163" s="294"/>
      <c r="G163" s="294"/>
      <c r="H163" s="294"/>
      <c r="I163" s="294"/>
    </row>
    <row r="164" spans="1:9" ht="18" x14ac:dyDescent="0.25">
      <c r="A164" s="294"/>
      <c r="B164" s="294"/>
      <c r="C164" s="294"/>
      <c r="D164" s="294"/>
      <c r="E164" s="294"/>
      <c r="F164" s="294"/>
      <c r="G164" s="294"/>
      <c r="H164" s="294"/>
      <c r="I164" s="294"/>
    </row>
    <row r="165" spans="1:9" ht="18" x14ac:dyDescent="0.25">
      <c r="A165" s="294"/>
      <c r="B165" s="294"/>
      <c r="C165" s="294"/>
      <c r="D165" s="294"/>
      <c r="E165" s="294"/>
      <c r="F165" s="294"/>
      <c r="G165" s="294"/>
      <c r="H165" s="294"/>
      <c r="I165" s="294"/>
    </row>
    <row r="166" spans="1:9" ht="18" x14ac:dyDescent="0.25">
      <c r="A166" s="294"/>
      <c r="B166" s="294"/>
      <c r="C166" s="294"/>
      <c r="D166" s="294"/>
      <c r="E166" s="294"/>
      <c r="F166" s="294"/>
      <c r="G166" s="294"/>
      <c r="H166" s="294"/>
      <c r="I166" s="294"/>
    </row>
    <row r="167" spans="1:9" ht="18" x14ac:dyDescent="0.25">
      <c r="A167" s="294"/>
      <c r="B167" s="294"/>
      <c r="C167" s="294"/>
      <c r="D167" s="294"/>
      <c r="E167" s="294"/>
      <c r="F167" s="294"/>
      <c r="G167" s="294"/>
      <c r="H167" s="294"/>
      <c r="I167" s="294"/>
    </row>
    <row r="168" spans="1:9" ht="18" x14ac:dyDescent="0.25">
      <c r="A168" s="294"/>
      <c r="B168" s="294"/>
      <c r="C168" s="294"/>
      <c r="D168" s="294"/>
      <c r="E168" s="294"/>
      <c r="F168" s="294"/>
      <c r="G168" s="294"/>
      <c r="H168" s="294"/>
      <c r="I168" s="294"/>
    </row>
    <row r="169" spans="1:9" ht="18" x14ac:dyDescent="0.25">
      <c r="A169" s="294"/>
      <c r="B169" s="294"/>
      <c r="C169" s="294"/>
      <c r="D169" s="294"/>
      <c r="E169" s="294"/>
      <c r="F169" s="294"/>
      <c r="G169" s="294"/>
      <c r="H169" s="294"/>
      <c r="I169" s="294"/>
    </row>
    <row r="170" spans="1:9" ht="18" x14ac:dyDescent="0.25">
      <c r="A170" s="294"/>
      <c r="B170" s="294"/>
      <c r="C170" s="294"/>
      <c r="D170" s="294"/>
      <c r="E170" s="294"/>
      <c r="F170" s="294"/>
      <c r="G170" s="294"/>
      <c r="H170" s="294"/>
      <c r="I170" s="294"/>
    </row>
    <row r="171" spans="1:9" ht="18" x14ac:dyDescent="0.25">
      <c r="A171" s="294"/>
      <c r="B171" s="294"/>
      <c r="C171" s="294"/>
      <c r="D171" s="294"/>
      <c r="E171" s="294"/>
      <c r="F171" s="294"/>
      <c r="G171" s="294"/>
      <c r="H171" s="294"/>
      <c r="I171" s="294"/>
    </row>
    <row r="172" spans="1:9" ht="18" x14ac:dyDescent="0.25">
      <c r="A172" s="294"/>
      <c r="B172" s="294"/>
      <c r="C172" s="294"/>
      <c r="D172" s="294"/>
      <c r="E172" s="294"/>
      <c r="F172" s="294"/>
      <c r="G172" s="294"/>
      <c r="H172" s="294"/>
      <c r="I172" s="294"/>
    </row>
    <row r="173" spans="1:9" ht="18" x14ac:dyDescent="0.25">
      <c r="A173" s="294"/>
      <c r="B173" s="294"/>
      <c r="C173" s="294"/>
      <c r="D173" s="294"/>
      <c r="E173" s="294"/>
      <c r="F173" s="294"/>
      <c r="G173" s="294"/>
      <c r="H173" s="294"/>
      <c r="I173" s="294"/>
    </row>
    <row r="174" spans="1:9" ht="18" x14ac:dyDescent="0.25">
      <c r="A174" s="294"/>
      <c r="B174" s="294"/>
      <c r="C174" s="294"/>
      <c r="D174" s="294"/>
      <c r="E174" s="294"/>
      <c r="F174" s="294"/>
      <c r="G174" s="294"/>
      <c r="H174" s="294"/>
      <c r="I174" s="294"/>
    </row>
    <row r="175" spans="1:9" ht="18" x14ac:dyDescent="0.25">
      <c r="A175" s="294"/>
      <c r="B175" s="294"/>
      <c r="C175" s="294"/>
      <c r="D175" s="294"/>
      <c r="E175" s="294"/>
      <c r="F175" s="294"/>
      <c r="G175" s="294"/>
      <c r="H175" s="294"/>
      <c r="I175" s="294"/>
    </row>
    <row r="176" spans="1:9" ht="18" x14ac:dyDescent="0.25">
      <c r="A176" s="294"/>
      <c r="B176" s="294"/>
      <c r="C176" s="294"/>
      <c r="D176" s="294"/>
      <c r="E176" s="294"/>
      <c r="F176" s="294"/>
      <c r="G176" s="294"/>
      <c r="H176" s="294"/>
      <c r="I176" s="294"/>
    </row>
    <row r="177" spans="1:9" ht="18" x14ac:dyDescent="0.25">
      <c r="A177" s="294"/>
      <c r="B177" s="294"/>
      <c r="C177" s="294"/>
      <c r="D177" s="294"/>
      <c r="E177" s="294"/>
      <c r="F177" s="294"/>
      <c r="G177" s="294"/>
      <c r="H177" s="294"/>
      <c r="I177" s="294"/>
    </row>
    <row r="178" spans="1:9" ht="18" x14ac:dyDescent="0.25">
      <c r="A178" s="294"/>
      <c r="B178" s="294"/>
      <c r="C178" s="294"/>
      <c r="D178" s="294"/>
      <c r="E178" s="294"/>
      <c r="F178" s="294"/>
      <c r="G178" s="294"/>
      <c r="H178" s="294"/>
      <c r="I178" s="294"/>
    </row>
    <row r="179" spans="1:9" ht="18" x14ac:dyDescent="0.25">
      <c r="A179" s="294"/>
      <c r="B179" s="294"/>
      <c r="C179" s="294"/>
      <c r="D179" s="294"/>
      <c r="E179" s="294"/>
      <c r="F179" s="294"/>
      <c r="G179" s="294"/>
      <c r="H179" s="294"/>
      <c r="I179" s="294"/>
    </row>
    <row r="180" spans="1:9" ht="18" x14ac:dyDescent="0.25">
      <c r="A180" s="294"/>
      <c r="B180" s="294"/>
      <c r="C180" s="294"/>
      <c r="D180" s="294"/>
      <c r="E180" s="294"/>
      <c r="F180" s="294"/>
      <c r="G180" s="294"/>
      <c r="H180" s="294"/>
      <c r="I180" s="294"/>
    </row>
    <row r="181" spans="1:9" ht="18" x14ac:dyDescent="0.25">
      <c r="A181" s="294"/>
      <c r="B181" s="294"/>
      <c r="C181" s="294"/>
      <c r="D181" s="294"/>
      <c r="E181" s="294"/>
      <c r="F181" s="294"/>
      <c r="G181" s="294"/>
      <c r="H181" s="294"/>
      <c r="I181" s="294"/>
    </row>
    <row r="182" spans="1:9" ht="18" x14ac:dyDescent="0.25">
      <c r="A182" s="294"/>
      <c r="B182" s="294"/>
      <c r="C182" s="294"/>
      <c r="D182" s="294"/>
      <c r="E182" s="294"/>
      <c r="F182" s="294"/>
      <c r="G182" s="294"/>
      <c r="H182" s="294"/>
      <c r="I182" s="294"/>
    </row>
    <row r="183" spans="1:9" ht="18" x14ac:dyDescent="0.25">
      <c r="A183" s="294"/>
      <c r="B183" s="294"/>
      <c r="C183" s="294"/>
      <c r="D183" s="294"/>
      <c r="E183" s="294"/>
      <c r="F183" s="294"/>
      <c r="G183" s="294"/>
      <c r="H183" s="294"/>
      <c r="I183" s="294"/>
    </row>
    <row r="184" spans="1:9" ht="18" x14ac:dyDescent="0.25">
      <c r="A184" s="294"/>
      <c r="B184" s="294"/>
      <c r="C184" s="294"/>
      <c r="D184" s="294"/>
      <c r="E184" s="294"/>
      <c r="F184" s="294"/>
      <c r="G184" s="294"/>
      <c r="H184" s="294"/>
      <c r="I184" s="294"/>
    </row>
    <row r="185" spans="1:9" ht="18" x14ac:dyDescent="0.25">
      <c r="A185" s="294"/>
      <c r="B185" s="294"/>
      <c r="C185" s="294"/>
      <c r="D185" s="294"/>
      <c r="E185" s="294"/>
      <c r="F185" s="294"/>
      <c r="G185" s="294"/>
      <c r="H185" s="294"/>
      <c r="I185" s="294"/>
    </row>
    <row r="186" spans="1:9" ht="18" x14ac:dyDescent="0.25">
      <c r="A186" s="294"/>
      <c r="B186" s="294"/>
      <c r="C186" s="294"/>
      <c r="D186" s="294"/>
      <c r="E186" s="294"/>
      <c r="F186" s="294"/>
      <c r="G186" s="294"/>
      <c r="H186" s="294"/>
      <c r="I186" s="294"/>
    </row>
    <row r="187" spans="1:9" ht="18" x14ac:dyDescent="0.25">
      <c r="A187" s="294"/>
      <c r="B187" s="294"/>
      <c r="C187" s="294"/>
      <c r="D187" s="294"/>
      <c r="E187" s="294"/>
      <c r="F187" s="294"/>
      <c r="G187" s="294"/>
      <c r="H187" s="294"/>
      <c r="I187" s="294"/>
    </row>
    <row r="188" spans="1:9" ht="18" x14ac:dyDescent="0.25">
      <c r="A188" s="294"/>
      <c r="B188" s="294"/>
      <c r="C188" s="294"/>
      <c r="D188" s="294"/>
      <c r="E188" s="294"/>
      <c r="F188" s="294"/>
      <c r="G188" s="294"/>
      <c r="H188" s="294"/>
      <c r="I188" s="294"/>
    </row>
    <row r="189" spans="1:9" ht="18" x14ac:dyDescent="0.25">
      <c r="A189" s="294"/>
      <c r="B189" s="294"/>
      <c r="C189" s="294"/>
      <c r="D189" s="294"/>
      <c r="E189" s="294"/>
      <c r="F189" s="294"/>
      <c r="G189" s="294"/>
      <c r="H189" s="294"/>
      <c r="I189" s="294"/>
    </row>
    <row r="190" spans="1:9" ht="18" x14ac:dyDescent="0.25">
      <c r="A190" s="294"/>
      <c r="B190" s="294"/>
      <c r="C190" s="294"/>
      <c r="D190" s="294"/>
      <c r="E190" s="294"/>
      <c r="F190" s="294"/>
      <c r="G190" s="294"/>
      <c r="H190" s="294"/>
      <c r="I190" s="294"/>
    </row>
    <row r="191" spans="1:9" ht="18" x14ac:dyDescent="0.25">
      <c r="A191" s="294"/>
      <c r="B191" s="294"/>
      <c r="C191" s="294"/>
      <c r="D191" s="294"/>
      <c r="E191" s="294"/>
      <c r="F191" s="294"/>
      <c r="G191" s="294"/>
      <c r="H191" s="294"/>
      <c r="I191" s="294"/>
    </row>
    <row r="192" spans="1:9" ht="18" x14ac:dyDescent="0.25">
      <c r="A192" s="294"/>
      <c r="B192" s="294"/>
      <c r="C192" s="294"/>
      <c r="D192" s="294"/>
      <c r="E192" s="294"/>
      <c r="F192" s="294"/>
      <c r="G192" s="294"/>
      <c r="H192" s="294"/>
      <c r="I192" s="294"/>
    </row>
    <row r="193" spans="1:9" ht="18" x14ac:dyDescent="0.25">
      <c r="A193" s="294"/>
      <c r="B193" s="294"/>
      <c r="C193" s="294"/>
      <c r="D193" s="294"/>
      <c r="E193" s="294"/>
      <c r="F193" s="294"/>
      <c r="G193" s="294"/>
      <c r="H193" s="294"/>
      <c r="I193" s="294"/>
    </row>
    <row r="194" spans="1:9" ht="18" x14ac:dyDescent="0.25">
      <c r="A194" s="294"/>
      <c r="B194" s="294"/>
      <c r="C194" s="294"/>
      <c r="D194" s="294"/>
      <c r="E194" s="294"/>
      <c r="F194" s="294"/>
      <c r="G194" s="294"/>
      <c r="H194" s="294"/>
      <c r="I194" s="294"/>
    </row>
    <row r="195" spans="1:9" ht="18" x14ac:dyDescent="0.25">
      <c r="A195" s="294"/>
      <c r="B195" s="294"/>
      <c r="C195" s="294"/>
      <c r="D195" s="294"/>
      <c r="E195" s="294"/>
      <c r="F195" s="294"/>
      <c r="G195" s="294"/>
      <c r="H195" s="294"/>
      <c r="I195" s="294"/>
    </row>
    <row r="196" spans="1:9" ht="18" x14ac:dyDescent="0.25">
      <c r="A196" s="294"/>
      <c r="B196" s="294"/>
      <c r="C196" s="294"/>
      <c r="D196" s="294"/>
      <c r="E196" s="294"/>
      <c r="F196" s="294"/>
      <c r="G196" s="294"/>
      <c r="H196" s="294"/>
      <c r="I196" s="294"/>
    </row>
    <row r="197" spans="1:9" ht="18" x14ac:dyDescent="0.25">
      <c r="A197" s="294"/>
      <c r="B197" s="294"/>
      <c r="C197" s="294"/>
      <c r="D197" s="294"/>
      <c r="E197" s="294"/>
      <c r="F197" s="294"/>
      <c r="G197" s="294"/>
      <c r="H197" s="294"/>
      <c r="I197" s="294"/>
    </row>
    <row r="198" spans="1:9" ht="18" x14ac:dyDescent="0.25">
      <c r="A198" s="294"/>
      <c r="B198" s="294"/>
      <c r="C198" s="294"/>
      <c r="D198" s="294"/>
      <c r="E198" s="294"/>
      <c r="F198" s="294"/>
      <c r="G198" s="294"/>
      <c r="H198" s="294"/>
      <c r="I198" s="294"/>
    </row>
    <row r="199" spans="1:9" ht="18" x14ac:dyDescent="0.25">
      <c r="A199" s="294"/>
      <c r="B199" s="294"/>
      <c r="C199" s="294"/>
      <c r="D199" s="294"/>
      <c r="E199" s="294"/>
      <c r="F199" s="294"/>
      <c r="G199" s="294"/>
      <c r="H199" s="294"/>
      <c r="I199" s="294"/>
    </row>
    <row r="200" spans="1:9" ht="18" x14ac:dyDescent="0.25">
      <c r="A200" s="294"/>
      <c r="B200" s="294"/>
      <c r="C200" s="294"/>
      <c r="D200" s="294"/>
      <c r="E200" s="294"/>
      <c r="F200" s="294"/>
      <c r="G200" s="294"/>
      <c r="H200" s="294"/>
      <c r="I200" s="294"/>
    </row>
    <row r="201" spans="1:9" ht="18" x14ac:dyDescent="0.25">
      <c r="A201" s="294"/>
      <c r="B201" s="294"/>
      <c r="C201" s="294"/>
      <c r="D201" s="294"/>
      <c r="E201" s="294"/>
      <c r="F201" s="294"/>
      <c r="G201" s="294"/>
      <c r="H201" s="294"/>
      <c r="I201" s="294"/>
    </row>
    <row r="202" spans="1:9" ht="18" x14ac:dyDescent="0.25">
      <c r="A202" s="294"/>
      <c r="B202" s="294"/>
      <c r="C202" s="294"/>
      <c r="D202" s="294"/>
      <c r="E202" s="294"/>
      <c r="F202" s="294"/>
      <c r="G202" s="294"/>
      <c r="H202" s="294"/>
      <c r="I202" s="294"/>
    </row>
    <row r="203" spans="1:9" ht="18" x14ac:dyDescent="0.25">
      <c r="A203" s="294"/>
      <c r="B203" s="294"/>
      <c r="C203" s="294"/>
      <c r="D203" s="294"/>
      <c r="E203" s="294"/>
      <c r="F203" s="294"/>
      <c r="G203" s="294"/>
      <c r="H203" s="294"/>
      <c r="I203" s="294"/>
    </row>
    <row r="204" spans="1:9" ht="18" x14ac:dyDescent="0.25">
      <c r="A204" s="294"/>
      <c r="B204" s="294"/>
      <c r="C204" s="294"/>
      <c r="D204" s="294"/>
      <c r="E204" s="294"/>
      <c r="F204" s="294"/>
      <c r="G204" s="294"/>
      <c r="H204" s="294"/>
      <c r="I204" s="294"/>
    </row>
    <row r="205" spans="1:9" ht="18" x14ac:dyDescent="0.25">
      <c r="A205" s="294"/>
      <c r="B205" s="294"/>
      <c r="C205" s="294"/>
      <c r="D205" s="294"/>
      <c r="E205" s="294"/>
      <c r="F205" s="294"/>
      <c r="G205" s="294"/>
      <c r="H205" s="294"/>
      <c r="I205" s="294"/>
    </row>
    <row r="206" spans="1:9" ht="18" x14ac:dyDescent="0.25">
      <c r="A206" s="294"/>
      <c r="B206" s="294"/>
      <c r="C206" s="294"/>
      <c r="D206" s="294"/>
      <c r="E206" s="294"/>
      <c r="F206" s="294"/>
      <c r="G206" s="294"/>
      <c r="H206" s="294"/>
      <c r="I206" s="294"/>
    </row>
    <row r="207" spans="1:9" ht="18" x14ac:dyDescent="0.25">
      <c r="A207" s="294"/>
      <c r="B207" s="294"/>
      <c r="C207" s="294"/>
      <c r="D207" s="294"/>
      <c r="E207" s="294"/>
      <c r="F207" s="294"/>
      <c r="G207" s="294"/>
      <c r="H207" s="294"/>
      <c r="I207" s="294"/>
    </row>
    <row r="208" spans="1:9" ht="18" x14ac:dyDescent="0.25">
      <c r="A208" s="294"/>
      <c r="B208" s="294"/>
      <c r="C208" s="294"/>
      <c r="D208" s="294"/>
      <c r="E208" s="294"/>
      <c r="F208" s="294"/>
      <c r="G208" s="294"/>
      <c r="H208" s="294"/>
      <c r="I208" s="294"/>
    </row>
    <row r="209" spans="1:9" ht="18" x14ac:dyDescent="0.25">
      <c r="A209" s="294"/>
      <c r="B209" s="294"/>
      <c r="C209" s="294"/>
      <c r="D209" s="294"/>
      <c r="E209" s="294"/>
      <c r="F209" s="294"/>
      <c r="G209" s="294"/>
      <c r="H209" s="294"/>
      <c r="I209" s="294"/>
    </row>
    <row r="210" spans="1:9" ht="18" x14ac:dyDescent="0.25">
      <c r="A210" s="294"/>
      <c r="B210" s="294"/>
      <c r="C210" s="294"/>
      <c r="D210" s="294"/>
      <c r="E210" s="294"/>
      <c r="F210" s="294"/>
      <c r="G210" s="294"/>
      <c r="H210" s="294"/>
      <c r="I210" s="294"/>
    </row>
    <row r="211" spans="1:9" ht="18" x14ac:dyDescent="0.25">
      <c r="A211" s="294"/>
      <c r="B211" s="294"/>
      <c r="C211" s="294"/>
      <c r="D211" s="294"/>
      <c r="E211" s="294"/>
      <c r="F211" s="294"/>
      <c r="G211" s="294"/>
      <c r="H211" s="294"/>
      <c r="I211" s="294"/>
    </row>
    <row r="212" spans="1:9" ht="18" x14ac:dyDescent="0.25">
      <c r="A212" s="294"/>
      <c r="B212" s="294"/>
      <c r="C212" s="294"/>
      <c r="D212" s="294"/>
      <c r="E212" s="294"/>
      <c r="F212" s="294"/>
      <c r="G212" s="294"/>
      <c r="H212" s="294"/>
      <c r="I212" s="294"/>
    </row>
    <row r="213" spans="1:9" ht="18" x14ac:dyDescent="0.25">
      <c r="A213" s="294"/>
      <c r="B213" s="294"/>
      <c r="C213" s="294"/>
      <c r="D213" s="294"/>
      <c r="E213" s="294"/>
      <c r="F213" s="294"/>
      <c r="G213" s="294"/>
      <c r="H213" s="294"/>
      <c r="I213" s="294"/>
    </row>
    <row r="214" spans="1:9" ht="18" x14ac:dyDescent="0.25">
      <c r="A214" s="294"/>
      <c r="B214" s="294"/>
      <c r="C214" s="294"/>
      <c r="D214" s="294"/>
      <c r="E214" s="294"/>
      <c r="F214" s="294"/>
      <c r="G214" s="294"/>
      <c r="H214" s="294"/>
      <c r="I214" s="294"/>
    </row>
    <row r="215" spans="1:9" ht="18" x14ac:dyDescent="0.25">
      <c r="A215" s="294"/>
      <c r="B215" s="294"/>
      <c r="C215" s="294"/>
      <c r="D215" s="294"/>
      <c r="E215" s="294"/>
      <c r="F215" s="294"/>
      <c r="G215" s="294"/>
      <c r="H215" s="294"/>
      <c r="I215" s="294"/>
    </row>
    <row r="216" spans="1:9" ht="18" x14ac:dyDescent="0.25">
      <c r="A216" s="294"/>
      <c r="B216" s="294"/>
      <c r="C216" s="294"/>
      <c r="D216" s="294"/>
      <c r="E216" s="294"/>
      <c r="F216" s="294"/>
      <c r="G216" s="294"/>
      <c r="H216" s="294"/>
      <c r="I216" s="294"/>
    </row>
    <row r="217" spans="1:9" ht="18" x14ac:dyDescent="0.25">
      <c r="A217" s="294"/>
      <c r="B217" s="294"/>
      <c r="C217" s="294"/>
      <c r="D217" s="294"/>
      <c r="E217" s="294"/>
      <c r="F217" s="294"/>
      <c r="G217" s="294"/>
      <c r="H217" s="294"/>
      <c r="I217" s="294"/>
    </row>
    <row r="218" spans="1:9" ht="18" x14ac:dyDescent="0.25">
      <c r="A218" s="294"/>
      <c r="B218" s="294"/>
      <c r="C218" s="294"/>
      <c r="D218" s="294"/>
      <c r="E218" s="294"/>
      <c r="F218" s="294"/>
      <c r="G218" s="294"/>
      <c r="H218" s="294"/>
      <c r="I218" s="294"/>
    </row>
    <row r="219" spans="1:9" ht="18" x14ac:dyDescent="0.25">
      <c r="A219" s="294"/>
      <c r="B219" s="294"/>
      <c r="C219" s="294"/>
      <c r="D219" s="294"/>
      <c r="E219" s="294"/>
      <c r="F219" s="294"/>
      <c r="G219" s="294"/>
      <c r="H219" s="294"/>
      <c r="I219" s="294"/>
    </row>
    <row r="220" spans="1:9" ht="18" x14ac:dyDescent="0.25">
      <c r="A220" s="294"/>
      <c r="B220" s="294"/>
      <c r="C220" s="294"/>
      <c r="D220" s="294"/>
      <c r="E220" s="294"/>
      <c r="F220" s="294"/>
      <c r="G220" s="294"/>
      <c r="H220" s="294"/>
      <c r="I220" s="294"/>
    </row>
    <row r="221" spans="1:9" ht="18" x14ac:dyDescent="0.25">
      <c r="A221" s="294"/>
      <c r="B221" s="294"/>
      <c r="C221" s="294"/>
      <c r="D221" s="294"/>
      <c r="E221" s="294"/>
      <c r="F221" s="294"/>
      <c r="G221" s="294"/>
      <c r="H221" s="294"/>
      <c r="I221" s="294"/>
    </row>
    <row r="222" spans="1:9" ht="18" x14ac:dyDescent="0.25">
      <c r="A222" s="294"/>
      <c r="B222" s="294"/>
      <c r="C222" s="294"/>
      <c r="D222" s="294"/>
      <c r="E222" s="294"/>
      <c r="F222" s="294"/>
      <c r="G222" s="294"/>
      <c r="H222" s="294"/>
      <c r="I222" s="294"/>
    </row>
    <row r="223" spans="1:9" ht="18" x14ac:dyDescent="0.25">
      <c r="A223" s="294"/>
      <c r="B223" s="294"/>
      <c r="C223" s="294"/>
      <c r="D223" s="294"/>
      <c r="E223" s="294"/>
      <c r="F223" s="294"/>
      <c r="G223" s="294"/>
      <c r="H223" s="294"/>
      <c r="I223" s="294"/>
    </row>
    <row r="224" spans="1:9" ht="18" x14ac:dyDescent="0.25">
      <c r="A224" s="294"/>
      <c r="B224" s="294"/>
      <c r="C224" s="294"/>
      <c r="D224" s="294"/>
      <c r="E224" s="294"/>
      <c r="F224" s="294"/>
      <c r="G224" s="294"/>
      <c r="H224" s="294"/>
      <c r="I224" s="294"/>
    </row>
    <row r="225" spans="1:9" ht="18" x14ac:dyDescent="0.25">
      <c r="A225" s="294"/>
      <c r="B225" s="294"/>
      <c r="C225" s="294"/>
      <c r="D225" s="294"/>
      <c r="E225" s="294"/>
      <c r="F225" s="294"/>
      <c r="G225" s="294"/>
      <c r="H225" s="294"/>
      <c r="I225" s="294"/>
    </row>
    <row r="226" spans="1:9" ht="18" x14ac:dyDescent="0.25">
      <c r="A226" s="294"/>
      <c r="B226" s="294"/>
      <c r="C226" s="294"/>
      <c r="D226" s="294"/>
      <c r="E226" s="294"/>
      <c r="F226" s="294"/>
      <c r="G226" s="294"/>
      <c r="H226" s="294"/>
      <c r="I226" s="294"/>
    </row>
    <row r="227" spans="1:9" ht="18" x14ac:dyDescent="0.25">
      <c r="A227" s="294"/>
      <c r="B227" s="294"/>
      <c r="C227" s="294"/>
      <c r="D227" s="294"/>
      <c r="E227" s="294"/>
      <c r="F227" s="294"/>
      <c r="G227" s="294"/>
      <c r="H227" s="294"/>
      <c r="I227" s="294"/>
    </row>
    <row r="228" spans="1:9" ht="18" x14ac:dyDescent="0.25">
      <c r="A228" s="294"/>
      <c r="B228" s="294"/>
      <c r="C228" s="294"/>
      <c r="D228" s="294"/>
      <c r="E228" s="294"/>
      <c r="F228" s="294"/>
      <c r="G228" s="294"/>
      <c r="H228" s="294"/>
      <c r="I228" s="294"/>
    </row>
    <row r="229" spans="1:9" ht="18" x14ac:dyDescent="0.25">
      <c r="A229" s="294"/>
      <c r="B229" s="294"/>
      <c r="C229" s="294"/>
      <c r="D229" s="294"/>
      <c r="E229" s="294"/>
      <c r="F229" s="294"/>
      <c r="G229" s="294"/>
      <c r="H229" s="294"/>
      <c r="I229" s="294"/>
    </row>
    <row r="230" spans="1:9" ht="18" x14ac:dyDescent="0.25">
      <c r="A230" s="294"/>
      <c r="B230" s="294"/>
      <c r="C230" s="294"/>
      <c r="D230" s="294"/>
      <c r="E230" s="294"/>
      <c r="F230" s="294"/>
      <c r="G230" s="294"/>
      <c r="H230" s="294"/>
      <c r="I230" s="294"/>
    </row>
    <row r="231" spans="1:9" ht="18" x14ac:dyDescent="0.25">
      <c r="A231" s="294"/>
      <c r="B231" s="294"/>
      <c r="C231" s="294"/>
      <c r="D231" s="294"/>
      <c r="E231" s="294"/>
      <c r="F231" s="294"/>
      <c r="G231" s="294"/>
      <c r="H231" s="294"/>
      <c r="I231" s="294"/>
    </row>
    <row r="232" spans="1:9" ht="18" x14ac:dyDescent="0.25">
      <c r="A232" s="294"/>
      <c r="B232" s="294"/>
      <c r="C232" s="294"/>
      <c r="D232" s="294"/>
      <c r="E232" s="294"/>
      <c r="F232" s="294"/>
      <c r="G232" s="294"/>
      <c r="H232" s="294"/>
      <c r="I232" s="294"/>
    </row>
    <row r="233" spans="1:9" ht="18" x14ac:dyDescent="0.25">
      <c r="A233" s="294"/>
      <c r="B233" s="294"/>
      <c r="C233" s="294"/>
      <c r="D233" s="294"/>
      <c r="E233" s="294"/>
      <c r="F233" s="294"/>
      <c r="G233" s="294"/>
      <c r="H233" s="294"/>
      <c r="I233" s="294"/>
    </row>
    <row r="234" spans="1:9" ht="18" x14ac:dyDescent="0.25">
      <c r="A234" s="294"/>
      <c r="B234" s="294"/>
      <c r="C234" s="294"/>
      <c r="D234" s="294"/>
      <c r="E234" s="294"/>
      <c r="F234" s="294"/>
      <c r="G234" s="294"/>
      <c r="H234" s="294"/>
      <c r="I234" s="294"/>
    </row>
    <row r="235" spans="1:9" ht="18" x14ac:dyDescent="0.25">
      <c r="A235" s="294"/>
      <c r="B235" s="294"/>
      <c r="C235" s="294"/>
      <c r="D235" s="294"/>
      <c r="E235" s="294"/>
      <c r="F235" s="294"/>
      <c r="G235" s="294"/>
      <c r="H235" s="294"/>
      <c r="I235" s="294"/>
    </row>
    <row r="236" spans="1:9" ht="18" x14ac:dyDescent="0.25">
      <c r="A236" s="294"/>
      <c r="B236" s="294"/>
      <c r="C236" s="294"/>
      <c r="D236" s="294"/>
      <c r="E236" s="294"/>
      <c r="F236" s="294"/>
      <c r="G236" s="294"/>
      <c r="H236" s="294"/>
      <c r="I236" s="294"/>
    </row>
    <row r="237" spans="1:9" ht="18" x14ac:dyDescent="0.25">
      <c r="A237" s="294"/>
      <c r="B237" s="294"/>
      <c r="C237" s="294"/>
      <c r="D237" s="294"/>
      <c r="E237" s="294"/>
      <c r="F237" s="294"/>
      <c r="G237" s="294"/>
      <c r="H237" s="294"/>
      <c r="I237" s="294"/>
    </row>
    <row r="238" spans="1:9" ht="18" x14ac:dyDescent="0.25">
      <c r="A238" s="294"/>
      <c r="B238" s="294"/>
      <c r="C238" s="294"/>
      <c r="D238" s="294"/>
      <c r="E238" s="294"/>
      <c r="F238" s="294"/>
      <c r="G238" s="294"/>
      <c r="H238" s="294"/>
      <c r="I238" s="294"/>
    </row>
    <row r="239" spans="1:9" ht="18" x14ac:dyDescent="0.25">
      <c r="A239" s="294"/>
      <c r="B239" s="294"/>
      <c r="C239" s="294"/>
      <c r="D239" s="294"/>
      <c r="E239" s="294"/>
      <c r="F239" s="294"/>
      <c r="G239" s="294"/>
      <c r="H239" s="294"/>
      <c r="I239" s="294"/>
    </row>
    <row r="240" spans="1:9" ht="18" x14ac:dyDescent="0.25">
      <c r="A240" s="294"/>
      <c r="B240" s="294"/>
      <c r="C240" s="294"/>
      <c r="D240" s="294"/>
      <c r="E240" s="294"/>
      <c r="F240" s="294"/>
      <c r="G240" s="294"/>
      <c r="H240" s="294"/>
      <c r="I240" s="294"/>
    </row>
    <row r="241" spans="1:9" ht="18" x14ac:dyDescent="0.25">
      <c r="A241" s="294"/>
      <c r="B241" s="294"/>
      <c r="C241" s="294"/>
      <c r="D241" s="294"/>
      <c r="E241" s="294"/>
      <c r="F241" s="294"/>
      <c r="G241" s="294"/>
      <c r="H241" s="294"/>
      <c r="I241" s="294"/>
    </row>
    <row r="242" spans="1:9" ht="18" x14ac:dyDescent="0.25">
      <c r="A242" s="294"/>
      <c r="B242" s="294"/>
      <c r="C242" s="294"/>
      <c r="D242" s="294"/>
      <c r="E242" s="294"/>
      <c r="F242" s="294"/>
      <c r="G242" s="294"/>
      <c r="H242" s="294"/>
      <c r="I242" s="294"/>
    </row>
    <row r="243" spans="1:9" ht="18" x14ac:dyDescent="0.25">
      <c r="A243" s="294"/>
      <c r="B243" s="294"/>
      <c r="C243" s="294"/>
      <c r="D243" s="294"/>
      <c r="E243" s="294"/>
      <c r="F243" s="294"/>
      <c r="G243" s="294"/>
      <c r="H243" s="294"/>
      <c r="I243" s="294"/>
    </row>
    <row r="244" spans="1:9" ht="18" x14ac:dyDescent="0.25">
      <c r="A244" s="294"/>
      <c r="B244" s="294"/>
      <c r="C244" s="294"/>
      <c r="D244" s="294"/>
      <c r="E244" s="294"/>
      <c r="F244" s="294"/>
      <c r="G244" s="294"/>
      <c r="H244" s="294"/>
      <c r="I244" s="294"/>
    </row>
    <row r="245" spans="1:9" ht="18" x14ac:dyDescent="0.25">
      <c r="A245" s="294"/>
      <c r="B245" s="294"/>
      <c r="C245" s="294"/>
      <c r="D245" s="294"/>
      <c r="E245" s="294"/>
      <c r="F245" s="294"/>
      <c r="G245" s="294"/>
      <c r="H245" s="294"/>
      <c r="I245" s="294"/>
    </row>
    <row r="246" spans="1:9" ht="18" x14ac:dyDescent="0.25">
      <c r="A246" s="294"/>
      <c r="B246" s="294"/>
      <c r="C246" s="294"/>
      <c r="D246" s="294"/>
      <c r="E246" s="294"/>
      <c r="F246" s="294"/>
      <c r="G246" s="294"/>
      <c r="H246" s="294"/>
      <c r="I246" s="294"/>
    </row>
    <row r="247" spans="1:9" ht="18" x14ac:dyDescent="0.25">
      <c r="A247" s="294"/>
      <c r="B247" s="294"/>
      <c r="C247" s="294"/>
      <c r="D247" s="294"/>
      <c r="E247" s="294"/>
      <c r="F247" s="294"/>
      <c r="G247" s="294"/>
      <c r="H247" s="294"/>
      <c r="I247" s="294"/>
    </row>
    <row r="248" spans="1:9" ht="18" x14ac:dyDescent="0.25">
      <c r="A248" s="294"/>
      <c r="B248" s="294"/>
      <c r="C248" s="294"/>
      <c r="D248" s="294"/>
      <c r="E248" s="294"/>
      <c r="F248" s="294"/>
      <c r="G248" s="294"/>
      <c r="H248" s="294"/>
      <c r="I248" s="294"/>
    </row>
    <row r="249" spans="1:9" ht="18" x14ac:dyDescent="0.25">
      <c r="A249" s="294"/>
      <c r="B249" s="294"/>
      <c r="C249" s="294"/>
      <c r="D249" s="294"/>
      <c r="E249" s="294"/>
      <c r="F249" s="294"/>
      <c r="G249" s="294"/>
      <c r="H249" s="294"/>
      <c r="I249" s="294"/>
    </row>
    <row r="250" spans="1:9" ht="18" x14ac:dyDescent="0.25">
      <c r="A250" s="294"/>
      <c r="B250" s="294"/>
      <c r="C250" s="294"/>
      <c r="D250" s="294"/>
      <c r="E250" s="294"/>
      <c r="F250" s="294"/>
      <c r="G250" s="294"/>
      <c r="H250" s="294"/>
      <c r="I250" s="294"/>
    </row>
    <row r="251" spans="1:9" ht="18" x14ac:dyDescent="0.25">
      <c r="A251" s="294"/>
      <c r="B251" s="294"/>
      <c r="C251" s="294"/>
      <c r="D251" s="294"/>
      <c r="E251" s="294"/>
      <c r="F251" s="294"/>
      <c r="G251" s="294"/>
      <c r="H251" s="294"/>
      <c r="I251" s="294"/>
    </row>
    <row r="252" spans="1:9" ht="18" x14ac:dyDescent="0.25">
      <c r="A252" s="294"/>
      <c r="B252" s="294"/>
      <c r="C252" s="294"/>
      <c r="D252" s="294"/>
      <c r="E252" s="294"/>
      <c r="F252" s="294"/>
      <c r="G252" s="294"/>
      <c r="H252" s="294"/>
      <c r="I252" s="294"/>
    </row>
    <row r="253" spans="1:9" ht="18" x14ac:dyDescent="0.25">
      <c r="A253" s="294"/>
      <c r="B253" s="294"/>
      <c r="C253" s="294"/>
      <c r="D253" s="294"/>
      <c r="E253" s="294"/>
      <c r="F253" s="294"/>
      <c r="G253" s="294"/>
      <c r="H253" s="294"/>
      <c r="I253" s="294"/>
    </row>
    <row r="254" spans="1:9" ht="18" x14ac:dyDescent="0.25">
      <c r="A254" s="294"/>
      <c r="B254" s="294"/>
      <c r="C254" s="294"/>
      <c r="D254" s="294"/>
      <c r="E254" s="294"/>
      <c r="F254" s="294"/>
      <c r="G254" s="294"/>
      <c r="H254" s="294"/>
      <c r="I254" s="294"/>
    </row>
    <row r="255" spans="1:9" ht="18" x14ac:dyDescent="0.25">
      <c r="A255" s="294"/>
      <c r="B255" s="294"/>
      <c r="C255" s="294"/>
      <c r="D255" s="294"/>
      <c r="E255" s="294"/>
      <c r="F255" s="294"/>
      <c r="G255" s="294"/>
      <c r="H255" s="294"/>
      <c r="I255" s="294"/>
    </row>
    <row r="256" spans="1:9" ht="18" x14ac:dyDescent="0.25">
      <c r="A256" s="294"/>
      <c r="B256" s="294"/>
      <c r="C256" s="294"/>
      <c r="D256" s="294"/>
      <c r="E256" s="294"/>
      <c r="F256" s="294"/>
      <c r="G256" s="294"/>
      <c r="H256" s="294"/>
      <c r="I256" s="294"/>
    </row>
    <row r="257" spans="1:9" ht="18" x14ac:dyDescent="0.25">
      <c r="A257" s="294"/>
      <c r="B257" s="294"/>
      <c r="C257" s="294"/>
      <c r="D257" s="294"/>
      <c r="E257" s="294"/>
      <c r="F257" s="294"/>
      <c r="G257" s="294"/>
      <c r="H257" s="294"/>
      <c r="I257" s="294"/>
    </row>
    <row r="258" spans="1:9" ht="18" x14ac:dyDescent="0.25">
      <c r="A258" s="294"/>
      <c r="B258" s="294"/>
      <c r="C258" s="294"/>
      <c r="D258" s="294"/>
      <c r="E258" s="294"/>
      <c r="F258" s="294"/>
      <c r="G258" s="294"/>
      <c r="H258" s="294"/>
      <c r="I258" s="294"/>
    </row>
    <row r="259" spans="1:9" ht="18" x14ac:dyDescent="0.25">
      <c r="A259" s="294"/>
      <c r="B259" s="294"/>
      <c r="C259" s="294"/>
      <c r="D259" s="294"/>
      <c r="E259" s="294"/>
      <c r="F259" s="294"/>
      <c r="G259" s="294"/>
      <c r="H259" s="294"/>
      <c r="I259" s="294"/>
    </row>
    <row r="260" spans="1:9" ht="18" x14ac:dyDescent="0.25">
      <c r="A260" s="294"/>
      <c r="B260" s="294"/>
      <c r="C260" s="294"/>
      <c r="D260" s="294"/>
      <c r="E260" s="294"/>
      <c r="F260" s="294"/>
      <c r="G260" s="294"/>
      <c r="H260" s="294"/>
      <c r="I260" s="294"/>
    </row>
    <row r="261" spans="1:9" ht="18" x14ac:dyDescent="0.25">
      <c r="A261" s="294"/>
      <c r="B261" s="294"/>
      <c r="C261" s="294"/>
      <c r="D261" s="294"/>
      <c r="E261" s="294"/>
      <c r="F261" s="294"/>
      <c r="G261" s="294"/>
      <c r="H261" s="294"/>
      <c r="I261" s="294"/>
    </row>
    <row r="262" spans="1:9" ht="18" x14ac:dyDescent="0.25">
      <c r="A262" s="294"/>
      <c r="B262" s="294"/>
      <c r="C262" s="294"/>
      <c r="D262" s="294"/>
      <c r="E262" s="294"/>
      <c r="F262" s="294"/>
      <c r="G262" s="294"/>
      <c r="H262" s="294"/>
      <c r="I262" s="294"/>
    </row>
    <row r="263" spans="1:9" ht="18" x14ac:dyDescent="0.25">
      <c r="A263" s="294"/>
      <c r="B263" s="294"/>
      <c r="C263" s="294"/>
      <c r="D263" s="294"/>
      <c r="E263" s="294"/>
      <c r="F263" s="294"/>
      <c r="G263" s="294"/>
      <c r="H263" s="294"/>
      <c r="I263" s="294"/>
    </row>
    <row r="264" spans="1:9" ht="18" x14ac:dyDescent="0.25">
      <c r="A264" s="294"/>
      <c r="B264" s="294"/>
      <c r="C264" s="294"/>
      <c r="D264" s="294"/>
      <c r="E264" s="294"/>
      <c r="F264" s="294"/>
      <c r="G264" s="294"/>
      <c r="H264" s="294"/>
      <c r="I264" s="294"/>
    </row>
    <row r="265" spans="1:9" ht="18" x14ac:dyDescent="0.25">
      <c r="A265" s="294"/>
      <c r="B265" s="294"/>
      <c r="C265" s="294"/>
      <c r="D265" s="294"/>
      <c r="E265" s="294"/>
      <c r="F265" s="294"/>
      <c r="G265" s="294"/>
      <c r="H265" s="294"/>
      <c r="I265" s="294"/>
    </row>
    <row r="266" spans="1:9" ht="18" x14ac:dyDescent="0.25">
      <c r="A266" s="294"/>
      <c r="B266" s="294"/>
      <c r="C266" s="294"/>
      <c r="D266" s="294"/>
      <c r="E266" s="294"/>
      <c r="F266" s="294"/>
      <c r="G266" s="294"/>
      <c r="H266" s="294"/>
      <c r="I266" s="294"/>
    </row>
    <row r="267" spans="1:9" ht="18" x14ac:dyDescent="0.25">
      <c r="A267" s="294"/>
      <c r="B267" s="294"/>
      <c r="C267" s="294"/>
      <c r="D267" s="294"/>
      <c r="E267" s="294"/>
      <c r="F267" s="294"/>
      <c r="G267" s="294"/>
      <c r="H267" s="294"/>
      <c r="I267" s="294"/>
    </row>
    <row r="268" spans="1:9" ht="18" x14ac:dyDescent="0.25">
      <c r="A268" s="294"/>
      <c r="B268" s="294"/>
      <c r="C268" s="294"/>
      <c r="D268" s="294"/>
      <c r="E268" s="294"/>
      <c r="F268" s="294"/>
      <c r="G268" s="294"/>
      <c r="H268" s="294"/>
      <c r="I268" s="294"/>
    </row>
    <row r="269" spans="1:9" ht="18" x14ac:dyDescent="0.25">
      <c r="A269" s="294"/>
      <c r="B269" s="294"/>
      <c r="C269" s="294"/>
      <c r="D269" s="294"/>
      <c r="E269" s="294"/>
      <c r="F269" s="294"/>
      <c r="G269" s="294"/>
      <c r="H269" s="294"/>
      <c r="I269" s="294"/>
    </row>
    <row r="270" spans="1:9" ht="18" x14ac:dyDescent="0.25">
      <c r="A270" s="294"/>
      <c r="B270" s="294"/>
      <c r="C270" s="294"/>
      <c r="D270" s="294"/>
      <c r="E270" s="294"/>
      <c r="F270" s="294"/>
      <c r="G270" s="294"/>
      <c r="H270" s="294"/>
      <c r="I270" s="294"/>
    </row>
    <row r="271" spans="1:9" ht="18" x14ac:dyDescent="0.25">
      <c r="A271" s="294"/>
      <c r="B271" s="294"/>
      <c r="C271" s="294"/>
      <c r="D271" s="294"/>
      <c r="E271" s="294"/>
      <c r="F271" s="294"/>
      <c r="G271" s="294"/>
      <c r="H271" s="294"/>
      <c r="I271" s="294"/>
    </row>
    <row r="272" spans="1:9" ht="18" x14ac:dyDescent="0.25">
      <c r="A272" s="294"/>
      <c r="B272" s="294"/>
      <c r="C272" s="294"/>
      <c r="D272" s="294"/>
      <c r="E272" s="294"/>
      <c r="F272" s="294"/>
      <c r="G272" s="294"/>
      <c r="H272" s="294"/>
      <c r="I272" s="294"/>
    </row>
    <row r="273" spans="1:9" ht="18" x14ac:dyDescent="0.25">
      <c r="A273" s="294"/>
      <c r="B273" s="294"/>
      <c r="C273" s="294"/>
      <c r="D273" s="294"/>
      <c r="E273" s="294"/>
      <c r="F273" s="294"/>
      <c r="G273" s="294"/>
      <c r="H273" s="294"/>
      <c r="I273" s="294"/>
    </row>
    <row r="274" spans="1:9" ht="18" x14ac:dyDescent="0.25">
      <c r="A274" s="294"/>
      <c r="B274" s="294"/>
      <c r="C274" s="294"/>
      <c r="D274" s="294"/>
      <c r="E274" s="294"/>
      <c r="F274" s="294"/>
      <c r="G274" s="294"/>
      <c r="H274" s="294"/>
      <c r="I274" s="294"/>
    </row>
    <row r="275" spans="1:9" ht="18" x14ac:dyDescent="0.25">
      <c r="A275" s="294"/>
      <c r="B275" s="294"/>
      <c r="C275" s="294"/>
      <c r="D275" s="294"/>
      <c r="E275" s="294"/>
      <c r="F275" s="294"/>
      <c r="G275" s="294"/>
      <c r="H275" s="294"/>
      <c r="I275" s="294"/>
    </row>
    <row r="276" spans="1:9" ht="18" x14ac:dyDescent="0.25">
      <c r="A276" s="294"/>
      <c r="B276" s="294"/>
      <c r="C276" s="294"/>
      <c r="D276" s="294"/>
      <c r="E276" s="294"/>
      <c r="F276" s="294"/>
      <c r="G276" s="294"/>
      <c r="H276" s="294"/>
      <c r="I276" s="294"/>
    </row>
    <row r="277" spans="1:9" ht="18" x14ac:dyDescent="0.25">
      <c r="A277" s="294"/>
      <c r="B277" s="294"/>
      <c r="C277" s="294"/>
      <c r="D277" s="294"/>
      <c r="E277" s="294"/>
      <c r="F277" s="294"/>
      <c r="G277" s="294"/>
      <c r="H277" s="294"/>
      <c r="I277" s="294"/>
    </row>
    <row r="278" spans="1:9" ht="18" x14ac:dyDescent="0.25">
      <c r="A278" s="294"/>
      <c r="B278" s="294"/>
      <c r="C278" s="294"/>
      <c r="D278" s="294"/>
      <c r="E278" s="294"/>
      <c r="F278" s="294"/>
      <c r="G278" s="294"/>
      <c r="H278" s="294"/>
      <c r="I278" s="294"/>
    </row>
    <row r="279" spans="1:9" ht="18" x14ac:dyDescent="0.25">
      <c r="A279" s="294"/>
      <c r="B279" s="294"/>
      <c r="C279" s="294"/>
      <c r="D279" s="294"/>
      <c r="E279" s="294"/>
      <c r="F279" s="294"/>
      <c r="G279" s="294"/>
      <c r="H279" s="294"/>
      <c r="I279" s="294"/>
    </row>
    <row r="280" spans="1:9" ht="18" x14ac:dyDescent="0.25">
      <c r="A280" s="294"/>
      <c r="B280" s="294"/>
      <c r="C280" s="294"/>
      <c r="D280" s="294"/>
      <c r="E280" s="294"/>
      <c r="F280" s="294"/>
      <c r="G280" s="294"/>
      <c r="H280" s="294"/>
      <c r="I280" s="294"/>
    </row>
    <row r="281" spans="1:9" ht="18" x14ac:dyDescent="0.25">
      <c r="A281" s="294"/>
      <c r="B281" s="294"/>
      <c r="C281" s="294"/>
      <c r="D281" s="294"/>
      <c r="E281" s="294"/>
      <c r="F281" s="294"/>
      <c r="G281" s="294"/>
      <c r="H281" s="294"/>
      <c r="I281" s="294"/>
    </row>
    <row r="282" spans="1:9" ht="18" x14ac:dyDescent="0.25">
      <c r="A282" s="294"/>
      <c r="B282" s="294"/>
      <c r="C282" s="294"/>
      <c r="D282" s="294"/>
      <c r="E282" s="294"/>
      <c r="F282" s="294"/>
      <c r="G282" s="294"/>
      <c r="H282" s="294"/>
      <c r="I282" s="294"/>
    </row>
    <row r="283" spans="1:9" ht="18" x14ac:dyDescent="0.25">
      <c r="A283" s="294"/>
      <c r="B283" s="294"/>
      <c r="C283" s="294"/>
      <c r="D283" s="294"/>
      <c r="E283" s="294"/>
      <c r="F283" s="294"/>
      <c r="G283" s="294"/>
      <c r="H283" s="294"/>
      <c r="I283" s="294"/>
    </row>
    <row r="284" spans="1:9" ht="18" x14ac:dyDescent="0.25">
      <c r="A284" s="294"/>
      <c r="B284" s="294"/>
      <c r="C284" s="294"/>
      <c r="D284" s="294"/>
      <c r="E284" s="294"/>
      <c r="F284" s="294"/>
      <c r="G284" s="294"/>
      <c r="H284" s="294"/>
      <c r="I284" s="294"/>
    </row>
    <row r="285" spans="1:9" ht="18" x14ac:dyDescent="0.25">
      <c r="A285" s="294"/>
      <c r="B285" s="294"/>
      <c r="C285" s="294"/>
      <c r="D285" s="294"/>
      <c r="E285" s="294"/>
      <c r="F285" s="294"/>
      <c r="G285" s="294"/>
      <c r="H285" s="294"/>
      <c r="I285" s="294"/>
    </row>
    <row r="286" spans="1:9" ht="18" x14ac:dyDescent="0.25">
      <c r="A286" s="294"/>
      <c r="B286" s="294"/>
      <c r="C286" s="294"/>
      <c r="D286" s="294"/>
      <c r="E286" s="294"/>
      <c r="F286" s="294"/>
      <c r="G286" s="294"/>
      <c r="H286" s="294"/>
      <c r="I286" s="294"/>
    </row>
    <row r="287" spans="1:9" ht="18" x14ac:dyDescent="0.25">
      <c r="A287" s="294"/>
      <c r="B287" s="294"/>
      <c r="C287" s="294"/>
      <c r="D287" s="294"/>
      <c r="E287" s="294"/>
      <c r="F287" s="294"/>
      <c r="G287" s="294"/>
      <c r="H287" s="294"/>
      <c r="I287" s="294"/>
    </row>
    <row r="288" spans="1:9" ht="18" x14ac:dyDescent="0.25">
      <c r="A288" s="294"/>
      <c r="B288" s="294"/>
      <c r="C288" s="294"/>
      <c r="D288" s="294"/>
      <c r="E288" s="294"/>
      <c r="F288" s="294"/>
      <c r="G288" s="294"/>
      <c r="H288" s="294"/>
      <c r="I288" s="294"/>
    </row>
    <row r="289" spans="1:9" ht="18" x14ac:dyDescent="0.25">
      <c r="A289" s="294"/>
      <c r="B289" s="294"/>
      <c r="C289" s="294"/>
      <c r="D289" s="294"/>
      <c r="E289" s="294"/>
      <c r="F289" s="294"/>
      <c r="G289" s="294"/>
      <c r="H289" s="294"/>
      <c r="I289" s="294"/>
    </row>
    <row r="290" spans="1:9" ht="18" x14ac:dyDescent="0.25">
      <c r="A290" s="294"/>
      <c r="B290" s="294"/>
      <c r="C290" s="294"/>
      <c r="D290" s="294"/>
      <c r="E290" s="294"/>
      <c r="F290" s="294"/>
      <c r="G290" s="294"/>
      <c r="H290" s="294"/>
      <c r="I290" s="294"/>
    </row>
    <row r="291" spans="1:9" ht="18" x14ac:dyDescent="0.25">
      <c r="A291" s="294"/>
      <c r="B291" s="294"/>
      <c r="C291" s="294"/>
      <c r="D291" s="294"/>
      <c r="E291" s="294"/>
      <c r="F291" s="294"/>
      <c r="G291" s="294"/>
      <c r="H291" s="294"/>
      <c r="I291" s="294"/>
    </row>
  </sheetData>
  <mergeCells count="9">
    <mergeCell ref="A9:B9"/>
    <mergeCell ref="C9:F9"/>
    <mergeCell ref="I9:I10"/>
    <mergeCell ref="A3:I3"/>
    <mergeCell ref="A4:I4"/>
    <mergeCell ref="A5:I5"/>
    <mergeCell ref="A6:I6"/>
    <mergeCell ref="A7:I7"/>
    <mergeCell ref="A8:I8"/>
  </mergeCells>
  <pageMargins left="0.51181102362204722" right="0.11811023622047245" top="0.35433070866141736" bottom="0.35433070866141736" header="0.31496062992125984" footer="0.31496062992125984"/>
  <pageSetup scale="65" orientation="landscape" horizontalDpi="120" verticalDpi="72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M164"/>
  <sheetViews>
    <sheetView topLeftCell="A115" workbookViewId="0">
      <selection activeCell="H68" sqref="H68"/>
    </sheetView>
  </sheetViews>
  <sheetFormatPr baseColWidth="10" defaultRowHeight="15" x14ac:dyDescent="0.25"/>
  <cols>
    <col min="1" max="1" width="11.5703125" bestFit="1" customWidth="1"/>
    <col min="2" max="2" width="49.42578125" customWidth="1"/>
    <col min="3" max="3" width="19.140625" customWidth="1"/>
    <col min="4" max="4" width="21.85546875" customWidth="1"/>
    <col min="5" max="5" width="22" customWidth="1"/>
    <col min="6" max="6" width="18" customWidth="1"/>
    <col min="7" max="7" width="18.42578125" customWidth="1"/>
    <col min="8" max="9" width="15.85546875" customWidth="1"/>
    <col min="10" max="10" width="11.7109375" bestFit="1" customWidth="1"/>
    <col min="11" max="11" width="16" customWidth="1"/>
    <col min="12" max="12" width="16.42578125" customWidth="1"/>
    <col min="13" max="13" width="16.85546875" customWidth="1"/>
  </cols>
  <sheetData>
    <row r="2" spans="1:13" ht="18" x14ac:dyDescent="0.25">
      <c r="A2" s="672" t="s">
        <v>401</v>
      </c>
      <c r="B2" s="672"/>
      <c r="C2" s="672"/>
      <c r="D2" s="672"/>
      <c r="E2" s="672"/>
      <c r="F2" s="215"/>
      <c r="G2" s="215"/>
      <c r="H2" s="215"/>
      <c r="I2" s="215"/>
      <c r="J2" s="215"/>
      <c r="K2" s="215"/>
      <c r="L2" s="215"/>
      <c r="M2" s="215"/>
    </row>
    <row r="3" spans="1:13" ht="18" x14ac:dyDescent="0.25">
      <c r="A3" s="672" t="s">
        <v>402</v>
      </c>
      <c r="B3" s="672"/>
      <c r="C3" s="672"/>
      <c r="D3" s="672"/>
      <c r="E3" s="672"/>
      <c r="F3" s="215"/>
      <c r="G3" s="215"/>
      <c r="H3" s="215"/>
      <c r="I3" s="215"/>
      <c r="J3" s="215"/>
      <c r="K3" s="215"/>
      <c r="L3" s="215"/>
      <c r="M3" s="215"/>
    </row>
    <row r="4" spans="1:13" ht="18" x14ac:dyDescent="0.25">
      <c r="A4" s="672" t="s">
        <v>163</v>
      </c>
      <c r="B4" s="672"/>
      <c r="C4" s="672"/>
      <c r="D4" s="672"/>
      <c r="E4" s="672"/>
      <c r="F4" s="215"/>
      <c r="G4" s="215"/>
      <c r="H4" s="215"/>
      <c r="I4" s="215"/>
      <c r="J4" s="215"/>
      <c r="K4" s="215"/>
      <c r="L4" s="215"/>
      <c r="M4" s="215"/>
    </row>
    <row r="5" spans="1:13" ht="18" x14ac:dyDescent="0.25">
      <c r="A5" s="672" t="s">
        <v>438</v>
      </c>
      <c r="B5" s="672"/>
      <c r="C5" s="672"/>
      <c r="D5" s="672"/>
      <c r="E5" s="672"/>
      <c r="F5" s="215"/>
      <c r="G5" s="215"/>
      <c r="H5" s="215"/>
      <c r="I5" s="215"/>
      <c r="J5" s="215"/>
      <c r="K5" s="215"/>
      <c r="L5" s="215"/>
      <c r="M5" s="215"/>
    </row>
    <row r="6" spans="1:13" ht="18" x14ac:dyDescent="0.25">
      <c r="A6" s="672" t="s">
        <v>403</v>
      </c>
      <c r="B6" s="672"/>
      <c r="C6" s="672"/>
      <c r="D6" s="672"/>
      <c r="E6" s="672"/>
      <c r="F6" s="215"/>
      <c r="G6" s="215"/>
      <c r="H6" s="215"/>
      <c r="I6" s="215"/>
      <c r="J6" s="215"/>
      <c r="K6" s="215"/>
      <c r="L6" s="215"/>
      <c r="M6" s="215"/>
    </row>
    <row r="7" spans="1:13" ht="18" x14ac:dyDescent="0.25">
      <c r="A7" s="672" t="s">
        <v>404</v>
      </c>
      <c r="B7" s="672"/>
      <c r="C7" s="672"/>
      <c r="D7" s="672"/>
      <c r="E7" s="672"/>
      <c r="F7" s="215"/>
      <c r="G7" s="215"/>
      <c r="H7" s="215"/>
      <c r="I7" s="215"/>
      <c r="J7" s="215"/>
      <c r="K7" s="215"/>
      <c r="L7" s="215"/>
      <c r="M7" s="215"/>
    </row>
    <row r="8" spans="1:13" ht="18" x14ac:dyDescent="0.25">
      <c r="A8" s="673" t="s">
        <v>499</v>
      </c>
      <c r="B8" s="673"/>
      <c r="C8" s="673"/>
      <c r="D8" s="673"/>
      <c r="E8" s="673"/>
      <c r="F8" s="215"/>
      <c r="G8" s="215"/>
      <c r="H8" s="215"/>
      <c r="I8" s="215"/>
      <c r="J8" s="215"/>
      <c r="K8" s="215"/>
      <c r="L8" s="215"/>
      <c r="M8" s="215"/>
    </row>
    <row r="9" spans="1:13" ht="18" x14ac:dyDescent="0.25">
      <c r="A9" s="664" t="s">
        <v>269</v>
      </c>
      <c r="B9" s="664"/>
      <c r="C9" s="664" t="s">
        <v>270</v>
      </c>
      <c r="D9" s="664"/>
      <c r="E9" s="665" t="s">
        <v>93</v>
      </c>
      <c r="F9" s="215"/>
      <c r="G9" s="215"/>
      <c r="H9" s="215"/>
      <c r="I9" s="215"/>
      <c r="J9" s="215"/>
      <c r="K9" s="215"/>
      <c r="L9" s="215"/>
      <c r="M9" s="215"/>
    </row>
    <row r="10" spans="1:13" ht="72" x14ac:dyDescent="0.25">
      <c r="A10" s="217" t="s">
        <v>271</v>
      </c>
      <c r="B10" s="217" t="s">
        <v>272</v>
      </c>
      <c r="C10" s="218" t="s">
        <v>405</v>
      </c>
      <c r="D10" s="218" t="s">
        <v>275</v>
      </c>
      <c r="E10" s="665"/>
      <c r="F10" s="215"/>
      <c r="G10" s="215"/>
      <c r="H10" s="215"/>
      <c r="I10" s="215"/>
      <c r="J10" s="215"/>
      <c r="K10" s="215"/>
      <c r="L10" s="215"/>
      <c r="M10" s="215"/>
    </row>
    <row r="11" spans="1:13" ht="18" x14ac:dyDescent="0.25">
      <c r="A11" s="219">
        <v>51</v>
      </c>
      <c r="B11" s="220" t="s">
        <v>192</v>
      </c>
      <c r="C11" s="221">
        <f>SUM(C12,C17,C21,C24,C26,C28,C34)</f>
        <v>171018</v>
      </c>
      <c r="D11" s="221">
        <f>SUM(D12,D17,D21,D24,D26,D28,D34)+D31</f>
        <v>1500</v>
      </c>
      <c r="E11" s="221"/>
      <c r="F11" s="215"/>
      <c r="G11" s="215"/>
      <c r="H11" s="215"/>
      <c r="I11" s="215"/>
      <c r="J11" s="215"/>
      <c r="K11" s="215"/>
      <c r="L11" s="215"/>
      <c r="M11" s="215"/>
    </row>
    <row r="12" spans="1:13" ht="18" x14ac:dyDescent="0.25">
      <c r="A12" s="222">
        <v>511</v>
      </c>
      <c r="B12" s="223" t="s">
        <v>276</v>
      </c>
      <c r="C12" s="224">
        <f>SUM(C13:C16)</f>
        <v>152918</v>
      </c>
      <c r="D12" s="224">
        <f>SUM(D13:D16)</f>
        <v>0</v>
      </c>
      <c r="E12" s="225"/>
      <c r="F12" s="215"/>
      <c r="G12" s="215"/>
      <c r="H12" s="215"/>
      <c r="I12" s="215"/>
      <c r="J12" s="215"/>
      <c r="K12" s="215"/>
      <c r="L12" s="215"/>
      <c r="M12" s="215"/>
    </row>
    <row r="13" spans="1:13" ht="18" x14ac:dyDescent="0.25">
      <c r="A13" s="226" t="s">
        <v>277</v>
      </c>
      <c r="B13" s="227" t="s">
        <v>278</v>
      </c>
      <c r="C13" s="228">
        <v>63912</v>
      </c>
      <c r="D13" s="228">
        <v>0</v>
      </c>
      <c r="E13" s="225"/>
      <c r="F13" s="215"/>
      <c r="G13" s="215"/>
      <c r="H13" s="215"/>
      <c r="I13" s="215"/>
      <c r="J13" s="215"/>
      <c r="K13" s="215"/>
      <c r="L13" s="215"/>
      <c r="M13" s="215"/>
    </row>
    <row r="14" spans="1:13" ht="18" x14ac:dyDescent="0.25">
      <c r="A14" s="226" t="s">
        <v>279</v>
      </c>
      <c r="B14" s="227" t="s">
        <v>280</v>
      </c>
      <c r="C14" s="228">
        <v>5326</v>
      </c>
      <c r="D14" s="228">
        <v>0</v>
      </c>
      <c r="E14" s="225"/>
      <c r="F14" s="215"/>
      <c r="G14" s="215"/>
      <c r="H14" s="215"/>
      <c r="I14" s="215"/>
      <c r="J14" s="215"/>
      <c r="K14" s="215"/>
      <c r="L14" s="215"/>
      <c r="M14" s="215"/>
    </row>
    <row r="15" spans="1:13" ht="18" x14ac:dyDescent="0.25">
      <c r="A15" s="226" t="s">
        <v>281</v>
      </c>
      <c r="B15" s="227" t="s">
        <v>282</v>
      </c>
      <c r="C15" s="228">
        <v>83680</v>
      </c>
      <c r="D15" s="228">
        <v>0</v>
      </c>
      <c r="E15" s="225"/>
      <c r="F15" s="215"/>
      <c r="G15" s="215"/>
      <c r="H15" s="215"/>
      <c r="I15" s="215"/>
      <c r="J15" s="215"/>
      <c r="K15" s="215"/>
      <c r="L15" s="215"/>
      <c r="M15" s="215"/>
    </row>
    <row r="16" spans="1:13" ht="18" x14ac:dyDescent="0.25">
      <c r="A16" s="226" t="s">
        <v>283</v>
      </c>
      <c r="B16" s="227" t="s">
        <v>284</v>
      </c>
      <c r="C16" s="229">
        <v>0</v>
      </c>
      <c r="D16" s="229">
        <v>0</v>
      </c>
      <c r="E16" s="230"/>
      <c r="F16" s="231"/>
      <c r="G16" s="215"/>
      <c r="H16" s="215"/>
      <c r="I16" s="215"/>
      <c r="J16" s="215"/>
      <c r="K16" s="215"/>
      <c r="L16" s="215"/>
      <c r="M16" s="215"/>
    </row>
    <row r="17" spans="1:13" ht="18" x14ac:dyDescent="0.25">
      <c r="A17" s="232" t="s">
        <v>285</v>
      </c>
      <c r="B17" s="233" t="s">
        <v>286</v>
      </c>
      <c r="C17" s="224">
        <f>SUM(C18:C20)</f>
        <v>3000</v>
      </c>
      <c r="D17" s="224">
        <f>SUM(D18:D20)</f>
        <v>0</v>
      </c>
      <c r="E17" s="225"/>
      <c r="F17" s="215"/>
      <c r="G17" s="215"/>
      <c r="H17" s="215"/>
      <c r="I17" s="215"/>
      <c r="J17" s="215"/>
      <c r="K17" s="215"/>
      <c r="L17" s="215"/>
      <c r="M17" s="215"/>
    </row>
    <row r="18" spans="1:13" ht="18" x14ac:dyDescent="0.25">
      <c r="A18" s="226" t="s">
        <v>287</v>
      </c>
      <c r="B18" s="227" t="s">
        <v>278</v>
      </c>
      <c r="C18" s="228">
        <v>3000</v>
      </c>
      <c r="D18" s="228">
        <v>0</v>
      </c>
      <c r="E18" s="225"/>
      <c r="F18" s="215"/>
      <c r="G18" s="215"/>
      <c r="H18" s="215"/>
      <c r="I18" s="215"/>
      <c r="J18" s="215"/>
      <c r="K18" s="215"/>
      <c r="L18" s="215"/>
      <c r="M18" s="215"/>
    </row>
    <row r="19" spans="1:13" ht="18" x14ac:dyDescent="0.25">
      <c r="A19" s="234">
        <v>51202</v>
      </c>
      <c r="B19" s="235" t="s">
        <v>288</v>
      </c>
      <c r="C19" s="228">
        <v>0</v>
      </c>
      <c r="D19" s="228">
        <v>0</v>
      </c>
      <c r="E19" s="225"/>
      <c r="F19" s="215"/>
      <c r="G19" s="215"/>
      <c r="H19" s="215"/>
      <c r="I19" s="215"/>
      <c r="J19" s="215"/>
      <c r="K19" s="215"/>
      <c r="L19" s="215"/>
      <c r="M19" s="215"/>
    </row>
    <row r="20" spans="1:13" ht="18" x14ac:dyDescent="0.25">
      <c r="A20" s="226" t="s">
        <v>289</v>
      </c>
      <c r="B20" s="227" t="s">
        <v>280</v>
      </c>
      <c r="C20" s="228">
        <v>0</v>
      </c>
      <c r="D20" s="228">
        <v>0</v>
      </c>
      <c r="E20" s="225"/>
      <c r="F20" s="215"/>
      <c r="G20" s="215"/>
      <c r="H20" s="215"/>
      <c r="I20" s="215"/>
      <c r="J20" s="215"/>
      <c r="K20" s="215"/>
      <c r="L20" s="215"/>
      <c r="M20" s="215"/>
    </row>
    <row r="21" spans="1:13" ht="18" x14ac:dyDescent="0.25">
      <c r="A21" s="232" t="s">
        <v>290</v>
      </c>
      <c r="B21" s="233" t="s">
        <v>291</v>
      </c>
      <c r="C21" s="224">
        <f>SUM(C22:C23)</f>
        <v>600</v>
      </c>
      <c r="D21" s="224">
        <f>SUM(D22:D23)</f>
        <v>0</v>
      </c>
      <c r="E21" s="225"/>
      <c r="F21" s="215"/>
      <c r="G21" s="215"/>
      <c r="H21" s="215"/>
      <c r="I21" s="215"/>
      <c r="J21" s="215"/>
      <c r="K21" s="215"/>
      <c r="L21" s="215"/>
      <c r="M21" s="215"/>
    </row>
    <row r="22" spans="1:13" ht="18" x14ac:dyDescent="0.25">
      <c r="A22" s="234">
        <v>51301</v>
      </c>
      <c r="B22" s="235" t="s">
        <v>292</v>
      </c>
      <c r="C22" s="236">
        <v>600</v>
      </c>
      <c r="D22" s="236">
        <v>0</v>
      </c>
      <c r="E22" s="230"/>
      <c r="F22" s="215"/>
      <c r="G22" s="215"/>
      <c r="H22" s="215"/>
      <c r="I22" s="215"/>
      <c r="J22" s="215"/>
      <c r="K22" s="215"/>
      <c r="L22" s="215"/>
      <c r="M22" s="215"/>
    </row>
    <row r="23" spans="1:13" ht="18" x14ac:dyDescent="0.25">
      <c r="A23" s="234">
        <v>51302</v>
      </c>
      <c r="B23" s="235" t="s">
        <v>293</v>
      </c>
      <c r="C23" s="237">
        <v>0</v>
      </c>
      <c r="D23" s="237">
        <v>0</v>
      </c>
      <c r="E23" s="225"/>
      <c r="F23" s="215"/>
      <c r="G23" s="215"/>
      <c r="H23" s="215"/>
      <c r="I23" s="215"/>
      <c r="J23" s="215"/>
      <c r="K23" s="215"/>
      <c r="L23" s="215"/>
      <c r="M23" s="215"/>
    </row>
    <row r="24" spans="1:13" ht="18" x14ac:dyDescent="0.25">
      <c r="A24" s="222">
        <v>514</v>
      </c>
      <c r="B24" s="238" t="s">
        <v>294</v>
      </c>
      <c r="C24" s="239">
        <f>SUM(C25)</f>
        <v>4000</v>
      </c>
      <c r="D24" s="239">
        <f>SUM(D25)</f>
        <v>0</v>
      </c>
      <c r="E24" s="225"/>
      <c r="F24" s="215"/>
      <c r="G24" s="215"/>
      <c r="H24" s="215"/>
      <c r="I24" s="215"/>
      <c r="J24" s="215"/>
      <c r="K24" s="215"/>
      <c r="L24" s="215"/>
      <c r="M24" s="215"/>
    </row>
    <row r="25" spans="1:13" ht="18" x14ac:dyDescent="0.25">
      <c r="A25" s="226" t="s">
        <v>295</v>
      </c>
      <c r="B25" s="227" t="s">
        <v>296</v>
      </c>
      <c r="C25" s="228">
        <v>4000</v>
      </c>
      <c r="D25" s="228">
        <v>0</v>
      </c>
      <c r="E25" s="225"/>
      <c r="F25" s="215"/>
      <c r="G25" s="215"/>
      <c r="H25" s="215"/>
      <c r="I25" s="215"/>
      <c r="J25" s="215"/>
      <c r="K25" s="215"/>
      <c r="L25" s="215"/>
      <c r="M25" s="215"/>
    </row>
    <row r="26" spans="1:13" ht="18" x14ac:dyDescent="0.25">
      <c r="A26" s="222">
        <v>515</v>
      </c>
      <c r="B26" s="238" t="s">
        <v>297</v>
      </c>
      <c r="C26" s="224">
        <f>SUM(C27)</f>
        <v>4500</v>
      </c>
      <c r="D26" s="224">
        <f>SUM(D27)</f>
        <v>0</v>
      </c>
      <c r="E26" s="225"/>
      <c r="F26" s="215"/>
      <c r="G26" s="215"/>
      <c r="H26" s="215"/>
      <c r="I26" s="215"/>
      <c r="J26" s="215"/>
      <c r="K26" s="215"/>
      <c r="L26" s="215"/>
      <c r="M26" s="215"/>
    </row>
    <row r="27" spans="1:13" ht="18" x14ac:dyDescent="0.25">
      <c r="A27" s="226" t="s">
        <v>298</v>
      </c>
      <c r="B27" s="227" t="s">
        <v>299</v>
      </c>
      <c r="C27" s="228">
        <v>4500</v>
      </c>
      <c r="D27" s="228">
        <v>0</v>
      </c>
      <c r="E27" s="225"/>
      <c r="F27" s="215"/>
      <c r="G27" s="215"/>
      <c r="H27" s="215"/>
      <c r="I27" s="215"/>
      <c r="J27" s="215"/>
      <c r="K27" s="215"/>
      <c r="L27" s="215"/>
      <c r="M27" s="215"/>
    </row>
    <row r="28" spans="1:13" ht="18" x14ac:dyDescent="0.25">
      <c r="A28" s="232" t="s">
        <v>300</v>
      </c>
      <c r="B28" s="233" t="s">
        <v>406</v>
      </c>
      <c r="C28" s="224">
        <f>SUM(C29:C30)</f>
        <v>5000</v>
      </c>
      <c r="D28" s="224">
        <f>SUM(D29:D30)</f>
        <v>0</v>
      </c>
      <c r="E28" s="225"/>
      <c r="F28" s="215"/>
      <c r="G28" s="215"/>
      <c r="H28" s="215"/>
      <c r="I28" s="215"/>
      <c r="J28" s="215"/>
      <c r="K28" s="215"/>
      <c r="L28" s="215"/>
      <c r="M28" s="215"/>
    </row>
    <row r="29" spans="1:13" ht="18" x14ac:dyDescent="0.25">
      <c r="A29" s="234">
        <v>51601</v>
      </c>
      <c r="B29" s="235" t="s">
        <v>301</v>
      </c>
      <c r="C29" s="237">
        <v>5000</v>
      </c>
      <c r="D29" s="237">
        <v>0</v>
      </c>
      <c r="E29" s="225"/>
      <c r="F29" s="215"/>
      <c r="G29" s="215"/>
      <c r="H29" s="215"/>
      <c r="I29" s="215"/>
      <c r="J29" s="215"/>
      <c r="K29" s="215"/>
      <c r="L29" s="215"/>
      <c r="M29" s="215"/>
    </row>
    <row r="30" spans="1:13" ht="18" x14ac:dyDescent="0.25">
      <c r="A30" s="234">
        <v>51602</v>
      </c>
      <c r="B30" s="235" t="s">
        <v>303</v>
      </c>
      <c r="C30" s="237">
        <v>0</v>
      </c>
      <c r="D30" s="237">
        <v>0</v>
      </c>
      <c r="E30" s="225"/>
      <c r="F30" s="215"/>
      <c r="G30" s="215"/>
      <c r="H30" s="215"/>
      <c r="I30" s="215"/>
      <c r="J30" s="215"/>
      <c r="K30" s="215"/>
      <c r="L30" s="215"/>
      <c r="M30" s="215"/>
    </row>
    <row r="31" spans="1:13" ht="18" x14ac:dyDescent="0.25">
      <c r="A31" s="222">
        <v>517</v>
      </c>
      <c r="B31" s="238" t="s">
        <v>304</v>
      </c>
      <c r="C31" s="239">
        <v>0</v>
      </c>
      <c r="D31" s="239">
        <f>SUM(D32:D33)</f>
        <v>1500</v>
      </c>
      <c r="E31" s="225"/>
      <c r="F31" s="215"/>
      <c r="G31" s="215"/>
      <c r="H31" s="215"/>
      <c r="I31" s="215"/>
      <c r="J31" s="215"/>
      <c r="K31" s="215"/>
      <c r="L31" s="215"/>
      <c r="M31" s="215"/>
    </row>
    <row r="32" spans="1:13" ht="18" x14ac:dyDescent="0.25">
      <c r="A32" s="234">
        <v>51701</v>
      </c>
      <c r="B32" s="235" t="s">
        <v>305</v>
      </c>
      <c r="C32" s="237">
        <v>0</v>
      </c>
      <c r="D32" s="237">
        <v>1500</v>
      </c>
      <c r="E32" s="225"/>
      <c r="F32" s="215"/>
      <c r="G32" s="215"/>
      <c r="H32" s="215"/>
      <c r="I32" s="215"/>
      <c r="J32" s="215"/>
      <c r="K32" s="215"/>
      <c r="L32" s="215"/>
      <c r="M32" s="215"/>
    </row>
    <row r="33" spans="1:13" ht="18" x14ac:dyDescent="0.25">
      <c r="A33" s="234">
        <v>51702</v>
      </c>
      <c r="B33" s="235" t="s">
        <v>306</v>
      </c>
      <c r="C33" s="237">
        <v>0</v>
      </c>
      <c r="D33" s="237">
        <v>0</v>
      </c>
      <c r="E33" s="225"/>
      <c r="F33" s="215"/>
      <c r="G33" s="215"/>
      <c r="H33" s="215"/>
      <c r="I33" s="215"/>
      <c r="J33" s="215"/>
      <c r="K33" s="215"/>
      <c r="L33" s="215"/>
      <c r="M33" s="215"/>
    </row>
    <row r="34" spans="1:13" ht="18" x14ac:dyDescent="0.25">
      <c r="A34" s="222">
        <v>519</v>
      </c>
      <c r="B34" s="238" t="s">
        <v>307</v>
      </c>
      <c r="C34" s="239">
        <f>SUM(C35:C36)</f>
        <v>1000</v>
      </c>
      <c r="D34" s="239">
        <f>SUM(D35:D36)</f>
        <v>0</v>
      </c>
      <c r="E34" s="225"/>
      <c r="F34" s="215"/>
      <c r="G34" s="215"/>
      <c r="H34" s="215"/>
      <c r="I34" s="215"/>
      <c r="J34" s="215"/>
      <c r="K34" s="215"/>
      <c r="L34" s="215"/>
      <c r="M34" s="215"/>
    </row>
    <row r="35" spans="1:13" ht="18" x14ac:dyDescent="0.25">
      <c r="A35" s="234">
        <v>51901</v>
      </c>
      <c r="B35" s="235" t="s">
        <v>308</v>
      </c>
      <c r="C35" s="237">
        <v>1000</v>
      </c>
      <c r="D35" s="237">
        <v>0</v>
      </c>
      <c r="E35" s="225"/>
      <c r="F35" s="215"/>
      <c r="G35" s="215"/>
      <c r="H35" s="215"/>
      <c r="I35" s="215"/>
      <c r="J35" s="215"/>
      <c r="K35" s="215"/>
      <c r="L35" s="215"/>
      <c r="M35" s="215"/>
    </row>
    <row r="36" spans="1:13" ht="18" x14ac:dyDescent="0.25">
      <c r="A36" s="234">
        <v>51999</v>
      </c>
      <c r="B36" s="235" t="s">
        <v>307</v>
      </c>
      <c r="C36" s="237">
        <v>0</v>
      </c>
      <c r="D36" s="237">
        <v>0</v>
      </c>
      <c r="E36" s="225"/>
      <c r="F36" s="215"/>
      <c r="G36" s="215"/>
      <c r="H36" s="215"/>
      <c r="I36" s="215"/>
      <c r="J36" s="215"/>
      <c r="K36" s="215"/>
      <c r="L36" s="215"/>
      <c r="M36" s="215"/>
    </row>
    <row r="37" spans="1:13" ht="18" x14ac:dyDescent="0.25">
      <c r="A37" s="222">
        <v>54</v>
      </c>
      <c r="B37" s="238" t="s">
        <v>193</v>
      </c>
      <c r="C37" s="224">
        <f>SUM(C38,C58,C64,C81,)</f>
        <v>169884.82</v>
      </c>
      <c r="D37" s="224">
        <f>SUM(D38,D58,D64,D81,)</f>
        <v>10844</v>
      </c>
      <c r="E37" s="225"/>
      <c r="F37" s="215"/>
      <c r="G37" s="215"/>
      <c r="H37" s="215"/>
      <c r="I37" s="215"/>
      <c r="J37" s="215"/>
      <c r="K37" s="215"/>
      <c r="L37" s="215"/>
      <c r="M37" s="215"/>
    </row>
    <row r="38" spans="1:13" ht="18" x14ac:dyDescent="0.25">
      <c r="A38" s="222">
        <v>541</v>
      </c>
      <c r="B38" s="238" t="s">
        <v>309</v>
      </c>
      <c r="C38" s="239">
        <f>SUM(C39:C57)</f>
        <v>35384.82</v>
      </c>
      <c r="D38" s="239">
        <f>SUM(D39:D57)</f>
        <v>1500</v>
      </c>
      <c r="E38" s="225"/>
      <c r="F38" s="215"/>
      <c r="G38" s="215"/>
      <c r="H38" s="215"/>
      <c r="I38" s="215"/>
      <c r="J38" s="215"/>
      <c r="K38" s="215"/>
      <c r="L38" s="215"/>
      <c r="M38" s="215"/>
    </row>
    <row r="39" spans="1:13" ht="18" x14ac:dyDescent="0.25">
      <c r="A39" s="234">
        <v>54101</v>
      </c>
      <c r="B39" s="235" t="s">
        <v>310</v>
      </c>
      <c r="C39" s="237">
        <v>0</v>
      </c>
      <c r="D39" s="237">
        <v>0</v>
      </c>
      <c r="E39" s="225"/>
      <c r="F39" s="215"/>
      <c r="G39" s="215"/>
      <c r="H39" s="215"/>
      <c r="I39" s="215"/>
      <c r="J39" s="215"/>
      <c r="K39" s="215"/>
      <c r="L39" s="215"/>
      <c r="M39" s="215"/>
    </row>
    <row r="40" spans="1:13" ht="18" x14ac:dyDescent="0.25">
      <c r="A40" s="234">
        <v>54103</v>
      </c>
      <c r="B40" s="235" t="s">
        <v>311</v>
      </c>
      <c r="C40" s="237">
        <v>0</v>
      </c>
      <c r="D40" s="237">
        <v>0</v>
      </c>
      <c r="E40" s="225"/>
      <c r="F40" s="215"/>
      <c r="G40" s="215"/>
      <c r="H40" s="215"/>
      <c r="I40" s="215"/>
      <c r="J40" s="215"/>
      <c r="K40" s="215"/>
      <c r="L40" s="215"/>
      <c r="M40" s="215"/>
    </row>
    <row r="41" spans="1:13" ht="18" x14ac:dyDescent="0.25">
      <c r="A41" s="234">
        <v>54104</v>
      </c>
      <c r="B41" s="235" t="s">
        <v>312</v>
      </c>
      <c r="C41" s="237">
        <v>0</v>
      </c>
      <c r="D41" s="237">
        <v>0</v>
      </c>
      <c r="E41" s="225"/>
      <c r="F41" s="215"/>
      <c r="G41" s="215"/>
      <c r="H41" s="215"/>
      <c r="I41" s="215"/>
      <c r="J41" s="215"/>
      <c r="K41" s="215"/>
      <c r="L41" s="215"/>
      <c r="M41" s="215"/>
    </row>
    <row r="42" spans="1:13" ht="18" x14ac:dyDescent="0.25">
      <c r="A42" s="234">
        <v>54105</v>
      </c>
      <c r="B42" s="235" t="s">
        <v>313</v>
      </c>
      <c r="C42" s="237">
        <v>5000</v>
      </c>
      <c r="D42" s="237">
        <v>0</v>
      </c>
      <c r="E42" s="225"/>
      <c r="F42" s="215"/>
      <c r="G42" s="215"/>
      <c r="H42" s="215"/>
      <c r="I42" s="215"/>
      <c r="J42" s="215"/>
      <c r="K42" s="215"/>
      <c r="L42" s="215"/>
      <c r="M42" s="215"/>
    </row>
    <row r="43" spans="1:13" ht="18" x14ac:dyDescent="0.25">
      <c r="A43" s="234">
        <v>54106</v>
      </c>
      <c r="B43" s="235" t="s">
        <v>314</v>
      </c>
      <c r="C43" s="237">
        <v>301</v>
      </c>
      <c r="D43" s="237">
        <v>0</v>
      </c>
      <c r="E43" s="225"/>
      <c r="F43" s="215"/>
      <c r="G43" s="215"/>
      <c r="H43" s="215"/>
      <c r="I43" s="215"/>
      <c r="J43" s="215"/>
      <c r="K43" s="215"/>
      <c r="L43" s="215"/>
      <c r="M43" s="215"/>
    </row>
    <row r="44" spans="1:13" ht="18" x14ac:dyDescent="0.25">
      <c r="A44" s="234">
        <v>54107</v>
      </c>
      <c r="B44" s="235" t="s">
        <v>315</v>
      </c>
      <c r="C44" s="237">
        <v>0</v>
      </c>
      <c r="D44" s="237">
        <v>0</v>
      </c>
      <c r="E44" s="225"/>
      <c r="F44" s="215"/>
      <c r="G44" s="215"/>
      <c r="H44" s="215"/>
      <c r="I44" s="215"/>
      <c r="J44" s="215"/>
      <c r="K44" s="215"/>
      <c r="L44" s="215"/>
      <c r="M44" s="215"/>
    </row>
    <row r="45" spans="1:13" ht="18" x14ac:dyDescent="0.25">
      <c r="A45" s="234">
        <v>54108</v>
      </c>
      <c r="B45" s="235" t="s">
        <v>316</v>
      </c>
      <c r="C45" s="237">
        <v>0</v>
      </c>
      <c r="D45" s="237">
        <v>0</v>
      </c>
      <c r="E45" s="225"/>
      <c r="F45" s="215"/>
      <c r="G45" s="215"/>
      <c r="H45" s="215"/>
      <c r="I45" s="215"/>
      <c r="J45" s="215"/>
      <c r="K45" s="215"/>
      <c r="L45" s="215"/>
      <c r="M45" s="215"/>
    </row>
    <row r="46" spans="1:13" ht="18" x14ac:dyDescent="0.25">
      <c r="A46" s="234">
        <v>54109</v>
      </c>
      <c r="B46" s="235" t="s">
        <v>317</v>
      </c>
      <c r="C46" s="237">
        <v>1300</v>
      </c>
      <c r="D46" s="237">
        <v>0</v>
      </c>
      <c r="E46" s="225"/>
      <c r="F46" s="215"/>
      <c r="G46" s="215"/>
      <c r="H46" s="215"/>
      <c r="I46" s="215"/>
      <c r="J46" s="215"/>
      <c r="K46" s="215"/>
      <c r="L46" s="215"/>
      <c r="M46" s="215"/>
    </row>
    <row r="47" spans="1:13" ht="18" x14ac:dyDescent="0.25">
      <c r="A47" s="234">
        <v>54110</v>
      </c>
      <c r="B47" s="235" t="s">
        <v>318</v>
      </c>
      <c r="C47" s="236">
        <v>8881</v>
      </c>
      <c r="D47" s="236">
        <v>1000</v>
      </c>
      <c r="E47" s="230"/>
      <c r="F47" s="215"/>
      <c r="G47" s="215"/>
      <c r="H47" s="215"/>
      <c r="I47" s="215"/>
      <c r="J47" s="215"/>
      <c r="K47" s="215"/>
      <c r="L47" s="215"/>
      <c r="M47" s="215"/>
    </row>
    <row r="48" spans="1:13" ht="18" x14ac:dyDescent="0.25">
      <c r="A48" s="234">
        <v>54111</v>
      </c>
      <c r="B48" s="235" t="s">
        <v>319</v>
      </c>
      <c r="C48" s="237">
        <v>0</v>
      </c>
      <c r="D48" s="237">
        <v>0</v>
      </c>
      <c r="E48" s="225"/>
      <c r="F48" s="215"/>
      <c r="G48" s="215"/>
      <c r="H48" s="215"/>
      <c r="I48" s="215"/>
      <c r="J48" s="215"/>
      <c r="K48" s="215"/>
      <c r="L48" s="215"/>
      <c r="M48" s="215"/>
    </row>
    <row r="49" spans="1:13" ht="18" x14ac:dyDescent="0.25">
      <c r="A49" s="234">
        <v>54112</v>
      </c>
      <c r="B49" s="235" t="s">
        <v>320</v>
      </c>
      <c r="C49" s="237">
        <v>0</v>
      </c>
      <c r="D49" s="237">
        <v>0</v>
      </c>
      <c r="E49" s="225"/>
      <c r="F49" s="215"/>
      <c r="G49" s="215"/>
      <c r="H49" s="215"/>
      <c r="I49" s="215"/>
      <c r="J49" s="215"/>
      <c r="K49" s="215"/>
      <c r="L49" s="215"/>
      <c r="M49" s="215"/>
    </row>
    <row r="50" spans="1:13" ht="18" x14ac:dyDescent="0.25">
      <c r="A50" s="234">
        <v>54114</v>
      </c>
      <c r="B50" s="235" t="s">
        <v>321</v>
      </c>
      <c r="C50" s="237">
        <v>5000</v>
      </c>
      <c r="D50" s="237"/>
      <c r="E50" s="225"/>
      <c r="F50" s="215"/>
      <c r="G50" s="215"/>
      <c r="H50" s="215"/>
      <c r="I50" s="215"/>
      <c r="J50" s="215"/>
      <c r="K50" s="215"/>
      <c r="L50" s="215"/>
      <c r="M50" s="215"/>
    </row>
    <row r="51" spans="1:13" ht="18" x14ac:dyDescent="0.25">
      <c r="A51" s="234">
        <v>54115</v>
      </c>
      <c r="B51" s="235" t="s">
        <v>322</v>
      </c>
      <c r="C51" s="237">
        <v>1902.82</v>
      </c>
      <c r="D51" s="237">
        <v>500</v>
      </c>
      <c r="E51" s="225"/>
      <c r="F51" s="215"/>
      <c r="G51" s="215"/>
      <c r="H51" s="215"/>
      <c r="I51" s="215"/>
      <c r="J51" s="215"/>
      <c r="K51" s="215"/>
      <c r="L51" s="215"/>
      <c r="M51" s="215"/>
    </row>
    <row r="52" spans="1:13" ht="18" x14ac:dyDescent="0.25">
      <c r="A52" s="234">
        <v>54116</v>
      </c>
      <c r="B52" s="235" t="s">
        <v>323</v>
      </c>
      <c r="C52" s="237">
        <v>0</v>
      </c>
      <c r="D52" s="237">
        <v>0</v>
      </c>
      <c r="E52" s="225"/>
      <c r="F52" s="215"/>
      <c r="G52" s="215"/>
      <c r="H52" s="215"/>
      <c r="I52" s="215"/>
      <c r="J52" s="215"/>
      <c r="K52" s="215"/>
      <c r="L52" s="215"/>
      <c r="M52" s="215"/>
    </row>
    <row r="53" spans="1:13" ht="18" x14ac:dyDescent="0.25">
      <c r="A53" s="234">
        <v>54117</v>
      </c>
      <c r="B53" s="235" t="s">
        <v>324</v>
      </c>
      <c r="C53" s="237">
        <v>0</v>
      </c>
      <c r="D53" s="237">
        <v>0</v>
      </c>
      <c r="E53" s="225"/>
      <c r="F53" s="215"/>
      <c r="G53" s="215"/>
      <c r="H53" s="215"/>
      <c r="I53" s="215"/>
      <c r="J53" s="215"/>
      <c r="K53" s="215"/>
      <c r="L53" s="215"/>
      <c r="M53" s="215"/>
    </row>
    <row r="54" spans="1:13" ht="18" x14ac:dyDescent="0.25">
      <c r="A54" s="234">
        <v>54118</v>
      </c>
      <c r="B54" s="235" t="s">
        <v>325</v>
      </c>
      <c r="C54" s="237">
        <v>4000</v>
      </c>
      <c r="D54" s="237">
        <v>0</v>
      </c>
      <c r="E54" s="225"/>
      <c r="F54" s="215"/>
      <c r="G54" s="215"/>
      <c r="H54" s="215"/>
      <c r="I54" s="215"/>
      <c r="J54" s="215"/>
      <c r="K54" s="215"/>
      <c r="L54" s="215"/>
      <c r="M54" s="215"/>
    </row>
    <row r="55" spans="1:13" ht="18" x14ac:dyDescent="0.25">
      <c r="A55" s="234">
        <v>54119</v>
      </c>
      <c r="B55" s="235" t="s">
        <v>326</v>
      </c>
      <c r="C55" s="237">
        <v>0</v>
      </c>
      <c r="D55" s="237">
        <v>0</v>
      </c>
      <c r="E55" s="225"/>
      <c r="F55" s="215"/>
      <c r="G55" s="215"/>
      <c r="H55" s="215"/>
      <c r="I55" s="215"/>
      <c r="J55" s="215"/>
      <c r="K55" s="215"/>
      <c r="L55" s="215"/>
      <c r="M55" s="215"/>
    </row>
    <row r="56" spans="1:13" ht="18" x14ac:dyDescent="0.25">
      <c r="A56" s="234">
        <v>54121</v>
      </c>
      <c r="B56" s="235" t="s">
        <v>327</v>
      </c>
      <c r="C56" s="237">
        <v>9000</v>
      </c>
      <c r="D56" s="237">
        <v>0</v>
      </c>
      <c r="E56" s="225"/>
      <c r="F56" s="215"/>
      <c r="G56" s="215"/>
      <c r="H56" s="215"/>
      <c r="I56" s="215"/>
      <c r="J56" s="215"/>
      <c r="K56" s="215"/>
      <c r="L56" s="215"/>
      <c r="M56" s="215"/>
    </row>
    <row r="57" spans="1:13" ht="18" x14ac:dyDescent="0.25">
      <c r="A57" s="234">
        <v>54199</v>
      </c>
      <c r="B57" s="235" t="s">
        <v>328</v>
      </c>
      <c r="C57" s="237">
        <v>0</v>
      </c>
      <c r="D57" s="237">
        <v>0</v>
      </c>
      <c r="E57" s="225"/>
      <c r="F57" s="215"/>
      <c r="G57" s="215"/>
      <c r="H57" s="215"/>
      <c r="I57" s="215"/>
      <c r="J57" s="215"/>
      <c r="K57" s="215"/>
      <c r="L57" s="215"/>
      <c r="M57" s="215"/>
    </row>
    <row r="58" spans="1:13" ht="18" x14ac:dyDescent="0.25">
      <c r="A58" s="222">
        <v>542</v>
      </c>
      <c r="B58" s="238" t="s">
        <v>329</v>
      </c>
      <c r="C58" s="239">
        <f>SUM(C59:C63)</f>
        <v>119700</v>
      </c>
      <c r="D58" s="239">
        <f>SUM(D59:D63)</f>
        <v>2000</v>
      </c>
      <c r="E58" s="225"/>
      <c r="F58" s="215"/>
      <c r="G58" s="215"/>
      <c r="H58" s="215"/>
      <c r="I58" s="215"/>
      <c r="J58" s="215"/>
      <c r="K58" s="215"/>
      <c r="L58" s="215"/>
      <c r="M58" s="215"/>
    </row>
    <row r="59" spans="1:13" ht="18" x14ac:dyDescent="0.25">
      <c r="A59" s="234">
        <v>54205</v>
      </c>
      <c r="B59" s="235" t="s">
        <v>21</v>
      </c>
      <c r="C59" s="237">
        <v>58800</v>
      </c>
      <c r="D59" s="237">
        <v>0</v>
      </c>
      <c r="E59" s="225"/>
      <c r="F59" s="215"/>
      <c r="G59" s="215"/>
      <c r="H59" s="215"/>
      <c r="I59" s="215"/>
      <c r="J59" s="215"/>
      <c r="K59" s="215"/>
      <c r="L59" s="215"/>
      <c r="M59" s="215"/>
    </row>
    <row r="60" spans="1:13" ht="18" x14ac:dyDescent="0.25">
      <c r="A60" s="234">
        <v>54201</v>
      </c>
      <c r="B60" s="235" t="s">
        <v>330</v>
      </c>
      <c r="C60" s="237">
        <v>21600</v>
      </c>
      <c r="D60" s="237">
        <v>1000</v>
      </c>
      <c r="E60" s="225"/>
      <c r="F60" s="215"/>
      <c r="G60" s="215"/>
      <c r="H60" s="215"/>
      <c r="I60" s="215"/>
      <c r="J60" s="215"/>
      <c r="K60" s="215"/>
      <c r="L60" s="215"/>
      <c r="M60" s="215"/>
    </row>
    <row r="61" spans="1:13" ht="18" x14ac:dyDescent="0.25">
      <c r="A61" s="234">
        <v>54202</v>
      </c>
      <c r="B61" s="235" t="s">
        <v>331</v>
      </c>
      <c r="C61" s="237">
        <v>16800</v>
      </c>
      <c r="D61" s="237">
        <v>1000</v>
      </c>
      <c r="E61" s="225"/>
      <c r="F61" s="215"/>
      <c r="G61" s="215"/>
      <c r="H61" s="215"/>
      <c r="I61" s="215"/>
      <c r="J61" s="215"/>
      <c r="K61" s="215"/>
      <c r="L61" s="215"/>
      <c r="M61" s="215"/>
    </row>
    <row r="62" spans="1:13" ht="18" x14ac:dyDescent="0.25">
      <c r="A62" s="234">
        <v>54203</v>
      </c>
      <c r="B62" s="235" t="s">
        <v>332</v>
      </c>
      <c r="C62" s="237">
        <v>22500</v>
      </c>
      <c r="D62" s="237">
        <v>0</v>
      </c>
      <c r="E62" s="225"/>
      <c r="F62" s="215"/>
      <c r="G62" s="215"/>
      <c r="H62" s="215"/>
      <c r="I62" s="215"/>
      <c r="J62" s="215"/>
      <c r="K62" s="215"/>
      <c r="L62" s="215"/>
      <c r="M62" s="215"/>
    </row>
    <row r="63" spans="1:13" ht="18" x14ac:dyDescent="0.25">
      <c r="A63" s="234">
        <v>54204</v>
      </c>
      <c r="B63" s="215" t="s">
        <v>333</v>
      </c>
      <c r="C63" s="240">
        <v>0</v>
      </c>
      <c r="D63" s="240">
        <v>0</v>
      </c>
      <c r="E63" s="225"/>
      <c r="F63" s="215"/>
      <c r="G63" s="215"/>
      <c r="H63" s="215"/>
      <c r="I63" s="215"/>
      <c r="J63" s="215"/>
      <c r="K63" s="215"/>
      <c r="L63" s="215"/>
      <c r="M63" s="215"/>
    </row>
    <row r="64" spans="1:13" ht="18" x14ac:dyDescent="0.25">
      <c r="A64" s="222">
        <v>543</v>
      </c>
      <c r="B64" s="238" t="s">
        <v>334</v>
      </c>
      <c r="C64" s="239">
        <f>SUM(C65:C80)</f>
        <v>9500</v>
      </c>
      <c r="D64" s="239">
        <f>SUM(D65:D80)</f>
        <v>7244</v>
      </c>
      <c r="E64" s="225"/>
      <c r="F64" s="215"/>
      <c r="G64" s="215"/>
      <c r="H64" s="215"/>
      <c r="I64" s="215"/>
      <c r="J64" s="215"/>
      <c r="K64" s="215"/>
      <c r="L64" s="215"/>
      <c r="M64" s="215"/>
    </row>
    <row r="65" spans="1:13" ht="18" x14ac:dyDescent="0.25">
      <c r="A65" s="234">
        <v>54301</v>
      </c>
      <c r="B65" s="235" t="s">
        <v>335</v>
      </c>
      <c r="C65" s="237">
        <v>0</v>
      </c>
      <c r="D65" s="237">
        <v>0</v>
      </c>
      <c r="E65" s="225"/>
      <c r="F65" s="215"/>
      <c r="G65" s="215"/>
      <c r="H65" s="215"/>
      <c r="I65" s="215"/>
      <c r="J65" s="215"/>
      <c r="K65" s="215"/>
      <c r="L65" s="215"/>
      <c r="M65" s="215"/>
    </row>
    <row r="66" spans="1:13" ht="18" x14ac:dyDescent="0.25">
      <c r="A66" s="234">
        <v>54302</v>
      </c>
      <c r="B66" s="235" t="s">
        <v>336</v>
      </c>
      <c r="C66" s="237">
        <v>8000</v>
      </c>
      <c r="D66" s="237">
        <v>944</v>
      </c>
      <c r="E66" s="225"/>
      <c r="F66" s="215"/>
      <c r="G66" s="215"/>
      <c r="H66" s="215"/>
      <c r="I66" s="215"/>
      <c r="J66" s="215"/>
      <c r="K66" s="215"/>
      <c r="L66" s="215"/>
      <c r="M66" s="215"/>
    </row>
    <row r="67" spans="1:13" ht="18" x14ac:dyDescent="0.25">
      <c r="A67" s="234">
        <v>54303</v>
      </c>
      <c r="B67" s="235" t="s">
        <v>337</v>
      </c>
      <c r="C67" s="237">
        <v>0</v>
      </c>
      <c r="D67" s="237">
        <v>0</v>
      </c>
      <c r="E67" s="225"/>
      <c r="F67" s="215"/>
      <c r="G67" s="215"/>
      <c r="H67" s="215"/>
      <c r="I67" s="215"/>
      <c r="J67" s="215"/>
      <c r="K67" s="215"/>
      <c r="L67" s="215"/>
      <c r="M67" s="215"/>
    </row>
    <row r="68" spans="1:13" ht="18" x14ac:dyDescent="0.25">
      <c r="A68" s="234">
        <v>54304</v>
      </c>
      <c r="B68" s="235" t="s">
        <v>338</v>
      </c>
      <c r="C68" s="237">
        <v>0</v>
      </c>
      <c r="D68" s="237">
        <v>0</v>
      </c>
      <c r="E68" s="225"/>
      <c r="F68" s="215"/>
      <c r="G68" s="215"/>
      <c r="H68" s="215"/>
      <c r="I68" s="215"/>
      <c r="J68" s="215"/>
      <c r="K68" s="215"/>
      <c r="L68" s="215"/>
      <c r="M68" s="215"/>
    </row>
    <row r="69" spans="1:13" ht="18" x14ac:dyDescent="0.25">
      <c r="A69" s="234">
        <v>54305</v>
      </c>
      <c r="B69" s="235" t="s">
        <v>339</v>
      </c>
      <c r="C69" s="237">
        <v>0</v>
      </c>
      <c r="D69" s="237">
        <v>0</v>
      </c>
      <c r="E69" s="225"/>
      <c r="F69" s="215"/>
      <c r="G69" s="215"/>
      <c r="H69" s="215"/>
      <c r="I69" s="215"/>
      <c r="J69" s="215"/>
      <c r="K69" s="215"/>
      <c r="L69" s="215"/>
      <c r="M69" s="215"/>
    </row>
    <row r="70" spans="1:13" ht="18" x14ac:dyDescent="0.25">
      <c r="A70" s="234">
        <v>54306</v>
      </c>
      <c r="B70" s="235" t="s">
        <v>340</v>
      </c>
      <c r="C70" s="237">
        <v>0</v>
      </c>
      <c r="D70" s="237">
        <v>0</v>
      </c>
      <c r="E70" s="225"/>
      <c r="F70" s="215"/>
      <c r="G70" s="215"/>
      <c r="H70" s="215"/>
      <c r="I70" s="215"/>
      <c r="J70" s="215"/>
      <c r="K70" s="215"/>
      <c r="L70" s="215"/>
      <c r="M70" s="215"/>
    </row>
    <row r="71" spans="1:13" ht="18" x14ac:dyDescent="0.25">
      <c r="A71" s="234">
        <v>54307</v>
      </c>
      <c r="B71" s="235" t="s">
        <v>341</v>
      </c>
      <c r="C71" s="237">
        <v>0</v>
      </c>
      <c r="D71" s="237">
        <v>0</v>
      </c>
      <c r="E71" s="225"/>
      <c r="F71" s="215"/>
      <c r="G71" s="215"/>
      <c r="H71" s="215"/>
      <c r="I71" s="215"/>
      <c r="J71" s="215"/>
      <c r="K71" s="215"/>
      <c r="L71" s="215"/>
      <c r="M71" s="215"/>
    </row>
    <row r="72" spans="1:13" ht="18" x14ac:dyDescent="0.25">
      <c r="A72" s="234">
        <v>54309</v>
      </c>
      <c r="B72" s="235" t="s">
        <v>342</v>
      </c>
      <c r="C72" s="237">
        <v>0</v>
      </c>
      <c r="D72" s="237">
        <v>0</v>
      </c>
      <c r="E72" s="225"/>
      <c r="F72" s="215"/>
      <c r="G72" s="215"/>
      <c r="H72" s="215"/>
      <c r="I72" s="215"/>
      <c r="J72" s="215"/>
      <c r="K72" s="215"/>
      <c r="L72" s="215"/>
      <c r="M72" s="215"/>
    </row>
    <row r="73" spans="1:13" ht="18" x14ac:dyDescent="0.25">
      <c r="A73" s="234">
        <v>54310</v>
      </c>
      <c r="B73" s="235" t="s">
        <v>343</v>
      </c>
      <c r="C73" s="237">
        <v>0</v>
      </c>
      <c r="D73" s="237">
        <v>0</v>
      </c>
      <c r="E73" s="225"/>
      <c r="F73" s="215"/>
      <c r="G73" s="215"/>
      <c r="H73" s="215"/>
      <c r="I73" s="215"/>
      <c r="J73" s="215"/>
      <c r="K73" s="215"/>
      <c r="L73" s="215"/>
      <c r="M73" s="215"/>
    </row>
    <row r="74" spans="1:13" ht="18" x14ac:dyDescent="0.25">
      <c r="A74" s="234">
        <v>54311</v>
      </c>
      <c r="B74" s="235" t="s">
        <v>344</v>
      </c>
      <c r="C74" s="237">
        <v>0</v>
      </c>
      <c r="D74" s="237">
        <v>0</v>
      </c>
      <c r="E74" s="225"/>
      <c r="F74" s="215"/>
      <c r="G74" s="215"/>
      <c r="H74" s="215"/>
      <c r="I74" s="215"/>
      <c r="J74" s="215"/>
      <c r="K74" s="215"/>
      <c r="L74" s="215"/>
      <c r="M74" s="215"/>
    </row>
    <row r="75" spans="1:13" ht="18" x14ac:dyDescent="0.25">
      <c r="A75" s="241">
        <v>54313</v>
      </c>
      <c r="B75" s="235" t="s">
        <v>345</v>
      </c>
      <c r="C75" s="237">
        <v>0</v>
      </c>
      <c r="D75" s="237">
        <v>0</v>
      </c>
      <c r="E75" s="225"/>
      <c r="F75" s="215"/>
      <c r="G75" s="215"/>
      <c r="H75" s="215"/>
      <c r="I75" s="215"/>
      <c r="J75" s="215"/>
      <c r="K75" s="215"/>
      <c r="L75" s="215"/>
      <c r="M75" s="215"/>
    </row>
    <row r="76" spans="1:13" ht="18" x14ac:dyDescent="0.25">
      <c r="A76" s="242">
        <v>54316</v>
      </c>
      <c r="B76" s="235" t="s">
        <v>346</v>
      </c>
      <c r="C76" s="237">
        <v>0</v>
      </c>
      <c r="D76" s="237">
        <v>0</v>
      </c>
      <c r="E76" s="225"/>
      <c r="F76" s="215"/>
      <c r="G76" s="215"/>
      <c r="H76" s="215"/>
      <c r="I76" s="215"/>
      <c r="J76" s="215"/>
      <c r="K76" s="215"/>
      <c r="L76" s="215"/>
      <c r="M76" s="215"/>
    </row>
    <row r="77" spans="1:13" ht="18" x14ac:dyDescent="0.25">
      <c r="A77" s="243">
        <v>54317</v>
      </c>
      <c r="B77" s="235" t="s">
        <v>347</v>
      </c>
      <c r="C77" s="237">
        <v>0</v>
      </c>
      <c r="D77" s="237">
        <v>6300</v>
      </c>
      <c r="E77" s="225"/>
      <c r="F77" s="215"/>
      <c r="G77" s="215"/>
      <c r="H77" s="215"/>
      <c r="I77" s="215"/>
      <c r="J77" s="215"/>
      <c r="K77" s="215"/>
      <c r="L77" s="215"/>
      <c r="M77" s="215"/>
    </row>
    <row r="78" spans="1:13" ht="18" x14ac:dyDescent="0.25">
      <c r="A78" s="244">
        <v>54314</v>
      </c>
      <c r="B78" s="235" t="s">
        <v>348</v>
      </c>
      <c r="C78" s="237">
        <v>1500</v>
      </c>
      <c r="D78" s="237">
        <v>0</v>
      </c>
      <c r="E78" s="225"/>
      <c r="F78" s="215"/>
      <c r="G78" s="215"/>
      <c r="H78" s="215"/>
      <c r="I78" s="215"/>
      <c r="J78" s="215"/>
      <c r="K78" s="215"/>
      <c r="L78" s="215"/>
      <c r="M78" s="215"/>
    </row>
    <row r="79" spans="1:13" ht="18" x14ac:dyDescent="0.25">
      <c r="A79" s="244">
        <v>54318</v>
      </c>
      <c r="B79" s="245" t="s">
        <v>349</v>
      </c>
      <c r="C79" s="237">
        <v>0</v>
      </c>
      <c r="D79" s="237">
        <v>0</v>
      </c>
      <c r="E79" s="225"/>
      <c r="F79" s="215"/>
      <c r="G79" s="215"/>
      <c r="H79" s="215"/>
      <c r="I79" s="215"/>
      <c r="J79" s="215"/>
      <c r="K79" s="215"/>
      <c r="L79" s="215"/>
      <c r="M79" s="215"/>
    </row>
    <row r="80" spans="1:13" ht="18" x14ac:dyDescent="0.25">
      <c r="A80" s="234">
        <v>54399</v>
      </c>
      <c r="B80" s="245" t="s">
        <v>350</v>
      </c>
      <c r="C80" s="237">
        <v>0</v>
      </c>
      <c r="D80" s="237">
        <v>0</v>
      </c>
      <c r="E80" s="225"/>
      <c r="F80" s="215"/>
      <c r="G80" s="215"/>
      <c r="H80" s="215"/>
      <c r="I80" s="215"/>
      <c r="J80" s="215"/>
      <c r="K80" s="215"/>
      <c r="L80" s="215"/>
      <c r="M80" s="215"/>
    </row>
    <row r="81" spans="1:13" ht="18" x14ac:dyDescent="0.25">
      <c r="A81" s="222">
        <v>544</v>
      </c>
      <c r="B81" s="246" t="s">
        <v>351</v>
      </c>
      <c r="C81" s="239">
        <f>SUM(C82:C92)</f>
        <v>5300</v>
      </c>
      <c r="D81" s="239">
        <f>SUM(D82:D92)</f>
        <v>100</v>
      </c>
      <c r="E81" s="225"/>
      <c r="F81" s="215"/>
      <c r="G81" s="215"/>
      <c r="H81" s="215"/>
      <c r="I81" s="215"/>
      <c r="J81" s="215"/>
      <c r="K81" s="215"/>
      <c r="L81" s="215"/>
      <c r="M81" s="215"/>
    </row>
    <row r="82" spans="1:13" ht="18" x14ac:dyDescent="0.25">
      <c r="A82" s="234">
        <v>54401</v>
      </c>
      <c r="B82" s="235" t="s">
        <v>352</v>
      </c>
      <c r="C82" s="237">
        <v>0</v>
      </c>
      <c r="D82" s="237">
        <v>0</v>
      </c>
      <c r="E82" s="225"/>
      <c r="F82" s="215"/>
      <c r="G82" s="215"/>
      <c r="H82" s="215"/>
      <c r="I82" s="215"/>
      <c r="J82" s="215"/>
      <c r="K82" s="215"/>
      <c r="L82" s="215"/>
      <c r="M82" s="215"/>
    </row>
    <row r="83" spans="1:13" ht="18" x14ac:dyDescent="0.25">
      <c r="A83" s="234">
        <v>54402</v>
      </c>
      <c r="B83" s="235" t="s">
        <v>407</v>
      </c>
      <c r="C83" s="237">
        <v>0</v>
      </c>
      <c r="D83" s="237"/>
      <c r="E83" s="225"/>
      <c r="F83" s="215"/>
      <c r="G83" s="215"/>
      <c r="H83" s="215"/>
      <c r="I83" s="215"/>
      <c r="J83" s="215"/>
      <c r="K83" s="215"/>
      <c r="L83" s="215"/>
      <c r="M83" s="215"/>
    </row>
    <row r="84" spans="1:13" ht="18" x14ac:dyDescent="0.25">
      <c r="A84" s="234">
        <v>54404</v>
      </c>
      <c r="B84" s="235" t="s">
        <v>353</v>
      </c>
      <c r="C84" s="237">
        <v>4800</v>
      </c>
      <c r="D84" s="237">
        <v>0</v>
      </c>
      <c r="E84" s="225"/>
      <c r="F84" s="215"/>
      <c r="G84" s="215"/>
      <c r="H84" s="215"/>
      <c r="I84" s="215"/>
      <c r="J84" s="215"/>
      <c r="K84" s="215"/>
      <c r="L84" s="215"/>
      <c r="M84" s="215"/>
    </row>
    <row r="85" spans="1:13" ht="18" x14ac:dyDescent="0.25">
      <c r="A85" s="234">
        <v>54403</v>
      </c>
      <c r="B85" s="235" t="s">
        <v>354</v>
      </c>
      <c r="C85" s="237">
        <v>500</v>
      </c>
      <c r="D85" s="237">
        <v>100</v>
      </c>
      <c r="E85" s="225"/>
      <c r="F85" s="215"/>
      <c r="G85" s="215"/>
      <c r="H85" s="215"/>
      <c r="I85" s="215"/>
      <c r="J85" s="215"/>
      <c r="K85" s="215"/>
      <c r="L85" s="215"/>
      <c r="M85" s="215"/>
    </row>
    <row r="86" spans="1:13" ht="18" x14ac:dyDescent="0.25">
      <c r="A86" s="234">
        <v>54501</v>
      </c>
      <c r="B86" s="235" t="s">
        <v>355</v>
      </c>
      <c r="C86" s="237">
        <v>0</v>
      </c>
      <c r="D86" s="237">
        <v>0</v>
      </c>
      <c r="E86" s="225"/>
      <c r="F86" s="215"/>
      <c r="G86" s="215"/>
      <c r="H86" s="215"/>
      <c r="I86" s="215"/>
      <c r="J86" s="215"/>
      <c r="K86" s="215"/>
      <c r="L86" s="215"/>
      <c r="M86" s="215"/>
    </row>
    <row r="87" spans="1:13" ht="18" x14ac:dyDescent="0.25">
      <c r="A87" s="234">
        <v>54503</v>
      </c>
      <c r="B87" s="235" t="s">
        <v>356</v>
      </c>
      <c r="C87" s="237">
        <v>0</v>
      </c>
      <c r="D87" s="237">
        <v>0</v>
      </c>
      <c r="E87" s="225"/>
      <c r="F87" s="215"/>
      <c r="G87" s="215"/>
      <c r="H87" s="215"/>
      <c r="I87" s="215"/>
      <c r="J87" s="215"/>
      <c r="K87" s="215"/>
      <c r="L87" s="215"/>
      <c r="M87" s="215"/>
    </row>
    <row r="88" spans="1:13" ht="18" x14ac:dyDescent="0.25">
      <c r="A88" s="234">
        <v>54505</v>
      </c>
      <c r="B88" s="235" t="s">
        <v>357</v>
      </c>
      <c r="C88" s="237">
        <v>0</v>
      </c>
      <c r="D88" s="237">
        <v>0</v>
      </c>
      <c r="E88" s="225"/>
      <c r="F88" s="215"/>
      <c r="G88" s="215"/>
      <c r="H88" s="215"/>
      <c r="I88" s="215"/>
      <c r="J88" s="215"/>
      <c r="K88" s="215"/>
      <c r="L88" s="215"/>
      <c r="M88" s="215"/>
    </row>
    <row r="89" spans="1:13" ht="18" x14ac:dyDescent="0.25">
      <c r="A89" s="234">
        <v>54507</v>
      </c>
      <c r="B89" s="235" t="s">
        <v>358</v>
      </c>
      <c r="C89" s="237">
        <v>0</v>
      </c>
      <c r="D89" s="237">
        <v>0</v>
      </c>
      <c r="E89" s="225"/>
      <c r="F89" s="215"/>
      <c r="G89" s="215"/>
      <c r="H89" s="215"/>
      <c r="I89" s="215"/>
      <c r="J89" s="215"/>
      <c r="K89" s="215"/>
      <c r="L89" s="215"/>
      <c r="M89" s="215"/>
    </row>
    <row r="90" spans="1:13" ht="18" x14ac:dyDescent="0.25">
      <c r="A90" s="234">
        <v>54599</v>
      </c>
      <c r="B90" s="235" t="s">
        <v>359</v>
      </c>
      <c r="C90" s="237">
        <v>0</v>
      </c>
      <c r="D90" s="237">
        <v>0</v>
      </c>
      <c r="E90" s="225"/>
      <c r="F90" s="215"/>
      <c r="G90" s="215"/>
      <c r="H90" s="215"/>
      <c r="I90" s="215"/>
      <c r="J90" s="215"/>
      <c r="K90" s="215"/>
      <c r="L90" s="215"/>
      <c r="M90" s="215"/>
    </row>
    <row r="91" spans="1:13" ht="18" x14ac:dyDescent="0.25">
      <c r="A91" s="234">
        <v>54508</v>
      </c>
      <c r="B91" s="235" t="s">
        <v>360</v>
      </c>
      <c r="C91" s="237">
        <v>0</v>
      </c>
      <c r="D91" s="237">
        <v>0</v>
      </c>
      <c r="E91" s="225"/>
      <c r="F91" s="215"/>
      <c r="G91" s="215"/>
      <c r="H91" s="215"/>
      <c r="I91" s="215"/>
      <c r="J91" s="215"/>
      <c r="K91" s="215"/>
      <c r="L91" s="215"/>
      <c r="M91" s="215"/>
    </row>
    <row r="92" spans="1:13" ht="18" x14ac:dyDescent="0.25">
      <c r="A92" s="234">
        <v>54699</v>
      </c>
      <c r="B92" s="235" t="s">
        <v>44</v>
      </c>
      <c r="C92" s="237">
        <v>0</v>
      </c>
      <c r="D92" s="237">
        <v>0</v>
      </c>
      <c r="E92" s="225"/>
      <c r="F92" s="215"/>
      <c r="G92" s="215"/>
      <c r="H92" s="215"/>
      <c r="I92" s="215"/>
      <c r="J92" s="215"/>
      <c r="K92" s="215"/>
      <c r="L92" s="215"/>
      <c r="M92" s="215"/>
    </row>
    <row r="93" spans="1:13" ht="18" x14ac:dyDescent="0.25">
      <c r="A93" s="222">
        <v>55</v>
      </c>
      <c r="B93" s="238" t="s">
        <v>194</v>
      </c>
      <c r="C93" s="239">
        <f>SUM(C96,C98,C102,)+C94</f>
        <v>1050</v>
      </c>
      <c r="D93" s="239">
        <f>SUM(D96,D98,D102,)+D94</f>
        <v>2507.37</v>
      </c>
      <c r="E93" s="225"/>
      <c r="F93" s="215"/>
      <c r="G93" s="215"/>
      <c r="H93" s="215"/>
      <c r="I93" s="215"/>
      <c r="J93" s="215"/>
      <c r="K93" s="215"/>
      <c r="L93" s="215"/>
      <c r="M93" s="215"/>
    </row>
    <row r="94" spans="1:13" ht="18" x14ac:dyDescent="0.25">
      <c r="A94" s="222">
        <v>553</v>
      </c>
      <c r="B94" s="238" t="s">
        <v>361</v>
      </c>
      <c r="C94" s="239">
        <f>+C95</f>
        <v>0</v>
      </c>
      <c r="D94" s="239">
        <f>+D95</f>
        <v>0</v>
      </c>
      <c r="E94" s="225"/>
      <c r="F94" s="215"/>
      <c r="G94" s="215"/>
      <c r="H94" s="215"/>
      <c r="I94" s="215"/>
      <c r="J94" s="215"/>
      <c r="K94" s="215"/>
      <c r="L94" s="215"/>
      <c r="M94" s="215"/>
    </row>
    <row r="95" spans="1:13" ht="18" x14ac:dyDescent="0.25">
      <c r="A95" s="234">
        <v>55308</v>
      </c>
      <c r="B95" s="235" t="s">
        <v>362</v>
      </c>
      <c r="C95" s="239">
        <v>0</v>
      </c>
      <c r="D95" s="239">
        <v>0</v>
      </c>
      <c r="E95" s="225"/>
      <c r="F95" s="215"/>
      <c r="G95" s="215"/>
      <c r="H95" s="215"/>
      <c r="I95" s="215"/>
      <c r="J95" s="215"/>
      <c r="K95" s="215"/>
      <c r="L95" s="215"/>
      <c r="M95" s="215"/>
    </row>
    <row r="96" spans="1:13" ht="18" x14ac:dyDescent="0.25">
      <c r="A96" s="222">
        <v>555</v>
      </c>
      <c r="B96" s="238" t="s">
        <v>363</v>
      </c>
      <c r="C96" s="239">
        <f>SUM(C97)</f>
        <v>0</v>
      </c>
      <c r="D96" s="239">
        <f>SUM(D97)</f>
        <v>0</v>
      </c>
      <c r="E96" s="225"/>
      <c r="F96" s="215"/>
      <c r="G96" s="215"/>
      <c r="H96" s="215"/>
      <c r="I96" s="215"/>
      <c r="J96" s="215"/>
      <c r="K96" s="215"/>
      <c r="L96" s="215"/>
      <c r="M96" s="215"/>
    </row>
    <row r="97" spans="1:13" ht="36" x14ac:dyDescent="0.25">
      <c r="A97" s="234">
        <v>55599</v>
      </c>
      <c r="B97" s="249" t="s">
        <v>364</v>
      </c>
      <c r="C97" s="237"/>
      <c r="D97" s="237">
        <v>0</v>
      </c>
      <c r="E97" s="225"/>
      <c r="F97" s="215"/>
      <c r="G97" s="215"/>
      <c r="H97" s="215"/>
      <c r="I97" s="215"/>
      <c r="J97" s="215"/>
      <c r="K97" s="215"/>
      <c r="L97" s="215"/>
      <c r="M97" s="215"/>
    </row>
    <row r="98" spans="1:13" ht="18" x14ac:dyDescent="0.25">
      <c r="A98" s="222">
        <v>556</v>
      </c>
      <c r="B98" s="238" t="s">
        <v>365</v>
      </c>
      <c r="C98" s="239">
        <f>SUM(C99:C101)</f>
        <v>1050</v>
      </c>
      <c r="D98" s="239">
        <f>SUM(D99:D101)</f>
        <v>2507.37</v>
      </c>
      <c r="E98" s="239">
        <f>SUM(E99:E101)</f>
        <v>0</v>
      </c>
      <c r="F98" s="215"/>
      <c r="G98" s="215"/>
      <c r="H98" s="215"/>
      <c r="I98" s="215"/>
      <c r="J98" s="215"/>
      <c r="K98" s="215"/>
      <c r="L98" s="215"/>
      <c r="M98" s="215"/>
    </row>
    <row r="99" spans="1:13" ht="18" x14ac:dyDescent="0.25">
      <c r="A99" s="234">
        <v>55601</v>
      </c>
      <c r="B99" s="235" t="s">
        <v>366</v>
      </c>
      <c r="C99" s="236">
        <v>0</v>
      </c>
      <c r="D99" s="236">
        <v>2507.37</v>
      </c>
      <c r="E99" s="247">
        <v>0</v>
      </c>
      <c r="F99" s="215"/>
      <c r="G99" s="215"/>
      <c r="H99" s="215"/>
      <c r="I99" s="215"/>
      <c r="J99" s="215"/>
      <c r="K99" s="215"/>
      <c r="L99" s="215"/>
      <c r="M99" s="215"/>
    </row>
    <row r="100" spans="1:13" ht="18" x14ac:dyDescent="0.25">
      <c r="A100" s="234">
        <v>55602</v>
      </c>
      <c r="B100" s="235" t="s">
        <v>367</v>
      </c>
      <c r="C100" s="236">
        <v>1000</v>
      </c>
      <c r="D100" s="236">
        <v>0</v>
      </c>
      <c r="E100" s="230"/>
      <c r="F100" s="215"/>
      <c r="G100" s="215"/>
      <c r="H100" s="215"/>
      <c r="I100" s="215"/>
      <c r="J100" s="215"/>
      <c r="K100" s="215"/>
      <c r="L100" s="215"/>
      <c r="M100" s="215"/>
    </row>
    <row r="101" spans="1:13" ht="18" x14ac:dyDescent="0.25">
      <c r="A101" s="234">
        <v>55603</v>
      </c>
      <c r="B101" s="235" t="s">
        <v>368</v>
      </c>
      <c r="C101" s="237">
        <v>50</v>
      </c>
      <c r="D101" s="237">
        <v>0</v>
      </c>
      <c r="E101" s="225"/>
      <c r="F101" s="215"/>
      <c r="G101" s="215"/>
      <c r="H101" s="215"/>
      <c r="I101" s="215"/>
      <c r="J101" s="215"/>
      <c r="K101" s="215"/>
      <c r="L101" s="215"/>
      <c r="M101" s="215"/>
    </row>
    <row r="102" spans="1:13" ht="18" x14ac:dyDescent="0.25">
      <c r="A102" s="222">
        <v>557</v>
      </c>
      <c r="B102" s="238" t="s">
        <v>369</v>
      </c>
      <c r="C102" s="239">
        <f>SUM(C103:C103)</f>
        <v>0</v>
      </c>
      <c r="D102" s="239">
        <f>SUM(D103:D103)</f>
        <v>0</v>
      </c>
      <c r="E102" s="225"/>
      <c r="F102" s="215"/>
      <c r="G102" s="215"/>
      <c r="H102" s="215"/>
      <c r="I102" s="215"/>
      <c r="J102" s="215"/>
      <c r="K102" s="215"/>
      <c r="L102" s="215"/>
      <c r="M102" s="215"/>
    </row>
    <row r="103" spans="1:13" ht="18" x14ac:dyDescent="0.25">
      <c r="A103" s="234">
        <v>55799</v>
      </c>
      <c r="B103" s="235" t="s">
        <v>370</v>
      </c>
      <c r="C103" s="237">
        <v>0</v>
      </c>
      <c r="D103" s="237">
        <v>0</v>
      </c>
      <c r="E103" s="225"/>
      <c r="F103" s="215"/>
      <c r="G103" s="215"/>
      <c r="H103" s="215"/>
      <c r="I103" s="215"/>
      <c r="J103" s="215"/>
      <c r="K103" s="215"/>
      <c r="L103" s="215"/>
      <c r="M103" s="215"/>
    </row>
    <row r="104" spans="1:13" ht="18" x14ac:dyDescent="0.25">
      <c r="A104" s="222">
        <v>56</v>
      </c>
      <c r="B104" s="238" t="s">
        <v>195</v>
      </c>
      <c r="C104" s="239">
        <f>SUM(C105,)</f>
        <v>3180</v>
      </c>
      <c r="D104" s="239">
        <f>SUM(D105,)</f>
        <v>3000</v>
      </c>
      <c r="E104" s="225"/>
      <c r="F104" s="215"/>
      <c r="G104" s="215"/>
      <c r="H104" s="215"/>
      <c r="I104" s="215"/>
      <c r="J104" s="215"/>
      <c r="K104" s="215"/>
      <c r="L104" s="215"/>
      <c r="M104" s="215"/>
    </row>
    <row r="105" spans="1:13" ht="18" x14ac:dyDescent="0.25">
      <c r="A105" s="222">
        <v>562</v>
      </c>
      <c r="B105" s="238" t="s">
        <v>371</v>
      </c>
      <c r="C105" s="239">
        <f>SUM(C106:C109)</f>
        <v>3180</v>
      </c>
      <c r="D105" s="239">
        <f>SUM(D106:D109)</f>
        <v>3000</v>
      </c>
      <c r="E105" s="225"/>
      <c r="F105" s="215"/>
      <c r="G105" s="215"/>
      <c r="H105" s="215"/>
      <c r="I105" s="215"/>
      <c r="J105" s="215"/>
      <c r="K105" s="215"/>
      <c r="L105" s="215"/>
      <c r="M105" s="215"/>
    </row>
    <row r="106" spans="1:13" ht="18" x14ac:dyDescent="0.25">
      <c r="A106" s="234">
        <v>56201</v>
      </c>
      <c r="B106" s="235" t="s">
        <v>195</v>
      </c>
      <c r="C106" s="237">
        <v>3180</v>
      </c>
      <c r="D106" s="237">
        <v>0</v>
      </c>
      <c r="E106" s="225"/>
      <c r="F106" s="215"/>
      <c r="G106" s="215"/>
      <c r="H106" s="215"/>
      <c r="I106" s="215"/>
      <c r="J106" s="215"/>
      <c r="K106" s="215"/>
      <c r="L106" s="215"/>
      <c r="M106" s="215"/>
    </row>
    <row r="107" spans="1:13" ht="18" x14ac:dyDescent="0.25">
      <c r="A107" s="234">
        <v>56303</v>
      </c>
      <c r="B107" s="235" t="s">
        <v>372</v>
      </c>
      <c r="C107" s="237">
        <v>0</v>
      </c>
      <c r="D107" s="237">
        <v>0</v>
      </c>
      <c r="E107" s="225"/>
      <c r="F107" s="215"/>
      <c r="G107" s="215"/>
      <c r="H107" s="215"/>
      <c r="I107" s="215"/>
      <c r="J107" s="215"/>
      <c r="K107" s="215"/>
      <c r="L107" s="215"/>
      <c r="M107" s="215"/>
    </row>
    <row r="108" spans="1:13" ht="18" x14ac:dyDescent="0.25">
      <c r="A108" s="234">
        <v>56304</v>
      </c>
      <c r="B108" s="235" t="s">
        <v>373</v>
      </c>
      <c r="C108" s="237">
        <v>0</v>
      </c>
      <c r="D108" s="237">
        <v>3000</v>
      </c>
      <c r="E108" s="225"/>
      <c r="F108" s="215"/>
      <c r="G108" s="215"/>
      <c r="H108" s="215"/>
      <c r="I108" s="215"/>
      <c r="J108" s="215"/>
      <c r="K108" s="215"/>
      <c r="L108" s="215"/>
      <c r="M108" s="215"/>
    </row>
    <row r="109" spans="1:13" ht="18" x14ac:dyDescent="0.25">
      <c r="A109" s="234">
        <v>56305</v>
      </c>
      <c r="B109" s="235" t="s">
        <v>374</v>
      </c>
      <c r="C109" s="237">
        <v>0</v>
      </c>
      <c r="D109" s="237">
        <v>0</v>
      </c>
      <c r="E109" s="225"/>
      <c r="F109" s="215"/>
      <c r="G109" s="215"/>
      <c r="H109" s="215"/>
      <c r="I109" s="215"/>
      <c r="J109" s="215"/>
      <c r="K109" s="215"/>
      <c r="L109" s="215"/>
      <c r="M109" s="215"/>
    </row>
    <row r="110" spans="1:13" ht="18" x14ac:dyDescent="0.25">
      <c r="A110" s="222">
        <v>61</v>
      </c>
      <c r="B110" s="238" t="s">
        <v>197</v>
      </c>
      <c r="C110" s="239">
        <f>SUM(C111,C119,C124,)+C117</f>
        <v>4180</v>
      </c>
      <c r="D110" s="239">
        <f>SUM(D111,D119,D124,)</f>
        <v>0</v>
      </c>
      <c r="E110" s="225"/>
      <c r="F110" s="215"/>
      <c r="G110" s="215"/>
      <c r="H110" s="215"/>
      <c r="I110" s="215"/>
      <c r="J110" s="215"/>
      <c r="K110" s="215"/>
      <c r="L110" s="215"/>
      <c r="M110" s="215"/>
    </row>
    <row r="111" spans="1:13" ht="18" x14ac:dyDescent="0.25">
      <c r="A111" s="222">
        <v>611</v>
      </c>
      <c r="B111" s="238" t="s">
        <v>375</v>
      </c>
      <c r="C111" s="239">
        <f>SUM(C112:C116)</f>
        <v>4180</v>
      </c>
      <c r="D111" s="239">
        <f>SUM(D112:D116)</f>
        <v>0</v>
      </c>
      <c r="E111" s="225"/>
      <c r="F111" s="215"/>
      <c r="G111" s="215"/>
      <c r="H111" s="215"/>
      <c r="I111" s="215"/>
      <c r="J111" s="215"/>
      <c r="K111" s="215"/>
      <c r="L111" s="215"/>
      <c r="M111" s="215"/>
    </row>
    <row r="112" spans="1:13" ht="18" x14ac:dyDescent="0.25">
      <c r="A112" s="234">
        <v>61101</v>
      </c>
      <c r="B112" s="235" t="s">
        <v>376</v>
      </c>
      <c r="C112" s="237">
        <v>330</v>
      </c>
      <c r="D112" s="237">
        <v>0</v>
      </c>
      <c r="E112" s="225"/>
      <c r="F112" s="215"/>
      <c r="G112" s="215"/>
      <c r="H112" s="215"/>
      <c r="I112" s="215"/>
      <c r="J112" s="215"/>
      <c r="K112" s="215"/>
      <c r="L112" s="215"/>
      <c r="M112" s="215"/>
    </row>
    <row r="113" spans="1:13" ht="18" x14ac:dyDescent="0.25">
      <c r="A113" s="234">
        <v>61102</v>
      </c>
      <c r="B113" s="235" t="s">
        <v>377</v>
      </c>
      <c r="C113" s="237">
        <v>3200</v>
      </c>
      <c r="D113" s="237">
        <v>0</v>
      </c>
      <c r="E113" s="225"/>
      <c r="F113" s="215"/>
      <c r="G113" s="215"/>
      <c r="H113" s="215"/>
      <c r="I113" s="215"/>
      <c r="J113" s="215"/>
      <c r="K113" s="215"/>
      <c r="L113" s="215"/>
      <c r="M113" s="215"/>
    </row>
    <row r="114" spans="1:13" ht="18" x14ac:dyDescent="0.25">
      <c r="A114" s="234">
        <v>61105</v>
      </c>
      <c r="B114" s="235" t="s">
        <v>378</v>
      </c>
      <c r="C114" s="237">
        <v>0</v>
      </c>
      <c r="D114" s="237">
        <v>0</v>
      </c>
      <c r="E114" s="225"/>
      <c r="F114" s="215"/>
      <c r="G114" s="215"/>
      <c r="H114" s="215"/>
      <c r="I114" s="215"/>
      <c r="J114" s="215"/>
      <c r="K114" s="215"/>
      <c r="L114" s="215"/>
      <c r="M114" s="215"/>
    </row>
    <row r="115" spans="1:13" ht="18" x14ac:dyDescent="0.25">
      <c r="A115" s="234">
        <v>61104</v>
      </c>
      <c r="B115" s="235" t="s">
        <v>379</v>
      </c>
      <c r="C115" s="237">
        <v>650</v>
      </c>
      <c r="D115" s="237">
        <v>0</v>
      </c>
      <c r="E115" s="225"/>
      <c r="F115" s="215"/>
      <c r="G115" s="215"/>
      <c r="H115" s="215"/>
      <c r="I115" s="215"/>
      <c r="J115" s="215"/>
      <c r="K115" s="215"/>
      <c r="L115" s="215"/>
      <c r="M115" s="215"/>
    </row>
    <row r="116" spans="1:13" ht="18" x14ac:dyDescent="0.25">
      <c r="A116" s="234">
        <v>61199</v>
      </c>
      <c r="B116" s="235" t="s">
        <v>380</v>
      </c>
      <c r="C116" s="237">
        <v>0</v>
      </c>
      <c r="D116" s="237">
        <v>0</v>
      </c>
      <c r="E116" s="225"/>
      <c r="F116" s="215"/>
      <c r="G116" s="215"/>
      <c r="H116" s="215"/>
      <c r="I116" s="215"/>
      <c r="J116" s="215"/>
      <c r="K116" s="215"/>
      <c r="L116" s="215"/>
      <c r="M116" s="215"/>
    </row>
    <row r="117" spans="1:13" ht="18" x14ac:dyDescent="0.25">
      <c r="A117" s="222">
        <v>612</v>
      </c>
      <c r="B117" s="238" t="s">
        <v>381</v>
      </c>
      <c r="C117" s="239">
        <f>+C118</f>
        <v>0</v>
      </c>
      <c r="D117" s="239">
        <f>+D118</f>
        <v>0</v>
      </c>
      <c r="E117" s="225"/>
      <c r="F117" s="215"/>
      <c r="G117" s="215"/>
      <c r="H117" s="215"/>
      <c r="I117" s="215"/>
      <c r="J117" s="215"/>
      <c r="K117" s="215"/>
      <c r="L117" s="215"/>
      <c r="M117" s="215"/>
    </row>
    <row r="118" spans="1:13" ht="18" x14ac:dyDescent="0.25">
      <c r="A118" s="234">
        <v>61201</v>
      </c>
      <c r="B118" s="235" t="s">
        <v>382</v>
      </c>
      <c r="C118" s="237">
        <v>0</v>
      </c>
      <c r="D118" s="237"/>
      <c r="E118" s="225"/>
      <c r="F118" s="215"/>
      <c r="G118" s="215"/>
      <c r="H118" s="215"/>
      <c r="I118" s="215"/>
      <c r="J118" s="215"/>
      <c r="K118" s="215"/>
      <c r="L118" s="215"/>
      <c r="M118" s="215"/>
    </row>
    <row r="119" spans="1:13" ht="18" x14ac:dyDescent="0.25">
      <c r="A119" s="222">
        <v>615</v>
      </c>
      <c r="B119" s="238" t="s">
        <v>383</v>
      </c>
      <c r="C119" s="239">
        <f>SUM(C120:C123)</f>
        <v>0</v>
      </c>
      <c r="D119" s="239">
        <f>SUM(D120:D123)</f>
        <v>0</v>
      </c>
      <c r="E119" s="225"/>
      <c r="F119" s="215"/>
      <c r="G119" s="215"/>
      <c r="H119" s="215"/>
      <c r="I119" s="215"/>
      <c r="J119" s="215"/>
      <c r="K119" s="215"/>
      <c r="L119" s="215"/>
      <c r="M119" s="215"/>
    </row>
    <row r="120" spans="1:13" ht="18" x14ac:dyDescent="0.25">
      <c r="A120" s="234">
        <v>61501</v>
      </c>
      <c r="B120" s="245" t="s">
        <v>384</v>
      </c>
      <c r="C120" s="239">
        <v>0</v>
      </c>
      <c r="D120" s="237">
        <v>0</v>
      </c>
      <c r="E120" s="225"/>
      <c r="F120" s="215"/>
      <c r="G120" s="215"/>
      <c r="H120" s="215"/>
      <c r="I120" s="215"/>
      <c r="J120" s="215"/>
      <c r="K120" s="215"/>
      <c r="L120" s="215"/>
      <c r="M120" s="215"/>
    </row>
    <row r="121" spans="1:13" ht="18" x14ac:dyDescent="0.25">
      <c r="A121" s="234">
        <v>61502</v>
      </c>
      <c r="B121" s="245" t="s">
        <v>385</v>
      </c>
      <c r="C121" s="239">
        <v>0</v>
      </c>
      <c r="D121" s="237">
        <v>0</v>
      </c>
      <c r="E121" s="225"/>
      <c r="F121" s="215"/>
      <c r="G121" s="215"/>
      <c r="H121" s="215"/>
      <c r="I121" s="215"/>
      <c r="J121" s="215"/>
      <c r="K121" s="215"/>
      <c r="L121" s="215"/>
      <c r="M121" s="215"/>
    </row>
    <row r="122" spans="1:13" ht="18" x14ac:dyDescent="0.25">
      <c r="A122" s="234">
        <v>61503</v>
      </c>
      <c r="B122" s="245" t="s">
        <v>386</v>
      </c>
      <c r="C122" s="239">
        <v>0</v>
      </c>
      <c r="D122" s="237">
        <v>0</v>
      </c>
      <c r="E122" s="225"/>
      <c r="F122" s="215"/>
      <c r="G122" s="215"/>
      <c r="H122" s="215"/>
      <c r="I122" s="215"/>
      <c r="J122" s="215"/>
      <c r="K122" s="215"/>
      <c r="L122" s="215"/>
      <c r="M122" s="215"/>
    </row>
    <row r="123" spans="1:13" ht="18" x14ac:dyDescent="0.25">
      <c r="A123" s="234">
        <v>61599</v>
      </c>
      <c r="B123" s="245" t="s">
        <v>387</v>
      </c>
      <c r="C123" s="237">
        <v>0</v>
      </c>
      <c r="D123" s="237">
        <v>0</v>
      </c>
      <c r="E123" s="225"/>
      <c r="F123" s="215"/>
      <c r="G123" s="215"/>
      <c r="H123" s="215"/>
      <c r="I123" s="215"/>
      <c r="J123" s="215"/>
      <c r="K123" s="215"/>
      <c r="L123" s="215"/>
      <c r="M123" s="215"/>
    </row>
    <row r="124" spans="1:13" ht="18" x14ac:dyDescent="0.25">
      <c r="A124" s="222">
        <v>616</v>
      </c>
      <c r="B124" s="238" t="s">
        <v>388</v>
      </c>
      <c r="C124" s="239">
        <f>SUM(C125:C132)</f>
        <v>0</v>
      </c>
      <c r="D124" s="239">
        <f>SUM(D125:D132)</f>
        <v>0</v>
      </c>
      <c r="E124" s="225"/>
      <c r="F124" s="215"/>
      <c r="G124" s="215"/>
      <c r="H124" s="215"/>
      <c r="I124" s="215"/>
      <c r="J124" s="215"/>
      <c r="K124" s="215"/>
      <c r="L124" s="215"/>
      <c r="M124" s="215"/>
    </row>
    <row r="125" spans="1:13" ht="18" x14ac:dyDescent="0.25">
      <c r="A125" s="234">
        <v>61601</v>
      </c>
      <c r="B125" s="235" t="s">
        <v>389</v>
      </c>
      <c r="C125" s="239">
        <v>0</v>
      </c>
      <c r="D125" s="237">
        <v>0</v>
      </c>
      <c r="E125" s="225"/>
      <c r="F125" s="215"/>
      <c r="G125" s="215"/>
      <c r="H125" s="215"/>
      <c r="I125" s="215"/>
      <c r="J125" s="215"/>
      <c r="K125" s="215"/>
      <c r="L125" s="215"/>
      <c r="M125" s="215"/>
    </row>
    <row r="126" spans="1:13" ht="18" x14ac:dyDescent="0.25">
      <c r="A126" s="234">
        <v>61602</v>
      </c>
      <c r="B126" s="235" t="s">
        <v>390</v>
      </c>
      <c r="C126" s="239">
        <v>0</v>
      </c>
      <c r="D126" s="237">
        <v>0</v>
      </c>
      <c r="E126" s="225"/>
      <c r="F126" s="215"/>
      <c r="G126" s="215"/>
      <c r="H126" s="215"/>
      <c r="I126" s="215"/>
      <c r="J126" s="215"/>
      <c r="K126" s="215"/>
      <c r="L126" s="215"/>
      <c r="M126" s="215"/>
    </row>
    <row r="127" spans="1:13" ht="18" x14ac:dyDescent="0.25">
      <c r="A127" s="234">
        <v>61603</v>
      </c>
      <c r="B127" s="235" t="s">
        <v>391</v>
      </c>
      <c r="C127" s="239">
        <v>0</v>
      </c>
      <c r="D127" s="237">
        <v>0</v>
      </c>
      <c r="E127" s="225"/>
      <c r="F127" s="215"/>
      <c r="G127" s="215"/>
      <c r="H127" s="215"/>
      <c r="I127" s="215"/>
      <c r="J127" s="215"/>
      <c r="K127" s="215"/>
      <c r="L127" s="215"/>
      <c r="M127" s="215"/>
    </row>
    <row r="128" spans="1:13" ht="18" x14ac:dyDescent="0.25">
      <c r="A128" s="234">
        <v>61604</v>
      </c>
      <c r="B128" s="235" t="s">
        <v>392</v>
      </c>
      <c r="C128" s="239">
        <v>0</v>
      </c>
      <c r="D128" s="237">
        <v>0</v>
      </c>
      <c r="E128" s="225"/>
      <c r="F128" s="215"/>
      <c r="G128" s="215"/>
      <c r="H128" s="215"/>
      <c r="I128" s="215"/>
      <c r="J128" s="215"/>
      <c r="K128" s="215"/>
      <c r="L128" s="215"/>
      <c r="M128" s="215"/>
    </row>
    <row r="129" spans="1:13" ht="18" x14ac:dyDescent="0.25">
      <c r="A129" s="234">
        <v>61606</v>
      </c>
      <c r="B129" s="235" t="s">
        <v>393</v>
      </c>
      <c r="C129" s="239">
        <v>0</v>
      </c>
      <c r="D129" s="237">
        <v>0</v>
      </c>
      <c r="E129" s="225"/>
      <c r="F129" s="215"/>
      <c r="G129" s="215"/>
      <c r="H129" s="248"/>
      <c r="I129" s="215"/>
      <c r="J129" s="215"/>
      <c r="K129" s="215"/>
      <c r="L129" s="215"/>
      <c r="M129" s="215"/>
    </row>
    <row r="130" spans="1:13" ht="18" x14ac:dyDescent="0.25">
      <c r="A130" s="234">
        <v>61607</v>
      </c>
      <c r="B130" s="235" t="s">
        <v>394</v>
      </c>
      <c r="C130" s="239">
        <v>0</v>
      </c>
      <c r="D130" s="237">
        <v>0</v>
      </c>
      <c r="E130" s="225"/>
      <c r="F130" s="215"/>
      <c r="G130" s="215"/>
      <c r="H130" s="215"/>
      <c r="I130" s="215"/>
      <c r="J130" s="215"/>
      <c r="K130" s="215"/>
      <c r="L130" s="215"/>
      <c r="M130" s="215"/>
    </row>
    <row r="131" spans="1:13" ht="18" x14ac:dyDescent="0.25">
      <c r="A131" s="234">
        <v>61608</v>
      </c>
      <c r="B131" s="235" t="s">
        <v>395</v>
      </c>
      <c r="C131" s="239">
        <v>0</v>
      </c>
      <c r="D131" s="237">
        <v>0</v>
      </c>
      <c r="E131" s="225"/>
      <c r="F131" s="215"/>
      <c r="G131" s="215"/>
      <c r="H131" s="215"/>
      <c r="I131" s="215"/>
      <c r="J131" s="215"/>
      <c r="K131" s="215"/>
      <c r="L131" s="215"/>
      <c r="M131" s="215"/>
    </row>
    <row r="132" spans="1:13" ht="18" x14ac:dyDescent="0.25">
      <c r="A132" s="234">
        <v>61699</v>
      </c>
      <c r="B132" s="235" t="s">
        <v>396</v>
      </c>
      <c r="C132" s="237">
        <v>0</v>
      </c>
      <c r="D132" s="237">
        <v>0</v>
      </c>
      <c r="E132" s="225"/>
      <c r="F132" s="215"/>
      <c r="G132" s="215"/>
      <c r="H132" s="215"/>
      <c r="I132" s="215"/>
      <c r="J132" s="215"/>
      <c r="K132" s="215"/>
      <c r="L132" s="215"/>
      <c r="M132" s="215"/>
    </row>
    <row r="133" spans="1:13" ht="18" x14ac:dyDescent="0.25">
      <c r="A133" s="222">
        <v>62</v>
      </c>
      <c r="B133" s="238" t="s">
        <v>259</v>
      </c>
      <c r="C133" s="239">
        <f>SUM(C134,C136,)</f>
        <v>0</v>
      </c>
      <c r="D133" s="239">
        <f>SUM(D134,D136,)</f>
        <v>0</v>
      </c>
      <c r="E133" s="225"/>
      <c r="F133" s="215"/>
      <c r="G133" s="215"/>
      <c r="H133" s="215"/>
      <c r="I133" s="215"/>
      <c r="J133" s="215"/>
      <c r="K133" s="215"/>
      <c r="L133" s="215"/>
      <c r="M133" s="215"/>
    </row>
    <row r="134" spans="1:13" ht="18" x14ac:dyDescent="0.25">
      <c r="A134" s="222">
        <v>622</v>
      </c>
      <c r="B134" s="238" t="s">
        <v>397</v>
      </c>
      <c r="C134" s="239">
        <f>SUM(C135)</f>
        <v>0</v>
      </c>
      <c r="D134" s="239">
        <f>SUM(D135)</f>
        <v>0</v>
      </c>
      <c r="E134" s="225"/>
      <c r="F134" s="215"/>
      <c r="G134" s="215"/>
      <c r="H134" s="215"/>
      <c r="I134" s="215"/>
      <c r="J134" s="215"/>
      <c r="K134" s="215"/>
      <c r="L134" s="215"/>
      <c r="M134" s="215"/>
    </row>
    <row r="135" spans="1:13" ht="36" x14ac:dyDescent="0.25">
      <c r="A135" s="234">
        <v>62201</v>
      </c>
      <c r="B135" s="249" t="s">
        <v>398</v>
      </c>
      <c r="C135" s="237"/>
      <c r="D135" s="237">
        <v>0</v>
      </c>
      <c r="E135" s="225"/>
      <c r="F135" s="215"/>
      <c r="G135" s="215"/>
      <c r="H135" s="215"/>
      <c r="I135" s="215"/>
      <c r="J135" s="215"/>
      <c r="K135" s="215"/>
      <c r="L135" s="215"/>
      <c r="M135" s="215"/>
    </row>
    <row r="136" spans="1:13" ht="18" x14ac:dyDescent="0.25">
      <c r="A136" s="222">
        <v>623</v>
      </c>
      <c r="B136" s="238" t="s">
        <v>399</v>
      </c>
      <c r="C136" s="239">
        <f>SUM(C137)</f>
        <v>0</v>
      </c>
      <c r="D136" s="239">
        <f>SUM(D137)</f>
        <v>0</v>
      </c>
      <c r="E136" s="225"/>
      <c r="F136" s="215"/>
      <c r="G136" s="215"/>
      <c r="H136" s="215"/>
      <c r="I136" s="215"/>
      <c r="J136" s="215"/>
      <c r="K136" s="215"/>
      <c r="L136" s="215"/>
      <c r="M136" s="215"/>
    </row>
    <row r="137" spans="1:13" ht="18" x14ac:dyDescent="0.25">
      <c r="A137" s="234">
        <v>62303</v>
      </c>
      <c r="B137" s="235" t="s">
        <v>372</v>
      </c>
      <c r="C137" s="237"/>
      <c r="D137" s="237">
        <v>0</v>
      </c>
      <c r="E137" s="225"/>
      <c r="F137" s="215"/>
      <c r="G137" s="215"/>
      <c r="H137" s="215"/>
      <c r="I137" s="215"/>
      <c r="J137" s="215"/>
      <c r="K137" s="215"/>
      <c r="L137" s="215"/>
      <c r="M137" s="215"/>
    </row>
    <row r="138" spans="1:13" ht="18" x14ac:dyDescent="0.25">
      <c r="A138" s="222">
        <v>72</v>
      </c>
      <c r="B138" s="238" t="s">
        <v>189</v>
      </c>
      <c r="C138" s="239">
        <f>SUM(C139)</f>
        <v>0</v>
      </c>
      <c r="D138" s="239">
        <f>SUM(D139)</f>
        <v>0</v>
      </c>
      <c r="E138" s="225"/>
      <c r="F138" s="215"/>
      <c r="G138" s="215"/>
      <c r="H138" s="215"/>
      <c r="I138" s="215"/>
      <c r="J138" s="215"/>
      <c r="K138" s="215"/>
      <c r="L138" s="215"/>
      <c r="M138" s="215"/>
    </row>
    <row r="139" spans="1:13" ht="18" x14ac:dyDescent="0.25">
      <c r="A139" s="222">
        <v>721</v>
      </c>
      <c r="B139" s="238" t="s">
        <v>400</v>
      </c>
      <c r="C139" s="239">
        <f>SUM(C140)</f>
        <v>0</v>
      </c>
      <c r="D139" s="239">
        <f>SUM(D140)</f>
        <v>0</v>
      </c>
      <c r="E139" s="225"/>
      <c r="F139" s="215"/>
      <c r="G139" s="215"/>
      <c r="H139" s="215"/>
      <c r="I139" s="215"/>
      <c r="J139" s="215"/>
      <c r="K139" s="215"/>
      <c r="L139" s="215"/>
      <c r="M139" s="215"/>
    </row>
    <row r="140" spans="1:13" ht="18.75" thickBot="1" x14ac:dyDescent="0.3">
      <c r="A140" s="250">
        <v>72101</v>
      </c>
      <c r="B140" s="251" t="s">
        <v>400</v>
      </c>
      <c r="C140" s="252">
        <v>0</v>
      </c>
      <c r="D140" s="252">
        <v>0</v>
      </c>
      <c r="E140" s="253"/>
      <c r="F140" s="215"/>
      <c r="G140" s="215"/>
      <c r="H140" s="215"/>
      <c r="I140" s="215"/>
      <c r="J140" s="215"/>
      <c r="K140" s="215"/>
      <c r="L140" s="215"/>
      <c r="M140" s="215"/>
    </row>
    <row r="141" spans="1:13" ht="18" x14ac:dyDescent="0.25">
      <c r="A141" s="254"/>
      <c r="B141" s="255" t="s">
        <v>93</v>
      </c>
      <c r="C141" s="256">
        <f>SUM(C37+C93+C104+C110+C133+C138)+C11</f>
        <v>349312.82</v>
      </c>
      <c r="D141" s="256">
        <f>SUM(D37+D93+D104+D110+D133+D138)+D11</f>
        <v>17851.37</v>
      </c>
      <c r="E141" s="256">
        <f>SUM(C141:D141)</f>
        <v>367164.19</v>
      </c>
      <c r="F141" s="215"/>
      <c r="G141" s="215"/>
      <c r="H141" s="215"/>
      <c r="I141" s="215"/>
      <c r="J141" s="215"/>
      <c r="K141" s="215"/>
      <c r="L141" s="215"/>
      <c r="M141" s="215"/>
    </row>
    <row r="142" spans="1:13" ht="18" x14ac:dyDescent="0.25">
      <c r="A142" s="215"/>
      <c r="B142" s="216"/>
      <c r="C142" s="257"/>
      <c r="D142" s="257"/>
      <c r="E142" s="257"/>
      <c r="F142" s="215"/>
      <c r="G142" s="215"/>
      <c r="H142" s="215"/>
      <c r="I142" s="215"/>
      <c r="J142" s="215"/>
      <c r="K142" s="215"/>
      <c r="L142" s="215"/>
      <c r="M142" s="215"/>
    </row>
    <row r="143" spans="1:13" ht="18" x14ac:dyDescent="0.25">
      <c r="A143" s="215"/>
      <c r="B143" s="216"/>
      <c r="C143" s="257"/>
      <c r="D143" s="257"/>
      <c r="E143" s="257"/>
      <c r="F143" s="215"/>
      <c r="G143" s="215"/>
      <c r="H143" s="215"/>
      <c r="I143" s="215"/>
      <c r="J143" s="215"/>
      <c r="K143" s="215"/>
      <c r="L143" s="215"/>
      <c r="M143" s="215"/>
    </row>
    <row r="144" spans="1:13" ht="18" x14ac:dyDescent="0.25">
      <c r="A144" s="215"/>
      <c r="B144" s="216"/>
      <c r="C144" s="257"/>
      <c r="D144" s="257"/>
      <c r="E144" s="257"/>
      <c r="F144" s="215"/>
      <c r="G144" s="215"/>
      <c r="H144" s="215"/>
      <c r="I144" s="215"/>
      <c r="J144" s="215"/>
      <c r="K144" s="215"/>
      <c r="L144" s="215"/>
      <c r="M144" s="215"/>
    </row>
    <row r="145" spans="1:13" ht="18" x14ac:dyDescent="0.25">
      <c r="A145" s="665" t="s">
        <v>408</v>
      </c>
      <c r="B145" s="665" t="s">
        <v>409</v>
      </c>
      <c r="C145" s="674" t="s">
        <v>410</v>
      </c>
      <c r="D145" s="665" t="s">
        <v>411</v>
      </c>
      <c r="E145" s="674" t="s">
        <v>412</v>
      </c>
      <c r="F145" s="674" t="s">
        <v>413</v>
      </c>
      <c r="G145" s="674"/>
      <c r="H145" s="674" t="s">
        <v>414</v>
      </c>
      <c r="I145" s="664" t="s">
        <v>415</v>
      </c>
      <c r="J145" s="664"/>
      <c r="K145" s="664"/>
      <c r="L145" s="664"/>
      <c r="M145" s="665" t="s">
        <v>93</v>
      </c>
    </row>
    <row r="146" spans="1:13" ht="18" x14ac:dyDescent="0.25">
      <c r="A146" s="665"/>
      <c r="B146" s="665"/>
      <c r="C146" s="674"/>
      <c r="D146" s="665"/>
      <c r="E146" s="674"/>
      <c r="F146" s="674"/>
      <c r="G146" s="674"/>
      <c r="H146" s="674"/>
      <c r="I146" s="258" t="s">
        <v>416</v>
      </c>
      <c r="J146" s="675" t="s">
        <v>417</v>
      </c>
      <c r="K146" s="675"/>
      <c r="L146" s="675"/>
      <c r="M146" s="665"/>
    </row>
    <row r="147" spans="1:13" ht="36" x14ac:dyDescent="0.25">
      <c r="A147" s="665"/>
      <c r="B147" s="665"/>
      <c r="C147" s="674"/>
      <c r="D147" s="665"/>
      <c r="E147" s="674"/>
      <c r="F147" s="259" t="s">
        <v>418</v>
      </c>
      <c r="G147" s="259" t="s">
        <v>419</v>
      </c>
      <c r="H147" s="259" t="s">
        <v>420</v>
      </c>
      <c r="I147" s="259" t="s">
        <v>421</v>
      </c>
      <c r="J147" s="260" t="s">
        <v>422</v>
      </c>
      <c r="K147" s="260" t="s">
        <v>423</v>
      </c>
      <c r="L147" s="259" t="s">
        <v>265</v>
      </c>
      <c r="M147" s="665"/>
    </row>
    <row r="148" spans="1:13" ht="18" x14ac:dyDescent="0.25">
      <c r="A148" s="261">
        <v>1</v>
      </c>
      <c r="B148" s="262" t="s">
        <v>424</v>
      </c>
      <c r="C148" s="262" t="s">
        <v>425</v>
      </c>
      <c r="D148" s="261" t="s">
        <v>426</v>
      </c>
      <c r="E148" s="263" t="s">
        <v>111</v>
      </c>
      <c r="F148" s="264">
        <v>1400</v>
      </c>
      <c r="G148" s="265">
        <f t="shared" ref="G148:G153" si="0">+F148*12</f>
        <v>16800</v>
      </c>
      <c r="H148" s="266">
        <v>1400</v>
      </c>
      <c r="I148" s="266">
        <f t="shared" ref="I148:I153" si="1">+H148*6.75%*12</f>
        <v>1134</v>
      </c>
      <c r="J148" s="267">
        <v>0</v>
      </c>
      <c r="K148" s="266">
        <f>685.71*7.5%*12</f>
        <v>617.13900000000001</v>
      </c>
      <c r="L148" s="266">
        <f>+I148+K148</f>
        <v>1751.1390000000001</v>
      </c>
      <c r="M148" s="268">
        <f t="shared" ref="M148:M153" si="2">ROUND((+G148+H148+L148),2)</f>
        <v>19951.14</v>
      </c>
    </row>
    <row r="149" spans="1:13" ht="18" x14ac:dyDescent="0.25">
      <c r="A149" s="261">
        <v>2</v>
      </c>
      <c r="B149" s="262" t="s">
        <v>427</v>
      </c>
      <c r="C149" s="262" t="s">
        <v>428</v>
      </c>
      <c r="D149" s="261" t="s">
        <v>426</v>
      </c>
      <c r="E149" s="263" t="s">
        <v>111</v>
      </c>
      <c r="F149" s="264">
        <v>670</v>
      </c>
      <c r="G149" s="265">
        <f t="shared" si="0"/>
        <v>8040</v>
      </c>
      <c r="H149" s="266">
        <v>670</v>
      </c>
      <c r="I149" s="266">
        <f t="shared" si="1"/>
        <v>542.70000000000005</v>
      </c>
      <c r="J149" s="267">
        <v>0</v>
      </c>
      <c r="K149" s="266">
        <f>+H149*7.5%*12</f>
        <v>603</v>
      </c>
      <c r="L149" s="266">
        <f>+I149+K149</f>
        <v>1145.7</v>
      </c>
      <c r="M149" s="268">
        <f t="shared" si="2"/>
        <v>9855.7000000000007</v>
      </c>
    </row>
    <row r="150" spans="1:13" ht="18" x14ac:dyDescent="0.25">
      <c r="A150" s="261">
        <v>3</v>
      </c>
      <c r="B150" s="269" t="s">
        <v>435</v>
      </c>
      <c r="C150" s="269" t="s">
        <v>429</v>
      </c>
      <c r="D150" s="270" t="s">
        <v>463</v>
      </c>
      <c r="E150" s="263" t="s">
        <v>111</v>
      </c>
      <c r="F150" s="265">
        <v>880</v>
      </c>
      <c r="G150" s="265">
        <f t="shared" si="0"/>
        <v>10560</v>
      </c>
      <c r="H150" s="266">
        <v>880</v>
      </c>
      <c r="I150" s="266">
        <f t="shared" si="1"/>
        <v>712.80000000000007</v>
      </c>
      <c r="J150" s="271">
        <v>0</v>
      </c>
      <c r="K150" s="266">
        <f>685.71*7.5%*12</f>
        <v>617.13900000000001</v>
      </c>
      <c r="L150" s="266">
        <f>SUM(I150:K150)</f>
        <v>1329.9390000000001</v>
      </c>
      <c r="M150" s="268">
        <f t="shared" si="2"/>
        <v>12769.94</v>
      </c>
    </row>
    <row r="151" spans="1:13" ht="18" x14ac:dyDescent="0.25">
      <c r="A151" s="261">
        <v>4</v>
      </c>
      <c r="B151" s="269" t="s">
        <v>431</v>
      </c>
      <c r="C151" s="269" t="s">
        <v>432</v>
      </c>
      <c r="D151" s="270" t="s">
        <v>433</v>
      </c>
      <c r="E151" s="272" t="s">
        <v>111</v>
      </c>
      <c r="F151" s="265">
        <v>396</v>
      </c>
      <c r="G151" s="265">
        <f t="shared" si="0"/>
        <v>4752</v>
      </c>
      <c r="H151" s="266">
        <v>396</v>
      </c>
      <c r="I151" s="266">
        <f t="shared" si="1"/>
        <v>320.76</v>
      </c>
      <c r="J151" s="271">
        <v>0</v>
      </c>
      <c r="K151" s="266">
        <f>+H151*7.5%*12</f>
        <v>356.4</v>
      </c>
      <c r="L151" s="266">
        <f>SUM(I151:K151)</f>
        <v>677.16</v>
      </c>
      <c r="M151" s="268">
        <f t="shared" si="2"/>
        <v>5825.16</v>
      </c>
    </row>
    <row r="152" spans="1:13" ht="18" x14ac:dyDescent="0.25">
      <c r="A152" s="273">
        <v>5</v>
      </c>
      <c r="B152" s="274" t="s">
        <v>434</v>
      </c>
      <c r="C152" s="275" t="s">
        <v>464</v>
      </c>
      <c r="D152" s="276"/>
      <c r="E152" s="277" t="s">
        <v>111</v>
      </c>
      <c r="F152" s="278">
        <v>1030</v>
      </c>
      <c r="G152" s="278">
        <f t="shared" si="0"/>
        <v>12360</v>
      </c>
      <c r="H152" s="279">
        <v>1030</v>
      </c>
      <c r="I152" s="279">
        <f t="shared" si="1"/>
        <v>834.30000000000007</v>
      </c>
      <c r="J152" s="280">
        <v>0</v>
      </c>
      <c r="K152" s="266">
        <f>+H152*7.5%*12</f>
        <v>927</v>
      </c>
      <c r="L152" s="266">
        <f>SUM(I152:K152)</f>
        <v>1761.3000000000002</v>
      </c>
      <c r="M152" s="268">
        <f t="shared" si="2"/>
        <v>15151.3</v>
      </c>
    </row>
    <row r="153" spans="1:13" ht="18" x14ac:dyDescent="0.25">
      <c r="A153" s="261">
        <v>7</v>
      </c>
      <c r="B153" s="269" t="s">
        <v>436</v>
      </c>
      <c r="C153" s="269" t="s">
        <v>437</v>
      </c>
      <c r="D153" s="270" t="s">
        <v>426</v>
      </c>
      <c r="E153" s="272" t="s">
        <v>111</v>
      </c>
      <c r="F153" s="265">
        <v>950</v>
      </c>
      <c r="G153" s="265">
        <f t="shared" si="0"/>
        <v>11400</v>
      </c>
      <c r="H153" s="265">
        <v>950</v>
      </c>
      <c r="I153" s="266">
        <f t="shared" si="1"/>
        <v>769.5</v>
      </c>
      <c r="J153" s="271">
        <v>0</v>
      </c>
      <c r="K153" s="266">
        <f>+H153*7.5%*12</f>
        <v>855</v>
      </c>
      <c r="L153" s="266">
        <f>SUM(I153:K153)</f>
        <v>1624.5</v>
      </c>
      <c r="M153" s="268">
        <f t="shared" si="2"/>
        <v>13974.5</v>
      </c>
    </row>
    <row r="154" spans="1:13" ht="18" x14ac:dyDescent="0.25">
      <c r="A154" s="269"/>
      <c r="B154" s="269"/>
      <c r="C154" s="269"/>
      <c r="D154" s="269"/>
      <c r="E154" s="269"/>
      <c r="F154" s="281">
        <f t="shared" ref="F154:M154" si="3">SUM(F148:F153)</f>
        <v>5326</v>
      </c>
      <c r="G154" s="281">
        <f t="shared" si="3"/>
        <v>63912</v>
      </c>
      <c r="H154" s="281">
        <f t="shared" si="3"/>
        <v>5326</v>
      </c>
      <c r="I154" s="281">
        <f t="shared" si="3"/>
        <v>4314.0600000000004</v>
      </c>
      <c r="J154" s="281">
        <f t="shared" si="3"/>
        <v>0</v>
      </c>
      <c r="K154" s="281">
        <f t="shared" si="3"/>
        <v>3975.6780000000003</v>
      </c>
      <c r="L154" s="281">
        <f t="shared" si="3"/>
        <v>8289.7380000000012</v>
      </c>
      <c r="M154" s="281">
        <f t="shared" si="3"/>
        <v>77527.740000000005</v>
      </c>
    </row>
    <row r="155" spans="1:13" ht="16.5" x14ac:dyDescent="0.3">
      <c r="A155" s="116"/>
      <c r="B155" s="116"/>
      <c r="C155" s="116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</row>
    <row r="156" spans="1:13" ht="16.5" x14ac:dyDescent="0.3">
      <c r="A156" s="671" t="s">
        <v>704</v>
      </c>
      <c r="B156" s="671"/>
      <c r="C156" s="671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</row>
    <row r="157" spans="1:13" ht="18.75" x14ac:dyDescent="0.3">
      <c r="A157" s="116"/>
      <c r="B157" s="349" t="s">
        <v>700</v>
      </c>
      <c r="C157" s="379">
        <v>1480</v>
      </c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</row>
    <row r="158" spans="1:13" ht="18.75" x14ac:dyDescent="0.3">
      <c r="A158" s="116"/>
      <c r="B158" s="349" t="s">
        <v>705</v>
      </c>
      <c r="C158" s="379">
        <v>1500</v>
      </c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</row>
    <row r="159" spans="1:13" ht="18.75" x14ac:dyDescent="0.3">
      <c r="A159" s="116"/>
      <c r="B159" s="349" t="s">
        <v>698</v>
      </c>
      <c r="C159" s="379">
        <v>9180</v>
      </c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</row>
    <row r="160" spans="1:13" ht="18.75" x14ac:dyDescent="0.3">
      <c r="A160" s="116"/>
      <c r="B160" s="349" t="s">
        <v>701</v>
      </c>
      <c r="C160" s="379">
        <v>500</v>
      </c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</row>
    <row r="161" spans="1:13" ht="18.75" x14ac:dyDescent="0.3">
      <c r="A161" s="116"/>
      <c r="B161" s="349"/>
      <c r="C161" s="379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</row>
    <row r="162" spans="1:13" ht="19.5" x14ac:dyDescent="0.4">
      <c r="A162" s="130"/>
      <c r="B162" s="131"/>
      <c r="C162" s="131"/>
      <c r="D162" s="132"/>
      <c r="E162" s="133"/>
      <c r="F162" s="134"/>
      <c r="G162" s="135"/>
      <c r="H162" s="136"/>
      <c r="I162" s="137"/>
      <c r="J162" s="136"/>
      <c r="K162" s="136"/>
      <c r="L162" s="136"/>
      <c r="M162" s="117"/>
    </row>
    <row r="164" spans="1:13" x14ac:dyDescent="0.25">
      <c r="A164" t="s">
        <v>696</v>
      </c>
    </row>
  </sheetData>
  <mergeCells count="21">
    <mergeCell ref="F145:G146"/>
    <mergeCell ref="H145:H146"/>
    <mergeCell ref="I145:L145"/>
    <mergeCell ref="M145:M147"/>
    <mergeCell ref="J146:L146"/>
    <mergeCell ref="A156:C156"/>
    <mergeCell ref="A7:E7"/>
    <mergeCell ref="A2:E2"/>
    <mergeCell ref="A3:E3"/>
    <mergeCell ref="A4:E4"/>
    <mergeCell ref="A5:E5"/>
    <mergeCell ref="A6:E6"/>
    <mergeCell ref="A8:E8"/>
    <mergeCell ref="A9:B9"/>
    <mergeCell ref="C9:D9"/>
    <mergeCell ref="E9:E10"/>
    <mergeCell ref="A145:A147"/>
    <mergeCell ref="B145:B147"/>
    <mergeCell ref="C145:C147"/>
    <mergeCell ref="D145:D147"/>
    <mergeCell ref="E145:E147"/>
  </mergeCells>
  <pageMargins left="0.23622047244094491" right="0.19685039370078741" top="0.59055118110236227" bottom="0.55118110236220474" header="0.31496062992125984" footer="0.31496062992125984"/>
  <pageSetup scale="85" orientation="portrait" horizontalDpi="120" verticalDpi="72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151"/>
  <sheetViews>
    <sheetView topLeftCell="A40" workbookViewId="0">
      <selection activeCell="G140" sqref="G140"/>
    </sheetView>
  </sheetViews>
  <sheetFormatPr baseColWidth="10" defaultRowHeight="15" x14ac:dyDescent="0.25"/>
  <cols>
    <col min="2" max="2" width="49.42578125" customWidth="1"/>
    <col min="3" max="3" width="17.28515625" customWidth="1"/>
    <col min="4" max="4" width="18.28515625" customWidth="1"/>
    <col min="5" max="5" width="18.5703125" customWidth="1"/>
    <col min="6" max="6" width="16.28515625" customWidth="1"/>
    <col min="7" max="7" width="18.85546875" customWidth="1"/>
    <col min="8" max="8" width="17.7109375" customWidth="1"/>
    <col min="9" max="9" width="17.28515625" customWidth="1"/>
    <col min="10" max="10" width="14" customWidth="1"/>
    <col min="11" max="11" width="17.42578125" customWidth="1"/>
    <col min="12" max="12" width="16.28515625" customWidth="1"/>
    <col min="13" max="13" width="18.28515625" customWidth="1"/>
  </cols>
  <sheetData>
    <row r="3" spans="1:13" ht="18" x14ac:dyDescent="0.25">
      <c r="A3" s="672" t="s">
        <v>401</v>
      </c>
      <c r="B3" s="672"/>
      <c r="C3" s="672"/>
      <c r="D3" s="672"/>
      <c r="E3" s="672"/>
      <c r="F3" s="215"/>
      <c r="G3" s="215"/>
      <c r="H3" s="215"/>
      <c r="I3" s="215"/>
      <c r="J3" s="215"/>
      <c r="K3" s="215"/>
      <c r="L3" s="215"/>
      <c r="M3" s="215"/>
    </row>
    <row r="4" spans="1:13" ht="18" x14ac:dyDescent="0.25">
      <c r="A4" s="672" t="s">
        <v>402</v>
      </c>
      <c r="B4" s="672"/>
      <c r="C4" s="672"/>
      <c r="D4" s="672"/>
      <c r="E4" s="672"/>
      <c r="F4" s="215"/>
      <c r="G4" s="215"/>
      <c r="H4" s="215"/>
      <c r="I4" s="215"/>
      <c r="J4" s="215"/>
      <c r="K4" s="215"/>
      <c r="L4" s="215"/>
      <c r="M4" s="215"/>
    </row>
    <row r="5" spans="1:13" ht="18" x14ac:dyDescent="0.25">
      <c r="A5" s="672" t="s">
        <v>163</v>
      </c>
      <c r="B5" s="672"/>
      <c r="C5" s="672"/>
      <c r="D5" s="672"/>
      <c r="E5" s="672"/>
      <c r="F5" s="215"/>
      <c r="G5" s="215"/>
      <c r="H5" s="215"/>
      <c r="I5" s="215"/>
      <c r="J5" s="215"/>
      <c r="K5" s="215"/>
      <c r="L5" s="215"/>
      <c r="M5" s="215"/>
    </row>
    <row r="6" spans="1:13" ht="18" x14ac:dyDescent="0.25">
      <c r="A6" s="672" t="s">
        <v>438</v>
      </c>
      <c r="B6" s="672"/>
      <c r="C6" s="672"/>
      <c r="D6" s="672"/>
      <c r="E6" s="672"/>
      <c r="F6" s="215"/>
      <c r="G6" s="215"/>
      <c r="H6" s="215"/>
      <c r="I6" s="215"/>
      <c r="J6" s="215"/>
      <c r="K6" s="215"/>
      <c r="L6" s="215"/>
      <c r="M6" s="215"/>
    </row>
    <row r="7" spans="1:13" ht="18" x14ac:dyDescent="0.25">
      <c r="A7" s="672" t="s">
        <v>403</v>
      </c>
      <c r="B7" s="672"/>
      <c r="C7" s="672"/>
      <c r="D7" s="672"/>
      <c r="E7" s="672"/>
      <c r="F7" s="215"/>
      <c r="G7" s="215"/>
      <c r="H7" s="215"/>
      <c r="I7" s="215"/>
      <c r="J7" s="215"/>
      <c r="K7" s="215"/>
      <c r="L7" s="215"/>
      <c r="M7" s="215"/>
    </row>
    <row r="8" spans="1:13" ht="18" x14ac:dyDescent="0.25">
      <c r="A8" s="672" t="s">
        <v>404</v>
      </c>
      <c r="B8" s="672"/>
      <c r="C8" s="672"/>
      <c r="D8" s="672"/>
      <c r="E8" s="672"/>
      <c r="F8" s="215"/>
      <c r="G8" s="215"/>
      <c r="H8" s="215"/>
      <c r="I8" s="215"/>
      <c r="J8" s="215"/>
      <c r="K8" s="215"/>
      <c r="L8" s="215"/>
      <c r="M8" s="215"/>
    </row>
    <row r="9" spans="1:13" ht="18" x14ac:dyDescent="0.25">
      <c r="A9" s="673" t="s">
        <v>488</v>
      </c>
      <c r="B9" s="673"/>
      <c r="C9" s="673"/>
      <c r="D9" s="673"/>
      <c r="E9" s="673"/>
      <c r="F9" s="215"/>
      <c r="G9" s="215"/>
      <c r="H9" s="215"/>
      <c r="I9" s="215"/>
      <c r="J9" s="215"/>
      <c r="K9" s="215"/>
      <c r="L9" s="215"/>
      <c r="M9" s="215"/>
    </row>
    <row r="10" spans="1:13" ht="18" x14ac:dyDescent="0.25">
      <c r="A10" s="664" t="s">
        <v>269</v>
      </c>
      <c r="B10" s="664"/>
      <c r="C10" s="664" t="s">
        <v>270</v>
      </c>
      <c r="D10" s="664"/>
      <c r="E10" s="665" t="s">
        <v>93</v>
      </c>
      <c r="F10" s="215"/>
      <c r="G10" s="215"/>
      <c r="H10" s="215"/>
      <c r="I10" s="215"/>
      <c r="J10" s="215"/>
      <c r="K10" s="215"/>
      <c r="L10" s="215"/>
      <c r="M10" s="215"/>
    </row>
    <row r="11" spans="1:13" ht="72" x14ac:dyDescent="0.25">
      <c r="A11" s="217" t="s">
        <v>271</v>
      </c>
      <c r="B11" s="217" t="s">
        <v>272</v>
      </c>
      <c r="C11" s="218" t="s">
        <v>405</v>
      </c>
      <c r="D11" s="218" t="s">
        <v>275</v>
      </c>
      <c r="E11" s="665"/>
      <c r="F11" s="215"/>
      <c r="G11" s="215"/>
      <c r="H11" s="215"/>
      <c r="I11" s="215"/>
      <c r="J11" s="215"/>
      <c r="K11" s="215"/>
      <c r="L11" s="215"/>
      <c r="M11" s="215"/>
    </row>
    <row r="12" spans="1:13" ht="18" x14ac:dyDescent="0.25">
      <c r="A12" s="219">
        <v>51</v>
      </c>
      <c r="B12" s="220" t="s">
        <v>192</v>
      </c>
      <c r="C12" s="282">
        <f>SUM(C13,C18,C22,C25,C27,C29,C35)</f>
        <v>0</v>
      </c>
      <c r="D12" s="282">
        <f>SUM(D13,D18,D22,D25,D27,D29,D35)+D32</f>
        <v>14421</v>
      </c>
      <c r="E12" s="296"/>
      <c r="F12" s="215"/>
      <c r="G12" s="215"/>
      <c r="H12" s="215"/>
      <c r="I12" s="215"/>
      <c r="J12" s="215"/>
      <c r="K12" s="215"/>
      <c r="L12" s="215"/>
      <c r="M12" s="215"/>
    </row>
    <row r="13" spans="1:13" ht="18" x14ac:dyDescent="0.25">
      <c r="A13" s="222">
        <v>511</v>
      </c>
      <c r="B13" s="223" t="s">
        <v>276</v>
      </c>
      <c r="C13" s="283">
        <f>SUM(C14:C17)</f>
        <v>0</v>
      </c>
      <c r="D13" s="283">
        <f>SUM(D14:D17)</f>
        <v>12750</v>
      </c>
      <c r="E13" s="297"/>
      <c r="F13" s="215"/>
      <c r="G13" s="215"/>
      <c r="H13" s="215"/>
      <c r="I13" s="215"/>
      <c r="J13" s="215"/>
      <c r="K13" s="215"/>
      <c r="L13" s="215"/>
      <c r="M13" s="215"/>
    </row>
    <row r="14" spans="1:13" ht="18" x14ac:dyDescent="0.25">
      <c r="A14" s="226" t="s">
        <v>277</v>
      </c>
      <c r="B14" s="227" t="s">
        <v>278</v>
      </c>
      <c r="C14" s="228">
        <v>0</v>
      </c>
      <c r="D14" s="298">
        <v>11770</v>
      </c>
      <c r="E14" s="297"/>
      <c r="F14" s="215"/>
      <c r="G14" s="215"/>
      <c r="H14" s="215"/>
      <c r="I14" s="215"/>
      <c r="J14" s="215"/>
      <c r="K14" s="215"/>
      <c r="L14" s="215"/>
      <c r="M14" s="215"/>
    </row>
    <row r="15" spans="1:13" ht="18" x14ac:dyDescent="0.25">
      <c r="A15" s="226" t="s">
        <v>279</v>
      </c>
      <c r="B15" s="227" t="s">
        <v>280</v>
      </c>
      <c r="C15" s="228">
        <v>0</v>
      </c>
      <c r="D15" s="298">
        <v>980</v>
      </c>
      <c r="E15" s="297"/>
      <c r="F15" s="215"/>
      <c r="G15" s="215"/>
      <c r="H15" s="215"/>
      <c r="I15" s="215"/>
      <c r="J15" s="215"/>
      <c r="K15" s="215"/>
      <c r="L15" s="215"/>
      <c r="M15" s="215"/>
    </row>
    <row r="16" spans="1:13" ht="18" x14ac:dyDescent="0.25">
      <c r="A16" s="226" t="s">
        <v>281</v>
      </c>
      <c r="B16" s="227" t="s">
        <v>282</v>
      </c>
      <c r="C16" s="228">
        <v>0</v>
      </c>
      <c r="D16" s="298">
        <v>0</v>
      </c>
      <c r="E16" s="297"/>
      <c r="F16" s="215"/>
      <c r="G16" s="215"/>
      <c r="H16" s="215"/>
      <c r="I16" s="215"/>
      <c r="J16" s="215"/>
      <c r="K16" s="215"/>
      <c r="L16" s="215"/>
      <c r="M16" s="215"/>
    </row>
    <row r="17" spans="1:13" ht="18" x14ac:dyDescent="0.25">
      <c r="A17" s="226" t="s">
        <v>283</v>
      </c>
      <c r="B17" s="227" t="s">
        <v>284</v>
      </c>
      <c r="C17" s="229">
        <v>0</v>
      </c>
      <c r="D17" s="299">
        <v>0</v>
      </c>
      <c r="E17" s="300"/>
      <c r="F17" s="215"/>
      <c r="G17" s="215"/>
      <c r="H17" s="215"/>
      <c r="I17" s="215"/>
      <c r="J17" s="215"/>
      <c r="K17" s="215"/>
      <c r="L17" s="215"/>
      <c r="M17" s="215"/>
    </row>
    <row r="18" spans="1:13" ht="18" x14ac:dyDescent="0.25">
      <c r="A18" s="232" t="s">
        <v>285</v>
      </c>
      <c r="B18" s="233" t="s">
        <v>286</v>
      </c>
      <c r="C18" s="286">
        <f>SUM(C19:C21)</f>
        <v>0</v>
      </c>
      <c r="D18" s="286">
        <f>SUM(D19:D21)</f>
        <v>0</v>
      </c>
      <c r="E18" s="297"/>
      <c r="F18" s="215"/>
      <c r="G18" s="215"/>
      <c r="H18" s="215"/>
      <c r="I18" s="215"/>
      <c r="J18" s="215"/>
      <c r="K18" s="215"/>
      <c r="L18" s="215"/>
      <c r="M18" s="215"/>
    </row>
    <row r="19" spans="1:13" ht="18" x14ac:dyDescent="0.25">
      <c r="A19" s="226" t="s">
        <v>287</v>
      </c>
      <c r="B19" s="227" t="s">
        <v>278</v>
      </c>
      <c r="C19" s="298">
        <v>0</v>
      </c>
      <c r="D19" s="298">
        <v>0</v>
      </c>
      <c r="E19" s="297"/>
      <c r="F19" s="215"/>
      <c r="G19" s="215"/>
      <c r="H19" s="215"/>
      <c r="I19" s="215"/>
      <c r="J19" s="215"/>
      <c r="K19" s="215"/>
      <c r="L19" s="215"/>
      <c r="M19" s="215"/>
    </row>
    <row r="20" spans="1:13" ht="18" x14ac:dyDescent="0.25">
      <c r="A20" s="234">
        <v>51202</v>
      </c>
      <c r="B20" s="235" t="s">
        <v>288</v>
      </c>
      <c r="C20" s="298">
        <v>0</v>
      </c>
      <c r="D20" s="298">
        <v>0</v>
      </c>
      <c r="E20" s="297"/>
      <c r="F20" s="215"/>
      <c r="G20" s="215"/>
      <c r="H20" s="215"/>
      <c r="I20" s="215"/>
      <c r="J20" s="215"/>
      <c r="K20" s="215"/>
      <c r="L20" s="215"/>
      <c r="M20" s="215"/>
    </row>
    <row r="21" spans="1:13" ht="18" x14ac:dyDescent="0.25">
      <c r="A21" s="226" t="s">
        <v>289</v>
      </c>
      <c r="B21" s="227" t="s">
        <v>280</v>
      </c>
      <c r="C21" s="298">
        <v>0</v>
      </c>
      <c r="D21" s="298">
        <v>0</v>
      </c>
      <c r="E21" s="297"/>
      <c r="F21" s="215"/>
      <c r="G21" s="215"/>
      <c r="H21" s="215"/>
      <c r="I21" s="215"/>
      <c r="J21" s="215"/>
      <c r="K21" s="215"/>
      <c r="L21" s="215"/>
      <c r="M21" s="215"/>
    </row>
    <row r="22" spans="1:13" ht="18" x14ac:dyDescent="0.25">
      <c r="A22" s="232" t="s">
        <v>290</v>
      </c>
      <c r="B22" s="233" t="s">
        <v>291</v>
      </c>
      <c r="C22" s="286">
        <f>SUM(C23:C24)</f>
        <v>0</v>
      </c>
      <c r="D22" s="286">
        <f>SUM(D23:D24)</f>
        <v>0</v>
      </c>
      <c r="E22" s="297"/>
      <c r="F22" s="215"/>
      <c r="G22" s="215"/>
      <c r="H22" s="215"/>
      <c r="I22" s="215"/>
      <c r="J22" s="215"/>
      <c r="K22" s="215"/>
      <c r="L22" s="215"/>
      <c r="M22" s="215"/>
    </row>
    <row r="23" spans="1:13" ht="18" x14ac:dyDescent="0.25">
      <c r="A23" s="234">
        <v>51301</v>
      </c>
      <c r="B23" s="235" t="s">
        <v>292</v>
      </c>
      <c r="C23" s="301">
        <v>0</v>
      </c>
      <c r="D23" s="301">
        <v>0</v>
      </c>
      <c r="E23" s="297"/>
      <c r="F23" s="215"/>
      <c r="G23" s="215"/>
      <c r="H23" s="215"/>
      <c r="I23" s="215"/>
      <c r="J23" s="215"/>
      <c r="K23" s="215"/>
      <c r="L23" s="215"/>
      <c r="M23" s="215"/>
    </row>
    <row r="24" spans="1:13" ht="18" x14ac:dyDescent="0.25">
      <c r="A24" s="234">
        <v>51302</v>
      </c>
      <c r="B24" s="235" t="s">
        <v>293</v>
      </c>
      <c r="C24" s="302">
        <v>0</v>
      </c>
      <c r="D24" s="301">
        <v>0</v>
      </c>
      <c r="E24" s="297"/>
      <c r="F24" s="215"/>
      <c r="G24" s="215"/>
      <c r="H24" s="215"/>
      <c r="I24" s="215"/>
      <c r="J24" s="215"/>
      <c r="K24" s="215"/>
      <c r="L24" s="215"/>
      <c r="M24" s="215"/>
    </row>
    <row r="25" spans="1:13" ht="18" x14ac:dyDescent="0.25">
      <c r="A25" s="222">
        <v>514</v>
      </c>
      <c r="B25" s="238" t="s">
        <v>294</v>
      </c>
      <c r="C25" s="288">
        <f>SUM(C26)</f>
        <v>0</v>
      </c>
      <c r="D25" s="288">
        <f>SUM(D26)</f>
        <v>1116</v>
      </c>
      <c r="E25" s="297"/>
      <c r="F25" s="215"/>
      <c r="G25" s="215"/>
      <c r="H25" s="215"/>
      <c r="I25" s="215"/>
      <c r="J25" s="215"/>
      <c r="K25" s="215"/>
      <c r="L25" s="215"/>
      <c r="M25" s="215"/>
    </row>
    <row r="26" spans="1:13" ht="18" x14ac:dyDescent="0.25">
      <c r="A26" s="226" t="s">
        <v>295</v>
      </c>
      <c r="B26" s="227" t="s">
        <v>296</v>
      </c>
      <c r="C26" s="298">
        <v>0</v>
      </c>
      <c r="D26" s="298">
        <v>1116</v>
      </c>
      <c r="E26" s="297"/>
      <c r="F26" s="215"/>
      <c r="G26" s="215"/>
      <c r="H26" s="215"/>
      <c r="I26" s="215"/>
      <c r="J26" s="215"/>
      <c r="K26" s="215"/>
      <c r="L26" s="215"/>
      <c r="M26" s="215"/>
    </row>
    <row r="27" spans="1:13" ht="18" x14ac:dyDescent="0.25">
      <c r="A27" s="222">
        <v>515</v>
      </c>
      <c r="B27" s="238" t="s">
        <v>297</v>
      </c>
      <c r="C27" s="286">
        <f>SUM(C28)</f>
        <v>0</v>
      </c>
      <c r="D27" s="286">
        <f>SUM(D28)</f>
        <v>555</v>
      </c>
      <c r="E27" s="297"/>
      <c r="F27" s="215"/>
      <c r="G27" s="215"/>
      <c r="H27" s="215"/>
      <c r="I27" s="215"/>
      <c r="J27" s="215"/>
      <c r="K27" s="215"/>
      <c r="L27" s="215"/>
      <c r="M27" s="215"/>
    </row>
    <row r="28" spans="1:13" ht="18" x14ac:dyDescent="0.25">
      <c r="A28" s="226" t="s">
        <v>298</v>
      </c>
      <c r="B28" s="227" t="s">
        <v>299</v>
      </c>
      <c r="C28" s="298">
        <v>0</v>
      </c>
      <c r="D28" s="298">
        <v>555</v>
      </c>
      <c r="E28" s="297"/>
      <c r="F28" s="215"/>
      <c r="G28" s="215"/>
      <c r="H28" s="215"/>
      <c r="I28" s="215"/>
      <c r="J28" s="215"/>
      <c r="K28" s="215"/>
      <c r="L28" s="215"/>
      <c r="M28" s="215"/>
    </row>
    <row r="29" spans="1:13" ht="18" x14ac:dyDescent="0.25">
      <c r="A29" s="232" t="s">
        <v>300</v>
      </c>
      <c r="B29" s="233" t="s">
        <v>301</v>
      </c>
      <c r="C29" s="286" t="s">
        <v>302</v>
      </c>
      <c r="D29" s="286">
        <f>SUM(D30:D31)</f>
        <v>0</v>
      </c>
      <c r="E29" s="297"/>
      <c r="F29" s="215"/>
      <c r="G29" s="215"/>
      <c r="H29" s="215"/>
      <c r="I29" s="215"/>
      <c r="J29" s="215"/>
      <c r="K29" s="215"/>
      <c r="L29" s="215"/>
      <c r="M29" s="215"/>
    </row>
    <row r="30" spans="1:13" ht="18" x14ac:dyDescent="0.25">
      <c r="A30" s="234">
        <v>51601</v>
      </c>
      <c r="B30" s="235" t="s">
        <v>301</v>
      </c>
      <c r="C30" s="301">
        <v>0</v>
      </c>
      <c r="D30" s="301">
        <v>0</v>
      </c>
      <c r="E30" s="297"/>
      <c r="F30" s="215"/>
      <c r="G30" s="215"/>
      <c r="H30" s="215"/>
      <c r="I30" s="215"/>
      <c r="J30" s="215"/>
      <c r="K30" s="215"/>
      <c r="L30" s="215"/>
      <c r="M30" s="215"/>
    </row>
    <row r="31" spans="1:13" ht="18" x14ac:dyDescent="0.25">
      <c r="A31" s="234">
        <v>51602</v>
      </c>
      <c r="B31" s="235" t="s">
        <v>303</v>
      </c>
      <c r="C31" s="301">
        <v>0</v>
      </c>
      <c r="D31" s="301">
        <v>0</v>
      </c>
      <c r="E31" s="297"/>
      <c r="F31" s="215"/>
      <c r="G31" s="215"/>
      <c r="H31" s="215"/>
      <c r="I31" s="215"/>
      <c r="J31" s="215"/>
      <c r="K31" s="215"/>
      <c r="L31" s="215"/>
      <c r="M31" s="215"/>
    </row>
    <row r="32" spans="1:13" ht="18" x14ac:dyDescent="0.25">
      <c r="A32" s="222">
        <v>517</v>
      </c>
      <c r="B32" s="238" t="s">
        <v>304</v>
      </c>
      <c r="C32" s="301"/>
      <c r="D32" s="288">
        <f>SUM(D33:D34)</f>
        <v>0</v>
      </c>
      <c r="E32" s="297"/>
      <c r="F32" s="215"/>
      <c r="G32" s="215"/>
      <c r="H32" s="215"/>
      <c r="I32" s="215"/>
      <c r="J32" s="215"/>
      <c r="K32" s="215"/>
      <c r="L32" s="215"/>
      <c r="M32" s="215"/>
    </row>
    <row r="33" spans="1:13" ht="18" x14ac:dyDescent="0.25">
      <c r="A33" s="234">
        <v>51701</v>
      </c>
      <c r="B33" s="235" t="s">
        <v>305</v>
      </c>
      <c r="C33" s="301"/>
      <c r="D33" s="301">
        <v>0</v>
      </c>
      <c r="E33" s="297"/>
      <c r="F33" s="215"/>
      <c r="G33" s="215"/>
      <c r="H33" s="215"/>
      <c r="I33" s="215"/>
      <c r="J33" s="215"/>
      <c r="K33" s="215"/>
      <c r="L33" s="215"/>
      <c r="M33" s="215"/>
    </row>
    <row r="34" spans="1:13" ht="18" x14ac:dyDescent="0.25">
      <c r="A34" s="234">
        <v>51702</v>
      </c>
      <c r="B34" s="235" t="s">
        <v>306</v>
      </c>
      <c r="C34" s="301"/>
      <c r="D34" s="301">
        <v>0</v>
      </c>
      <c r="E34" s="297"/>
      <c r="F34" s="215"/>
      <c r="G34" s="215"/>
      <c r="H34" s="215"/>
      <c r="I34" s="215"/>
      <c r="J34" s="215"/>
      <c r="K34" s="215"/>
      <c r="L34" s="215"/>
      <c r="M34" s="215"/>
    </row>
    <row r="35" spans="1:13" ht="18" x14ac:dyDescent="0.25">
      <c r="A35" s="222">
        <v>519</v>
      </c>
      <c r="B35" s="238" t="s">
        <v>307</v>
      </c>
      <c r="C35" s="288">
        <f>SUM(C36:C37)</f>
        <v>0</v>
      </c>
      <c r="D35" s="288">
        <f>SUM(D36:D37)</f>
        <v>0</v>
      </c>
      <c r="E35" s="297"/>
      <c r="F35" s="215"/>
      <c r="G35" s="215"/>
      <c r="H35" s="215"/>
      <c r="I35" s="215"/>
      <c r="J35" s="215"/>
      <c r="K35" s="215"/>
      <c r="L35" s="215"/>
      <c r="M35" s="215"/>
    </row>
    <row r="36" spans="1:13" ht="18" x14ac:dyDescent="0.25">
      <c r="A36" s="234">
        <v>51901</v>
      </c>
      <c r="B36" s="235" t="s">
        <v>308</v>
      </c>
      <c r="C36" s="301">
        <v>0</v>
      </c>
      <c r="D36" s="301">
        <v>0</v>
      </c>
      <c r="E36" s="297"/>
      <c r="F36" s="215"/>
      <c r="G36" s="215"/>
      <c r="H36" s="215"/>
      <c r="I36" s="215"/>
      <c r="J36" s="215"/>
      <c r="K36" s="215"/>
      <c r="L36" s="215"/>
      <c r="M36" s="215"/>
    </row>
    <row r="37" spans="1:13" ht="18" x14ac:dyDescent="0.25">
      <c r="A37" s="234">
        <v>51999</v>
      </c>
      <c r="B37" s="235" t="s">
        <v>307</v>
      </c>
      <c r="C37" s="301">
        <v>0</v>
      </c>
      <c r="D37" s="301">
        <v>0</v>
      </c>
      <c r="E37" s="297"/>
      <c r="F37" s="215"/>
      <c r="G37" s="215"/>
      <c r="H37" s="215"/>
      <c r="I37" s="215"/>
      <c r="J37" s="215"/>
      <c r="K37" s="215"/>
      <c r="L37" s="215"/>
      <c r="M37" s="215"/>
    </row>
    <row r="38" spans="1:13" ht="18" x14ac:dyDescent="0.25">
      <c r="A38" s="222">
        <v>54</v>
      </c>
      <c r="B38" s="238" t="s">
        <v>193</v>
      </c>
      <c r="C38" s="286">
        <f>SUM(C39,C59,C65,C82,)</f>
        <v>0</v>
      </c>
      <c r="D38" s="286">
        <f>SUM(D39,D59,D65,D82,)</f>
        <v>5200</v>
      </c>
      <c r="E38" s="297"/>
      <c r="F38" s="215"/>
      <c r="G38" s="215"/>
      <c r="H38" s="215"/>
      <c r="I38" s="215"/>
      <c r="J38" s="215"/>
      <c r="K38" s="215"/>
      <c r="L38" s="215"/>
      <c r="M38" s="215"/>
    </row>
    <row r="39" spans="1:13" ht="18" x14ac:dyDescent="0.25">
      <c r="A39" s="222">
        <v>541</v>
      </c>
      <c r="B39" s="238" t="s">
        <v>309</v>
      </c>
      <c r="C39" s="288">
        <f>SUM(C40:C58)</f>
        <v>0</v>
      </c>
      <c r="D39" s="288">
        <f>SUM(D40:D58)</f>
        <v>2700</v>
      </c>
      <c r="E39" s="297"/>
      <c r="F39" s="215"/>
      <c r="G39" s="215"/>
      <c r="H39" s="215"/>
      <c r="I39" s="215"/>
      <c r="J39" s="215"/>
      <c r="K39" s="215"/>
      <c r="L39" s="215"/>
      <c r="M39" s="215"/>
    </row>
    <row r="40" spans="1:13" ht="18" x14ac:dyDescent="0.25">
      <c r="A40" s="234">
        <v>54101</v>
      </c>
      <c r="B40" s="235" t="s">
        <v>310</v>
      </c>
      <c r="C40" s="301">
        <v>0</v>
      </c>
      <c r="D40" s="301">
        <v>0</v>
      </c>
      <c r="E40" s="297"/>
      <c r="F40" s="215"/>
      <c r="G40" s="215"/>
      <c r="H40" s="215"/>
      <c r="I40" s="215"/>
      <c r="J40" s="215"/>
      <c r="K40" s="215"/>
      <c r="L40" s="215"/>
      <c r="M40" s="215"/>
    </row>
    <row r="41" spans="1:13" ht="18" x14ac:dyDescent="0.25">
      <c r="A41" s="234">
        <v>54103</v>
      </c>
      <c r="B41" s="235" t="s">
        <v>311</v>
      </c>
      <c r="C41" s="301">
        <v>0</v>
      </c>
      <c r="D41" s="301">
        <v>0</v>
      </c>
      <c r="E41" s="297"/>
      <c r="F41" s="215"/>
      <c r="G41" s="215"/>
      <c r="H41" s="215"/>
      <c r="I41" s="215"/>
      <c r="J41" s="215"/>
      <c r="K41" s="215"/>
      <c r="L41" s="215"/>
      <c r="M41" s="215"/>
    </row>
    <row r="42" spans="1:13" ht="18" x14ac:dyDescent="0.25">
      <c r="A42" s="234">
        <v>54104</v>
      </c>
      <c r="B42" s="235" t="s">
        <v>312</v>
      </c>
      <c r="C42" s="301">
        <v>0</v>
      </c>
      <c r="D42" s="301">
        <v>0</v>
      </c>
      <c r="E42" s="297"/>
      <c r="F42" s="215"/>
      <c r="G42" s="215"/>
      <c r="H42" s="215"/>
      <c r="I42" s="215"/>
      <c r="J42" s="215"/>
      <c r="K42" s="215"/>
      <c r="L42" s="215"/>
      <c r="M42" s="215"/>
    </row>
    <row r="43" spans="1:13" ht="18" x14ac:dyDescent="0.25">
      <c r="A43" s="234">
        <v>54105</v>
      </c>
      <c r="B43" s="235" t="s">
        <v>313</v>
      </c>
      <c r="C43" s="301">
        <v>0</v>
      </c>
      <c r="D43" s="301">
        <v>900</v>
      </c>
      <c r="E43" s="297"/>
      <c r="F43" s="215"/>
      <c r="G43" s="215"/>
      <c r="H43" s="215"/>
      <c r="I43" s="215"/>
      <c r="J43" s="215"/>
      <c r="K43" s="215"/>
      <c r="L43" s="215"/>
      <c r="M43" s="215"/>
    </row>
    <row r="44" spans="1:13" ht="18" x14ac:dyDescent="0.25">
      <c r="A44" s="234">
        <v>54106</v>
      </c>
      <c r="B44" s="235" t="s">
        <v>314</v>
      </c>
      <c r="C44" s="301">
        <v>0</v>
      </c>
      <c r="D44" s="301">
        <v>0</v>
      </c>
      <c r="E44" s="297"/>
      <c r="F44" s="215"/>
      <c r="G44" s="215"/>
      <c r="H44" s="215"/>
      <c r="I44" s="215"/>
      <c r="J44" s="215"/>
      <c r="K44" s="215"/>
      <c r="L44" s="215"/>
      <c r="M44" s="215"/>
    </row>
    <row r="45" spans="1:13" ht="18" x14ac:dyDescent="0.25">
      <c r="A45" s="234">
        <v>54107</v>
      </c>
      <c r="B45" s="235" t="s">
        <v>315</v>
      </c>
      <c r="C45" s="301">
        <v>0</v>
      </c>
      <c r="D45" s="301">
        <v>0</v>
      </c>
      <c r="E45" s="297"/>
      <c r="F45" s="215"/>
      <c r="G45" s="215"/>
      <c r="H45" s="215"/>
      <c r="I45" s="215"/>
      <c r="J45" s="215"/>
      <c r="K45" s="215"/>
      <c r="L45" s="215"/>
      <c r="M45" s="215"/>
    </row>
    <row r="46" spans="1:13" ht="18" x14ac:dyDescent="0.25">
      <c r="A46" s="234">
        <v>54108</v>
      </c>
      <c r="B46" s="235" t="s">
        <v>316</v>
      </c>
      <c r="C46" s="301">
        <v>0</v>
      </c>
      <c r="D46" s="301">
        <v>0</v>
      </c>
      <c r="E46" s="297"/>
      <c r="F46" s="215"/>
      <c r="G46" s="215"/>
      <c r="H46" s="215"/>
      <c r="I46" s="215"/>
      <c r="J46" s="215"/>
      <c r="K46" s="215"/>
      <c r="L46" s="215"/>
      <c r="M46" s="215"/>
    </row>
    <row r="47" spans="1:13" ht="18" x14ac:dyDescent="0.25">
      <c r="A47" s="234">
        <v>54109</v>
      </c>
      <c r="B47" s="235" t="s">
        <v>317</v>
      </c>
      <c r="C47" s="301">
        <v>0</v>
      </c>
      <c r="D47" s="301">
        <v>0</v>
      </c>
      <c r="E47" s="297"/>
      <c r="F47" s="215"/>
      <c r="G47" s="215"/>
      <c r="H47" s="215"/>
      <c r="I47" s="215"/>
      <c r="J47" s="215"/>
      <c r="K47" s="215"/>
      <c r="L47" s="215"/>
      <c r="M47" s="215"/>
    </row>
    <row r="48" spans="1:13" ht="18" x14ac:dyDescent="0.25">
      <c r="A48" s="234">
        <v>54110</v>
      </c>
      <c r="B48" s="235" t="s">
        <v>318</v>
      </c>
      <c r="C48" s="301">
        <v>0</v>
      </c>
      <c r="D48" s="301">
        <v>500</v>
      </c>
      <c r="E48" s="297"/>
      <c r="F48" s="215"/>
      <c r="G48" s="215"/>
      <c r="H48" s="215"/>
      <c r="I48" s="215"/>
      <c r="J48" s="215"/>
      <c r="K48" s="215"/>
      <c r="L48" s="215"/>
      <c r="M48" s="215"/>
    </row>
    <row r="49" spans="1:13" ht="18" x14ac:dyDescent="0.25">
      <c r="A49" s="234">
        <v>54111</v>
      </c>
      <c r="B49" s="235" t="s">
        <v>319</v>
      </c>
      <c r="C49" s="301">
        <v>0</v>
      </c>
      <c r="D49" s="301">
        <v>0</v>
      </c>
      <c r="E49" s="297"/>
      <c r="F49" s="215"/>
      <c r="G49" s="215"/>
      <c r="H49" s="215"/>
      <c r="I49" s="215"/>
      <c r="J49" s="215"/>
      <c r="K49" s="215"/>
      <c r="L49" s="215"/>
      <c r="M49" s="215"/>
    </row>
    <row r="50" spans="1:13" ht="18" x14ac:dyDescent="0.25">
      <c r="A50" s="234">
        <v>54112</v>
      </c>
      <c r="B50" s="235" t="s">
        <v>320</v>
      </c>
      <c r="C50" s="301">
        <v>0</v>
      </c>
      <c r="D50" s="301">
        <v>0</v>
      </c>
      <c r="E50" s="297"/>
      <c r="F50" s="215"/>
      <c r="G50" s="215"/>
      <c r="H50" s="215"/>
      <c r="I50" s="215"/>
      <c r="J50" s="215"/>
      <c r="K50" s="215"/>
      <c r="L50" s="215"/>
      <c r="M50" s="215"/>
    </row>
    <row r="51" spans="1:13" ht="18" x14ac:dyDescent="0.25">
      <c r="A51" s="234">
        <v>54114</v>
      </c>
      <c r="B51" s="235" t="s">
        <v>321</v>
      </c>
      <c r="C51" s="301">
        <v>0</v>
      </c>
      <c r="D51" s="301">
        <v>400</v>
      </c>
      <c r="E51" s="297"/>
      <c r="F51" s="215"/>
      <c r="G51" s="215"/>
      <c r="H51" s="215"/>
      <c r="I51" s="215"/>
      <c r="J51" s="215"/>
      <c r="K51" s="215"/>
      <c r="L51" s="215"/>
      <c r="M51" s="215"/>
    </row>
    <row r="52" spans="1:13" ht="18" x14ac:dyDescent="0.25">
      <c r="A52" s="234">
        <v>54115</v>
      </c>
      <c r="B52" s="235" t="s">
        <v>322</v>
      </c>
      <c r="C52" s="301">
        <v>0</v>
      </c>
      <c r="D52" s="301">
        <v>900</v>
      </c>
      <c r="E52" s="297"/>
      <c r="F52" s="215"/>
      <c r="G52" s="215"/>
      <c r="H52" s="215"/>
      <c r="I52" s="215"/>
      <c r="J52" s="215"/>
      <c r="K52" s="215"/>
      <c r="L52" s="215"/>
      <c r="M52" s="215"/>
    </row>
    <row r="53" spans="1:13" ht="18" x14ac:dyDescent="0.25">
      <c r="A53" s="234">
        <v>54116</v>
      </c>
      <c r="B53" s="235" t="s">
        <v>323</v>
      </c>
      <c r="C53" s="301">
        <v>0</v>
      </c>
      <c r="D53" s="301">
        <v>0</v>
      </c>
      <c r="E53" s="297"/>
      <c r="F53" s="215"/>
      <c r="G53" s="215"/>
      <c r="H53" s="215"/>
      <c r="I53" s="215"/>
      <c r="J53" s="215"/>
      <c r="K53" s="215"/>
      <c r="L53" s="215"/>
      <c r="M53" s="215"/>
    </row>
    <row r="54" spans="1:13" ht="18" x14ac:dyDescent="0.25">
      <c r="A54" s="234">
        <v>54117</v>
      </c>
      <c r="B54" s="235" t="s">
        <v>324</v>
      </c>
      <c r="C54" s="301">
        <v>0</v>
      </c>
      <c r="D54" s="301">
        <v>0</v>
      </c>
      <c r="E54" s="297"/>
      <c r="F54" s="215"/>
      <c r="G54" s="215"/>
      <c r="H54" s="215"/>
      <c r="I54" s="215"/>
      <c r="J54" s="215"/>
      <c r="K54" s="215"/>
      <c r="L54" s="215"/>
      <c r="M54" s="215"/>
    </row>
    <row r="55" spans="1:13" ht="18" x14ac:dyDescent="0.25">
      <c r="A55" s="234">
        <v>54118</v>
      </c>
      <c r="B55" s="235" t="s">
        <v>325</v>
      </c>
      <c r="C55" s="301">
        <v>0</v>
      </c>
      <c r="D55" s="301">
        <v>0</v>
      </c>
      <c r="E55" s="297"/>
      <c r="F55" s="215"/>
      <c r="G55" s="215"/>
      <c r="H55" s="215"/>
      <c r="I55" s="215"/>
      <c r="J55" s="215"/>
      <c r="K55" s="215"/>
      <c r="L55" s="215"/>
      <c r="M55" s="215"/>
    </row>
    <row r="56" spans="1:13" ht="18" x14ac:dyDescent="0.25">
      <c r="A56" s="234">
        <v>54119</v>
      </c>
      <c r="B56" s="235" t="s">
        <v>326</v>
      </c>
      <c r="C56" s="301">
        <v>0</v>
      </c>
      <c r="D56" s="301">
        <v>0</v>
      </c>
      <c r="E56" s="297"/>
      <c r="F56" s="215"/>
      <c r="G56" s="215"/>
      <c r="H56" s="215"/>
      <c r="I56" s="215"/>
      <c r="J56" s="215"/>
      <c r="K56" s="215"/>
      <c r="L56" s="215"/>
      <c r="M56" s="215"/>
    </row>
    <row r="57" spans="1:13" ht="18" x14ac:dyDescent="0.25">
      <c r="A57" s="234">
        <v>54121</v>
      </c>
      <c r="B57" s="235" t="s">
        <v>327</v>
      </c>
      <c r="C57" s="301">
        <v>0</v>
      </c>
      <c r="D57" s="301">
        <v>0</v>
      </c>
      <c r="E57" s="297"/>
      <c r="F57" s="215"/>
      <c r="G57" s="215"/>
      <c r="H57" s="215"/>
      <c r="I57" s="215"/>
      <c r="J57" s="215"/>
      <c r="K57" s="215"/>
      <c r="L57" s="215"/>
      <c r="M57" s="215"/>
    </row>
    <row r="58" spans="1:13" ht="18" x14ac:dyDescent="0.25">
      <c r="A58" s="234">
        <v>54199</v>
      </c>
      <c r="B58" s="235" t="s">
        <v>328</v>
      </c>
      <c r="C58" s="301">
        <v>0</v>
      </c>
      <c r="D58" s="301">
        <v>0</v>
      </c>
      <c r="E58" s="297"/>
      <c r="F58" s="215"/>
      <c r="G58" s="215"/>
      <c r="H58" s="215"/>
      <c r="I58" s="215"/>
      <c r="J58" s="215"/>
      <c r="K58" s="215"/>
      <c r="L58" s="215"/>
      <c r="M58" s="215"/>
    </row>
    <row r="59" spans="1:13" ht="18" x14ac:dyDescent="0.25">
      <c r="A59" s="222">
        <v>542</v>
      </c>
      <c r="B59" s="238" t="s">
        <v>329</v>
      </c>
      <c r="C59" s="288">
        <f>SUM(C60:C64)</f>
        <v>0</v>
      </c>
      <c r="D59" s="288">
        <f>SUM(D60:D64)</f>
        <v>0</v>
      </c>
      <c r="E59" s="297"/>
      <c r="F59" s="215"/>
      <c r="G59" s="215"/>
      <c r="H59" s="215"/>
      <c r="I59" s="215"/>
      <c r="J59" s="215"/>
      <c r="K59" s="215"/>
      <c r="L59" s="215"/>
      <c r="M59" s="215"/>
    </row>
    <row r="60" spans="1:13" ht="18" x14ac:dyDescent="0.25">
      <c r="A60" s="234">
        <v>54205</v>
      </c>
      <c r="B60" s="235" t="s">
        <v>21</v>
      </c>
      <c r="C60" s="301">
        <v>0</v>
      </c>
      <c r="D60" s="301">
        <v>0</v>
      </c>
      <c r="E60" s="297"/>
      <c r="F60" s="215"/>
      <c r="G60" s="215"/>
      <c r="H60" s="215"/>
      <c r="I60" s="215"/>
      <c r="J60" s="215"/>
      <c r="K60" s="215"/>
      <c r="L60" s="215"/>
      <c r="M60" s="215"/>
    </row>
    <row r="61" spans="1:13" ht="18" x14ac:dyDescent="0.25">
      <c r="A61" s="234">
        <v>54201</v>
      </c>
      <c r="B61" s="235" t="s">
        <v>330</v>
      </c>
      <c r="C61" s="301">
        <v>0</v>
      </c>
      <c r="D61" s="301">
        <v>0</v>
      </c>
      <c r="E61" s="297"/>
      <c r="F61" s="215"/>
      <c r="G61" s="215"/>
      <c r="H61" s="215"/>
      <c r="I61" s="215"/>
      <c r="J61" s="215"/>
      <c r="K61" s="215"/>
      <c r="L61" s="215"/>
      <c r="M61" s="215"/>
    </row>
    <row r="62" spans="1:13" ht="18" x14ac:dyDescent="0.25">
      <c r="A62" s="234">
        <v>54202</v>
      </c>
      <c r="B62" s="235" t="s">
        <v>331</v>
      </c>
      <c r="C62" s="301">
        <v>0</v>
      </c>
      <c r="D62" s="301">
        <v>0</v>
      </c>
      <c r="E62" s="297"/>
      <c r="F62" s="215"/>
      <c r="G62" s="215"/>
      <c r="H62" s="215"/>
      <c r="I62" s="215"/>
      <c r="J62" s="215"/>
      <c r="K62" s="215"/>
      <c r="L62" s="215"/>
      <c r="M62" s="215"/>
    </row>
    <row r="63" spans="1:13" ht="18" x14ac:dyDescent="0.25">
      <c r="A63" s="234">
        <v>54203</v>
      </c>
      <c r="B63" s="235" t="s">
        <v>332</v>
      </c>
      <c r="C63" s="301">
        <v>0</v>
      </c>
      <c r="D63" s="301">
        <v>0</v>
      </c>
      <c r="E63" s="297"/>
      <c r="F63" s="215"/>
      <c r="G63" s="215"/>
      <c r="H63" s="215"/>
      <c r="I63" s="215"/>
      <c r="J63" s="215"/>
      <c r="K63" s="215"/>
      <c r="L63" s="215"/>
      <c r="M63" s="215"/>
    </row>
    <row r="64" spans="1:13" ht="18" x14ac:dyDescent="0.25">
      <c r="A64" s="234">
        <v>54204</v>
      </c>
      <c r="B64" s="215" t="s">
        <v>333</v>
      </c>
      <c r="C64" s="303">
        <v>0</v>
      </c>
      <c r="D64" s="303">
        <v>0</v>
      </c>
      <c r="E64" s="297"/>
      <c r="F64" s="215"/>
      <c r="G64" s="215"/>
      <c r="H64" s="215"/>
      <c r="I64" s="215"/>
      <c r="J64" s="215"/>
      <c r="K64" s="215"/>
      <c r="L64" s="215"/>
      <c r="M64" s="215"/>
    </row>
    <row r="65" spans="1:13" ht="18" x14ac:dyDescent="0.25">
      <c r="A65" s="222">
        <v>543</v>
      </c>
      <c r="B65" s="238" t="s">
        <v>334</v>
      </c>
      <c r="C65" s="288">
        <f>SUM(C66:C81)</f>
        <v>0</v>
      </c>
      <c r="D65" s="288">
        <f>SUM(D66:D81)</f>
        <v>2400</v>
      </c>
      <c r="E65" s="297"/>
      <c r="F65" s="215"/>
      <c r="G65" s="215"/>
      <c r="H65" s="215"/>
      <c r="I65" s="215"/>
      <c r="J65" s="215"/>
      <c r="K65" s="215"/>
      <c r="L65" s="215"/>
      <c r="M65" s="215"/>
    </row>
    <row r="66" spans="1:13" ht="18" x14ac:dyDescent="0.25">
      <c r="A66" s="234">
        <v>54301</v>
      </c>
      <c r="B66" s="235" t="s">
        <v>335</v>
      </c>
      <c r="C66" s="301">
        <v>0</v>
      </c>
      <c r="D66" s="301">
        <v>900</v>
      </c>
      <c r="E66" s="297"/>
      <c r="F66" s="215"/>
      <c r="G66" s="215"/>
      <c r="H66" s="215"/>
      <c r="I66" s="215"/>
      <c r="J66" s="215"/>
      <c r="K66" s="215"/>
      <c r="L66" s="215"/>
      <c r="M66" s="215"/>
    </row>
    <row r="67" spans="1:13" ht="18" x14ac:dyDescent="0.25">
      <c r="A67" s="234">
        <v>54302</v>
      </c>
      <c r="B67" s="235" t="s">
        <v>336</v>
      </c>
      <c r="C67" s="301">
        <v>0</v>
      </c>
      <c r="D67" s="301">
        <v>500</v>
      </c>
      <c r="E67" s="297"/>
      <c r="F67" s="215"/>
      <c r="G67" s="215"/>
      <c r="H67" s="215"/>
      <c r="I67" s="215"/>
      <c r="J67" s="215"/>
      <c r="K67" s="215"/>
      <c r="L67" s="215"/>
      <c r="M67" s="215"/>
    </row>
    <row r="68" spans="1:13" ht="18" x14ac:dyDescent="0.25">
      <c r="A68" s="234">
        <v>54303</v>
      </c>
      <c r="B68" s="235" t="s">
        <v>337</v>
      </c>
      <c r="C68" s="301">
        <v>0</v>
      </c>
      <c r="D68" s="301">
        <v>0</v>
      </c>
      <c r="E68" s="297"/>
      <c r="F68" s="215"/>
      <c r="G68" s="215"/>
      <c r="H68" s="215"/>
      <c r="I68" s="215"/>
      <c r="J68" s="215"/>
      <c r="K68" s="215"/>
      <c r="L68" s="215"/>
      <c r="M68" s="215"/>
    </row>
    <row r="69" spans="1:13" ht="18" x14ac:dyDescent="0.25">
      <c r="A69" s="234">
        <v>54304</v>
      </c>
      <c r="B69" s="235" t="s">
        <v>338</v>
      </c>
      <c r="C69" s="301">
        <v>0</v>
      </c>
      <c r="D69" s="301">
        <v>0</v>
      </c>
      <c r="E69" s="297"/>
      <c r="F69" s="215"/>
      <c r="G69" s="215"/>
      <c r="H69" s="215"/>
      <c r="I69" s="215"/>
      <c r="J69" s="215"/>
      <c r="K69" s="215"/>
      <c r="L69" s="215"/>
      <c r="M69" s="215"/>
    </row>
    <row r="70" spans="1:13" ht="18" x14ac:dyDescent="0.25">
      <c r="A70" s="234">
        <v>54305</v>
      </c>
      <c r="B70" s="235" t="s">
        <v>339</v>
      </c>
      <c r="C70" s="301">
        <v>0</v>
      </c>
      <c r="D70" s="301">
        <v>0</v>
      </c>
      <c r="E70" s="297"/>
      <c r="F70" s="215"/>
      <c r="G70" s="215"/>
      <c r="H70" s="215"/>
      <c r="I70" s="215"/>
      <c r="J70" s="215"/>
      <c r="K70" s="215"/>
      <c r="L70" s="215"/>
      <c r="M70" s="215"/>
    </row>
    <row r="71" spans="1:13" ht="18" x14ac:dyDescent="0.25">
      <c r="A71" s="234">
        <v>54306</v>
      </c>
      <c r="B71" s="235" t="s">
        <v>340</v>
      </c>
      <c r="C71" s="301">
        <v>0</v>
      </c>
      <c r="D71" s="301">
        <v>0</v>
      </c>
      <c r="E71" s="297"/>
      <c r="F71" s="215"/>
      <c r="G71" s="215"/>
      <c r="H71" s="215"/>
      <c r="I71" s="215"/>
      <c r="J71" s="215"/>
      <c r="K71" s="215"/>
      <c r="L71" s="215"/>
      <c r="M71" s="215"/>
    </row>
    <row r="72" spans="1:13" ht="18" x14ac:dyDescent="0.25">
      <c r="A72" s="234">
        <v>54307</v>
      </c>
      <c r="B72" s="235" t="s">
        <v>341</v>
      </c>
      <c r="C72" s="301">
        <v>0</v>
      </c>
      <c r="D72" s="301">
        <v>0</v>
      </c>
      <c r="E72" s="297"/>
      <c r="F72" s="215"/>
      <c r="G72" s="215"/>
      <c r="H72" s="215"/>
      <c r="I72" s="215"/>
      <c r="J72" s="215"/>
      <c r="K72" s="215"/>
      <c r="L72" s="215"/>
      <c r="M72" s="215"/>
    </row>
    <row r="73" spans="1:13" ht="18" x14ac:dyDescent="0.25">
      <c r="A73" s="234">
        <v>54309</v>
      </c>
      <c r="B73" s="235" t="s">
        <v>342</v>
      </c>
      <c r="C73" s="301">
        <v>0</v>
      </c>
      <c r="D73" s="301">
        <v>0</v>
      </c>
      <c r="E73" s="297"/>
      <c r="F73" s="215"/>
      <c r="G73" s="215"/>
      <c r="H73" s="215"/>
      <c r="I73" s="215"/>
      <c r="J73" s="215"/>
      <c r="K73" s="215"/>
      <c r="L73" s="215"/>
      <c r="M73" s="215"/>
    </row>
    <row r="74" spans="1:13" ht="18" x14ac:dyDescent="0.25">
      <c r="A74" s="234">
        <v>54310</v>
      </c>
      <c r="B74" s="235" t="s">
        <v>343</v>
      </c>
      <c r="C74" s="301">
        <v>0</v>
      </c>
      <c r="D74" s="301">
        <v>0</v>
      </c>
      <c r="E74" s="297"/>
      <c r="F74" s="215"/>
      <c r="G74" s="215"/>
      <c r="H74" s="215"/>
      <c r="I74" s="215"/>
      <c r="J74" s="215"/>
      <c r="K74" s="215"/>
      <c r="L74" s="215"/>
      <c r="M74" s="215"/>
    </row>
    <row r="75" spans="1:13" ht="18" x14ac:dyDescent="0.25">
      <c r="A75" s="234">
        <v>54311</v>
      </c>
      <c r="B75" s="235" t="s">
        <v>344</v>
      </c>
      <c r="C75" s="301">
        <v>0</v>
      </c>
      <c r="D75" s="301">
        <v>0</v>
      </c>
      <c r="E75" s="297"/>
      <c r="F75" s="215"/>
      <c r="G75" s="215"/>
      <c r="H75" s="215"/>
      <c r="I75" s="215"/>
      <c r="J75" s="215"/>
      <c r="K75" s="215"/>
      <c r="L75" s="215"/>
      <c r="M75" s="215"/>
    </row>
    <row r="76" spans="1:13" ht="18" x14ac:dyDescent="0.25">
      <c r="A76" s="241">
        <v>54313</v>
      </c>
      <c r="B76" s="235" t="s">
        <v>345</v>
      </c>
      <c r="C76" s="301">
        <v>0</v>
      </c>
      <c r="D76" s="301">
        <v>0</v>
      </c>
      <c r="E76" s="297"/>
      <c r="F76" s="215"/>
      <c r="G76" s="215"/>
      <c r="H76" s="215"/>
      <c r="I76" s="215"/>
      <c r="J76" s="215"/>
      <c r="K76" s="215"/>
      <c r="L76" s="215"/>
      <c r="M76" s="215"/>
    </row>
    <row r="77" spans="1:13" ht="18" x14ac:dyDescent="0.25">
      <c r="A77" s="242">
        <v>54316</v>
      </c>
      <c r="B77" s="235" t="s">
        <v>346</v>
      </c>
      <c r="C77" s="301">
        <v>0</v>
      </c>
      <c r="D77" s="301">
        <f>+'[1]0103-_CAM'!D78+'[1]0104-_AUDITORIA_INTERNA'!D79+'[1]0105-PROYECCION_SOCIAL'!D78+'[1]0106-SECRETARIA_MUNICIPAL'!D78+'[1]0201-_UACI_Y_PROVEEDURIA'!D78+'[1]0202-REGISTRO_Y_CONTROL_TRIBUTA'!D78+'[1]0203-CTAS_CTES_RECUPERACION_MOR'!D78+'[1]0204-TESORERIA_MUNICIPAL'!D78+'[1]0205-CONTABILIDAD_MPAL_'!D78+'[1]0301-UNIDAD_MEDIO_AMBIENTE'!D78+'[1]0302-REGISTRO_ESTADO_FAMILIAR'!D78+'[1]0303-UNIDAD_MUNICIPAL_DE_LA_MUJ'!D78+'[1]0304-OFICINA_MPAL_DE_TURISMO___'!D78+'[1]0305-TURICENTRO_PUERTO_SAN_JUAN'!D78+'[1]0306-BIBLIOTECA_PUBLICA_MPAL_'!D78+'[1]0307-MERCADO_MUNICIPAL'!D78+'[1]0308-RASTRO_Y_TIANGUE_MPAL_'!D78+'[1]0309-CEMENTERIO_GENERAL_MPAL__'!D78+'[1]0310-SERVICIOS_GRALES_'!D78</f>
        <v>0</v>
      </c>
      <c r="E77" s="297"/>
      <c r="F77" s="215"/>
      <c r="G77" s="215"/>
      <c r="H77" s="215"/>
      <c r="I77" s="215"/>
      <c r="J77" s="215"/>
      <c r="K77" s="215"/>
      <c r="L77" s="215"/>
      <c r="M77" s="215"/>
    </row>
    <row r="78" spans="1:13" ht="18" x14ac:dyDescent="0.25">
      <c r="A78" s="243">
        <v>54317</v>
      </c>
      <c r="B78" s="235" t="s">
        <v>347</v>
      </c>
      <c r="C78" s="301">
        <v>0</v>
      </c>
      <c r="D78" s="301">
        <v>0</v>
      </c>
      <c r="E78" s="297"/>
      <c r="F78" s="215"/>
      <c r="G78" s="215"/>
      <c r="H78" s="215"/>
      <c r="I78" s="215"/>
      <c r="J78" s="215"/>
      <c r="K78" s="215"/>
      <c r="L78" s="215"/>
      <c r="M78" s="215"/>
    </row>
    <row r="79" spans="1:13" ht="18" x14ac:dyDescent="0.25">
      <c r="A79" s="244">
        <v>54314</v>
      </c>
      <c r="B79" s="235" t="s">
        <v>348</v>
      </c>
      <c r="C79" s="301">
        <v>0</v>
      </c>
      <c r="D79" s="301">
        <v>1000</v>
      </c>
      <c r="E79" s="297"/>
      <c r="F79" s="215"/>
      <c r="G79" s="215"/>
      <c r="H79" s="215"/>
      <c r="I79" s="215"/>
      <c r="J79" s="215"/>
      <c r="K79" s="215"/>
      <c r="L79" s="215"/>
      <c r="M79" s="215"/>
    </row>
    <row r="80" spans="1:13" ht="18" x14ac:dyDescent="0.25">
      <c r="A80" s="244">
        <v>54318</v>
      </c>
      <c r="B80" s="245" t="s">
        <v>349</v>
      </c>
      <c r="C80" s="301">
        <v>0</v>
      </c>
      <c r="D80" s="301">
        <v>0</v>
      </c>
      <c r="E80" s="297"/>
      <c r="F80" s="215"/>
      <c r="G80" s="215"/>
      <c r="H80" s="215"/>
      <c r="I80" s="215"/>
      <c r="J80" s="215"/>
      <c r="K80" s="215"/>
      <c r="L80" s="215"/>
      <c r="M80" s="215"/>
    </row>
    <row r="81" spans="1:13" ht="18" x14ac:dyDescent="0.25">
      <c r="A81" s="234">
        <v>54399</v>
      </c>
      <c r="B81" s="245" t="s">
        <v>350</v>
      </c>
      <c r="C81" s="301">
        <v>0</v>
      </c>
      <c r="D81" s="301">
        <v>0</v>
      </c>
      <c r="E81" s="297"/>
      <c r="F81" s="215"/>
      <c r="G81" s="215"/>
      <c r="H81" s="215"/>
      <c r="I81" s="215"/>
      <c r="J81" s="215"/>
      <c r="K81" s="215"/>
      <c r="L81" s="215"/>
      <c r="M81" s="215"/>
    </row>
    <row r="82" spans="1:13" ht="18" x14ac:dyDescent="0.25">
      <c r="A82" s="222">
        <v>544</v>
      </c>
      <c r="B82" s="246" t="s">
        <v>351</v>
      </c>
      <c r="C82" s="288">
        <f>SUM(C83:C93)</f>
        <v>0</v>
      </c>
      <c r="D82" s="288">
        <f>SUM(D83:D93)</f>
        <v>100</v>
      </c>
      <c r="E82" s="297"/>
      <c r="F82" s="215"/>
      <c r="G82" s="215"/>
      <c r="H82" s="215"/>
      <c r="I82" s="215"/>
      <c r="J82" s="215"/>
      <c r="K82" s="215"/>
      <c r="L82" s="215"/>
      <c r="M82" s="215"/>
    </row>
    <row r="83" spans="1:13" ht="18" x14ac:dyDescent="0.25">
      <c r="A83" s="234">
        <v>54401</v>
      </c>
      <c r="B83" s="235" t="s">
        <v>352</v>
      </c>
      <c r="C83" s="301">
        <v>0</v>
      </c>
      <c r="D83" s="301">
        <v>0</v>
      </c>
      <c r="E83" s="297"/>
      <c r="F83" s="215"/>
      <c r="G83" s="215"/>
      <c r="H83" s="215"/>
      <c r="I83" s="215"/>
      <c r="J83" s="215"/>
      <c r="K83" s="215"/>
      <c r="L83" s="215"/>
      <c r="M83" s="215"/>
    </row>
    <row r="84" spans="1:13" ht="18" x14ac:dyDescent="0.25">
      <c r="A84" s="234">
        <v>54402</v>
      </c>
      <c r="B84" s="235" t="s">
        <v>407</v>
      </c>
      <c r="C84" s="301">
        <v>0</v>
      </c>
      <c r="D84" s="301">
        <v>0</v>
      </c>
      <c r="E84" s="297"/>
      <c r="F84" s="215"/>
      <c r="G84" s="215"/>
      <c r="H84" s="215"/>
      <c r="I84" s="215"/>
      <c r="J84" s="215"/>
      <c r="K84" s="215"/>
      <c r="L84" s="215"/>
      <c r="M84" s="215"/>
    </row>
    <row r="85" spans="1:13" ht="18" x14ac:dyDescent="0.25">
      <c r="A85" s="234">
        <v>54404</v>
      </c>
      <c r="B85" s="235" t="s">
        <v>353</v>
      </c>
      <c r="C85" s="301">
        <v>0</v>
      </c>
      <c r="D85" s="301">
        <v>0</v>
      </c>
      <c r="E85" s="297"/>
      <c r="F85" s="215"/>
      <c r="G85" s="215"/>
      <c r="H85" s="215"/>
      <c r="I85" s="215"/>
      <c r="J85" s="215"/>
      <c r="K85" s="215"/>
      <c r="L85" s="215"/>
      <c r="M85" s="215"/>
    </row>
    <row r="86" spans="1:13" ht="18" x14ac:dyDescent="0.25">
      <c r="A86" s="234">
        <v>54403</v>
      </c>
      <c r="B86" s="235" t="s">
        <v>354</v>
      </c>
      <c r="C86" s="301">
        <v>0</v>
      </c>
      <c r="D86" s="301">
        <v>100</v>
      </c>
      <c r="E86" s="297"/>
      <c r="F86" s="215"/>
      <c r="G86" s="215"/>
      <c r="H86" s="215"/>
      <c r="I86" s="215"/>
      <c r="J86" s="215"/>
      <c r="K86" s="215"/>
      <c r="L86" s="215"/>
      <c r="M86" s="215"/>
    </row>
    <row r="87" spans="1:13" ht="18" x14ac:dyDescent="0.25">
      <c r="A87" s="234">
        <v>54501</v>
      </c>
      <c r="B87" s="235" t="s">
        <v>355</v>
      </c>
      <c r="C87" s="301">
        <v>0</v>
      </c>
      <c r="D87" s="301">
        <v>0</v>
      </c>
      <c r="E87" s="297"/>
      <c r="F87" s="215"/>
      <c r="G87" s="215"/>
      <c r="H87" s="215"/>
      <c r="I87" s="215"/>
      <c r="J87" s="215"/>
      <c r="K87" s="215"/>
      <c r="L87" s="215"/>
      <c r="M87" s="215"/>
    </row>
    <row r="88" spans="1:13" ht="18" x14ac:dyDescent="0.25">
      <c r="A88" s="234">
        <v>54503</v>
      </c>
      <c r="B88" s="235" t="s">
        <v>356</v>
      </c>
      <c r="C88" s="301">
        <v>0</v>
      </c>
      <c r="D88" s="301">
        <v>0</v>
      </c>
      <c r="E88" s="297"/>
      <c r="F88" s="215"/>
      <c r="G88" s="215"/>
      <c r="H88" s="215"/>
      <c r="I88" s="215"/>
      <c r="J88" s="215"/>
      <c r="K88" s="215"/>
      <c r="L88" s="215"/>
      <c r="M88" s="215"/>
    </row>
    <row r="89" spans="1:13" ht="18" x14ac:dyDescent="0.25">
      <c r="A89" s="234">
        <v>54505</v>
      </c>
      <c r="B89" s="235" t="s">
        <v>357</v>
      </c>
      <c r="C89" s="301">
        <v>0</v>
      </c>
      <c r="D89" s="301">
        <v>0</v>
      </c>
      <c r="E89" s="297"/>
      <c r="F89" s="215"/>
      <c r="G89" s="215"/>
      <c r="H89" s="215"/>
      <c r="I89" s="215"/>
      <c r="J89" s="215"/>
      <c r="K89" s="215"/>
      <c r="L89" s="215"/>
      <c r="M89" s="215"/>
    </row>
    <row r="90" spans="1:13" ht="18" x14ac:dyDescent="0.25">
      <c r="A90" s="234">
        <v>54507</v>
      </c>
      <c r="B90" s="235" t="s">
        <v>358</v>
      </c>
      <c r="C90" s="301">
        <v>0</v>
      </c>
      <c r="D90" s="301">
        <v>0</v>
      </c>
      <c r="E90" s="297"/>
      <c r="F90" s="215"/>
      <c r="G90" s="215"/>
      <c r="H90" s="215"/>
      <c r="I90" s="215"/>
      <c r="J90" s="215"/>
      <c r="K90" s="215"/>
      <c r="L90" s="215"/>
      <c r="M90" s="215"/>
    </row>
    <row r="91" spans="1:13" ht="18" x14ac:dyDescent="0.25">
      <c r="A91" s="234">
        <v>54599</v>
      </c>
      <c r="B91" s="235" t="s">
        <v>359</v>
      </c>
      <c r="C91" s="301">
        <v>0</v>
      </c>
      <c r="D91" s="301">
        <v>0</v>
      </c>
      <c r="E91" s="297"/>
      <c r="F91" s="215"/>
      <c r="G91" s="215"/>
      <c r="H91" s="215"/>
      <c r="I91" s="215"/>
      <c r="J91" s="215"/>
      <c r="K91" s="215"/>
      <c r="L91" s="215"/>
      <c r="M91" s="215"/>
    </row>
    <row r="92" spans="1:13" ht="18" x14ac:dyDescent="0.25">
      <c r="A92" s="234">
        <v>54508</v>
      </c>
      <c r="B92" s="235" t="s">
        <v>360</v>
      </c>
      <c r="C92" s="301">
        <v>0</v>
      </c>
      <c r="D92" s="301">
        <v>0</v>
      </c>
      <c r="E92" s="297"/>
      <c r="F92" s="215"/>
      <c r="G92" s="215"/>
      <c r="H92" s="215"/>
      <c r="I92" s="215"/>
      <c r="J92" s="215"/>
      <c r="K92" s="215"/>
      <c r="L92" s="215"/>
      <c r="M92" s="215"/>
    </row>
    <row r="93" spans="1:13" ht="18" x14ac:dyDescent="0.25">
      <c r="A93" s="234">
        <v>54699</v>
      </c>
      <c r="B93" s="235" t="s">
        <v>44</v>
      </c>
      <c r="C93" s="301">
        <v>0</v>
      </c>
      <c r="D93" s="301">
        <v>0</v>
      </c>
      <c r="E93" s="297"/>
      <c r="F93" s="215"/>
      <c r="G93" s="215"/>
      <c r="H93" s="215"/>
      <c r="I93" s="215"/>
      <c r="J93" s="215"/>
      <c r="K93" s="215"/>
      <c r="L93" s="215"/>
      <c r="M93" s="215"/>
    </row>
    <row r="94" spans="1:13" ht="18" x14ac:dyDescent="0.25">
      <c r="A94" s="222">
        <v>55</v>
      </c>
      <c r="B94" s="238" t="s">
        <v>194</v>
      </c>
      <c r="C94" s="288">
        <f>SUM(C97,C99,C103,)+C95</f>
        <v>0</v>
      </c>
      <c r="D94" s="288">
        <f>SUM(D97,D99,D103,)+D95</f>
        <v>0</v>
      </c>
      <c r="E94" s="297"/>
      <c r="F94" s="215"/>
      <c r="G94" s="215"/>
      <c r="H94" s="215"/>
      <c r="I94" s="215"/>
      <c r="J94" s="215"/>
      <c r="K94" s="215"/>
      <c r="L94" s="215"/>
      <c r="M94" s="215"/>
    </row>
    <row r="95" spans="1:13" ht="18" x14ac:dyDescent="0.25">
      <c r="A95" s="222">
        <v>553</v>
      </c>
      <c r="B95" s="238" t="s">
        <v>361</v>
      </c>
      <c r="C95" s="288">
        <f>+C96</f>
        <v>0</v>
      </c>
      <c r="D95" s="288">
        <f>+D96</f>
        <v>0</v>
      </c>
      <c r="E95" s="297"/>
      <c r="F95" s="215"/>
      <c r="G95" s="215"/>
      <c r="H95" s="215"/>
      <c r="I95" s="215"/>
      <c r="J95" s="215"/>
      <c r="K95" s="215"/>
      <c r="L95" s="215"/>
      <c r="M95" s="215"/>
    </row>
    <row r="96" spans="1:13" ht="18" x14ac:dyDescent="0.25">
      <c r="A96" s="234">
        <v>55308</v>
      </c>
      <c r="B96" s="235" t="s">
        <v>362</v>
      </c>
      <c r="C96" s="288">
        <v>0</v>
      </c>
      <c r="D96" s="288">
        <v>0</v>
      </c>
      <c r="E96" s="297"/>
      <c r="F96" s="215"/>
      <c r="G96" s="215"/>
      <c r="H96" s="215"/>
      <c r="I96" s="215"/>
      <c r="J96" s="215"/>
      <c r="K96" s="215"/>
      <c r="L96" s="215"/>
      <c r="M96" s="215"/>
    </row>
    <row r="97" spans="1:13" ht="18" x14ac:dyDescent="0.25">
      <c r="A97" s="222">
        <v>555</v>
      </c>
      <c r="B97" s="238" t="s">
        <v>363</v>
      </c>
      <c r="C97" s="288">
        <f>SUM(C98)</f>
        <v>0</v>
      </c>
      <c r="D97" s="288">
        <f>SUM(D98)</f>
        <v>0</v>
      </c>
      <c r="E97" s="297"/>
      <c r="F97" s="215"/>
      <c r="G97" s="215"/>
      <c r="H97" s="215"/>
      <c r="I97" s="215"/>
      <c r="J97" s="215"/>
      <c r="K97" s="215"/>
      <c r="L97" s="215"/>
      <c r="M97" s="215"/>
    </row>
    <row r="98" spans="1:13" ht="18" x14ac:dyDescent="0.25">
      <c r="A98" s="234">
        <v>55599</v>
      </c>
      <c r="B98" s="235" t="s">
        <v>364</v>
      </c>
      <c r="C98" s="301"/>
      <c r="D98" s="301">
        <v>0</v>
      </c>
      <c r="E98" s="297"/>
      <c r="F98" s="215"/>
      <c r="G98" s="215"/>
      <c r="H98" s="215"/>
      <c r="I98" s="215"/>
      <c r="J98" s="215"/>
      <c r="K98" s="215"/>
      <c r="L98" s="215"/>
      <c r="M98" s="215"/>
    </row>
    <row r="99" spans="1:13" ht="18" x14ac:dyDescent="0.25">
      <c r="A99" s="222">
        <v>556</v>
      </c>
      <c r="B99" s="238" t="s">
        <v>365</v>
      </c>
      <c r="C99" s="288">
        <f>SUM(C100:C102)</f>
        <v>0</v>
      </c>
      <c r="D99" s="288">
        <f>SUM(D100:D102)</f>
        <v>0</v>
      </c>
      <c r="E99" s="304">
        <f>SUM(E100:E102)</f>
        <v>0</v>
      </c>
      <c r="F99" s="215"/>
      <c r="G99" s="215"/>
      <c r="H99" s="215"/>
      <c r="I99" s="215"/>
      <c r="J99" s="215"/>
      <c r="K99" s="215"/>
      <c r="L99" s="215"/>
      <c r="M99" s="215"/>
    </row>
    <row r="100" spans="1:13" ht="18" x14ac:dyDescent="0.25">
      <c r="A100" s="234">
        <v>55601</v>
      </c>
      <c r="B100" s="235" t="s">
        <v>366</v>
      </c>
      <c r="C100" s="301">
        <v>0</v>
      </c>
      <c r="D100" s="301">
        <v>0</v>
      </c>
      <c r="E100" s="305">
        <v>0</v>
      </c>
      <c r="F100" s="215"/>
      <c r="G100" s="215"/>
      <c r="H100" s="215"/>
      <c r="I100" s="215"/>
      <c r="J100" s="215"/>
      <c r="K100" s="215"/>
      <c r="L100" s="215"/>
      <c r="M100" s="215"/>
    </row>
    <row r="101" spans="1:13" ht="18" x14ac:dyDescent="0.25">
      <c r="A101" s="234">
        <v>55602</v>
      </c>
      <c r="B101" s="235" t="s">
        <v>367</v>
      </c>
      <c r="C101" s="301">
        <v>0</v>
      </c>
      <c r="D101" s="301">
        <v>0</v>
      </c>
      <c r="E101" s="297"/>
      <c r="F101" s="215"/>
      <c r="G101" s="215"/>
      <c r="H101" s="215"/>
      <c r="I101" s="215"/>
      <c r="J101" s="215"/>
      <c r="K101" s="215"/>
      <c r="L101" s="215"/>
      <c r="M101" s="215"/>
    </row>
    <row r="102" spans="1:13" ht="18" x14ac:dyDescent="0.25">
      <c r="A102" s="234">
        <v>55603</v>
      </c>
      <c r="B102" s="235" t="s">
        <v>368</v>
      </c>
      <c r="C102" s="301">
        <v>0</v>
      </c>
      <c r="D102" s="301">
        <v>0</v>
      </c>
      <c r="E102" s="297"/>
      <c r="F102" s="215"/>
      <c r="G102" s="215"/>
      <c r="H102" s="215"/>
      <c r="I102" s="215"/>
      <c r="J102" s="215"/>
      <c r="K102" s="215"/>
      <c r="L102" s="215"/>
      <c r="M102" s="215"/>
    </row>
    <row r="103" spans="1:13" ht="18" x14ac:dyDescent="0.25">
      <c r="A103" s="222">
        <v>557</v>
      </c>
      <c r="B103" s="238" t="s">
        <v>369</v>
      </c>
      <c r="C103" s="288">
        <f>SUM(C104:C104)</f>
        <v>0</v>
      </c>
      <c r="D103" s="288">
        <f>SUM(D104:D104)</f>
        <v>0</v>
      </c>
      <c r="E103" s="297"/>
      <c r="F103" s="215"/>
      <c r="G103" s="215"/>
      <c r="H103" s="215"/>
      <c r="I103" s="215"/>
      <c r="J103" s="215"/>
      <c r="K103" s="215"/>
      <c r="L103" s="215"/>
      <c r="M103" s="215"/>
    </row>
    <row r="104" spans="1:13" ht="18" x14ac:dyDescent="0.25">
      <c r="A104" s="234">
        <v>55799</v>
      </c>
      <c r="B104" s="235" t="s">
        <v>370</v>
      </c>
      <c r="C104" s="301">
        <v>0</v>
      </c>
      <c r="D104" s="301">
        <v>0</v>
      </c>
      <c r="E104" s="297"/>
      <c r="F104" s="215"/>
      <c r="G104" s="215"/>
      <c r="H104" s="215"/>
      <c r="I104" s="215"/>
      <c r="J104" s="215"/>
      <c r="K104" s="215"/>
      <c r="L104" s="215"/>
      <c r="M104" s="215"/>
    </row>
    <row r="105" spans="1:13" ht="18" x14ac:dyDescent="0.25">
      <c r="A105" s="222">
        <v>56</v>
      </c>
      <c r="B105" s="238" t="s">
        <v>195</v>
      </c>
      <c r="C105" s="288">
        <f>SUM(C106,)</f>
        <v>0</v>
      </c>
      <c r="D105" s="288">
        <f>SUM(D106,)</f>
        <v>0</v>
      </c>
      <c r="E105" s="297"/>
      <c r="F105" s="215"/>
      <c r="G105" s="215"/>
      <c r="H105" s="215"/>
      <c r="I105" s="215"/>
      <c r="J105" s="215"/>
      <c r="K105" s="215"/>
      <c r="L105" s="215"/>
      <c r="M105" s="215"/>
    </row>
    <row r="106" spans="1:13" ht="18" x14ac:dyDescent="0.25">
      <c r="A106" s="222">
        <v>562</v>
      </c>
      <c r="B106" s="238" t="s">
        <v>371</v>
      </c>
      <c r="C106" s="288">
        <f>SUM(C107:C110)</f>
        <v>0</v>
      </c>
      <c r="D106" s="288">
        <f>SUM(D107:D110)</f>
        <v>0</v>
      </c>
      <c r="E106" s="297"/>
      <c r="F106" s="215"/>
      <c r="G106" s="215"/>
      <c r="H106" s="215"/>
      <c r="I106" s="215"/>
      <c r="J106" s="215"/>
      <c r="K106" s="215"/>
      <c r="L106" s="215"/>
      <c r="M106" s="215"/>
    </row>
    <row r="107" spans="1:13" ht="18" x14ac:dyDescent="0.25">
      <c r="A107" s="234">
        <v>56201</v>
      </c>
      <c r="B107" s="235" t="s">
        <v>195</v>
      </c>
      <c r="C107" s="301">
        <v>0</v>
      </c>
      <c r="D107" s="301">
        <v>0</v>
      </c>
      <c r="E107" s="297"/>
      <c r="F107" s="215"/>
      <c r="G107" s="215"/>
      <c r="H107" s="215"/>
      <c r="I107" s="215"/>
      <c r="J107" s="215"/>
      <c r="K107" s="215"/>
      <c r="L107" s="215"/>
      <c r="M107" s="215"/>
    </row>
    <row r="108" spans="1:13" ht="18" x14ac:dyDescent="0.25">
      <c r="A108" s="234">
        <v>56303</v>
      </c>
      <c r="B108" s="235" t="s">
        <v>372</v>
      </c>
      <c r="C108" s="301"/>
      <c r="D108" s="301">
        <v>0</v>
      </c>
      <c r="E108" s="297"/>
      <c r="F108" s="215"/>
      <c r="G108" s="215"/>
      <c r="H108" s="215"/>
      <c r="I108" s="215"/>
      <c r="J108" s="215"/>
      <c r="K108" s="215"/>
      <c r="L108" s="215"/>
      <c r="M108" s="215"/>
    </row>
    <row r="109" spans="1:13" ht="18" x14ac:dyDescent="0.25">
      <c r="A109" s="234">
        <v>56304</v>
      </c>
      <c r="B109" s="235" t="s">
        <v>373</v>
      </c>
      <c r="C109" s="301">
        <v>0</v>
      </c>
      <c r="D109" s="301">
        <v>0</v>
      </c>
      <c r="E109" s="297"/>
      <c r="F109" s="215"/>
      <c r="G109" s="215"/>
      <c r="H109" s="215"/>
      <c r="I109" s="215"/>
      <c r="J109" s="215"/>
      <c r="K109" s="215"/>
      <c r="L109" s="215"/>
      <c r="M109" s="215"/>
    </row>
    <row r="110" spans="1:13" ht="18" x14ac:dyDescent="0.25">
      <c r="A110" s="234">
        <v>56305</v>
      </c>
      <c r="B110" s="235" t="s">
        <v>374</v>
      </c>
      <c r="C110" s="301"/>
      <c r="D110" s="301">
        <v>0</v>
      </c>
      <c r="E110" s="297"/>
      <c r="F110" s="215"/>
      <c r="G110" s="215"/>
      <c r="H110" s="215"/>
      <c r="I110" s="215"/>
      <c r="J110" s="215"/>
      <c r="K110" s="215"/>
      <c r="L110" s="215"/>
      <c r="M110" s="215"/>
    </row>
    <row r="111" spans="1:13" ht="18" x14ac:dyDescent="0.25">
      <c r="A111" s="222">
        <v>61</v>
      </c>
      <c r="B111" s="238" t="s">
        <v>197</v>
      </c>
      <c r="C111" s="288">
        <f>SUM(C112,C120,C125,)+C118</f>
        <v>0</v>
      </c>
      <c r="D111" s="288">
        <f>SUM(D112,D120,D125,)</f>
        <v>0</v>
      </c>
      <c r="E111" s="297"/>
      <c r="F111" s="215"/>
      <c r="G111" s="215"/>
      <c r="H111" s="215"/>
      <c r="I111" s="215"/>
      <c r="J111" s="215"/>
      <c r="K111" s="215"/>
      <c r="L111" s="215"/>
      <c r="M111" s="215"/>
    </row>
    <row r="112" spans="1:13" ht="18" x14ac:dyDescent="0.25">
      <c r="A112" s="222">
        <v>611</v>
      </c>
      <c r="B112" s="238" t="s">
        <v>375</v>
      </c>
      <c r="C112" s="288">
        <f>SUM(C113:C117)</f>
        <v>0</v>
      </c>
      <c r="D112" s="288">
        <f>SUM(D113:D117)</f>
        <v>0</v>
      </c>
      <c r="E112" s="297"/>
      <c r="F112" s="215"/>
      <c r="G112" s="215"/>
      <c r="H112" s="215"/>
      <c r="I112" s="215"/>
      <c r="J112" s="215"/>
      <c r="K112" s="215"/>
      <c r="L112" s="215"/>
      <c r="M112" s="215"/>
    </row>
    <row r="113" spans="1:13" ht="18" x14ac:dyDescent="0.25">
      <c r="A113" s="234">
        <v>61101</v>
      </c>
      <c r="B113" s="235" t="s">
        <v>376</v>
      </c>
      <c r="C113" s="301">
        <v>0</v>
      </c>
      <c r="D113" s="301">
        <v>0</v>
      </c>
      <c r="E113" s="297"/>
      <c r="F113" s="215"/>
      <c r="G113" s="215"/>
      <c r="H113" s="215"/>
      <c r="I113" s="215"/>
      <c r="J113" s="215"/>
      <c r="K113" s="215"/>
      <c r="L113" s="215"/>
      <c r="M113" s="215"/>
    </row>
    <row r="114" spans="1:13" ht="18" x14ac:dyDescent="0.25">
      <c r="A114" s="234">
        <v>61102</v>
      </c>
      <c r="B114" s="235" t="s">
        <v>377</v>
      </c>
      <c r="C114" s="301">
        <v>0</v>
      </c>
      <c r="D114" s="301">
        <v>0</v>
      </c>
      <c r="E114" s="297"/>
      <c r="F114" s="215"/>
      <c r="G114" s="215"/>
      <c r="H114" s="215"/>
      <c r="I114" s="215"/>
      <c r="J114" s="215"/>
      <c r="K114" s="215"/>
      <c r="L114" s="215"/>
      <c r="M114" s="215"/>
    </row>
    <row r="115" spans="1:13" ht="18" x14ac:dyDescent="0.25">
      <c r="A115" s="234">
        <v>61105</v>
      </c>
      <c r="B115" s="235" t="s">
        <v>378</v>
      </c>
      <c r="C115" s="301">
        <v>0</v>
      </c>
      <c r="D115" s="301">
        <v>0</v>
      </c>
      <c r="E115" s="297"/>
      <c r="F115" s="215"/>
      <c r="G115" s="215"/>
      <c r="H115" s="215"/>
      <c r="I115" s="215"/>
      <c r="J115" s="215"/>
      <c r="K115" s="215"/>
      <c r="L115" s="215"/>
      <c r="M115" s="215"/>
    </row>
    <row r="116" spans="1:13" ht="18" x14ac:dyDescent="0.25">
      <c r="A116" s="234">
        <v>61104</v>
      </c>
      <c r="B116" s="235" t="s">
        <v>379</v>
      </c>
      <c r="C116" s="306">
        <v>0</v>
      </c>
      <c r="D116" s="301">
        <v>0</v>
      </c>
      <c r="E116" s="297"/>
      <c r="F116" s="215"/>
      <c r="G116" s="215"/>
      <c r="H116" s="215"/>
      <c r="I116" s="215"/>
      <c r="J116" s="215"/>
      <c r="K116" s="215"/>
      <c r="L116" s="215"/>
      <c r="M116" s="215"/>
    </row>
    <row r="117" spans="1:13" ht="18" x14ac:dyDescent="0.25">
      <c r="A117" s="234">
        <v>61199</v>
      </c>
      <c r="B117" s="235" t="s">
        <v>380</v>
      </c>
      <c r="C117" s="301">
        <v>0</v>
      </c>
      <c r="D117" s="301">
        <v>0</v>
      </c>
      <c r="E117" s="297"/>
      <c r="F117" s="215"/>
      <c r="G117" s="215"/>
      <c r="H117" s="215"/>
      <c r="I117" s="215"/>
      <c r="J117" s="215"/>
      <c r="K117" s="215"/>
      <c r="L117" s="215"/>
      <c r="M117" s="215"/>
    </row>
    <row r="118" spans="1:13" ht="18" x14ac:dyDescent="0.25">
      <c r="A118" s="222">
        <v>612</v>
      </c>
      <c r="B118" s="238" t="s">
        <v>381</v>
      </c>
      <c r="C118" s="288">
        <f>+C119</f>
        <v>0</v>
      </c>
      <c r="D118" s="288">
        <f>+D119</f>
        <v>0</v>
      </c>
      <c r="E118" s="297"/>
      <c r="F118" s="215"/>
      <c r="G118" s="215"/>
      <c r="H118" s="215"/>
      <c r="I118" s="215"/>
      <c r="J118" s="215"/>
      <c r="K118" s="215"/>
      <c r="L118" s="215"/>
      <c r="M118" s="215"/>
    </row>
    <row r="119" spans="1:13" ht="18" x14ac:dyDescent="0.25">
      <c r="A119" s="234">
        <v>61201</v>
      </c>
      <c r="B119" s="235" t="s">
        <v>382</v>
      </c>
      <c r="C119" s="301">
        <v>0</v>
      </c>
      <c r="D119" s="301"/>
      <c r="E119" s="297"/>
      <c r="F119" s="215"/>
      <c r="G119" s="215"/>
      <c r="H119" s="215"/>
      <c r="I119" s="215"/>
      <c r="J119" s="215"/>
      <c r="K119" s="215"/>
      <c r="L119" s="215"/>
      <c r="M119" s="215"/>
    </row>
    <row r="120" spans="1:13" ht="18" x14ac:dyDescent="0.25">
      <c r="A120" s="222">
        <v>615</v>
      </c>
      <c r="B120" s="238" t="s">
        <v>383</v>
      </c>
      <c r="C120" s="288">
        <f>SUM(C121:C124)</f>
        <v>0</v>
      </c>
      <c r="D120" s="307">
        <f>SUM(D121:D124)</f>
        <v>0</v>
      </c>
      <c r="E120" s="297"/>
      <c r="F120" s="215"/>
      <c r="G120" s="215"/>
      <c r="H120" s="215"/>
      <c r="I120" s="215"/>
      <c r="J120" s="215"/>
      <c r="K120" s="215"/>
      <c r="L120" s="215"/>
      <c r="M120" s="215"/>
    </row>
    <row r="121" spans="1:13" ht="18" x14ac:dyDescent="0.25">
      <c r="A121" s="234">
        <v>61501</v>
      </c>
      <c r="B121" s="245" t="s">
        <v>384</v>
      </c>
      <c r="C121" s="288">
        <v>0</v>
      </c>
      <c r="D121" s="307">
        <v>0</v>
      </c>
      <c r="E121" s="297"/>
      <c r="F121" s="215"/>
      <c r="G121" s="215"/>
      <c r="H121" s="215"/>
      <c r="I121" s="215"/>
      <c r="J121" s="215"/>
      <c r="K121" s="215"/>
      <c r="L121" s="215"/>
      <c r="M121" s="215"/>
    </row>
    <row r="122" spans="1:13" ht="18" x14ac:dyDescent="0.25">
      <c r="A122" s="234">
        <v>61502</v>
      </c>
      <c r="B122" s="245" t="s">
        <v>385</v>
      </c>
      <c r="C122" s="288">
        <v>0</v>
      </c>
      <c r="D122" s="307">
        <v>0</v>
      </c>
      <c r="E122" s="297"/>
      <c r="F122" s="215"/>
      <c r="G122" s="215"/>
      <c r="H122" s="215"/>
      <c r="I122" s="215"/>
      <c r="J122" s="215"/>
      <c r="K122" s="215"/>
      <c r="L122" s="215"/>
      <c r="M122" s="215"/>
    </row>
    <row r="123" spans="1:13" ht="18" x14ac:dyDescent="0.25">
      <c r="A123" s="234">
        <v>61503</v>
      </c>
      <c r="B123" s="245" t="s">
        <v>386</v>
      </c>
      <c r="C123" s="288">
        <v>0</v>
      </c>
      <c r="D123" s="307">
        <v>0</v>
      </c>
      <c r="E123" s="297"/>
      <c r="F123" s="215"/>
      <c r="G123" s="215"/>
      <c r="H123" s="215"/>
      <c r="I123" s="215"/>
      <c r="J123" s="215"/>
      <c r="K123" s="215"/>
      <c r="L123" s="215"/>
      <c r="M123" s="215"/>
    </row>
    <row r="124" spans="1:13" ht="18" x14ac:dyDescent="0.25">
      <c r="A124" s="234">
        <v>61599</v>
      </c>
      <c r="B124" s="245" t="s">
        <v>387</v>
      </c>
      <c r="C124" s="301">
        <v>0</v>
      </c>
      <c r="D124" s="307">
        <v>0</v>
      </c>
      <c r="E124" s="297"/>
      <c r="F124" s="215"/>
      <c r="G124" s="215"/>
      <c r="H124" s="215"/>
      <c r="I124" s="215"/>
      <c r="J124" s="215"/>
      <c r="K124" s="215"/>
      <c r="L124" s="215"/>
      <c r="M124" s="215"/>
    </row>
    <row r="125" spans="1:13" ht="18" x14ac:dyDescent="0.25">
      <c r="A125" s="222">
        <v>616</v>
      </c>
      <c r="B125" s="238" t="s">
        <v>388</v>
      </c>
      <c r="C125" s="288">
        <f>SUM(C126:C133)</f>
        <v>0</v>
      </c>
      <c r="D125" s="288">
        <f>SUM(D126:D133)</f>
        <v>0</v>
      </c>
      <c r="E125" s="297"/>
      <c r="F125" s="215"/>
      <c r="G125" s="215"/>
      <c r="H125" s="215"/>
      <c r="I125" s="215"/>
      <c r="J125" s="215"/>
      <c r="K125" s="215"/>
      <c r="L125" s="215"/>
      <c r="M125" s="215"/>
    </row>
    <row r="126" spans="1:13" ht="18" x14ac:dyDescent="0.25">
      <c r="A126" s="234">
        <v>61601</v>
      </c>
      <c r="B126" s="235" t="s">
        <v>389</v>
      </c>
      <c r="C126" s="288">
        <v>0</v>
      </c>
      <c r="D126" s="288">
        <v>0</v>
      </c>
      <c r="E126" s="297"/>
      <c r="F126" s="215"/>
      <c r="G126" s="215"/>
      <c r="H126" s="215"/>
      <c r="I126" s="215"/>
      <c r="J126" s="215"/>
      <c r="K126" s="215"/>
      <c r="L126" s="215"/>
      <c r="M126" s="215"/>
    </row>
    <row r="127" spans="1:13" ht="18" x14ac:dyDescent="0.25">
      <c r="A127" s="234">
        <v>61602</v>
      </c>
      <c r="B127" s="235" t="s">
        <v>390</v>
      </c>
      <c r="C127" s="288">
        <v>0</v>
      </c>
      <c r="D127" s="288">
        <v>0</v>
      </c>
      <c r="E127" s="297"/>
      <c r="F127" s="215"/>
      <c r="G127" s="215"/>
      <c r="H127" s="215"/>
      <c r="I127" s="215"/>
      <c r="J127" s="215"/>
      <c r="K127" s="215"/>
      <c r="L127" s="215"/>
      <c r="M127" s="215"/>
    </row>
    <row r="128" spans="1:13" ht="18" x14ac:dyDescent="0.25">
      <c r="A128" s="234">
        <v>61603</v>
      </c>
      <c r="B128" s="235" t="s">
        <v>391</v>
      </c>
      <c r="C128" s="288">
        <v>0</v>
      </c>
      <c r="D128" s="288">
        <v>0</v>
      </c>
      <c r="E128" s="297"/>
      <c r="F128" s="215"/>
      <c r="G128" s="215"/>
      <c r="H128" s="215"/>
      <c r="I128" s="215"/>
      <c r="J128" s="215"/>
      <c r="K128" s="215"/>
      <c r="L128" s="215"/>
      <c r="M128" s="215"/>
    </row>
    <row r="129" spans="1:13" ht="18" x14ac:dyDescent="0.25">
      <c r="A129" s="234">
        <v>61604</v>
      </c>
      <c r="B129" s="235" t="s">
        <v>392</v>
      </c>
      <c r="C129" s="288">
        <v>0</v>
      </c>
      <c r="D129" s="288">
        <v>0</v>
      </c>
      <c r="E129" s="297"/>
      <c r="F129" s="215"/>
      <c r="G129" s="215"/>
      <c r="H129" s="215"/>
      <c r="I129" s="215"/>
      <c r="J129" s="215"/>
      <c r="K129" s="215"/>
      <c r="L129" s="215"/>
      <c r="M129" s="215"/>
    </row>
    <row r="130" spans="1:13" ht="18" x14ac:dyDescent="0.25">
      <c r="A130" s="234">
        <v>61606</v>
      </c>
      <c r="B130" s="235" t="s">
        <v>393</v>
      </c>
      <c r="C130" s="288">
        <v>0</v>
      </c>
      <c r="D130" s="288">
        <v>0</v>
      </c>
      <c r="E130" s="297"/>
      <c r="F130" s="215"/>
      <c r="G130" s="215"/>
      <c r="H130" s="215"/>
      <c r="I130" s="215"/>
      <c r="J130" s="215"/>
      <c r="K130" s="215"/>
      <c r="L130" s="215"/>
      <c r="M130" s="215"/>
    </row>
    <row r="131" spans="1:13" ht="18" x14ac:dyDescent="0.25">
      <c r="A131" s="234">
        <v>61607</v>
      </c>
      <c r="B131" s="235" t="s">
        <v>394</v>
      </c>
      <c r="C131" s="288">
        <v>0</v>
      </c>
      <c r="D131" s="288"/>
      <c r="E131" s="297"/>
      <c r="F131" s="215"/>
      <c r="G131" s="215"/>
      <c r="H131" s="215"/>
      <c r="I131" s="215"/>
      <c r="J131" s="215"/>
      <c r="K131" s="215"/>
      <c r="L131" s="215"/>
      <c r="M131" s="215"/>
    </row>
    <row r="132" spans="1:13" ht="18" x14ac:dyDescent="0.25">
      <c r="A132" s="234">
        <v>61608</v>
      </c>
      <c r="B132" s="235" t="s">
        <v>395</v>
      </c>
      <c r="C132" s="288">
        <v>0</v>
      </c>
      <c r="D132" s="288">
        <v>0</v>
      </c>
      <c r="E132" s="297"/>
      <c r="F132" s="215"/>
      <c r="G132" s="215"/>
      <c r="H132" s="215"/>
      <c r="I132" s="215"/>
      <c r="J132" s="215"/>
      <c r="K132" s="215"/>
      <c r="L132" s="215"/>
      <c r="M132" s="215"/>
    </row>
    <row r="133" spans="1:13" ht="18" x14ac:dyDescent="0.25">
      <c r="A133" s="234">
        <v>61699</v>
      </c>
      <c r="B133" s="235" t="s">
        <v>396</v>
      </c>
      <c r="C133" s="301">
        <v>0</v>
      </c>
      <c r="D133" s="301">
        <v>0</v>
      </c>
      <c r="E133" s="297"/>
      <c r="F133" s="215"/>
      <c r="G133" s="215"/>
      <c r="H133" s="215"/>
      <c r="I133" s="215"/>
      <c r="J133" s="215"/>
      <c r="K133" s="215"/>
      <c r="L133" s="215"/>
      <c r="M133" s="215"/>
    </row>
    <row r="134" spans="1:13" ht="18" x14ac:dyDescent="0.25">
      <c r="A134" s="222">
        <v>62</v>
      </c>
      <c r="B134" s="238" t="s">
        <v>259</v>
      </c>
      <c r="C134" s="288">
        <f>SUM(C135,C137,)</f>
        <v>0</v>
      </c>
      <c r="D134" s="288">
        <f>SUM(D135,D137,)</f>
        <v>0</v>
      </c>
      <c r="E134" s="297"/>
      <c r="F134" s="215"/>
      <c r="G134" s="215"/>
      <c r="H134" s="215"/>
      <c r="I134" s="215"/>
      <c r="J134" s="215"/>
      <c r="K134" s="215"/>
      <c r="L134" s="215"/>
      <c r="M134" s="215"/>
    </row>
    <row r="135" spans="1:13" ht="18" x14ac:dyDescent="0.25">
      <c r="A135" s="222">
        <v>622</v>
      </c>
      <c r="B135" s="238" t="s">
        <v>397</v>
      </c>
      <c r="C135" s="288">
        <f>SUM(C136)</f>
        <v>0</v>
      </c>
      <c r="D135" s="288">
        <f>SUM(D136)</f>
        <v>0</v>
      </c>
      <c r="E135" s="297"/>
      <c r="F135" s="215"/>
      <c r="G135" s="215"/>
      <c r="H135" s="215"/>
      <c r="I135" s="215"/>
      <c r="J135" s="215"/>
      <c r="K135" s="215"/>
      <c r="L135" s="215"/>
      <c r="M135" s="215"/>
    </row>
    <row r="136" spans="1:13" ht="36" x14ac:dyDescent="0.25">
      <c r="A136" s="234">
        <v>62201</v>
      </c>
      <c r="B136" s="249" t="s">
        <v>398</v>
      </c>
      <c r="C136" s="301"/>
      <c r="D136" s="301">
        <v>0</v>
      </c>
      <c r="E136" s="297"/>
      <c r="F136" s="215"/>
      <c r="G136" s="215"/>
      <c r="H136" s="215"/>
      <c r="I136" s="215"/>
      <c r="J136" s="215"/>
      <c r="K136" s="215"/>
      <c r="L136" s="215"/>
      <c r="M136" s="215"/>
    </row>
    <row r="137" spans="1:13" ht="18" x14ac:dyDescent="0.25">
      <c r="A137" s="222">
        <v>623</v>
      </c>
      <c r="B137" s="238" t="s">
        <v>399</v>
      </c>
      <c r="C137" s="288">
        <f>SUM(C138)</f>
        <v>0</v>
      </c>
      <c r="D137" s="288">
        <f>SUM(D138)</f>
        <v>0</v>
      </c>
      <c r="E137" s="297"/>
      <c r="F137" s="215"/>
      <c r="G137" s="215"/>
      <c r="H137" s="215"/>
      <c r="I137" s="215"/>
      <c r="J137" s="215"/>
      <c r="K137" s="215"/>
      <c r="L137" s="215"/>
      <c r="M137" s="215"/>
    </row>
    <row r="138" spans="1:13" ht="18" x14ac:dyDescent="0.25">
      <c r="A138" s="234">
        <v>62303</v>
      </c>
      <c r="B138" s="235" t="s">
        <v>372</v>
      </c>
      <c r="C138" s="301"/>
      <c r="D138" s="301">
        <v>0</v>
      </c>
      <c r="E138" s="297"/>
      <c r="F138" s="215"/>
      <c r="G138" s="215"/>
      <c r="H138" s="215"/>
      <c r="I138" s="215"/>
      <c r="J138" s="215"/>
      <c r="K138" s="215"/>
      <c r="L138" s="215"/>
      <c r="M138" s="215"/>
    </row>
    <row r="139" spans="1:13" ht="18" x14ac:dyDescent="0.25">
      <c r="A139" s="222">
        <v>72</v>
      </c>
      <c r="B139" s="238" t="s">
        <v>189</v>
      </c>
      <c r="C139" s="288">
        <f>SUM(C140)</f>
        <v>0</v>
      </c>
      <c r="D139" s="288">
        <f>SUM(D140)</f>
        <v>0</v>
      </c>
      <c r="E139" s="297"/>
      <c r="F139" s="215"/>
      <c r="G139" s="215"/>
      <c r="H139" s="215"/>
      <c r="I139" s="215"/>
      <c r="J139" s="215"/>
      <c r="K139" s="215"/>
      <c r="L139" s="215"/>
      <c r="M139" s="215"/>
    </row>
    <row r="140" spans="1:13" ht="18" x14ac:dyDescent="0.25">
      <c r="A140" s="222">
        <v>721</v>
      </c>
      <c r="B140" s="238" t="s">
        <v>400</v>
      </c>
      <c r="C140" s="288">
        <f>SUM(C141)</f>
        <v>0</v>
      </c>
      <c r="D140" s="288">
        <f>SUM(D141)</f>
        <v>0</v>
      </c>
      <c r="E140" s="297"/>
      <c r="F140" s="215"/>
      <c r="G140" s="215"/>
      <c r="H140" s="215"/>
      <c r="I140" s="215"/>
      <c r="J140" s="215"/>
      <c r="K140" s="215"/>
      <c r="L140" s="215"/>
      <c r="M140" s="215"/>
    </row>
    <row r="141" spans="1:13" ht="18.75" thickBot="1" x14ac:dyDescent="0.3">
      <c r="A141" s="250">
        <v>72101</v>
      </c>
      <c r="B141" s="251" t="s">
        <v>400</v>
      </c>
      <c r="C141" s="252">
        <v>0</v>
      </c>
      <c r="D141" s="308">
        <v>0</v>
      </c>
      <c r="E141" s="309"/>
      <c r="F141" s="215"/>
      <c r="G141" s="215"/>
      <c r="H141" s="215"/>
      <c r="I141" s="215"/>
      <c r="J141" s="215"/>
      <c r="K141" s="215"/>
      <c r="L141" s="215"/>
      <c r="M141" s="215"/>
    </row>
    <row r="142" spans="1:13" ht="18" x14ac:dyDescent="0.25">
      <c r="A142" s="254"/>
      <c r="B142" s="255" t="s">
        <v>93</v>
      </c>
      <c r="C142" s="310">
        <f>SUM(C38+C94+C105+C111+C134+C139)+C12</f>
        <v>0</v>
      </c>
      <c r="D142" s="311">
        <f>SUM(D38+D94+D105+D111+D134+D139)+D12+D32</f>
        <v>19621</v>
      </c>
      <c r="E142" s="311">
        <f>SUM(C142:D142)</f>
        <v>19621</v>
      </c>
      <c r="F142" s="215"/>
      <c r="G142" s="215"/>
      <c r="H142" s="215"/>
      <c r="I142" s="215"/>
      <c r="J142" s="215"/>
      <c r="K142" s="215"/>
      <c r="L142" s="215"/>
      <c r="M142" s="215"/>
    </row>
    <row r="143" spans="1:13" ht="18" x14ac:dyDescent="0.25">
      <c r="A143" s="215"/>
      <c r="B143" s="216"/>
      <c r="C143" s="257"/>
      <c r="D143" s="257"/>
      <c r="E143" s="257"/>
      <c r="F143" s="215"/>
      <c r="G143" s="215"/>
      <c r="H143" s="215"/>
      <c r="I143" s="215"/>
      <c r="J143" s="215"/>
      <c r="K143" s="215"/>
      <c r="L143" s="215"/>
      <c r="M143" s="215"/>
    </row>
    <row r="144" spans="1:13" ht="18" x14ac:dyDescent="0.25">
      <c r="A144" s="294"/>
      <c r="B144" s="294"/>
      <c r="C144" s="294"/>
      <c r="D144" s="294"/>
      <c r="E144" s="294"/>
      <c r="F144" s="294"/>
      <c r="G144" s="294"/>
      <c r="H144" s="294"/>
      <c r="I144" s="294"/>
      <c r="J144" s="294"/>
      <c r="K144" s="294"/>
      <c r="L144" s="294"/>
      <c r="M144" s="294"/>
    </row>
    <row r="145" spans="1:13" ht="18" x14ac:dyDescent="0.25">
      <c r="A145" s="665" t="s">
        <v>408</v>
      </c>
      <c r="B145" s="665" t="s">
        <v>409</v>
      </c>
      <c r="C145" s="674" t="s">
        <v>410</v>
      </c>
      <c r="D145" s="665" t="s">
        <v>411</v>
      </c>
      <c r="E145" s="674" t="s">
        <v>412</v>
      </c>
      <c r="F145" s="674" t="s">
        <v>413</v>
      </c>
      <c r="G145" s="674"/>
      <c r="H145" s="674" t="s">
        <v>414</v>
      </c>
      <c r="I145" s="664" t="s">
        <v>415</v>
      </c>
      <c r="J145" s="664"/>
      <c r="K145" s="664"/>
      <c r="L145" s="664"/>
      <c r="M145" s="665" t="s">
        <v>93</v>
      </c>
    </row>
    <row r="146" spans="1:13" ht="18" x14ac:dyDescent="0.25">
      <c r="A146" s="665"/>
      <c r="B146" s="665"/>
      <c r="C146" s="674"/>
      <c r="D146" s="665"/>
      <c r="E146" s="674"/>
      <c r="F146" s="674"/>
      <c r="G146" s="674"/>
      <c r="H146" s="674"/>
      <c r="I146" s="258" t="s">
        <v>416</v>
      </c>
      <c r="J146" s="675" t="s">
        <v>417</v>
      </c>
      <c r="K146" s="675"/>
      <c r="L146" s="675"/>
      <c r="M146" s="665"/>
    </row>
    <row r="147" spans="1:13" ht="36" x14ac:dyDescent="0.25">
      <c r="A147" s="665"/>
      <c r="B147" s="665"/>
      <c r="C147" s="674"/>
      <c r="D147" s="665"/>
      <c r="E147" s="674"/>
      <c r="F147" s="219" t="s">
        <v>418</v>
      </c>
      <c r="G147" s="219" t="s">
        <v>419</v>
      </c>
      <c r="H147" s="219" t="s">
        <v>420</v>
      </c>
      <c r="I147" s="219" t="s">
        <v>421</v>
      </c>
      <c r="J147" s="312" t="s">
        <v>422</v>
      </c>
      <c r="K147" s="312" t="s">
        <v>423</v>
      </c>
      <c r="L147" s="219" t="s">
        <v>265</v>
      </c>
      <c r="M147" s="665"/>
    </row>
    <row r="148" spans="1:13" ht="18" x14ac:dyDescent="0.25">
      <c r="A148" s="261">
        <v>17</v>
      </c>
      <c r="B148" s="269" t="s">
        <v>465</v>
      </c>
      <c r="C148" s="269" t="s">
        <v>466</v>
      </c>
      <c r="D148" s="270" t="s">
        <v>430</v>
      </c>
      <c r="E148" s="263" t="s">
        <v>113</v>
      </c>
      <c r="F148" s="265">
        <v>300</v>
      </c>
      <c r="G148" s="265">
        <f>+F148*12</f>
        <v>3600</v>
      </c>
      <c r="H148" s="268">
        <v>300</v>
      </c>
      <c r="I148" s="266">
        <f>+H148*6.75%*12</f>
        <v>243</v>
      </c>
      <c r="J148" s="268">
        <v>0</v>
      </c>
      <c r="K148" s="266">
        <f>+H148*7.5%*12</f>
        <v>270</v>
      </c>
      <c r="L148" s="266">
        <f>SUM(I148:K148)</f>
        <v>513</v>
      </c>
      <c r="M148" s="268">
        <f>ROUND((+G148+H148+L148),2)</f>
        <v>4413</v>
      </c>
    </row>
    <row r="149" spans="1:13" ht="18" x14ac:dyDescent="0.25">
      <c r="A149" s="261">
        <v>18</v>
      </c>
      <c r="B149" s="269" t="s">
        <v>467</v>
      </c>
      <c r="C149" s="269" t="s">
        <v>466</v>
      </c>
      <c r="D149" s="270" t="s">
        <v>430</v>
      </c>
      <c r="E149" s="263" t="s">
        <v>113</v>
      </c>
      <c r="F149" s="265">
        <v>300</v>
      </c>
      <c r="G149" s="265">
        <f>+F149*12</f>
        <v>3600</v>
      </c>
      <c r="H149" s="268">
        <v>300</v>
      </c>
      <c r="I149" s="266">
        <v>0</v>
      </c>
      <c r="J149" s="266">
        <v>234</v>
      </c>
      <c r="K149" s="266">
        <f>+H149*7.5%*12</f>
        <v>270</v>
      </c>
      <c r="L149" s="266">
        <f>SUM(I149:K149)</f>
        <v>504</v>
      </c>
      <c r="M149" s="268">
        <f>ROUND((+G149+H149+L149),2)</f>
        <v>4404</v>
      </c>
    </row>
    <row r="150" spans="1:13" ht="18" x14ac:dyDescent="0.25">
      <c r="A150" s="261">
        <v>19</v>
      </c>
      <c r="B150" s="269" t="s">
        <v>468</v>
      </c>
      <c r="C150" s="269" t="s">
        <v>447</v>
      </c>
      <c r="D150" s="270" t="s">
        <v>430</v>
      </c>
      <c r="E150" s="263" t="s">
        <v>113</v>
      </c>
      <c r="F150" s="265">
        <v>380</v>
      </c>
      <c r="G150" s="265">
        <f>+F150*12</f>
        <v>4560</v>
      </c>
      <c r="H150" s="268">
        <v>380</v>
      </c>
      <c r="I150" s="266">
        <f>+H150*6.75%*12</f>
        <v>307.8</v>
      </c>
      <c r="J150" s="268">
        <v>0</v>
      </c>
      <c r="K150" s="266">
        <f>+H150*7.5%*12</f>
        <v>342</v>
      </c>
      <c r="L150" s="266">
        <f>SUM(I150:K150)</f>
        <v>649.79999999999995</v>
      </c>
      <c r="M150" s="268">
        <f>ROUND((+G150+H150+L150),2)</f>
        <v>5589.8</v>
      </c>
    </row>
    <row r="151" spans="1:13" ht="18" x14ac:dyDescent="0.25">
      <c r="A151" s="269"/>
      <c r="B151" s="313" t="s">
        <v>471</v>
      </c>
      <c r="C151" s="313"/>
      <c r="D151" s="313"/>
      <c r="E151" s="313"/>
      <c r="F151" s="281">
        <f t="shared" ref="F151:M151" si="0">SUM(F148:F150)</f>
        <v>980</v>
      </c>
      <c r="G151" s="281">
        <f>SUM(G148:G150)</f>
        <v>11760</v>
      </c>
      <c r="H151" s="281">
        <f t="shared" si="0"/>
        <v>980</v>
      </c>
      <c r="I151" s="281">
        <f t="shared" si="0"/>
        <v>550.79999999999995</v>
      </c>
      <c r="J151" s="281">
        <f t="shared" si="0"/>
        <v>234</v>
      </c>
      <c r="K151" s="281">
        <f t="shared" si="0"/>
        <v>882</v>
      </c>
      <c r="L151" s="281">
        <f t="shared" si="0"/>
        <v>1666.8</v>
      </c>
      <c r="M151" s="281">
        <f t="shared" si="0"/>
        <v>14406.8</v>
      </c>
    </row>
  </sheetData>
  <mergeCells count="20">
    <mergeCell ref="A9:E9"/>
    <mergeCell ref="A10:B10"/>
    <mergeCell ref="C10:D10"/>
    <mergeCell ref="E10:E11"/>
    <mergeCell ref="A8:E8"/>
    <mergeCell ref="A3:E3"/>
    <mergeCell ref="A4:E4"/>
    <mergeCell ref="A5:E5"/>
    <mergeCell ref="A6:E6"/>
    <mergeCell ref="A7:E7"/>
    <mergeCell ref="A145:A147"/>
    <mergeCell ref="B145:B147"/>
    <mergeCell ref="C145:C147"/>
    <mergeCell ref="D145:D147"/>
    <mergeCell ref="E145:E147"/>
    <mergeCell ref="F145:G146"/>
    <mergeCell ref="H145:H146"/>
    <mergeCell ref="I145:L145"/>
    <mergeCell ref="M145:M147"/>
    <mergeCell ref="J146:L146"/>
  </mergeCells>
  <pageMargins left="0.39370078740157483" right="0.19685039370078741" top="0.74803149606299213" bottom="0.55118110236220474" header="0.31496062992125984" footer="0.31496062992125984"/>
  <pageSetup scale="90" orientation="portrait" horizontalDpi="120" verticalDpi="72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42</vt:i4>
      </vt:variant>
    </vt:vector>
  </HeadingPairs>
  <TitlesOfParts>
    <vt:vector size="42" baseType="lpstr">
      <vt:lpstr>PROY.INGRESOS 2015</vt:lpstr>
      <vt:lpstr>RESUMEN GENERAL 2015</vt:lpstr>
      <vt:lpstr>ESTRUCTURA PRESUPUESTARIA</vt:lpstr>
      <vt:lpstr>CUADRO RESUMEN INGRESOS Y EGRES</vt:lpstr>
      <vt:lpstr>CUADRO RESUMEN CLASIFICACION IN</vt:lpstr>
      <vt:lpstr>DETALLE DE INGRESOS</vt:lpstr>
      <vt:lpstr>DETALLE DE EGRESOS</vt:lpstr>
      <vt:lpstr>LT 0101</vt:lpstr>
      <vt:lpstr>LT 0102</vt:lpstr>
      <vt:lpstr>LT 0103</vt:lpstr>
      <vt:lpstr>LT 0104</vt:lpstr>
      <vt:lpstr>LT 0105</vt:lpstr>
      <vt:lpstr>LT 0106</vt:lpstr>
      <vt:lpstr>LT 0201</vt:lpstr>
      <vt:lpstr>LT 0202</vt:lpstr>
      <vt:lpstr>LT 0203</vt:lpstr>
      <vt:lpstr>LT 0204</vt:lpstr>
      <vt:lpstr>LT 0205</vt:lpstr>
      <vt:lpstr>LT 0301</vt:lpstr>
      <vt:lpstr>LT 0302</vt:lpstr>
      <vt:lpstr>LT 0303</vt:lpstr>
      <vt:lpstr>LT 0304</vt:lpstr>
      <vt:lpstr>LT 0305</vt:lpstr>
      <vt:lpstr>LT 0306</vt:lpstr>
      <vt:lpstr>LT 0307</vt:lpstr>
      <vt:lpstr>LT 0308</vt:lpstr>
      <vt:lpstr>LT 0309</vt:lpstr>
      <vt:lpstr>LT 0310</vt:lpstr>
      <vt:lpstr>LT 0401</vt:lpstr>
      <vt:lpstr>LT 0402</vt:lpstr>
      <vt:lpstr>LT 0403 PROY.DONACIONES</vt:lpstr>
      <vt:lpstr>LT 0501 FINANCIAMIENTO DEUDA</vt:lpstr>
      <vt:lpstr>LT 0601 FORTALECIMIENTO GOB.LOC</vt:lpstr>
      <vt:lpstr>PROYEC.RECURSOS HUMANOS</vt:lpstr>
      <vt:lpstr>LISTADE PROYECTOS 2015</vt:lpstr>
      <vt:lpstr>Hoja13</vt:lpstr>
      <vt:lpstr>Hoja14</vt:lpstr>
      <vt:lpstr>Hoja15</vt:lpstr>
      <vt:lpstr>Hoja16</vt:lpstr>
      <vt:lpstr>Hoja17</vt:lpstr>
      <vt:lpstr>Hoja18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Contabilidad</cp:lastModifiedBy>
  <cp:lastPrinted>2015-02-24T21:32:14Z</cp:lastPrinted>
  <dcterms:created xsi:type="dcterms:W3CDTF">2014-11-19T14:56:20Z</dcterms:created>
  <dcterms:modified xsi:type="dcterms:W3CDTF">2017-01-30T21:20:51Z</dcterms:modified>
</cp:coreProperties>
</file>