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00" windowHeight="8445"/>
  </bookViews>
  <sheets>
    <sheet name="20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V56" i="2" l="1"/>
  <c r="CV55" i="2"/>
  <c r="CV54" i="2"/>
  <c r="CS56" i="2"/>
  <c r="CU56" i="2"/>
  <c r="CT56" i="2"/>
  <c r="CT17" i="2" l="1"/>
  <c r="CU17" i="2"/>
  <c r="CV17" i="2"/>
  <c r="CX17" i="2"/>
  <c r="BZ47" i="2"/>
  <c r="BY47" i="2"/>
  <c r="BZ45" i="2"/>
  <c r="BX45" i="2"/>
  <c r="BY45" i="2"/>
  <c r="BZ43" i="2"/>
  <c r="CP42" i="2" l="1"/>
  <c r="CP46" i="2"/>
  <c r="CP49" i="2"/>
  <c r="BQ38" i="2"/>
  <c r="AE33" i="2"/>
  <c r="AE32" i="2"/>
  <c r="AE30" i="2"/>
  <c r="AE29" i="2"/>
  <c r="AE26" i="2"/>
  <c r="AE25" i="2"/>
  <c r="AE24" i="2"/>
  <c r="AE23" i="2"/>
  <c r="AE19" i="2"/>
  <c r="AE38" i="2" s="1"/>
  <c r="AE18" i="2"/>
  <c r="AE17" i="2"/>
  <c r="AE16" i="2"/>
  <c r="AE9" i="2"/>
  <c r="O34" i="2"/>
  <c r="O38" i="2"/>
  <c r="M38" i="2"/>
  <c r="CG49" i="2" l="1"/>
  <c r="AS49" i="2"/>
  <c r="AR49" i="2"/>
  <c r="CH49" i="2"/>
  <c r="CO49" i="2"/>
  <c r="CV47" i="2"/>
  <c r="CU47" i="2"/>
  <c r="CO46" i="2"/>
  <c r="CW32" i="2"/>
  <c r="CV32" i="2"/>
  <c r="CU32" i="2"/>
  <c r="CW17" i="2"/>
  <c r="BO38" i="2"/>
  <c r="BG38" i="2"/>
  <c r="E38" i="2"/>
  <c r="BZ44" i="2"/>
  <c r="CG44" i="2"/>
  <c r="CF44" i="2"/>
  <c r="CH43" i="2"/>
  <c r="CO44" i="2"/>
  <c r="CN44" i="2"/>
  <c r="CP43" i="2"/>
  <c r="BR43" i="2"/>
  <c r="BQ44" i="2"/>
  <c r="BP44" i="2"/>
  <c r="BA44" i="2"/>
  <c r="AZ44" i="2"/>
  <c r="BB43" i="2"/>
  <c r="BJ43" i="2"/>
  <c r="BI44" i="2"/>
  <c r="BH44" i="2"/>
  <c r="AT43" i="2"/>
  <c r="AS44" i="2"/>
  <c r="AR44" i="2"/>
  <c r="M44" i="2"/>
  <c r="L44" i="2"/>
  <c r="N43" i="2"/>
  <c r="E44" i="2"/>
  <c r="D44" i="2"/>
  <c r="F42" i="2"/>
  <c r="F43" i="2"/>
  <c r="BI46" i="2" l="1"/>
  <c r="BQ46" i="2"/>
  <c r="F44" i="2"/>
  <c r="CP44" i="2" l="1"/>
  <c r="CH42" i="2"/>
  <c r="CH44" i="2" s="1"/>
  <c r="BZ42" i="2"/>
  <c r="BR42" i="2"/>
  <c r="BR44" i="2" s="1"/>
  <c r="BR46" i="2" s="1"/>
  <c r="BJ42" i="2"/>
  <c r="BJ44" i="2" s="1"/>
  <c r="BJ46" i="2" s="1"/>
  <c r="BB42" i="2"/>
  <c r="BB44" i="2" s="1"/>
  <c r="AT42" i="2"/>
  <c r="AT44" i="2" s="1"/>
  <c r="AL42" i="2"/>
  <c r="AD42" i="2"/>
  <c r="V42" i="2"/>
  <c r="N42" i="2"/>
  <c r="N44" i="2" s="1"/>
  <c r="BY13" i="2" l="1"/>
  <c r="BY17" i="2"/>
  <c r="BY15" i="2"/>
  <c r="BY16" i="2"/>
  <c r="BY18" i="2"/>
  <c r="BY19" i="2"/>
  <c r="BY20" i="2"/>
  <c r="BY21" i="2"/>
  <c r="BY22" i="2"/>
  <c r="BY23" i="2"/>
  <c r="BY24" i="2"/>
  <c r="BY25" i="2"/>
  <c r="BY26" i="2"/>
  <c r="BY27" i="2"/>
  <c r="BY28" i="2"/>
  <c r="BY29" i="2"/>
  <c r="BY30" i="2"/>
  <c r="BY31" i="2"/>
  <c r="BY32" i="2"/>
  <c r="BY33" i="2"/>
  <c r="BY34" i="2"/>
  <c r="BY35" i="2"/>
  <c r="BY36" i="2"/>
  <c r="BY38" i="2" l="1"/>
  <c r="CE38" i="2"/>
  <c r="CG46" i="2" s="1"/>
  <c r="CH46" i="2" s="1"/>
  <c r="C38" i="2"/>
  <c r="E46" i="2" s="1"/>
  <c r="F46" i="2" s="1"/>
  <c r="CP38" i="2"/>
  <c r="CO38" i="2"/>
  <c r="CN38" i="2"/>
  <c r="CM38" i="2"/>
  <c r="CQ37" i="2"/>
  <c r="CQ36" i="2"/>
  <c r="CQ35" i="2"/>
  <c r="CQ34" i="2"/>
  <c r="CQ33" i="2"/>
  <c r="CQ32" i="2"/>
  <c r="CQ31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H38" i="2"/>
  <c r="CG38" i="2"/>
  <c r="CF38" i="2"/>
  <c r="CI36" i="2"/>
  <c r="CI35" i="2"/>
  <c r="CI34" i="2"/>
  <c r="CI33" i="2"/>
  <c r="CI32" i="2"/>
  <c r="CI31" i="2"/>
  <c r="CI30" i="2"/>
  <c r="CI29" i="2"/>
  <c r="CI28" i="2"/>
  <c r="CI27" i="2"/>
  <c r="CI26" i="2"/>
  <c r="CI25" i="2"/>
  <c r="CI24" i="2"/>
  <c r="CI23" i="2"/>
  <c r="CI22" i="2"/>
  <c r="CI21" i="2"/>
  <c r="CI20" i="2"/>
  <c r="CI19" i="2"/>
  <c r="CI18" i="2"/>
  <c r="CI17" i="2"/>
  <c r="CI16" i="2"/>
  <c r="CI15" i="2"/>
  <c r="CI14" i="2"/>
  <c r="CI13" i="2"/>
  <c r="CI12" i="2"/>
  <c r="CI11" i="2"/>
  <c r="CI10" i="2"/>
  <c r="CI9" i="2"/>
  <c r="CI8" i="2"/>
  <c r="CI7" i="2"/>
  <c r="BZ38" i="2"/>
  <c r="BX38" i="2"/>
  <c r="BW38" i="2"/>
  <c r="CA37" i="2"/>
  <c r="CA36" i="2"/>
  <c r="CA35" i="2"/>
  <c r="CA34" i="2"/>
  <c r="CA33" i="2"/>
  <c r="CA32" i="2"/>
  <c r="CA31" i="2"/>
  <c r="CA30" i="2"/>
  <c r="CA29" i="2"/>
  <c r="CA28" i="2"/>
  <c r="CA27" i="2"/>
  <c r="CA26" i="2"/>
  <c r="CA25" i="2"/>
  <c r="CA24" i="2"/>
  <c r="CA23" i="2"/>
  <c r="CA22" i="2"/>
  <c r="CA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BR38" i="2"/>
  <c r="BP38" i="2"/>
  <c r="BS36" i="2"/>
  <c r="BS35" i="2"/>
  <c r="BS34" i="2"/>
  <c r="BS33" i="2"/>
  <c r="BS32" i="2"/>
  <c r="BS31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8" i="2"/>
  <c r="BS17" i="2"/>
  <c r="BS16" i="2"/>
  <c r="BS15" i="2"/>
  <c r="BS14" i="2"/>
  <c r="BS13" i="2"/>
  <c r="BS12" i="2"/>
  <c r="BS11" i="2"/>
  <c r="BS10" i="2"/>
  <c r="BS9" i="2"/>
  <c r="BS8" i="2"/>
  <c r="BS7" i="2"/>
  <c r="CA38" i="2" l="1"/>
  <c r="CQ38" i="2"/>
  <c r="CI38" i="2"/>
  <c r="BS38" i="2"/>
  <c r="BK37" i="2"/>
  <c r="BC36" i="2"/>
  <c r="BC37" i="2"/>
  <c r="BJ38" i="2"/>
  <c r="BI38" i="2"/>
  <c r="BH38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K8" i="2"/>
  <c r="BK7" i="2"/>
  <c r="BB38" i="2"/>
  <c r="BA38" i="2"/>
  <c r="AZ38" i="2"/>
  <c r="AY38" i="2"/>
  <c r="BA46" i="2" s="1"/>
  <c r="BB46" i="2" s="1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G21" i="2"/>
  <c r="AT38" i="2"/>
  <c r="AS38" i="2"/>
  <c r="AR38" i="2"/>
  <c r="AQ38" i="2"/>
  <c r="AS46" i="2" s="1"/>
  <c r="AT46" i="2" s="1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L38" i="2"/>
  <c r="AK38" i="2"/>
  <c r="AJ38" i="2"/>
  <c r="AI38" i="2"/>
  <c r="AK45" i="2" s="1"/>
  <c r="AL45" i="2" s="1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D38" i="2"/>
  <c r="AC38" i="2"/>
  <c r="AB38" i="2"/>
  <c r="AA38" i="2"/>
  <c r="AC45" i="2" s="1"/>
  <c r="AD45" i="2" s="1"/>
  <c r="AE36" i="2"/>
  <c r="AE35" i="2"/>
  <c r="AE34" i="2"/>
  <c r="AE31" i="2"/>
  <c r="AE28" i="2"/>
  <c r="AE27" i="2"/>
  <c r="AE22" i="2"/>
  <c r="AE21" i="2"/>
  <c r="AE20" i="2"/>
  <c r="AE15" i="2"/>
  <c r="AE14" i="2"/>
  <c r="AE13" i="2"/>
  <c r="AE12" i="2"/>
  <c r="AE11" i="2"/>
  <c r="AE10" i="2"/>
  <c r="AE8" i="2"/>
  <c r="AE7" i="2"/>
  <c r="V38" i="2"/>
  <c r="U38" i="2"/>
  <c r="T38" i="2"/>
  <c r="S38" i="2"/>
  <c r="U45" i="2" s="1"/>
  <c r="V45" i="2" s="1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N38" i="2"/>
  <c r="L38" i="2"/>
  <c r="K38" i="2"/>
  <c r="M46" i="2" s="1"/>
  <c r="N46" i="2" s="1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F38" i="2"/>
  <c r="D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38" i="2" l="1"/>
  <c r="BK38" i="2"/>
  <c r="BC38" i="2"/>
  <c r="AU38" i="2"/>
  <c r="AM38" i="2"/>
  <c r="W38" i="2"/>
</calcChain>
</file>

<file path=xl/sharedStrings.xml><?xml version="1.0" encoding="utf-8"?>
<sst xmlns="http://schemas.openxmlformats.org/spreadsheetml/2006/main" count="336" uniqueCount="75">
  <si>
    <t>ALCALDIA MUNICIPAL DE SAN PABLO TACACHICO</t>
  </si>
  <si>
    <t>UNIDAD DE MEDIOAMBIENTE</t>
  </si>
  <si>
    <t>FECHA</t>
  </si>
  <si>
    <t>PRONOBIS</t>
  </si>
  <si>
    <t>CANT. VIAJES</t>
  </si>
  <si>
    <t>LB ENTREGAS</t>
  </si>
  <si>
    <t>TOTAL EN TONELADAS</t>
  </si>
  <si>
    <t>PRECIO UNITARIO</t>
  </si>
  <si>
    <t>CANTIDAD A PAGAR</t>
  </si>
  <si>
    <t>TOTAL</t>
  </si>
  <si>
    <t>ENERO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</si>
  <si>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</si>
  <si>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</si>
  <si>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</si>
  <si>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</si>
  <si>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</si>
  <si>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</si>
  <si>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>AGOSTO</t>
  </si>
  <si>
    <t xml:space="preserve">SEPTIEMBRE </t>
  </si>
  <si>
    <t xml:space="preserve">OCTUBRE </t>
  </si>
  <si>
    <t>NOVIEMBRE</t>
  </si>
  <si>
    <t>DICIEMBRE</t>
  </si>
  <si>
    <t>MES</t>
  </si>
  <si>
    <t>LB ENTREGA</t>
  </si>
  <si>
    <t>TOTAL TON</t>
  </si>
  <si>
    <t>PRECIO UNI</t>
  </si>
  <si>
    <t>CANT. PAGAR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</si>
  <si>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</si>
  <si>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</si>
  <si>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</si>
  <si>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</si>
  <si>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</si>
  <si>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</si>
  <si>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</si>
  <si>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</si>
  <si>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</si>
  <si>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</si>
  <si>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</si>
  <si>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</si>
  <si>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N10-512</t>
  </si>
  <si>
    <t>COSTO TOTAL</t>
  </si>
  <si>
    <t>TOTAL GALON</t>
  </si>
  <si>
    <t>CAMION</t>
  </si>
  <si>
    <t>N 10-512</t>
  </si>
  <si>
    <t xml:space="preserve">C 94-221  </t>
  </si>
  <si>
    <t>C 93-547</t>
  </si>
  <si>
    <t>C 91-737</t>
  </si>
  <si>
    <t>MESES</t>
  </si>
  <si>
    <t>ABRIL</t>
  </si>
  <si>
    <t>MAYO</t>
  </si>
  <si>
    <t>JUNIO</t>
  </si>
  <si>
    <t>SEPTIEMBRE</t>
  </si>
  <si>
    <t>OCTUBRE</t>
  </si>
  <si>
    <t>GALONES</t>
  </si>
  <si>
    <t>COSTOS MES</t>
  </si>
  <si>
    <t>CONSUMO MENSUAL DE COMBUSTIBLE</t>
  </si>
  <si>
    <t>PRECIO UNI P</t>
  </si>
  <si>
    <t xml:space="preserve"> </t>
  </si>
  <si>
    <t>CONSUMO MESUAL DE COMBUSTIBLE</t>
  </si>
  <si>
    <t>CONSUMO POR VIAJE</t>
  </si>
  <si>
    <t xml:space="preserve">Observacion: Del 20 al 22 hay 11 viajes  que corresponden a camiones contratados para la limpieza en Planta de Compostaje, </t>
  </si>
  <si>
    <t>Observacion: el 20 hay 5 viajes que corresponden a camiones contratados para limpieza en Planta de Compostaje</t>
  </si>
  <si>
    <t>CONSUMO ANUAL DE COMBUSTIBLE POR TRANSPORTE</t>
  </si>
  <si>
    <t>DISPOSICION FINAL DE DESECHOS SOLIDOS EN PRONOBIS</t>
  </si>
  <si>
    <t>CONSUMO PROMEDIO ANUAL DE COMBUTIBLES POR VIAJE</t>
  </si>
  <si>
    <t>COSTO</t>
  </si>
  <si>
    <t>TOTAL PROM</t>
  </si>
  <si>
    <t xml:space="preserve">COSTO </t>
  </si>
  <si>
    <t xml:space="preserve">PRECIO UNIT </t>
  </si>
  <si>
    <t>total</t>
  </si>
  <si>
    <t>ingresos anuales por aseo y disposicion final</t>
  </si>
  <si>
    <t>año</t>
  </si>
  <si>
    <t>aseo</t>
  </si>
  <si>
    <t>desechos</t>
  </si>
  <si>
    <t>DESECHOS SOLIDOS MANEJADOS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</si>
</sst>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0"/>
    <numFmt numFmtId="165" formatCode="0.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haroni"/>
      <charset val="177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  <xf numFmtId="44" fontId="0" fillId="0" borderId="1" xfId="1" applyFont="1" applyBorder="1"/>
    <xf numFmtId="2" fontId="0" fillId="0" borderId="1" xfId="0" applyNumberFormat="1" applyBorder="1"/>
    <xf numFmtId="0" fontId="0" fillId="0" borderId="1" xfId="0" applyNumberFormat="1" applyBorder="1"/>
    <xf numFmtId="0" fontId="2" fillId="0" borderId="1" xfId="0" applyFont="1" applyBorder="1"/>
    <xf numFmtId="44" fontId="2" fillId="0" borderId="1" xfId="0" applyNumberFormat="1" applyFont="1" applyBorder="1"/>
    <xf numFmtId="44" fontId="0" fillId="0" borderId="0" xfId="0" applyNumberFormat="1"/>
    <xf numFmtId="0" fontId="0" fillId="0" borderId="1" xfId="0" applyBorder="1" applyAlignment="1"/>
    <xf numFmtId="44" fontId="0" fillId="0" borderId="1" xfId="0" applyNumberFormat="1" applyBorder="1"/>
    <xf numFmtId="164" fontId="0" fillId="0" borderId="1" xfId="0" applyNumberFormat="1" applyBorder="1"/>
    <xf numFmtId="44" fontId="4" fillId="0" borderId="1" xfId="1" applyFont="1" applyBorder="1"/>
    <xf numFmtId="49" fontId="0" fillId="0" borderId="6" xfId="0" applyNumberFormat="1" applyBorder="1" applyAlignment="1">
      <alignment vertical="center" textRotation="90"/>
    </xf>
    <xf numFmtId="14" fontId="0" fillId="0" borderId="2" xfId="0" applyNumberFormat="1" applyBorder="1"/>
    <xf numFmtId="49" fontId="0" fillId="0" borderId="0" xfId="0" applyNumberFormat="1" applyBorder="1" applyAlignment="1">
      <alignment horizontal="center" vertical="center" textRotation="90"/>
    </xf>
    <xf numFmtId="44" fontId="5" fillId="0" borderId="1" xfId="1" applyFont="1" applyBorder="1"/>
    <xf numFmtId="0" fontId="2" fillId="0" borderId="6" xfId="0" applyFont="1" applyBorder="1"/>
    <xf numFmtId="3" fontId="2" fillId="0" borderId="6" xfId="0" applyNumberFormat="1" applyFont="1" applyBorder="1"/>
    <xf numFmtId="44" fontId="2" fillId="0" borderId="6" xfId="0" applyNumberFormat="1" applyFont="1" applyBorder="1"/>
    <xf numFmtId="165" fontId="2" fillId="0" borderId="6" xfId="0" applyNumberFormat="1" applyFont="1" applyBorder="1"/>
    <xf numFmtId="0" fontId="0" fillId="0" borderId="0" xfId="0" applyBorder="1"/>
    <xf numFmtId="0" fontId="0" fillId="0" borderId="0" xfId="0" applyBorder="1" applyAlignment="1"/>
    <xf numFmtId="44" fontId="6" fillId="0" borderId="1" xfId="0" applyNumberFormat="1" applyFont="1" applyBorder="1"/>
    <xf numFmtId="0" fontId="2" fillId="0" borderId="0" xfId="0" applyFont="1" applyBorder="1"/>
    <xf numFmtId="0" fontId="0" fillId="0" borderId="1" xfId="0" applyFont="1" applyBorder="1"/>
    <xf numFmtId="44" fontId="0" fillId="0" borderId="1" xfId="0" applyNumberFormat="1" applyFont="1" applyBorder="1"/>
    <xf numFmtId="0" fontId="2" fillId="0" borderId="1" xfId="0" applyFont="1" applyBorder="1" applyAlignment="1"/>
    <xf numFmtId="44" fontId="7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/>
    <xf numFmtId="0" fontId="0" fillId="0" borderId="0" xfId="0" applyAlignment="1">
      <alignment wrapText="1"/>
    </xf>
    <xf numFmtId="0" fontId="0" fillId="0" borderId="6" xfId="0" applyBorder="1" applyAlignment="1"/>
    <xf numFmtId="0" fontId="8" fillId="0" borderId="0" xfId="0" applyFont="1"/>
    <xf numFmtId="0" fontId="9" fillId="0" borderId="1" xfId="0" applyFont="1" applyBorder="1"/>
    <xf numFmtId="3" fontId="0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/>
    <xf numFmtId="0" fontId="2" fillId="2" borderId="3" xfId="0" applyFont="1" applyFill="1" applyBorder="1"/>
    <xf numFmtId="3" fontId="2" fillId="2" borderId="3" xfId="0" applyNumberFormat="1" applyFont="1" applyFill="1" applyBorder="1"/>
    <xf numFmtId="44" fontId="2" fillId="2" borderId="3" xfId="0" applyNumberFormat="1" applyFont="1" applyFill="1" applyBorder="1"/>
    <xf numFmtId="0" fontId="2" fillId="2" borderId="7" xfId="0" applyFont="1" applyFill="1" applyBorder="1"/>
    <xf numFmtId="165" fontId="2" fillId="2" borderId="3" xfId="0" applyNumberFormat="1" applyFont="1" applyFill="1" applyBorder="1"/>
    <xf numFmtId="2" fontId="0" fillId="0" borderId="0" xfId="0" applyNumberForma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5" borderId="1" xfId="0" applyFont="1" applyFill="1" applyBorder="1"/>
    <xf numFmtId="3" fontId="2" fillId="5" borderId="1" xfId="0" applyNumberFormat="1" applyFont="1" applyFill="1" applyBorder="1"/>
    <xf numFmtId="164" fontId="2" fillId="5" borderId="1" xfId="0" applyNumberFormat="1" applyFont="1" applyFill="1" applyBorder="1"/>
    <xf numFmtId="44" fontId="2" fillId="5" borderId="1" xfId="0" applyNumberFormat="1" applyFont="1" applyFill="1" applyBorder="1"/>
    <xf numFmtId="2" fontId="2" fillId="5" borderId="1" xfId="0" applyNumberFormat="1" applyFont="1" applyFill="1" applyBorder="1"/>
    <xf numFmtId="0" fontId="10" fillId="0" borderId="8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3" borderId="1" xfId="0" applyNumberFormat="1" applyFill="1" applyBorder="1" applyAlignment="1">
      <alignment horizontal="center" vertical="center" textRotation="90"/>
    </xf>
    <xf numFmtId="49" fontId="0" fillId="3" borderId="3" xfId="0" applyNumberFormat="1" applyFill="1" applyBorder="1" applyAlignment="1">
      <alignment horizontal="center" vertical="center" textRotation="90"/>
    </xf>
    <xf numFmtId="49" fontId="0" fillId="3" borderId="5" xfId="0" applyNumberFormat="1" applyFill="1" applyBorder="1" applyAlignment="1">
      <alignment horizontal="center" vertical="center" textRotation="90"/>
    </xf>
    <xf numFmtId="49" fontId="0" fillId="3" borderId="4" xfId="0" applyNumberFormat="1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281A7E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81A7E"/>
  </sheetPr>
  <dimension ref="A1:CY56"/>
  <sheetViews>
    <sheetView tabSelected="1" zoomScale="98" zoomScaleNormal="98" workbookViewId="0">
      <selection activeCell="CT19" sqref="CT19:CW19"/>
    </sheetView>
  </sheetViews>
  <sheetFormatPr baseColWidth="10" defaultRowHeight="15" x14ac:dyDescent="0.25"/>
  <cols>
    <col min="1" max="1" width="4.5703125" customWidth="1"/>
    <col min="8" max="8" width="13.140625" customWidth="1"/>
    <col min="9" max="9" width="5" customWidth="1"/>
    <col min="17" max="17" width="6.28515625" customWidth="1"/>
    <col min="25" max="25" width="5.42578125" customWidth="1"/>
    <col min="33" max="33" width="5.42578125" customWidth="1"/>
    <col min="41" max="41" width="6.140625" customWidth="1"/>
    <col min="49" max="49" width="5.7109375" customWidth="1"/>
    <col min="57" max="57" width="5.28515625" customWidth="1"/>
    <col min="65" max="65" width="6" customWidth="1"/>
    <col min="73" max="73" width="5" customWidth="1"/>
    <col min="80" max="80" width="12.140625" customWidth="1"/>
    <col min="81" max="81" width="5.42578125" customWidth="1"/>
    <col min="89" max="89" width="5.140625" customWidth="1"/>
    <col min="100" max="100" width="12" bestFit="1" customWidth="1"/>
  </cols>
  <sheetData>
    <row r="1" spans="1:103" s="39" customFormat="1" x14ac:dyDescent="0.25">
      <c r="A1" s="62" t="s">
        <v>0</v>
      </c>
      <c r="B1" s="62"/>
      <c r="C1" s="62"/>
      <c r="D1" s="62"/>
      <c r="E1" s="62"/>
      <c r="F1" s="62"/>
      <c r="G1" s="62"/>
      <c r="I1" s="62" t="s">
        <v>0</v>
      </c>
      <c r="J1" s="62"/>
      <c r="K1" s="62"/>
      <c r="L1" s="62"/>
      <c r="M1" s="62"/>
      <c r="N1" s="62"/>
      <c r="O1" s="62"/>
      <c r="Q1" s="62" t="s">
        <v>0</v>
      </c>
      <c r="R1" s="62"/>
      <c r="S1" s="62"/>
      <c r="T1" s="62"/>
      <c r="U1" s="62"/>
      <c r="V1" s="62"/>
      <c r="W1" s="62"/>
      <c r="Y1" s="62" t="s">
        <v>0</v>
      </c>
      <c r="Z1" s="62"/>
      <c r="AA1" s="62"/>
      <c r="AB1" s="62"/>
      <c r="AC1" s="62"/>
      <c r="AD1" s="62"/>
      <c r="AE1" s="62"/>
      <c r="AG1" s="62" t="s">
        <v>0</v>
      </c>
      <c r="AH1" s="62"/>
      <c r="AI1" s="62"/>
      <c r="AJ1" s="62"/>
      <c r="AK1" s="62"/>
      <c r="AL1" s="62"/>
      <c r="AM1" s="62"/>
      <c r="AO1" s="62" t="s">
        <v>0</v>
      </c>
      <c r="AP1" s="62"/>
      <c r="AQ1" s="62"/>
      <c r="AR1" s="62"/>
      <c r="AS1" s="62"/>
      <c r="AT1" s="62"/>
      <c r="AU1" s="62"/>
      <c r="AW1" s="62" t="s">
        <v>0</v>
      </c>
      <c r="AX1" s="62"/>
      <c r="AY1" s="62"/>
      <c r="AZ1" s="62"/>
      <c r="BA1" s="62"/>
      <c r="BB1" s="62"/>
      <c r="BC1" s="62"/>
      <c r="BE1" s="62" t="s">
        <v>0</v>
      </c>
      <c r="BF1" s="62"/>
      <c r="BG1" s="62"/>
      <c r="BH1" s="62"/>
      <c r="BI1" s="62"/>
      <c r="BJ1" s="62"/>
      <c r="BK1" s="62"/>
      <c r="BM1" s="62" t="s">
        <v>0</v>
      </c>
      <c r="BN1" s="62"/>
      <c r="BO1" s="62"/>
      <c r="BP1" s="62"/>
      <c r="BQ1" s="62"/>
      <c r="BR1" s="62"/>
      <c r="BS1" s="62"/>
      <c r="BU1" s="62" t="s">
        <v>0</v>
      </c>
      <c r="BV1" s="62"/>
      <c r="BW1" s="62"/>
      <c r="BX1" s="62"/>
      <c r="BY1" s="62"/>
      <c r="BZ1" s="62"/>
      <c r="CA1" s="62"/>
      <c r="CC1" s="62" t="s">
        <v>0</v>
      </c>
      <c r="CD1" s="62"/>
      <c r="CE1" s="62"/>
      <c r="CF1" s="62"/>
      <c r="CG1" s="62"/>
      <c r="CH1" s="62"/>
      <c r="CI1" s="62"/>
      <c r="CK1" s="62" t="s">
        <v>0</v>
      </c>
      <c r="CL1" s="62"/>
      <c r="CM1" s="62"/>
      <c r="CN1" s="62"/>
      <c r="CO1" s="62"/>
      <c r="CP1" s="62"/>
      <c r="CQ1" s="62"/>
      <c r="CS1" s="62" t="s">
        <v>0</v>
      </c>
      <c r="CT1" s="62"/>
      <c r="CU1" s="62"/>
      <c r="CV1" s="62"/>
      <c r="CW1" s="62"/>
      <c r="CX1" s="62"/>
      <c r="CY1" s="62"/>
    </row>
    <row r="2" spans="1:103" s="39" customFormat="1" x14ac:dyDescent="0.25">
      <c r="A2" s="62" t="s">
        <v>1</v>
      </c>
      <c r="B2" s="62"/>
      <c r="C2" s="62"/>
      <c r="D2" s="62"/>
      <c r="E2" s="62"/>
      <c r="F2" s="62"/>
      <c r="G2" s="62"/>
      <c r="I2" s="62" t="s">
        <v>1</v>
      </c>
      <c r="J2" s="62"/>
      <c r="K2" s="62"/>
      <c r="L2" s="62"/>
      <c r="M2" s="62"/>
      <c r="N2" s="62"/>
      <c r="O2" s="62"/>
      <c r="Q2" s="62" t="s">
        <v>1</v>
      </c>
      <c r="R2" s="62"/>
      <c r="S2" s="62"/>
      <c r="T2" s="62"/>
      <c r="U2" s="62"/>
      <c r="V2" s="62"/>
      <c r="W2" s="62"/>
      <c r="Y2" s="62" t="s">
        <v>1</v>
      </c>
      <c r="Z2" s="62"/>
      <c r="AA2" s="62"/>
      <c r="AB2" s="62"/>
      <c r="AC2" s="62"/>
      <c r="AD2" s="62"/>
      <c r="AE2" s="62"/>
      <c r="AG2" s="62" t="s">
        <v>1</v>
      </c>
      <c r="AH2" s="62"/>
      <c r="AI2" s="62"/>
      <c r="AJ2" s="62"/>
      <c r="AK2" s="62"/>
      <c r="AL2" s="62"/>
      <c r="AM2" s="62"/>
      <c r="AO2" s="62" t="s">
        <v>1</v>
      </c>
      <c r="AP2" s="62"/>
      <c r="AQ2" s="62"/>
      <c r="AR2" s="62"/>
      <c r="AS2" s="62"/>
      <c r="AT2" s="62"/>
      <c r="AU2" s="62"/>
      <c r="AW2" s="62" t="s">
        <v>1</v>
      </c>
      <c r="AX2" s="62"/>
      <c r="AY2" s="62"/>
      <c r="AZ2" s="62"/>
      <c r="BA2" s="62"/>
      <c r="BB2" s="62"/>
      <c r="BC2" s="62"/>
      <c r="BE2" s="62" t="s">
        <v>1</v>
      </c>
      <c r="BF2" s="62"/>
      <c r="BG2" s="62"/>
      <c r="BH2" s="62"/>
      <c r="BI2" s="62"/>
      <c r="BJ2" s="62"/>
      <c r="BK2" s="62"/>
      <c r="BM2" s="62" t="s">
        <v>1</v>
      </c>
      <c r="BN2" s="62"/>
      <c r="BO2" s="62"/>
      <c r="BP2" s="62"/>
      <c r="BQ2" s="62"/>
      <c r="BR2" s="62"/>
      <c r="BS2" s="62"/>
      <c r="BU2" s="62" t="s">
        <v>1</v>
      </c>
      <c r="BV2" s="62"/>
      <c r="BW2" s="62"/>
      <c r="BX2" s="62"/>
      <c r="BY2" s="62"/>
      <c r="BZ2" s="62"/>
      <c r="CA2" s="62"/>
      <c r="CC2" s="62" t="s">
        <v>1</v>
      </c>
      <c r="CD2" s="62"/>
      <c r="CE2" s="62"/>
      <c r="CF2" s="62"/>
      <c r="CG2" s="62"/>
      <c r="CH2" s="62"/>
      <c r="CI2" s="62"/>
      <c r="CK2" s="62" t="s">
        <v>1</v>
      </c>
      <c r="CL2" s="62"/>
      <c r="CM2" s="62"/>
      <c r="CN2" s="62"/>
      <c r="CO2" s="62"/>
      <c r="CP2" s="62"/>
      <c r="CQ2" s="62"/>
      <c r="CS2" s="62" t="s">
        <v>1</v>
      </c>
      <c r="CT2" s="62"/>
      <c r="CU2" s="62"/>
      <c r="CV2" s="62"/>
      <c r="CW2" s="62"/>
      <c r="CX2" s="62"/>
      <c r="CY2" s="62"/>
    </row>
    <row r="3" spans="1:103" s="39" customFormat="1" x14ac:dyDescent="0.25">
      <c r="A3" s="62" t="s">
        <v>74</v>
      </c>
      <c r="B3" s="62"/>
      <c r="C3" s="62"/>
      <c r="D3" s="62"/>
      <c r="E3" s="62"/>
      <c r="F3" s="62"/>
      <c r="G3" s="62"/>
      <c r="I3" s="62" t="s">
        <v>74</v>
      </c>
      <c r="J3" s="62"/>
      <c r="K3" s="62"/>
      <c r="L3" s="62"/>
      <c r="M3" s="62"/>
      <c r="N3" s="62"/>
      <c r="O3" s="62"/>
      <c r="Q3" s="62" t="s">
        <v>74</v>
      </c>
      <c r="R3" s="62"/>
      <c r="S3" s="62"/>
      <c r="T3" s="62"/>
      <c r="U3" s="62"/>
      <c r="V3" s="62"/>
      <c r="W3" s="62"/>
      <c r="Y3" s="62" t="s">
        <v>74</v>
      </c>
      <c r="Z3" s="62"/>
      <c r="AA3" s="62"/>
      <c r="AB3" s="62"/>
      <c r="AC3" s="62"/>
      <c r="AD3" s="62"/>
      <c r="AE3" s="62"/>
      <c r="AG3" s="62" t="s">
        <v>74</v>
      </c>
      <c r="AH3" s="62"/>
      <c r="AI3" s="62"/>
      <c r="AJ3" s="62"/>
      <c r="AK3" s="62"/>
      <c r="AL3" s="62"/>
      <c r="AM3" s="62"/>
      <c r="AO3" s="62" t="s">
        <v>74</v>
      </c>
      <c r="AP3" s="62"/>
      <c r="AQ3" s="62"/>
      <c r="AR3" s="62"/>
      <c r="AS3" s="62"/>
      <c r="AT3" s="62"/>
      <c r="AU3" s="62"/>
      <c r="AW3" s="62" t="s">
        <v>74</v>
      </c>
      <c r="AX3" s="62"/>
      <c r="AY3" s="62"/>
      <c r="AZ3" s="62"/>
      <c r="BA3" s="62"/>
      <c r="BB3" s="62"/>
      <c r="BC3" s="62"/>
      <c r="BE3" s="62" t="s">
        <v>74</v>
      </c>
      <c r="BF3" s="62"/>
      <c r="BG3" s="62"/>
      <c r="BH3" s="62"/>
      <c r="BI3" s="62"/>
      <c r="BJ3" s="62"/>
      <c r="BK3" s="62"/>
      <c r="BM3" s="62" t="s">
        <v>74</v>
      </c>
      <c r="BN3" s="62"/>
      <c r="BO3" s="62"/>
      <c r="BP3" s="62"/>
      <c r="BQ3" s="62"/>
      <c r="BR3" s="62"/>
      <c r="BS3" s="62"/>
      <c r="BU3" s="62" t="s">
        <v>74</v>
      </c>
      <c r="BV3" s="62"/>
      <c r="BW3" s="62"/>
      <c r="BX3" s="62"/>
      <c r="BY3" s="62"/>
      <c r="BZ3" s="62"/>
      <c r="CA3" s="62"/>
      <c r="CC3" s="62" t="s">
        <v>74</v>
      </c>
      <c r="CD3" s="62"/>
      <c r="CE3" s="62"/>
      <c r="CF3" s="62"/>
      <c r="CG3" s="62"/>
      <c r="CH3" s="62"/>
      <c r="CI3" s="62"/>
      <c r="CK3" s="62" t="s">
        <v>74</v>
      </c>
      <c r="CL3" s="62"/>
      <c r="CM3" s="62"/>
      <c r="CN3" s="62"/>
      <c r="CO3" s="62"/>
      <c r="CP3" s="62"/>
      <c r="CQ3" s="62"/>
      <c r="CS3" s="61" t="s">
        <v>63</v>
      </c>
      <c r="CT3" s="61"/>
      <c r="CU3" s="61"/>
      <c r="CV3" s="61"/>
      <c r="CW3" s="61"/>
      <c r="CX3" s="61"/>
    </row>
    <row r="4" spans="1:103" ht="26.25" x14ac:dyDescent="0.25">
      <c r="A4" s="67"/>
      <c r="B4" s="67"/>
      <c r="C4" s="67"/>
      <c r="D4" s="67"/>
      <c r="E4" s="67"/>
      <c r="F4" s="67"/>
      <c r="G4" s="67"/>
      <c r="I4" s="67"/>
      <c r="J4" s="67"/>
      <c r="K4" s="67"/>
      <c r="L4" s="67"/>
      <c r="M4" s="67"/>
      <c r="N4" s="67"/>
      <c r="O4" s="67"/>
      <c r="Q4" s="67"/>
      <c r="R4" s="67"/>
      <c r="S4" s="67"/>
      <c r="T4" s="67"/>
      <c r="U4" s="67"/>
      <c r="V4" s="67"/>
      <c r="W4" s="67"/>
      <c r="Y4" s="67"/>
      <c r="Z4" s="67"/>
      <c r="AA4" s="67"/>
      <c r="AB4" s="67"/>
      <c r="AC4" s="67"/>
      <c r="AD4" s="67"/>
      <c r="AE4" s="67"/>
      <c r="AG4" s="67"/>
      <c r="AH4" s="67"/>
      <c r="AI4" s="67"/>
      <c r="AJ4" s="67"/>
      <c r="AK4" s="67"/>
      <c r="AL4" s="67"/>
      <c r="AM4" s="67"/>
      <c r="AO4" s="67"/>
      <c r="AP4" s="67"/>
      <c r="AQ4" s="67"/>
      <c r="AR4" s="67"/>
      <c r="AS4" s="67"/>
      <c r="AT4" s="67"/>
      <c r="AU4" s="67"/>
      <c r="AW4" s="67"/>
      <c r="AX4" s="67"/>
      <c r="AY4" s="67"/>
      <c r="AZ4" s="67"/>
      <c r="BA4" s="67"/>
      <c r="BB4" s="67"/>
      <c r="BC4" s="67"/>
      <c r="BE4" s="67"/>
      <c r="BF4" s="67"/>
      <c r="BG4" s="67"/>
      <c r="BH4" s="67"/>
      <c r="BI4" s="67"/>
      <c r="BJ4" s="67"/>
      <c r="BK4" s="67"/>
      <c r="BM4" s="67"/>
      <c r="BN4" s="67"/>
      <c r="BO4" s="67"/>
      <c r="BP4" s="67"/>
      <c r="BQ4" s="67"/>
      <c r="BR4" s="67"/>
      <c r="BS4" s="67"/>
      <c r="BU4" s="67"/>
      <c r="BV4" s="67"/>
      <c r="BW4" s="67"/>
      <c r="BX4" s="67"/>
      <c r="BY4" s="67"/>
      <c r="BZ4" s="67"/>
      <c r="CA4" s="67"/>
      <c r="CC4" s="67"/>
      <c r="CD4" s="67"/>
      <c r="CE4" s="67"/>
      <c r="CF4" s="67"/>
      <c r="CG4" s="67"/>
      <c r="CH4" s="67"/>
      <c r="CI4" s="67"/>
      <c r="CK4" s="67"/>
      <c r="CL4" s="67"/>
      <c r="CM4" s="67"/>
      <c r="CN4" s="67"/>
      <c r="CO4" s="67"/>
      <c r="CP4" s="67"/>
      <c r="CQ4" s="67"/>
      <c r="CS4" s="77" t="s">
        <v>22</v>
      </c>
      <c r="CT4" s="77" t="s">
        <v>4</v>
      </c>
      <c r="CU4" s="77" t="s">
        <v>23</v>
      </c>
      <c r="CV4" s="77" t="s">
        <v>24</v>
      </c>
      <c r="CW4" s="77" t="s">
        <v>25</v>
      </c>
      <c r="CX4" s="77" t="s">
        <v>26</v>
      </c>
    </row>
    <row r="5" spans="1:103" ht="15" customHeight="1" x14ac:dyDescent="0.25">
      <c r="A5" s="69" t="s">
        <v>27</v>
      </c>
      <c r="B5" s="72" t="s">
        <v>2</v>
      </c>
      <c r="C5" s="73" t="s">
        <v>3</v>
      </c>
      <c r="D5" s="73"/>
      <c r="E5" s="74" t="s">
        <v>6</v>
      </c>
      <c r="F5" s="74" t="s">
        <v>7</v>
      </c>
      <c r="G5" s="74" t="s">
        <v>8</v>
      </c>
      <c r="I5" s="69" t="s">
        <v>28</v>
      </c>
      <c r="J5" s="72" t="s">
        <v>2</v>
      </c>
      <c r="K5" s="73" t="s">
        <v>3</v>
      </c>
      <c r="L5" s="73"/>
      <c r="M5" s="74" t="s">
        <v>6</v>
      </c>
      <c r="N5" s="74" t="s">
        <v>7</v>
      </c>
      <c r="O5" s="74" t="s">
        <v>8</v>
      </c>
      <c r="Q5" s="68" t="s">
        <v>29</v>
      </c>
      <c r="R5" s="72" t="s">
        <v>2</v>
      </c>
      <c r="S5" s="73" t="s">
        <v>3</v>
      </c>
      <c r="T5" s="73"/>
      <c r="U5" s="74" t="s">
        <v>6</v>
      </c>
      <c r="V5" s="74" t="s">
        <v>7</v>
      </c>
      <c r="W5" s="74" t="s">
        <v>8</v>
      </c>
      <c r="Y5" s="68" t="s">
        <v>30</v>
      </c>
      <c r="Z5" s="72" t="s">
        <v>2</v>
      </c>
      <c r="AA5" s="73" t="s">
        <v>3</v>
      </c>
      <c r="AB5" s="73"/>
      <c r="AC5" s="74" t="s">
        <v>6</v>
      </c>
      <c r="AD5" s="74" t="s">
        <v>7</v>
      </c>
      <c r="AE5" s="74" t="s">
        <v>8</v>
      </c>
      <c r="AG5" s="68" t="s">
        <v>31</v>
      </c>
      <c r="AH5" s="72" t="s">
        <v>2</v>
      </c>
      <c r="AI5" s="73" t="s">
        <v>3</v>
      </c>
      <c r="AJ5" s="73"/>
      <c r="AK5" s="74" t="s">
        <v>6</v>
      </c>
      <c r="AL5" s="74" t="s">
        <v>7</v>
      </c>
      <c r="AM5" s="74" t="s">
        <v>8</v>
      </c>
      <c r="AO5" s="68" t="s">
        <v>32</v>
      </c>
      <c r="AP5" s="72" t="s">
        <v>2</v>
      </c>
      <c r="AQ5" s="73" t="s">
        <v>3</v>
      </c>
      <c r="AR5" s="73"/>
      <c r="AS5" s="74" t="s">
        <v>6</v>
      </c>
      <c r="AT5" s="74" t="s">
        <v>7</v>
      </c>
      <c r="AU5" s="74" t="s">
        <v>8</v>
      </c>
      <c r="AW5" s="68" t="s">
        <v>33</v>
      </c>
      <c r="AX5" s="76" t="s">
        <v>2</v>
      </c>
      <c r="AY5" s="73" t="s">
        <v>3</v>
      </c>
      <c r="AZ5" s="73"/>
      <c r="BA5" s="74" t="s">
        <v>6</v>
      </c>
      <c r="BB5" s="74" t="s">
        <v>7</v>
      </c>
      <c r="BC5" s="74" t="s">
        <v>8</v>
      </c>
      <c r="BE5" s="68" t="s">
        <v>34</v>
      </c>
      <c r="BF5" s="72" t="s">
        <v>2</v>
      </c>
      <c r="BG5" s="73" t="s">
        <v>3</v>
      </c>
      <c r="BH5" s="73"/>
      <c r="BI5" s="74" t="s">
        <v>6</v>
      </c>
      <c r="BJ5" s="74" t="s">
        <v>7</v>
      </c>
      <c r="BK5" s="74" t="s">
        <v>8</v>
      </c>
      <c r="BM5" s="68" t="s">
        <v>35</v>
      </c>
      <c r="BN5" s="72" t="s">
        <v>2</v>
      </c>
      <c r="BO5" s="73" t="s">
        <v>3</v>
      </c>
      <c r="BP5" s="73"/>
      <c r="BQ5" s="74" t="s">
        <v>6</v>
      </c>
      <c r="BR5" s="74" t="s">
        <v>7</v>
      </c>
      <c r="BS5" s="74" t="s">
        <v>8</v>
      </c>
      <c r="BU5" s="68" t="s">
        <v>36</v>
      </c>
      <c r="BV5" s="72" t="s">
        <v>2</v>
      </c>
      <c r="BW5" s="73" t="s">
        <v>3</v>
      </c>
      <c r="BX5" s="73"/>
      <c r="BY5" s="74" t="s">
        <v>6</v>
      </c>
      <c r="BZ5" s="74" t="s">
        <v>7</v>
      </c>
      <c r="CA5" s="74" t="s">
        <v>8</v>
      </c>
      <c r="CC5" s="68" t="s">
        <v>37</v>
      </c>
      <c r="CD5" s="72" t="s">
        <v>2</v>
      </c>
      <c r="CE5" s="73" t="s">
        <v>3</v>
      </c>
      <c r="CF5" s="73"/>
      <c r="CG5" s="74" t="s">
        <v>6</v>
      </c>
      <c r="CH5" s="74" t="s">
        <v>7</v>
      </c>
      <c r="CI5" s="74" t="s">
        <v>8</v>
      </c>
      <c r="CK5" s="68" t="s">
        <v>38</v>
      </c>
      <c r="CL5" s="72" t="s">
        <v>2</v>
      </c>
      <c r="CM5" s="73" t="s">
        <v>3</v>
      </c>
      <c r="CN5" s="73"/>
      <c r="CO5" s="74" t="s">
        <v>6</v>
      </c>
      <c r="CP5" s="74" t="s">
        <v>7</v>
      </c>
      <c r="CQ5" s="74" t="s">
        <v>8</v>
      </c>
      <c r="CS5" s="1" t="s">
        <v>10</v>
      </c>
      <c r="CT5" s="32">
        <v>22</v>
      </c>
      <c r="CU5" s="37">
        <v>213820</v>
      </c>
      <c r="CV5" s="30">
        <v>96.987300000000005</v>
      </c>
      <c r="CW5" s="32">
        <v>27.07</v>
      </c>
      <c r="CX5" s="27">
        <v>2625.4462109999999</v>
      </c>
    </row>
    <row r="6" spans="1:103" x14ac:dyDescent="0.25">
      <c r="A6" s="70"/>
      <c r="B6" s="72"/>
      <c r="C6" s="75" t="s">
        <v>4</v>
      </c>
      <c r="D6" s="75" t="s">
        <v>5</v>
      </c>
      <c r="E6" s="74"/>
      <c r="F6" s="74"/>
      <c r="G6" s="74"/>
      <c r="I6" s="70"/>
      <c r="J6" s="72"/>
      <c r="K6" s="75" t="s">
        <v>4</v>
      </c>
      <c r="L6" s="75" t="s">
        <v>5</v>
      </c>
      <c r="M6" s="74"/>
      <c r="N6" s="74"/>
      <c r="O6" s="74"/>
      <c r="Q6" s="68"/>
      <c r="R6" s="72"/>
      <c r="S6" s="75" t="s">
        <v>4</v>
      </c>
      <c r="T6" s="75" t="s">
        <v>5</v>
      </c>
      <c r="U6" s="74"/>
      <c r="V6" s="74"/>
      <c r="W6" s="74"/>
      <c r="Y6" s="68"/>
      <c r="Z6" s="72"/>
      <c r="AA6" s="75" t="s">
        <v>4</v>
      </c>
      <c r="AB6" s="75" t="s">
        <v>5</v>
      </c>
      <c r="AC6" s="74"/>
      <c r="AD6" s="74"/>
      <c r="AE6" s="74"/>
      <c r="AG6" s="68"/>
      <c r="AH6" s="72"/>
      <c r="AI6" s="75" t="s">
        <v>4</v>
      </c>
      <c r="AJ6" s="75" t="s">
        <v>5</v>
      </c>
      <c r="AK6" s="74"/>
      <c r="AL6" s="74"/>
      <c r="AM6" s="74"/>
      <c r="AO6" s="68"/>
      <c r="AP6" s="72"/>
      <c r="AQ6" s="75" t="s">
        <v>4</v>
      </c>
      <c r="AR6" s="75" t="s">
        <v>5</v>
      </c>
      <c r="AS6" s="74"/>
      <c r="AT6" s="74"/>
      <c r="AU6" s="74"/>
      <c r="AW6" s="68"/>
      <c r="AX6" s="76"/>
      <c r="AY6" s="75" t="s">
        <v>4</v>
      </c>
      <c r="AZ6" s="75" t="s">
        <v>5</v>
      </c>
      <c r="BA6" s="74"/>
      <c r="BB6" s="74"/>
      <c r="BC6" s="74"/>
      <c r="BE6" s="68"/>
      <c r="BF6" s="72"/>
      <c r="BG6" s="75" t="s">
        <v>4</v>
      </c>
      <c r="BH6" s="75" t="s">
        <v>5</v>
      </c>
      <c r="BI6" s="74"/>
      <c r="BJ6" s="74"/>
      <c r="BK6" s="74"/>
      <c r="BM6" s="68"/>
      <c r="BN6" s="72"/>
      <c r="BO6" s="75" t="s">
        <v>4</v>
      </c>
      <c r="BP6" s="75" t="s">
        <v>5</v>
      </c>
      <c r="BQ6" s="74"/>
      <c r="BR6" s="74"/>
      <c r="BS6" s="74"/>
      <c r="BU6" s="68"/>
      <c r="BV6" s="72"/>
      <c r="BW6" s="75" t="s">
        <v>4</v>
      </c>
      <c r="BX6" s="75" t="s">
        <v>5</v>
      </c>
      <c r="BY6" s="74"/>
      <c r="BZ6" s="74"/>
      <c r="CA6" s="74"/>
      <c r="CC6" s="68"/>
      <c r="CD6" s="72"/>
      <c r="CE6" s="75" t="s">
        <v>4</v>
      </c>
      <c r="CF6" s="75" t="s">
        <v>5</v>
      </c>
      <c r="CG6" s="74"/>
      <c r="CH6" s="74"/>
      <c r="CI6" s="74"/>
      <c r="CK6" s="68"/>
      <c r="CL6" s="72"/>
      <c r="CM6" s="75" t="s">
        <v>4</v>
      </c>
      <c r="CN6" s="75" t="s">
        <v>5</v>
      </c>
      <c r="CO6" s="74"/>
      <c r="CP6" s="74"/>
      <c r="CQ6" s="74"/>
      <c r="CS6" s="1" t="s">
        <v>11</v>
      </c>
      <c r="CT6" s="1">
        <v>23</v>
      </c>
      <c r="CU6" s="3">
        <v>214100</v>
      </c>
      <c r="CV6" s="12">
        <v>97.114199999999983</v>
      </c>
      <c r="CW6" s="11">
        <v>27.07</v>
      </c>
      <c r="CX6" s="11">
        <v>2628.881394</v>
      </c>
    </row>
    <row r="7" spans="1:103" x14ac:dyDescent="0.25">
      <c r="A7" s="70"/>
      <c r="B7" s="2">
        <v>43101</v>
      </c>
      <c r="C7" s="46">
        <v>0</v>
      </c>
      <c r="D7" s="3">
        <v>0</v>
      </c>
      <c r="E7" s="1">
        <v>0</v>
      </c>
      <c r="F7" s="4">
        <v>27.07</v>
      </c>
      <c r="G7" s="4">
        <f>E7*F7</f>
        <v>0</v>
      </c>
      <c r="I7" s="70"/>
      <c r="J7" s="2">
        <v>43132</v>
      </c>
      <c r="K7" s="46">
        <v>1</v>
      </c>
      <c r="L7" s="3">
        <v>7920</v>
      </c>
      <c r="M7" s="1">
        <v>3.5924999999999998</v>
      </c>
      <c r="N7" s="4">
        <v>27.07</v>
      </c>
      <c r="O7" s="4">
        <f>M7*N7</f>
        <v>97.248975000000002</v>
      </c>
      <c r="Q7" s="68"/>
      <c r="R7" s="2">
        <v>43160</v>
      </c>
      <c r="S7" s="46">
        <v>1</v>
      </c>
      <c r="T7" s="3">
        <v>8640</v>
      </c>
      <c r="U7" s="1">
        <v>3.919</v>
      </c>
      <c r="V7" s="4">
        <v>27.07</v>
      </c>
      <c r="W7" s="4">
        <f>U7*V7</f>
        <v>106.08733000000001</v>
      </c>
      <c r="Y7" s="68"/>
      <c r="Z7" s="2">
        <v>43191</v>
      </c>
      <c r="AA7" s="46">
        <v>0</v>
      </c>
      <c r="AB7" s="3">
        <v>0</v>
      </c>
      <c r="AC7" s="1">
        <v>0</v>
      </c>
      <c r="AD7" s="4">
        <v>27.07</v>
      </c>
      <c r="AE7" s="4">
        <f>AC7*AD7</f>
        <v>0</v>
      </c>
      <c r="AG7" s="68"/>
      <c r="AH7" s="2">
        <v>43221</v>
      </c>
      <c r="AI7" s="46">
        <v>0</v>
      </c>
      <c r="AJ7" s="3">
        <v>0</v>
      </c>
      <c r="AK7" s="1">
        <v>0</v>
      </c>
      <c r="AL7" s="4">
        <v>27.07</v>
      </c>
      <c r="AM7" s="4">
        <f>AK7*AL7</f>
        <v>0</v>
      </c>
      <c r="AO7" s="68"/>
      <c r="AP7" s="2">
        <v>43252</v>
      </c>
      <c r="AQ7" s="46">
        <v>1</v>
      </c>
      <c r="AR7" s="3">
        <v>12480</v>
      </c>
      <c r="AS7" s="1">
        <v>5.6608000000000001</v>
      </c>
      <c r="AT7" s="4">
        <v>27.07</v>
      </c>
      <c r="AU7" s="4">
        <f>AS7*AT7</f>
        <v>153.23785599999999</v>
      </c>
      <c r="AW7" s="68"/>
      <c r="AX7" s="15">
        <v>43282</v>
      </c>
      <c r="AY7" s="46">
        <v>0</v>
      </c>
      <c r="AZ7" s="3">
        <v>0</v>
      </c>
      <c r="BA7" s="1">
        <v>0</v>
      </c>
      <c r="BB7" s="4">
        <v>27.07</v>
      </c>
      <c r="BC7" s="4">
        <f>BA7*BB7</f>
        <v>0</v>
      </c>
      <c r="BE7" s="68"/>
      <c r="BF7" s="2">
        <v>43313</v>
      </c>
      <c r="BG7" s="46">
        <v>1</v>
      </c>
      <c r="BH7" s="3">
        <v>10900</v>
      </c>
      <c r="BI7" s="1">
        <v>4.9442000000000004</v>
      </c>
      <c r="BJ7" s="4">
        <v>27.07</v>
      </c>
      <c r="BK7" s="4">
        <f>BI7*BJ7</f>
        <v>133.839494</v>
      </c>
      <c r="BM7" s="68"/>
      <c r="BN7" s="2">
        <v>43344</v>
      </c>
      <c r="BO7" s="50">
        <v>0</v>
      </c>
      <c r="BP7" s="3">
        <v>0</v>
      </c>
      <c r="BQ7" s="1">
        <v>0</v>
      </c>
      <c r="BR7" s="4">
        <v>27.07</v>
      </c>
      <c r="BS7" s="4">
        <f>BQ7*BR7</f>
        <v>0</v>
      </c>
      <c r="BU7" s="68"/>
      <c r="BV7" s="2">
        <v>43374</v>
      </c>
      <c r="BW7" s="1">
        <v>1</v>
      </c>
      <c r="BX7" s="3">
        <v>14720</v>
      </c>
      <c r="BY7" s="12">
        <v>6.6768999999999998</v>
      </c>
      <c r="BZ7" s="4">
        <v>27.07</v>
      </c>
      <c r="CA7" s="4">
        <f>BY7*BZ7</f>
        <v>180.743683</v>
      </c>
      <c r="CC7" s="68"/>
      <c r="CD7" s="2">
        <v>43405</v>
      </c>
      <c r="CE7" s="1">
        <v>1</v>
      </c>
      <c r="CF7" s="3">
        <v>14420</v>
      </c>
      <c r="CG7" s="1">
        <v>6.5407999999999999</v>
      </c>
      <c r="CH7" s="4">
        <v>27.07</v>
      </c>
      <c r="CI7" s="4">
        <f>CG7*CH7</f>
        <v>177.05945600000001</v>
      </c>
      <c r="CK7" s="68"/>
      <c r="CL7" s="2">
        <v>43435</v>
      </c>
      <c r="CM7" s="1">
        <v>0</v>
      </c>
      <c r="CN7" s="3">
        <v>0</v>
      </c>
      <c r="CO7" s="1">
        <v>0</v>
      </c>
      <c r="CP7" s="4">
        <v>27.07</v>
      </c>
      <c r="CQ7" s="4">
        <f>CO7*CP7</f>
        <v>0</v>
      </c>
      <c r="CS7" s="1" t="s">
        <v>12</v>
      </c>
      <c r="CT7" s="1">
        <v>13</v>
      </c>
      <c r="CU7" s="3">
        <v>124920</v>
      </c>
      <c r="CV7" s="12">
        <v>56.662999999999997</v>
      </c>
      <c r="CW7" s="11">
        <v>27.07</v>
      </c>
      <c r="CX7" s="11">
        <v>1533.8674100000001</v>
      </c>
    </row>
    <row r="8" spans="1:103" x14ac:dyDescent="0.25">
      <c r="A8" s="70"/>
      <c r="B8" s="2">
        <v>43102</v>
      </c>
      <c r="C8" s="46">
        <v>0</v>
      </c>
      <c r="D8" s="3">
        <v>0</v>
      </c>
      <c r="E8" s="1">
        <v>0</v>
      </c>
      <c r="F8" s="4">
        <v>27.07</v>
      </c>
      <c r="G8" s="4">
        <f t="shared" ref="G8:G37" si="0">E8*F8</f>
        <v>0</v>
      </c>
      <c r="I8" s="70"/>
      <c r="J8" s="2">
        <v>43133</v>
      </c>
      <c r="K8" s="46">
        <v>2</v>
      </c>
      <c r="L8" s="3">
        <v>15600</v>
      </c>
      <c r="M8" s="12">
        <v>7.0759999999999996</v>
      </c>
      <c r="N8" s="4">
        <v>27.07</v>
      </c>
      <c r="O8" s="4">
        <f t="shared" ref="O8:O33" si="1">M8*N8</f>
        <v>191.54731999999998</v>
      </c>
      <c r="Q8" s="68"/>
      <c r="R8" s="2">
        <v>43161</v>
      </c>
      <c r="S8" s="46">
        <v>1</v>
      </c>
      <c r="T8" s="3">
        <v>10140</v>
      </c>
      <c r="U8" s="1">
        <v>4.5994000000000002</v>
      </c>
      <c r="V8" s="4">
        <v>27.07</v>
      </c>
      <c r="W8" s="4">
        <f t="shared" ref="W8:W37" si="2">U8*V8</f>
        <v>124.505758</v>
      </c>
      <c r="Y8" s="68"/>
      <c r="Z8" s="2">
        <v>43192</v>
      </c>
      <c r="AA8" s="46">
        <v>0</v>
      </c>
      <c r="AB8" s="3">
        <v>0</v>
      </c>
      <c r="AC8" s="1">
        <v>0</v>
      </c>
      <c r="AD8" s="4">
        <v>27.07</v>
      </c>
      <c r="AE8" s="4">
        <f t="shared" ref="AE8:AE36" si="3">AC8*AD8</f>
        <v>0</v>
      </c>
      <c r="AG8" s="68"/>
      <c r="AH8" s="2">
        <v>43222</v>
      </c>
      <c r="AI8" s="46">
        <v>1</v>
      </c>
      <c r="AJ8" s="3">
        <v>10400</v>
      </c>
      <c r="AK8" s="1">
        <v>4.7173999999999996</v>
      </c>
      <c r="AL8" s="4">
        <v>27.07</v>
      </c>
      <c r="AM8" s="4">
        <f t="shared" ref="AM8:AM37" si="4">AK8*AL8</f>
        <v>127.70001799999999</v>
      </c>
      <c r="AO8" s="68"/>
      <c r="AP8" s="2">
        <v>43253</v>
      </c>
      <c r="AQ8" s="46">
        <v>0</v>
      </c>
      <c r="AR8" s="3">
        <v>0</v>
      </c>
      <c r="AS8" s="1">
        <v>0</v>
      </c>
      <c r="AT8" s="4">
        <v>27.07</v>
      </c>
      <c r="AU8" s="4">
        <f t="shared" ref="AU8:AU36" si="5">AS8*AT8</f>
        <v>0</v>
      </c>
      <c r="AW8" s="68"/>
      <c r="AX8" s="15">
        <v>43283</v>
      </c>
      <c r="AY8" s="46">
        <v>0</v>
      </c>
      <c r="AZ8" s="3">
        <v>0</v>
      </c>
      <c r="BA8" s="1">
        <v>0</v>
      </c>
      <c r="BB8" s="4">
        <v>27.07</v>
      </c>
      <c r="BC8" s="4">
        <f t="shared" ref="BC8:BC37" si="6">BA8*BB8</f>
        <v>0</v>
      </c>
      <c r="BE8" s="68"/>
      <c r="BF8" s="2">
        <v>43314</v>
      </c>
      <c r="BG8" s="46">
        <v>0</v>
      </c>
      <c r="BH8" s="3">
        <v>0</v>
      </c>
      <c r="BI8" s="1">
        <v>0</v>
      </c>
      <c r="BJ8" s="4">
        <v>27.07</v>
      </c>
      <c r="BK8" s="4">
        <f t="shared" ref="BK8:BK37" si="7">BI8*BJ8</f>
        <v>0</v>
      </c>
      <c r="BM8" s="68"/>
      <c r="BN8" s="2">
        <v>43345</v>
      </c>
      <c r="BO8" s="50">
        <v>0</v>
      </c>
      <c r="BP8" s="3">
        <v>0</v>
      </c>
      <c r="BQ8" s="1">
        <v>0</v>
      </c>
      <c r="BR8" s="4">
        <v>27.07</v>
      </c>
      <c r="BS8" s="4">
        <f t="shared" ref="BS8:BS36" si="8">BQ8*BR8</f>
        <v>0</v>
      </c>
      <c r="BU8" s="68"/>
      <c r="BV8" s="2">
        <v>43375</v>
      </c>
      <c r="BW8" s="1">
        <v>1</v>
      </c>
      <c r="BX8" s="3">
        <v>11140</v>
      </c>
      <c r="BY8" s="12">
        <v>5.0529999999999999</v>
      </c>
      <c r="BZ8" s="4">
        <v>27.07</v>
      </c>
      <c r="CA8" s="4">
        <f t="shared" ref="CA8:CA37" si="9">BY8*BZ8</f>
        <v>136.78470999999999</v>
      </c>
      <c r="CC8" s="68"/>
      <c r="CD8" s="2">
        <v>43406</v>
      </c>
      <c r="CE8" s="1">
        <v>0</v>
      </c>
      <c r="CF8" s="3">
        <v>0</v>
      </c>
      <c r="CG8" s="1">
        <v>0</v>
      </c>
      <c r="CH8" s="4">
        <v>27.07</v>
      </c>
      <c r="CI8" s="4">
        <f t="shared" ref="CI8:CI36" si="10">CG8*CH8</f>
        <v>0</v>
      </c>
      <c r="CK8" s="68"/>
      <c r="CL8" s="2">
        <v>43436</v>
      </c>
      <c r="CM8" s="1">
        <v>0</v>
      </c>
      <c r="CN8" s="3">
        <v>0</v>
      </c>
      <c r="CO8" s="1">
        <v>0</v>
      </c>
      <c r="CP8" s="4">
        <v>27.07</v>
      </c>
      <c r="CQ8" s="4">
        <f t="shared" ref="CQ8:CQ37" si="11">CO8*CP8</f>
        <v>0</v>
      </c>
      <c r="CS8" s="1" t="s">
        <v>13</v>
      </c>
      <c r="CT8" s="1">
        <v>14</v>
      </c>
      <c r="CU8" s="3">
        <v>169600</v>
      </c>
      <c r="CV8" s="12">
        <v>76.530299999999997</v>
      </c>
      <c r="CW8" s="11">
        <v>27.07</v>
      </c>
      <c r="CX8" s="11">
        <v>2071.675221</v>
      </c>
    </row>
    <row r="9" spans="1:103" x14ac:dyDescent="0.25">
      <c r="A9" s="70"/>
      <c r="B9" s="2">
        <v>43103</v>
      </c>
      <c r="C9" s="46">
        <v>0</v>
      </c>
      <c r="D9" s="3">
        <v>0</v>
      </c>
      <c r="E9" s="1">
        <v>0</v>
      </c>
      <c r="F9" s="4">
        <v>27.07</v>
      </c>
      <c r="G9" s="4">
        <f t="shared" si="0"/>
        <v>0</v>
      </c>
      <c r="I9" s="70"/>
      <c r="J9" s="2">
        <v>43134</v>
      </c>
      <c r="K9" s="46">
        <v>0</v>
      </c>
      <c r="L9" s="3">
        <v>0</v>
      </c>
      <c r="M9" s="1">
        <v>0</v>
      </c>
      <c r="N9" s="4">
        <v>27.07</v>
      </c>
      <c r="O9" s="4">
        <f t="shared" si="1"/>
        <v>0</v>
      </c>
      <c r="Q9" s="68"/>
      <c r="R9" s="2">
        <v>43162</v>
      </c>
      <c r="S9" s="46">
        <v>0</v>
      </c>
      <c r="T9" s="3">
        <v>0</v>
      </c>
      <c r="U9" s="1">
        <v>0</v>
      </c>
      <c r="V9" s="4">
        <v>27.07</v>
      </c>
      <c r="W9" s="4">
        <f t="shared" si="2"/>
        <v>0</v>
      </c>
      <c r="Y9" s="68"/>
      <c r="Z9" s="2">
        <v>43193</v>
      </c>
      <c r="AA9" s="46">
        <v>1</v>
      </c>
      <c r="AB9" s="3">
        <v>13940</v>
      </c>
      <c r="AC9" s="1">
        <v>6.3231000000000002</v>
      </c>
      <c r="AD9" s="4">
        <v>27.07</v>
      </c>
      <c r="AE9" s="4">
        <f>AC9*AD9</f>
        <v>171.16631699999999</v>
      </c>
      <c r="AG9" s="68"/>
      <c r="AH9" s="2">
        <v>43223</v>
      </c>
      <c r="AI9" s="46">
        <v>1</v>
      </c>
      <c r="AJ9" s="3">
        <v>10840</v>
      </c>
      <c r="AK9" s="1">
        <v>4.9169</v>
      </c>
      <c r="AL9" s="4">
        <v>27.07</v>
      </c>
      <c r="AM9" s="4">
        <f t="shared" si="4"/>
        <v>133.100483</v>
      </c>
      <c r="AO9" s="68"/>
      <c r="AP9" s="2">
        <v>43254</v>
      </c>
      <c r="AQ9" s="46">
        <v>0</v>
      </c>
      <c r="AR9" s="3">
        <v>0</v>
      </c>
      <c r="AS9" s="1">
        <v>0</v>
      </c>
      <c r="AT9" s="4">
        <v>27.07</v>
      </c>
      <c r="AU9" s="4">
        <f t="shared" si="5"/>
        <v>0</v>
      </c>
      <c r="AW9" s="68"/>
      <c r="AX9" s="15">
        <v>43284</v>
      </c>
      <c r="AY9" s="46">
        <v>1</v>
      </c>
      <c r="AZ9" s="3">
        <v>19500</v>
      </c>
      <c r="BA9" s="1">
        <v>8.8451000000000004</v>
      </c>
      <c r="BB9" s="4">
        <v>27.07</v>
      </c>
      <c r="BC9" s="4">
        <f t="shared" si="6"/>
        <v>239.436857</v>
      </c>
      <c r="BE9" s="68"/>
      <c r="BF9" s="2">
        <v>43315</v>
      </c>
      <c r="BG9" s="46">
        <v>0</v>
      </c>
      <c r="BH9" s="3">
        <v>0</v>
      </c>
      <c r="BI9" s="1">
        <v>0</v>
      </c>
      <c r="BJ9" s="4">
        <v>27.07</v>
      </c>
      <c r="BK9" s="4">
        <f t="shared" si="7"/>
        <v>0</v>
      </c>
      <c r="BM9" s="68"/>
      <c r="BN9" s="2">
        <v>43346</v>
      </c>
      <c r="BO9" s="50">
        <v>1</v>
      </c>
      <c r="BP9" s="3">
        <v>14260</v>
      </c>
      <c r="BQ9" s="1">
        <v>6.4682000000000004</v>
      </c>
      <c r="BR9" s="4">
        <v>27.07</v>
      </c>
      <c r="BS9" s="4">
        <f t="shared" si="8"/>
        <v>175.09417400000001</v>
      </c>
      <c r="BU9" s="68"/>
      <c r="BV9" s="2">
        <v>43376</v>
      </c>
      <c r="BW9" s="1">
        <v>1</v>
      </c>
      <c r="BX9" s="3">
        <v>11320</v>
      </c>
      <c r="BY9" s="12">
        <v>5.1346999999999996</v>
      </c>
      <c r="BZ9" s="4">
        <v>27.07</v>
      </c>
      <c r="CA9" s="4">
        <f t="shared" si="9"/>
        <v>138.996329</v>
      </c>
      <c r="CC9" s="68"/>
      <c r="CD9" s="2">
        <v>43407</v>
      </c>
      <c r="CE9" s="1">
        <v>1</v>
      </c>
      <c r="CF9" s="3">
        <v>14300</v>
      </c>
      <c r="CG9" s="1">
        <v>6.4863999999999997</v>
      </c>
      <c r="CH9" s="4">
        <v>27.07</v>
      </c>
      <c r="CI9" s="4">
        <f t="shared" si="10"/>
        <v>175.586848</v>
      </c>
      <c r="CK9" s="68"/>
      <c r="CL9" s="2">
        <v>43437</v>
      </c>
      <c r="CM9" s="1">
        <v>1</v>
      </c>
      <c r="CN9" s="3">
        <v>12040</v>
      </c>
      <c r="CO9" s="1">
        <v>5.4612999999999996</v>
      </c>
      <c r="CP9" s="4">
        <v>27.07</v>
      </c>
      <c r="CQ9" s="4">
        <f t="shared" si="11"/>
        <v>147.837391</v>
      </c>
      <c r="CS9" s="1" t="s">
        <v>14</v>
      </c>
      <c r="CT9" s="1">
        <v>20</v>
      </c>
      <c r="CU9" s="3">
        <v>237500</v>
      </c>
      <c r="CV9" s="12">
        <v>107.72819999999999</v>
      </c>
      <c r="CW9" s="11">
        <v>27.07</v>
      </c>
      <c r="CX9" s="11">
        <v>2916.202374</v>
      </c>
    </row>
    <row r="10" spans="1:103" x14ac:dyDescent="0.25">
      <c r="A10" s="70"/>
      <c r="B10" s="2">
        <v>43104</v>
      </c>
      <c r="C10" s="46">
        <v>1</v>
      </c>
      <c r="D10" s="3">
        <v>9820</v>
      </c>
      <c r="E10" s="1">
        <v>4.4542999999999999</v>
      </c>
      <c r="F10" s="4">
        <v>27.07</v>
      </c>
      <c r="G10" s="4">
        <f t="shared" si="0"/>
        <v>120.577901</v>
      </c>
      <c r="I10" s="70"/>
      <c r="J10" s="2">
        <v>43135</v>
      </c>
      <c r="K10" s="46">
        <v>0</v>
      </c>
      <c r="L10" s="3">
        <v>0</v>
      </c>
      <c r="M10" s="1">
        <v>0</v>
      </c>
      <c r="N10" s="4">
        <v>27.07</v>
      </c>
      <c r="O10" s="4">
        <f t="shared" si="1"/>
        <v>0</v>
      </c>
      <c r="Q10" s="68"/>
      <c r="R10" s="2">
        <v>43163</v>
      </c>
      <c r="S10" s="46">
        <v>0</v>
      </c>
      <c r="T10" s="3">
        <v>0</v>
      </c>
      <c r="U10" s="1">
        <v>0</v>
      </c>
      <c r="V10" s="4">
        <v>27.07</v>
      </c>
      <c r="W10" s="4">
        <f t="shared" si="2"/>
        <v>0</v>
      </c>
      <c r="Y10" s="68"/>
      <c r="Z10" s="2">
        <v>43194</v>
      </c>
      <c r="AA10" s="46">
        <v>0</v>
      </c>
      <c r="AB10" s="3">
        <v>0</v>
      </c>
      <c r="AC10" s="1">
        <v>0</v>
      </c>
      <c r="AD10" s="4">
        <v>27.07</v>
      </c>
      <c r="AE10" s="4">
        <f t="shared" si="3"/>
        <v>0</v>
      </c>
      <c r="AG10" s="68"/>
      <c r="AH10" s="2">
        <v>43224</v>
      </c>
      <c r="AI10" s="46">
        <v>1</v>
      </c>
      <c r="AJ10" s="3">
        <v>11320</v>
      </c>
      <c r="AK10" s="1">
        <v>5.1346999999999996</v>
      </c>
      <c r="AL10" s="4">
        <v>27.07</v>
      </c>
      <c r="AM10" s="4">
        <f t="shared" si="4"/>
        <v>138.996329</v>
      </c>
      <c r="AO10" s="68"/>
      <c r="AP10" s="2">
        <v>43255</v>
      </c>
      <c r="AQ10" s="46">
        <v>0</v>
      </c>
      <c r="AR10" s="3">
        <v>0</v>
      </c>
      <c r="AS10" s="1">
        <v>0</v>
      </c>
      <c r="AT10" s="4">
        <v>27.07</v>
      </c>
      <c r="AU10" s="4">
        <f t="shared" si="5"/>
        <v>0</v>
      </c>
      <c r="AW10" s="68"/>
      <c r="AX10" s="15">
        <v>43285</v>
      </c>
      <c r="AY10" s="46">
        <v>0</v>
      </c>
      <c r="AZ10" s="3">
        <v>0</v>
      </c>
      <c r="BA10" s="1">
        <v>0</v>
      </c>
      <c r="BB10" s="4">
        <v>27.07</v>
      </c>
      <c r="BC10" s="4">
        <f t="shared" si="6"/>
        <v>0</v>
      </c>
      <c r="BE10" s="68"/>
      <c r="BF10" s="2">
        <v>43316</v>
      </c>
      <c r="BG10" s="46">
        <v>0</v>
      </c>
      <c r="BH10" s="3">
        <v>0</v>
      </c>
      <c r="BI10" s="1">
        <v>0</v>
      </c>
      <c r="BJ10" s="4">
        <v>27.07</v>
      </c>
      <c r="BK10" s="4">
        <f t="shared" si="7"/>
        <v>0</v>
      </c>
      <c r="BM10" s="68"/>
      <c r="BN10" s="2">
        <v>43347</v>
      </c>
      <c r="BO10" s="50">
        <v>1</v>
      </c>
      <c r="BP10" s="3">
        <v>13520</v>
      </c>
      <c r="BQ10" s="1">
        <v>6.1326000000000001</v>
      </c>
      <c r="BR10" s="4">
        <v>27.07</v>
      </c>
      <c r="BS10" s="4">
        <f t="shared" si="8"/>
        <v>166.00948199999999</v>
      </c>
      <c r="BU10" s="68"/>
      <c r="BV10" s="2">
        <v>43377</v>
      </c>
      <c r="BW10" s="1">
        <v>1</v>
      </c>
      <c r="BX10" s="3">
        <v>11640</v>
      </c>
      <c r="BY10" s="12">
        <v>5.2797999999999998</v>
      </c>
      <c r="BZ10" s="4">
        <v>27.07</v>
      </c>
      <c r="CA10" s="4">
        <f t="shared" si="9"/>
        <v>142.92418599999999</v>
      </c>
      <c r="CC10" s="68"/>
      <c r="CD10" s="2">
        <v>43408</v>
      </c>
      <c r="CE10" s="1">
        <v>0</v>
      </c>
      <c r="CF10" s="3">
        <v>0</v>
      </c>
      <c r="CG10" s="1">
        <v>0</v>
      </c>
      <c r="CH10" s="4">
        <v>27.07</v>
      </c>
      <c r="CI10" s="4">
        <f t="shared" si="10"/>
        <v>0</v>
      </c>
      <c r="CK10" s="68"/>
      <c r="CL10" s="2">
        <v>43438</v>
      </c>
      <c r="CM10" s="1">
        <v>2</v>
      </c>
      <c r="CN10" s="3">
        <v>23600</v>
      </c>
      <c r="CO10" s="1">
        <v>10.704800000000001</v>
      </c>
      <c r="CP10" s="4">
        <v>27.07</v>
      </c>
      <c r="CQ10" s="4">
        <f t="shared" si="11"/>
        <v>289.77893600000004</v>
      </c>
      <c r="CS10" s="1" t="s">
        <v>15</v>
      </c>
      <c r="CT10" s="1">
        <v>14</v>
      </c>
      <c r="CU10" s="3">
        <v>154200</v>
      </c>
      <c r="CV10" s="12">
        <v>69.944000000000003</v>
      </c>
      <c r="CW10" s="11">
        <v>27.07</v>
      </c>
      <c r="CX10" s="11">
        <v>1893.38408</v>
      </c>
    </row>
    <row r="11" spans="1:103" x14ac:dyDescent="0.25">
      <c r="A11" s="70"/>
      <c r="B11" s="2">
        <v>43105</v>
      </c>
      <c r="C11" s="46">
        <v>0</v>
      </c>
      <c r="D11" s="3">
        <v>0</v>
      </c>
      <c r="E11" s="1">
        <v>0</v>
      </c>
      <c r="F11" s="4">
        <v>27.07</v>
      </c>
      <c r="G11" s="4">
        <f t="shared" si="0"/>
        <v>0</v>
      </c>
      <c r="I11" s="70"/>
      <c r="J11" s="2">
        <v>43136</v>
      </c>
      <c r="K11" s="46">
        <v>1</v>
      </c>
      <c r="L11" s="3">
        <v>11900</v>
      </c>
      <c r="M11" s="1">
        <v>5.3978000000000002</v>
      </c>
      <c r="N11" s="4">
        <v>27.07</v>
      </c>
      <c r="O11" s="4">
        <f t="shared" si="1"/>
        <v>146.11844600000001</v>
      </c>
      <c r="Q11" s="68"/>
      <c r="R11" s="2">
        <v>43164</v>
      </c>
      <c r="S11" s="46">
        <v>0</v>
      </c>
      <c r="T11" s="3">
        <v>0</v>
      </c>
      <c r="U11" s="1">
        <v>0</v>
      </c>
      <c r="V11" s="4">
        <v>27.07</v>
      </c>
      <c r="W11" s="4">
        <f t="shared" si="2"/>
        <v>0</v>
      </c>
      <c r="Y11" s="68"/>
      <c r="Z11" s="2">
        <v>43195</v>
      </c>
      <c r="AA11" s="46">
        <v>0</v>
      </c>
      <c r="AB11" s="3">
        <v>0</v>
      </c>
      <c r="AC11" s="1">
        <v>0</v>
      </c>
      <c r="AD11" s="4">
        <v>27.07</v>
      </c>
      <c r="AE11" s="4">
        <f t="shared" si="3"/>
        <v>0</v>
      </c>
      <c r="AG11" s="68"/>
      <c r="AH11" s="2">
        <v>43225</v>
      </c>
      <c r="AI11" s="46">
        <v>0</v>
      </c>
      <c r="AJ11" s="3">
        <v>0</v>
      </c>
      <c r="AK11" s="1">
        <v>0</v>
      </c>
      <c r="AL11" s="4">
        <v>27.07</v>
      </c>
      <c r="AM11" s="4">
        <f t="shared" si="4"/>
        <v>0</v>
      </c>
      <c r="AO11" s="68"/>
      <c r="AP11" s="2">
        <v>43256</v>
      </c>
      <c r="AQ11" s="46">
        <v>1</v>
      </c>
      <c r="AR11" s="3">
        <v>12860</v>
      </c>
      <c r="AS11" s="1">
        <v>5.8331999999999997</v>
      </c>
      <c r="AT11" s="4">
        <v>27.07</v>
      </c>
      <c r="AU11" s="4">
        <f t="shared" si="5"/>
        <v>157.90472399999999</v>
      </c>
      <c r="AW11" s="68"/>
      <c r="AX11" s="15">
        <v>43286</v>
      </c>
      <c r="AY11" s="46">
        <v>1</v>
      </c>
      <c r="AZ11" s="3">
        <v>22460</v>
      </c>
      <c r="BA11" s="1">
        <v>10.1877</v>
      </c>
      <c r="BB11" s="4">
        <v>27.07</v>
      </c>
      <c r="BC11" s="4">
        <f t="shared" si="6"/>
        <v>275.78103899999996</v>
      </c>
      <c r="BE11" s="68"/>
      <c r="BF11" s="2">
        <v>43317</v>
      </c>
      <c r="BG11" s="46">
        <v>0</v>
      </c>
      <c r="BH11" s="3">
        <v>0</v>
      </c>
      <c r="BI11" s="1">
        <v>0</v>
      </c>
      <c r="BJ11" s="4">
        <v>27.07</v>
      </c>
      <c r="BK11" s="4">
        <f t="shared" si="7"/>
        <v>0</v>
      </c>
      <c r="BM11" s="68"/>
      <c r="BN11" s="2">
        <v>43348</v>
      </c>
      <c r="BO11" s="50">
        <v>1</v>
      </c>
      <c r="BP11" s="3">
        <v>13860</v>
      </c>
      <c r="BQ11" s="1">
        <v>6.2868000000000004</v>
      </c>
      <c r="BR11" s="4">
        <v>27.07</v>
      </c>
      <c r="BS11" s="4">
        <f t="shared" si="8"/>
        <v>170.18367600000002</v>
      </c>
      <c r="BU11" s="68"/>
      <c r="BV11" s="2">
        <v>43378</v>
      </c>
      <c r="BW11" s="1">
        <v>1</v>
      </c>
      <c r="BX11" s="3">
        <v>13040</v>
      </c>
      <c r="BY11" s="12">
        <v>5.9149000000000003</v>
      </c>
      <c r="BZ11" s="4">
        <v>27.07</v>
      </c>
      <c r="CA11" s="4">
        <f t="shared" si="9"/>
        <v>160.116343</v>
      </c>
      <c r="CC11" s="68"/>
      <c r="CD11" s="2">
        <v>43409</v>
      </c>
      <c r="CE11" s="1">
        <v>1</v>
      </c>
      <c r="CF11" s="3">
        <v>13400</v>
      </c>
      <c r="CG11" s="1">
        <v>6.0781000000000001</v>
      </c>
      <c r="CH11" s="4">
        <v>27.07</v>
      </c>
      <c r="CI11" s="4">
        <f t="shared" si="10"/>
        <v>164.534167</v>
      </c>
      <c r="CK11" s="68"/>
      <c r="CL11" s="2">
        <v>43439</v>
      </c>
      <c r="CM11" s="1">
        <v>2</v>
      </c>
      <c r="CN11" s="3">
        <v>16000</v>
      </c>
      <c r="CO11" s="1">
        <v>7.2575000000000003</v>
      </c>
      <c r="CP11" s="4">
        <v>27.07</v>
      </c>
      <c r="CQ11" s="4">
        <f t="shared" si="11"/>
        <v>196.46052500000002</v>
      </c>
      <c r="CS11" s="1" t="s">
        <v>16</v>
      </c>
      <c r="CT11" s="1">
        <v>10</v>
      </c>
      <c r="CU11" s="3">
        <v>150980</v>
      </c>
      <c r="CV11" s="12">
        <v>68.483699999999999</v>
      </c>
      <c r="CW11" s="11">
        <v>27.07</v>
      </c>
      <c r="CX11" s="11">
        <v>1853.8537589999999</v>
      </c>
    </row>
    <row r="12" spans="1:103" x14ac:dyDescent="0.25">
      <c r="A12" s="70"/>
      <c r="B12" s="2">
        <v>43106</v>
      </c>
      <c r="C12" s="46">
        <v>0</v>
      </c>
      <c r="D12" s="3">
        <v>0</v>
      </c>
      <c r="E12" s="1">
        <v>0</v>
      </c>
      <c r="F12" s="4">
        <v>27.07</v>
      </c>
      <c r="G12" s="4">
        <f t="shared" si="0"/>
        <v>0</v>
      </c>
      <c r="I12" s="70"/>
      <c r="J12" s="2">
        <v>43137</v>
      </c>
      <c r="K12" s="46">
        <v>1</v>
      </c>
      <c r="L12" s="3">
        <v>11480</v>
      </c>
      <c r="M12" s="1">
        <v>5.2072000000000003</v>
      </c>
      <c r="N12" s="4">
        <v>27.07</v>
      </c>
      <c r="O12" s="4">
        <f t="shared" si="1"/>
        <v>140.95890400000002</v>
      </c>
      <c r="Q12" s="68"/>
      <c r="R12" s="2">
        <v>43165</v>
      </c>
      <c r="S12" s="46">
        <v>1</v>
      </c>
      <c r="T12" s="3">
        <v>10180</v>
      </c>
      <c r="U12" s="1">
        <v>4.6176000000000004</v>
      </c>
      <c r="V12" s="4">
        <v>27.07</v>
      </c>
      <c r="W12" s="4">
        <f t="shared" si="2"/>
        <v>124.99843200000001</v>
      </c>
      <c r="Y12" s="68"/>
      <c r="Z12" s="2">
        <v>43196</v>
      </c>
      <c r="AA12" s="46">
        <v>0</v>
      </c>
      <c r="AB12" s="3">
        <v>0</v>
      </c>
      <c r="AC12" s="1">
        <v>0</v>
      </c>
      <c r="AD12" s="4">
        <v>27.07</v>
      </c>
      <c r="AE12" s="4">
        <f t="shared" si="3"/>
        <v>0</v>
      </c>
      <c r="AG12" s="68"/>
      <c r="AH12" s="2">
        <v>43226</v>
      </c>
      <c r="AI12" s="46">
        <v>0</v>
      </c>
      <c r="AJ12" s="3">
        <v>0</v>
      </c>
      <c r="AK12" s="1">
        <v>0</v>
      </c>
      <c r="AL12" s="4">
        <v>27.07</v>
      </c>
      <c r="AM12" s="4">
        <f t="shared" si="4"/>
        <v>0</v>
      </c>
      <c r="AO12" s="68"/>
      <c r="AP12" s="2">
        <v>43257</v>
      </c>
      <c r="AQ12" s="46">
        <v>1</v>
      </c>
      <c r="AR12" s="3">
        <v>11620</v>
      </c>
      <c r="AS12" s="1">
        <v>5.2706999999999997</v>
      </c>
      <c r="AT12" s="4">
        <v>27.07</v>
      </c>
      <c r="AU12" s="4">
        <f t="shared" si="5"/>
        <v>142.67784899999998</v>
      </c>
      <c r="AW12" s="68"/>
      <c r="AX12" s="15">
        <v>43287</v>
      </c>
      <c r="AY12" s="46">
        <v>0</v>
      </c>
      <c r="AZ12" s="3">
        <v>0</v>
      </c>
      <c r="BA12" s="1">
        <v>0</v>
      </c>
      <c r="BB12" s="4">
        <v>27.07</v>
      </c>
      <c r="BC12" s="4">
        <f t="shared" si="6"/>
        <v>0</v>
      </c>
      <c r="BE12" s="68"/>
      <c r="BF12" s="2">
        <v>43318</v>
      </c>
      <c r="BG12" s="46">
        <v>0</v>
      </c>
      <c r="BH12" s="3">
        <v>0</v>
      </c>
      <c r="BI12" s="1">
        <v>0</v>
      </c>
      <c r="BJ12" s="4">
        <v>27.07</v>
      </c>
      <c r="BK12" s="4">
        <f t="shared" si="7"/>
        <v>0</v>
      </c>
      <c r="BM12" s="68"/>
      <c r="BN12" s="2">
        <v>43349</v>
      </c>
      <c r="BO12" s="50">
        <v>1</v>
      </c>
      <c r="BP12" s="3">
        <v>16220</v>
      </c>
      <c r="BQ12" s="1">
        <v>7.3573000000000004</v>
      </c>
      <c r="BR12" s="4">
        <v>27.07</v>
      </c>
      <c r="BS12" s="4">
        <f t="shared" si="8"/>
        <v>199.16211100000001</v>
      </c>
      <c r="BU12" s="68"/>
      <c r="BV12" s="2">
        <v>43379</v>
      </c>
      <c r="BW12" s="1">
        <v>1</v>
      </c>
      <c r="BX12" s="3">
        <v>11260</v>
      </c>
      <c r="BY12" s="12">
        <v>5.1074999999999999</v>
      </c>
      <c r="BZ12" s="4">
        <v>27.07</v>
      </c>
      <c r="CA12" s="4">
        <f t="shared" si="9"/>
        <v>138.26002500000001</v>
      </c>
      <c r="CC12" s="68"/>
      <c r="CD12" s="2">
        <v>43410</v>
      </c>
      <c r="CE12" s="1">
        <v>1</v>
      </c>
      <c r="CF12" s="3">
        <v>10940</v>
      </c>
      <c r="CG12" s="1">
        <v>4.9622999999999999</v>
      </c>
      <c r="CH12" s="4">
        <v>27.07</v>
      </c>
      <c r="CI12" s="4">
        <f t="shared" si="10"/>
        <v>134.32946100000001</v>
      </c>
      <c r="CK12" s="68"/>
      <c r="CL12" s="2">
        <v>43440</v>
      </c>
      <c r="CM12" s="1">
        <v>1</v>
      </c>
      <c r="CN12" s="3">
        <v>10540</v>
      </c>
      <c r="CO12" s="1">
        <v>4.7808999999999999</v>
      </c>
      <c r="CP12" s="4">
        <v>27.07</v>
      </c>
      <c r="CQ12" s="4">
        <f t="shared" si="11"/>
        <v>129.41896299999999</v>
      </c>
      <c r="CS12" s="1" t="s">
        <v>17</v>
      </c>
      <c r="CT12" s="1">
        <v>15</v>
      </c>
      <c r="CU12" s="3">
        <v>444380</v>
      </c>
      <c r="CV12" s="12">
        <v>201.56770000000003</v>
      </c>
      <c r="CW12" s="11">
        <v>27.07</v>
      </c>
      <c r="CX12" s="11">
        <v>5456.4376390000007</v>
      </c>
    </row>
    <row r="13" spans="1:103" x14ac:dyDescent="0.25">
      <c r="A13" s="70"/>
      <c r="B13" s="2">
        <v>43107</v>
      </c>
      <c r="C13" s="46">
        <v>0</v>
      </c>
      <c r="D13" s="3">
        <v>0</v>
      </c>
      <c r="E13" s="1">
        <v>0</v>
      </c>
      <c r="F13" s="4">
        <v>27.07</v>
      </c>
      <c r="G13" s="4">
        <f t="shared" si="0"/>
        <v>0</v>
      </c>
      <c r="I13" s="70"/>
      <c r="J13" s="2">
        <v>43138</v>
      </c>
      <c r="K13" s="46">
        <v>1</v>
      </c>
      <c r="L13" s="3">
        <v>10400</v>
      </c>
      <c r="M13" s="1">
        <v>4.7173999999999996</v>
      </c>
      <c r="N13" s="4">
        <v>27.07</v>
      </c>
      <c r="O13" s="4">
        <f t="shared" si="1"/>
        <v>127.70001799999999</v>
      </c>
      <c r="Q13" s="68"/>
      <c r="R13" s="2">
        <v>43166</v>
      </c>
      <c r="S13" s="46">
        <v>0</v>
      </c>
      <c r="T13" s="3">
        <v>0</v>
      </c>
      <c r="U13" s="1">
        <v>0</v>
      </c>
      <c r="V13" s="4">
        <v>27.07</v>
      </c>
      <c r="W13" s="4">
        <f t="shared" si="2"/>
        <v>0</v>
      </c>
      <c r="Y13" s="68"/>
      <c r="Z13" s="2">
        <v>43197</v>
      </c>
      <c r="AA13" s="46">
        <v>0</v>
      </c>
      <c r="AB13" s="3">
        <v>0</v>
      </c>
      <c r="AC13" s="1">
        <v>0</v>
      </c>
      <c r="AD13" s="4">
        <v>27.07</v>
      </c>
      <c r="AE13" s="4">
        <f t="shared" si="3"/>
        <v>0</v>
      </c>
      <c r="AG13" s="68"/>
      <c r="AH13" s="2">
        <v>43227</v>
      </c>
      <c r="AI13" s="46">
        <v>1</v>
      </c>
      <c r="AJ13" s="3">
        <v>13460</v>
      </c>
      <c r="AK13" s="1">
        <v>6.1054000000000004</v>
      </c>
      <c r="AL13" s="4">
        <v>27.07</v>
      </c>
      <c r="AM13" s="4">
        <f t="shared" si="4"/>
        <v>165.273178</v>
      </c>
      <c r="AO13" s="68"/>
      <c r="AP13" s="2">
        <v>43258</v>
      </c>
      <c r="AQ13" s="46">
        <v>1</v>
      </c>
      <c r="AR13" s="3">
        <v>7000</v>
      </c>
      <c r="AS13" s="1">
        <v>3.1751999999999998</v>
      </c>
      <c r="AT13" s="4">
        <v>27.07</v>
      </c>
      <c r="AU13" s="4">
        <f t="shared" si="5"/>
        <v>85.952663999999999</v>
      </c>
      <c r="AW13" s="68"/>
      <c r="AX13" s="15">
        <v>43288</v>
      </c>
      <c r="AY13" s="46">
        <v>0</v>
      </c>
      <c r="AZ13" s="3">
        <v>0</v>
      </c>
      <c r="BA13" s="1">
        <v>0</v>
      </c>
      <c r="BB13" s="4">
        <v>27.07</v>
      </c>
      <c r="BC13" s="4">
        <f t="shared" si="6"/>
        <v>0</v>
      </c>
      <c r="BE13" s="68"/>
      <c r="BF13" s="2">
        <v>43319</v>
      </c>
      <c r="BG13" s="46">
        <v>1</v>
      </c>
      <c r="BH13" s="3">
        <v>9920</v>
      </c>
      <c r="BI13" s="1">
        <v>4.4996</v>
      </c>
      <c r="BJ13" s="4">
        <v>27.07</v>
      </c>
      <c r="BK13" s="4">
        <f t="shared" si="7"/>
        <v>121.80417200000001</v>
      </c>
      <c r="BM13" s="68"/>
      <c r="BN13" s="2">
        <v>43350</v>
      </c>
      <c r="BO13" s="50">
        <v>0</v>
      </c>
      <c r="BP13" s="3">
        <v>0</v>
      </c>
      <c r="BQ13" s="1">
        <v>0</v>
      </c>
      <c r="BR13" s="4">
        <v>27.07</v>
      </c>
      <c r="BS13" s="4">
        <f t="shared" si="8"/>
        <v>0</v>
      </c>
      <c r="BU13" s="68"/>
      <c r="BV13" s="2">
        <v>43380</v>
      </c>
      <c r="BW13" s="1">
        <v>0</v>
      </c>
      <c r="BX13" s="3">
        <v>0</v>
      </c>
      <c r="BY13" s="12">
        <f>BX13/2204.623</f>
        <v>0</v>
      </c>
      <c r="BZ13" s="4">
        <v>27.07</v>
      </c>
      <c r="CA13" s="4">
        <f t="shared" si="9"/>
        <v>0</v>
      </c>
      <c r="CC13" s="68"/>
      <c r="CD13" s="2">
        <v>43411</v>
      </c>
      <c r="CE13" s="1">
        <v>1</v>
      </c>
      <c r="CF13" s="3">
        <v>14820</v>
      </c>
      <c r="CG13" s="1">
        <v>6.7222</v>
      </c>
      <c r="CH13" s="4">
        <v>27.07</v>
      </c>
      <c r="CI13" s="4">
        <f t="shared" si="10"/>
        <v>181.969954</v>
      </c>
      <c r="CK13" s="68"/>
      <c r="CL13" s="2">
        <v>43441</v>
      </c>
      <c r="CM13" s="1">
        <v>1</v>
      </c>
      <c r="CN13" s="3">
        <v>12860</v>
      </c>
      <c r="CO13" s="1">
        <v>5.8331999999999997</v>
      </c>
      <c r="CP13" s="4">
        <v>27.07</v>
      </c>
      <c r="CQ13" s="4">
        <f t="shared" si="11"/>
        <v>157.90472399999999</v>
      </c>
      <c r="CS13" s="1" t="s">
        <v>18</v>
      </c>
      <c r="CT13" s="1">
        <v>18</v>
      </c>
      <c r="CU13" s="3">
        <v>330640</v>
      </c>
      <c r="CV13" s="12">
        <v>149.9759</v>
      </c>
      <c r="CW13" s="11">
        <v>27.07</v>
      </c>
      <c r="CX13" s="11">
        <v>4059.8476129999995</v>
      </c>
    </row>
    <row r="14" spans="1:103" x14ac:dyDescent="0.25">
      <c r="A14" s="70"/>
      <c r="B14" s="2">
        <v>43108</v>
      </c>
      <c r="C14" s="46">
        <v>1</v>
      </c>
      <c r="D14" s="3">
        <v>9440</v>
      </c>
      <c r="E14" s="1">
        <v>4.2819000000000003</v>
      </c>
      <c r="F14" s="4">
        <v>27.07</v>
      </c>
      <c r="G14" s="4">
        <f t="shared" si="0"/>
        <v>115.911033</v>
      </c>
      <c r="I14" s="70"/>
      <c r="J14" s="2">
        <v>43139</v>
      </c>
      <c r="K14" s="46">
        <v>1</v>
      </c>
      <c r="L14" s="3">
        <v>9180</v>
      </c>
      <c r="M14" s="12">
        <v>4.1639999999999997</v>
      </c>
      <c r="N14" s="4">
        <v>27.07</v>
      </c>
      <c r="O14" s="4">
        <f t="shared" si="1"/>
        <v>112.71947999999999</v>
      </c>
      <c r="Q14" s="68"/>
      <c r="R14" s="2">
        <v>43167</v>
      </c>
      <c r="S14" s="46">
        <v>1</v>
      </c>
      <c r="T14" s="3">
        <v>7560</v>
      </c>
      <c r="U14" s="1">
        <v>3.4291999999999998</v>
      </c>
      <c r="V14" s="4">
        <v>27.07</v>
      </c>
      <c r="W14" s="4">
        <f t="shared" si="2"/>
        <v>92.82844399999999</v>
      </c>
      <c r="Y14" s="68"/>
      <c r="Z14" s="2">
        <v>43198</v>
      </c>
      <c r="AA14" s="46">
        <v>0</v>
      </c>
      <c r="AB14" s="3">
        <v>0</v>
      </c>
      <c r="AC14" s="1">
        <v>0</v>
      </c>
      <c r="AD14" s="4">
        <v>27.07</v>
      </c>
      <c r="AE14" s="4">
        <f t="shared" si="3"/>
        <v>0</v>
      </c>
      <c r="AG14" s="68"/>
      <c r="AH14" s="2">
        <v>43228</v>
      </c>
      <c r="AI14" s="46">
        <v>1</v>
      </c>
      <c r="AJ14" s="3">
        <v>8960</v>
      </c>
      <c r="AK14" s="1">
        <v>4.0641999999999996</v>
      </c>
      <c r="AL14" s="4">
        <v>27.07</v>
      </c>
      <c r="AM14" s="4">
        <f t="shared" si="4"/>
        <v>110.01789399999998</v>
      </c>
      <c r="AO14" s="68"/>
      <c r="AP14" s="2">
        <v>43259</v>
      </c>
      <c r="AQ14" s="46">
        <v>1</v>
      </c>
      <c r="AR14" s="3">
        <v>10760</v>
      </c>
      <c r="AS14" s="1">
        <v>4.8807</v>
      </c>
      <c r="AT14" s="4">
        <v>27.07</v>
      </c>
      <c r="AU14" s="4">
        <f t="shared" si="5"/>
        <v>132.12054900000001</v>
      </c>
      <c r="AW14" s="68"/>
      <c r="AX14" s="15">
        <v>43289</v>
      </c>
      <c r="AY14" s="46">
        <v>0</v>
      </c>
      <c r="AZ14" s="3">
        <v>0</v>
      </c>
      <c r="BA14" s="1">
        <v>0</v>
      </c>
      <c r="BB14" s="4">
        <v>27.07</v>
      </c>
      <c r="BC14" s="4">
        <f t="shared" si="6"/>
        <v>0</v>
      </c>
      <c r="BE14" s="68"/>
      <c r="BF14" s="2">
        <v>43320</v>
      </c>
      <c r="BG14" s="46">
        <v>1</v>
      </c>
      <c r="BH14" s="3">
        <v>10860</v>
      </c>
      <c r="BI14" s="1">
        <v>4.9260000000000002</v>
      </c>
      <c r="BJ14" s="4">
        <v>27.07</v>
      </c>
      <c r="BK14" s="4">
        <f t="shared" si="7"/>
        <v>133.34682000000001</v>
      </c>
      <c r="BM14" s="68"/>
      <c r="BN14" s="2">
        <v>43351</v>
      </c>
      <c r="BO14" s="50">
        <v>0</v>
      </c>
      <c r="BP14" s="3">
        <v>0</v>
      </c>
      <c r="BQ14" s="1">
        <v>0</v>
      </c>
      <c r="BR14" s="4">
        <v>27.07</v>
      </c>
      <c r="BS14" s="4">
        <f t="shared" si="8"/>
        <v>0</v>
      </c>
      <c r="BU14" s="68"/>
      <c r="BV14" s="2">
        <v>43381</v>
      </c>
      <c r="BW14" s="1">
        <v>2</v>
      </c>
      <c r="BX14" s="3">
        <v>31620</v>
      </c>
      <c r="BY14" s="12">
        <v>14.442399999999999</v>
      </c>
      <c r="BZ14" s="4">
        <v>27.07</v>
      </c>
      <c r="CA14" s="4">
        <f t="shared" si="9"/>
        <v>390.95576799999998</v>
      </c>
      <c r="CC14" s="68"/>
      <c r="CD14" s="2">
        <v>43412</v>
      </c>
      <c r="CE14" s="1">
        <v>1</v>
      </c>
      <c r="CF14" s="3">
        <v>12920</v>
      </c>
      <c r="CG14" s="1">
        <v>5.8604000000000003</v>
      </c>
      <c r="CH14" s="4">
        <v>27.07</v>
      </c>
      <c r="CI14" s="4">
        <f t="shared" si="10"/>
        <v>158.64102800000001</v>
      </c>
      <c r="CK14" s="68"/>
      <c r="CL14" s="2">
        <v>43442</v>
      </c>
      <c r="CM14" s="1">
        <v>0</v>
      </c>
      <c r="CN14" s="3">
        <v>0</v>
      </c>
      <c r="CO14" s="1">
        <v>0</v>
      </c>
      <c r="CP14" s="4">
        <v>27.07</v>
      </c>
      <c r="CQ14" s="4">
        <f t="shared" si="11"/>
        <v>0</v>
      </c>
      <c r="CS14" s="1" t="s">
        <v>19</v>
      </c>
      <c r="CT14" s="1">
        <v>24</v>
      </c>
      <c r="CU14" s="3">
        <v>337500</v>
      </c>
      <c r="CV14" s="12">
        <v>153.18739657551427</v>
      </c>
      <c r="CW14" s="11">
        <v>27.07</v>
      </c>
      <c r="CX14" s="11">
        <v>4146.7828252991712</v>
      </c>
    </row>
    <row r="15" spans="1:103" x14ac:dyDescent="0.25">
      <c r="A15" s="70"/>
      <c r="B15" s="2">
        <v>43109</v>
      </c>
      <c r="C15" s="46">
        <v>1</v>
      </c>
      <c r="D15" s="3">
        <v>11060</v>
      </c>
      <c r="E15" s="1">
        <v>5.0167000000000002</v>
      </c>
      <c r="F15" s="4">
        <v>27.07</v>
      </c>
      <c r="G15" s="4">
        <f t="shared" si="0"/>
        <v>135.80206900000002</v>
      </c>
      <c r="I15" s="70"/>
      <c r="J15" s="2">
        <v>43140</v>
      </c>
      <c r="K15" s="46">
        <v>1</v>
      </c>
      <c r="L15" s="3">
        <v>9580</v>
      </c>
      <c r="M15" s="1">
        <v>4.3453999999999997</v>
      </c>
      <c r="N15" s="4">
        <v>27.07</v>
      </c>
      <c r="O15" s="4">
        <f t="shared" si="1"/>
        <v>117.62997799999999</v>
      </c>
      <c r="Q15" s="68"/>
      <c r="R15" s="2">
        <v>43168</v>
      </c>
      <c r="S15" s="46">
        <v>1</v>
      </c>
      <c r="T15" s="3">
        <v>8700</v>
      </c>
      <c r="U15" s="1">
        <v>3.9462999999999999</v>
      </c>
      <c r="V15" s="4">
        <v>27.07</v>
      </c>
      <c r="W15" s="4">
        <f t="shared" si="2"/>
        <v>106.826341</v>
      </c>
      <c r="Y15" s="68"/>
      <c r="Z15" s="2">
        <v>43199</v>
      </c>
      <c r="AA15" s="46">
        <v>0</v>
      </c>
      <c r="AB15" s="3">
        <v>0</v>
      </c>
      <c r="AC15" s="1">
        <v>0</v>
      </c>
      <c r="AD15" s="4">
        <v>27.07</v>
      </c>
      <c r="AE15" s="4">
        <f t="shared" si="3"/>
        <v>0</v>
      </c>
      <c r="AG15" s="68"/>
      <c r="AH15" s="2">
        <v>43229</v>
      </c>
      <c r="AI15" s="46">
        <v>1</v>
      </c>
      <c r="AJ15" s="3">
        <v>10560</v>
      </c>
      <c r="AK15" s="1">
        <v>4.7899000000000003</v>
      </c>
      <c r="AL15" s="4">
        <v>27.07</v>
      </c>
      <c r="AM15" s="4">
        <f t="shared" si="4"/>
        <v>129.66259300000002</v>
      </c>
      <c r="AO15" s="68"/>
      <c r="AP15" s="2">
        <v>43260</v>
      </c>
      <c r="AQ15" s="46">
        <v>0</v>
      </c>
      <c r="AR15" s="3">
        <v>0</v>
      </c>
      <c r="AS15" s="1">
        <v>0</v>
      </c>
      <c r="AT15" s="4">
        <v>27.07</v>
      </c>
      <c r="AU15" s="4">
        <f t="shared" si="5"/>
        <v>0</v>
      </c>
      <c r="AW15" s="68"/>
      <c r="AX15" s="15">
        <v>43290</v>
      </c>
      <c r="AY15" s="46">
        <v>1</v>
      </c>
      <c r="AZ15" s="3">
        <v>25040</v>
      </c>
      <c r="BA15" s="1">
        <v>11.358000000000001</v>
      </c>
      <c r="BB15" s="4">
        <v>27.07</v>
      </c>
      <c r="BC15" s="4">
        <f t="shared" si="6"/>
        <v>307.46106000000003</v>
      </c>
      <c r="BE15" s="68"/>
      <c r="BF15" s="2">
        <v>43321</v>
      </c>
      <c r="BG15" s="46">
        <v>1</v>
      </c>
      <c r="BH15" s="3">
        <v>11260</v>
      </c>
      <c r="BI15" s="1">
        <v>5.1074999999999999</v>
      </c>
      <c r="BJ15" s="4">
        <v>27.07</v>
      </c>
      <c r="BK15" s="4">
        <f t="shared" si="7"/>
        <v>138.26002500000001</v>
      </c>
      <c r="BM15" s="68"/>
      <c r="BN15" s="2">
        <v>43352</v>
      </c>
      <c r="BO15" s="50">
        <v>0</v>
      </c>
      <c r="BP15" s="3">
        <v>0</v>
      </c>
      <c r="BQ15" s="1">
        <v>0</v>
      </c>
      <c r="BR15" s="4">
        <v>27.07</v>
      </c>
      <c r="BS15" s="4">
        <f t="shared" si="8"/>
        <v>0</v>
      </c>
      <c r="BU15" s="68"/>
      <c r="BV15" s="2">
        <v>43382</v>
      </c>
      <c r="BW15" s="1">
        <v>1</v>
      </c>
      <c r="BX15" s="3">
        <v>11180</v>
      </c>
      <c r="BY15" s="12">
        <f t="shared" ref="BY15:BY36" si="12">BX15/2204.623</f>
        <v>5.0711618267613101</v>
      </c>
      <c r="BZ15" s="4">
        <v>27.07</v>
      </c>
      <c r="CA15" s="4">
        <f t="shared" si="9"/>
        <v>137.27635065042867</v>
      </c>
      <c r="CC15" s="68"/>
      <c r="CD15" s="2">
        <v>43413</v>
      </c>
      <c r="CE15" s="1">
        <v>1</v>
      </c>
      <c r="CF15" s="3">
        <v>10560</v>
      </c>
      <c r="CG15" s="1">
        <v>4.7899000000000003</v>
      </c>
      <c r="CH15" s="4">
        <v>27.07</v>
      </c>
      <c r="CI15" s="4">
        <f t="shared" si="10"/>
        <v>129.66259300000002</v>
      </c>
      <c r="CK15" s="68"/>
      <c r="CL15" s="2">
        <v>43443</v>
      </c>
      <c r="CM15" s="1">
        <v>0</v>
      </c>
      <c r="CN15" s="3">
        <v>0</v>
      </c>
      <c r="CO15" s="1">
        <v>0</v>
      </c>
      <c r="CP15" s="4">
        <v>27.07</v>
      </c>
      <c r="CQ15" s="4">
        <f t="shared" si="11"/>
        <v>0</v>
      </c>
      <c r="CS15" s="1" t="s">
        <v>20</v>
      </c>
      <c r="CT15" s="1">
        <v>29</v>
      </c>
      <c r="CU15" s="3">
        <v>300880</v>
      </c>
      <c r="CV15" s="12">
        <v>136.477</v>
      </c>
      <c r="CW15" s="11">
        <v>27.07</v>
      </c>
      <c r="CX15" s="11">
        <v>3694.4323899999999</v>
      </c>
    </row>
    <row r="16" spans="1:103" x14ac:dyDescent="0.25">
      <c r="A16" s="70"/>
      <c r="B16" s="2">
        <v>43110</v>
      </c>
      <c r="C16" s="46">
        <v>1</v>
      </c>
      <c r="D16" s="3">
        <v>7700</v>
      </c>
      <c r="E16" s="1">
        <v>3.4927000000000001</v>
      </c>
      <c r="F16" s="4">
        <v>27.07</v>
      </c>
      <c r="G16" s="4">
        <f t="shared" si="0"/>
        <v>94.54738900000001</v>
      </c>
      <c r="I16" s="70"/>
      <c r="J16" s="2">
        <v>43141</v>
      </c>
      <c r="K16" s="46">
        <v>0</v>
      </c>
      <c r="L16" s="3">
        <v>0</v>
      </c>
      <c r="M16" s="1">
        <v>0</v>
      </c>
      <c r="N16" s="4">
        <v>27.07</v>
      </c>
      <c r="O16" s="4">
        <f t="shared" si="1"/>
        <v>0</v>
      </c>
      <c r="Q16" s="68"/>
      <c r="R16" s="2">
        <v>43169</v>
      </c>
      <c r="S16" s="46">
        <v>0</v>
      </c>
      <c r="T16" s="3">
        <v>0</v>
      </c>
      <c r="U16" s="1">
        <v>0</v>
      </c>
      <c r="V16" s="4">
        <v>27.07</v>
      </c>
      <c r="W16" s="4">
        <f t="shared" si="2"/>
        <v>0</v>
      </c>
      <c r="Y16" s="68"/>
      <c r="Z16" s="2">
        <v>43200</v>
      </c>
      <c r="AA16" s="46">
        <v>1</v>
      </c>
      <c r="AB16" s="3">
        <v>14280</v>
      </c>
      <c r="AC16" s="1">
        <v>6.4772999999999996</v>
      </c>
      <c r="AD16" s="4">
        <v>27.07</v>
      </c>
      <c r="AE16" s="4">
        <f>AC16*AD16</f>
        <v>175.34051099999999</v>
      </c>
      <c r="AG16" s="68"/>
      <c r="AH16" s="2">
        <v>43230</v>
      </c>
      <c r="AI16" s="46">
        <v>0</v>
      </c>
      <c r="AJ16" s="3">
        <v>0</v>
      </c>
      <c r="AK16" s="1">
        <v>0</v>
      </c>
      <c r="AL16" s="4">
        <v>27.07</v>
      </c>
      <c r="AM16" s="4">
        <f t="shared" si="4"/>
        <v>0</v>
      </c>
      <c r="AO16" s="68"/>
      <c r="AP16" s="2">
        <v>43261</v>
      </c>
      <c r="AQ16" s="46">
        <v>0</v>
      </c>
      <c r="AR16" s="3">
        <v>0</v>
      </c>
      <c r="AS16" s="1">
        <v>0</v>
      </c>
      <c r="AT16" s="4">
        <v>27.07</v>
      </c>
      <c r="AU16" s="4">
        <f t="shared" si="5"/>
        <v>0</v>
      </c>
      <c r="AW16" s="68"/>
      <c r="AX16" s="15">
        <v>43291</v>
      </c>
      <c r="AY16" s="46">
        <v>0</v>
      </c>
      <c r="AZ16" s="3">
        <v>0</v>
      </c>
      <c r="BA16" s="1">
        <v>0</v>
      </c>
      <c r="BB16" s="4">
        <v>27.07</v>
      </c>
      <c r="BC16" s="4">
        <f t="shared" si="6"/>
        <v>0</v>
      </c>
      <c r="BE16" s="68"/>
      <c r="BF16" s="2">
        <v>43322</v>
      </c>
      <c r="BG16" s="46">
        <v>0</v>
      </c>
      <c r="BH16" s="3">
        <v>0</v>
      </c>
      <c r="BI16" s="1">
        <v>0</v>
      </c>
      <c r="BJ16" s="4">
        <v>27.07</v>
      </c>
      <c r="BK16" s="4">
        <f t="shared" si="7"/>
        <v>0</v>
      </c>
      <c r="BM16" s="68"/>
      <c r="BN16" s="2">
        <v>43353</v>
      </c>
      <c r="BO16" s="50">
        <v>1</v>
      </c>
      <c r="BP16" s="3">
        <v>14760</v>
      </c>
      <c r="BQ16" s="1">
        <v>6.6950000000000003</v>
      </c>
      <c r="BR16" s="4">
        <v>27.07</v>
      </c>
      <c r="BS16" s="4">
        <f t="shared" si="8"/>
        <v>181.23365000000001</v>
      </c>
      <c r="BU16" s="68"/>
      <c r="BV16" s="2">
        <v>43383</v>
      </c>
      <c r="BW16" s="1">
        <v>0</v>
      </c>
      <c r="BX16" s="3">
        <v>0</v>
      </c>
      <c r="BY16" s="12">
        <f t="shared" si="12"/>
        <v>0</v>
      </c>
      <c r="BZ16" s="4">
        <v>27.07</v>
      </c>
      <c r="CA16" s="4">
        <f t="shared" si="9"/>
        <v>0</v>
      </c>
      <c r="CC16" s="68"/>
      <c r="CD16" s="2">
        <v>43414</v>
      </c>
      <c r="CE16" s="1">
        <v>0</v>
      </c>
      <c r="CF16" s="3">
        <v>0</v>
      </c>
      <c r="CG16" s="1">
        <v>0</v>
      </c>
      <c r="CH16" s="4">
        <v>27.07</v>
      </c>
      <c r="CI16" s="4">
        <f t="shared" si="10"/>
        <v>0</v>
      </c>
      <c r="CK16" s="68"/>
      <c r="CL16" s="2">
        <v>43444</v>
      </c>
      <c r="CM16" s="1">
        <v>2</v>
      </c>
      <c r="CN16" s="3">
        <v>19200</v>
      </c>
      <c r="CO16" s="1">
        <v>8.7089999999999996</v>
      </c>
      <c r="CP16" s="4">
        <v>27.07</v>
      </c>
      <c r="CQ16" s="4">
        <f t="shared" si="11"/>
        <v>235.75262999999998</v>
      </c>
      <c r="CS16" s="1" t="s">
        <v>21</v>
      </c>
      <c r="CT16" s="1">
        <v>29</v>
      </c>
      <c r="CU16" s="3">
        <v>304580</v>
      </c>
      <c r="CV16" s="12">
        <v>138.15559999999999</v>
      </c>
      <c r="CW16" s="11">
        <v>27.07</v>
      </c>
      <c r="CX16" s="11">
        <v>3739.8720919999996</v>
      </c>
    </row>
    <row r="17" spans="1:102" x14ac:dyDescent="0.25">
      <c r="A17" s="70"/>
      <c r="B17" s="2">
        <v>43111</v>
      </c>
      <c r="C17" s="46">
        <v>1</v>
      </c>
      <c r="D17" s="3">
        <v>14020</v>
      </c>
      <c r="E17" s="1">
        <v>6.3593999999999999</v>
      </c>
      <c r="F17" s="4">
        <v>27.07</v>
      </c>
      <c r="G17" s="4">
        <f t="shared" si="0"/>
        <v>172.14895799999999</v>
      </c>
      <c r="I17" s="70"/>
      <c r="J17" s="2">
        <v>43142</v>
      </c>
      <c r="K17" s="46">
        <v>0</v>
      </c>
      <c r="L17" s="3">
        <v>0</v>
      </c>
      <c r="M17" s="1">
        <v>0</v>
      </c>
      <c r="N17" s="4">
        <v>27.07</v>
      </c>
      <c r="O17" s="4">
        <f t="shared" si="1"/>
        <v>0</v>
      </c>
      <c r="Q17" s="68"/>
      <c r="R17" s="2">
        <v>43170</v>
      </c>
      <c r="S17" s="46">
        <v>0</v>
      </c>
      <c r="T17" s="3">
        <v>0</v>
      </c>
      <c r="U17" s="1">
        <v>0</v>
      </c>
      <c r="V17" s="4">
        <v>27.07</v>
      </c>
      <c r="W17" s="4">
        <f t="shared" si="2"/>
        <v>0</v>
      </c>
      <c r="Y17" s="68"/>
      <c r="Z17" s="2">
        <v>43201</v>
      </c>
      <c r="AA17" s="46">
        <v>1</v>
      </c>
      <c r="AB17" s="3">
        <v>11820</v>
      </c>
      <c r="AC17" s="1">
        <v>5.3615000000000004</v>
      </c>
      <c r="AD17" s="4">
        <v>27.07</v>
      </c>
      <c r="AE17" s="4">
        <f>AC17*AD17</f>
        <v>145.135805</v>
      </c>
      <c r="AG17" s="68"/>
      <c r="AH17" s="2">
        <v>43231</v>
      </c>
      <c r="AI17" s="46">
        <v>1</v>
      </c>
      <c r="AJ17" s="3">
        <v>13640</v>
      </c>
      <c r="AK17" s="1">
        <v>6.1870000000000003</v>
      </c>
      <c r="AL17" s="4">
        <v>27.07</v>
      </c>
      <c r="AM17" s="4">
        <f t="shared" si="4"/>
        <v>167.48209</v>
      </c>
      <c r="AO17" s="68"/>
      <c r="AP17" s="2">
        <v>43262</v>
      </c>
      <c r="AQ17" s="46">
        <v>0</v>
      </c>
      <c r="AR17" s="3">
        <v>0</v>
      </c>
      <c r="AS17" s="1">
        <v>0</v>
      </c>
      <c r="AT17" s="4">
        <v>27.07</v>
      </c>
      <c r="AU17" s="4">
        <f t="shared" si="5"/>
        <v>0</v>
      </c>
      <c r="AW17" s="68"/>
      <c r="AX17" s="15">
        <v>43292</v>
      </c>
      <c r="AY17" s="46">
        <v>0</v>
      </c>
      <c r="AZ17" s="3">
        <v>0</v>
      </c>
      <c r="BA17" s="1">
        <v>0</v>
      </c>
      <c r="BB17" s="4">
        <v>27.07</v>
      </c>
      <c r="BC17" s="4">
        <f t="shared" si="6"/>
        <v>0</v>
      </c>
      <c r="BE17" s="68"/>
      <c r="BF17" s="2">
        <v>43323</v>
      </c>
      <c r="BG17" s="46">
        <v>0</v>
      </c>
      <c r="BH17" s="3">
        <v>0</v>
      </c>
      <c r="BI17" s="1">
        <v>0</v>
      </c>
      <c r="BJ17" s="4">
        <v>27.07</v>
      </c>
      <c r="BK17" s="4">
        <f t="shared" si="7"/>
        <v>0</v>
      </c>
      <c r="BM17" s="68"/>
      <c r="BN17" s="2">
        <v>43354</v>
      </c>
      <c r="BO17" s="50">
        <v>1</v>
      </c>
      <c r="BP17" s="3">
        <v>15080</v>
      </c>
      <c r="BQ17" s="1">
        <v>6.8402000000000003</v>
      </c>
      <c r="BR17" s="4">
        <v>27.07</v>
      </c>
      <c r="BS17" s="4">
        <f t="shared" si="8"/>
        <v>185.16421400000002</v>
      </c>
      <c r="BU17" s="68"/>
      <c r="BV17" s="2">
        <v>43384</v>
      </c>
      <c r="BW17" s="1">
        <v>1</v>
      </c>
      <c r="BX17" s="3">
        <v>19560</v>
      </c>
      <c r="BY17" s="12">
        <f>BX17/2204.623</f>
        <v>8.8722652353713087</v>
      </c>
      <c r="BZ17" s="4">
        <v>27.07</v>
      </c>
      <c r="CA17" s="4">
        <f t="shared" si="9"/>
        <v>240.17221992150132</v>
      </c>
      <c r="CC17" s="68"/>
      <c r="CD17" s="2">
        <v>43415</v>
      </c>
      <c r="CE17" s="1">
        <v>0</v>
      </c>
      <c r="CF17" s="3">
        <v>0</v>
      </c>
      <c r="CG17" s="1">
        <v>0</v>
      </c>
      <c r="CH17" s="4">
        <v>27.07</v>
      </c>
      <c r="CI17" s="4">
        <f t="shared" si="10"/>
        <v>0</v>
      </c>
      <c r="CK17" s="68"/>
      <c r="CL17" s="2">
        <v>43445</v>
      </c>
      <c r="CM17" s="1">
        <v>2</v>
      </c>
      <c r="CN17" s="3">
        <v>20200</v>
      </c>
      <c r="CO17" s="1">
        <v>9.1625999999999994</v>
      </c>
      <c r="CP17" s="4">
        <v>27.07</v>
      </c>
      <c r="CQ17" s="4">
        <f t="shared" si="11"/>
        <v>248.03158199999999</v>
      </c>
      <c r="CS17" s="56" t="s">
        <v>9</v>
      </c>
      <c r="CT17" s="56">
        <f>SUM(CT5:CT16)</f>
        <v>231</v>
      </c>
      <c r="CU17" s="57">
        <f>SUM(CU5:CU16)</f>
        <v>2983100</v>
      </c>
      <c r="CV17" s="58">
        <f>SUM(CV5:CV16)</f>
        <v>1352.8142965755146</v>
      </c>
      <c r="CW17" s="59">
        <f>SUM(CW16)</f>
        <v>27.07</v>
      </c>
      <c r="CX17" s="59">
        <f>SUM(CX5:CX16)</f>
        <v>36620.683008299166</v>
      </c>
    </row>
    <row r="18" spans="1:102" x14ac:dyDescent="0.25">
      <c r="A18" s="70"/>
      <c r="B18" s="2">
        <v>43112</v>
      </c>
      <c r="C18" s="46">
        <v>1</v>
      </c>
      <c r="D18" s="3">
        <v>10660</v>
      </c>
      <c r="E18" s="1">
        <v>4.8353000000000002</v>
      </c>
      <c r="F18" s="4">
        <v>27.07</v>
      </c>
      <c r="G18" s="4">
        <f t="shared" si="0"/>
        <v>130.891571</v>
      </c>
      <c r="I18" s="70"/>
      <c r="J18" s="2">
        <v>43143</v>
      </c>
      <c r="K18" s="46">
        <v>2</v>
      </c>
      <c r="L18" s="3">
        <v>16760</v>
      </c>
      <c r="M18" s="1">
        <v>7.6021999999999998</v>
      </c>
      <c r="N18" s="4">
        <v>27.07</v>
      </c>
      <c r="O18" s="4">
        <f t="shared" si="1"/>
        <v>205.79155399999999</v>
      </c>
      <c r="Q18" s="68"/>
      <c r="R18" s="2">
        <v>43171</v>
      </c>
      <c r="S18" s="46">
        <v>0</v>
      </c>
      <c r="T18" s="3">
        <v>0</v>
      </c>
      <c r="U18" s="1">
        <v>0</v>
      </c>
      <c r="V18" s="4">
        <v>27.07</v>
      </c>
      <c r="W18" s="4">
        <f t="shared" si="2"/>
        <v>0</v>
      </c>
      <c r="Y18" s="68"/>
      <c r="Z18" s="2">
        <v>43202</v>
      </c>
      <c r="AA18" s="46">
        <v>1</v>
      </c>
      <c r="AB18" s="3">
        <v>11760</v>
      </c>
      <c r="AC18" s="1">
        <v>5.3342999999999998</v>
      </c>
      <c r="AD18" s="4">
        <v>27.07</v>
      </c>
      <c r="AE18" s="4">
        <f>AC18*AD18</f>
        <v>144.39950099999999</v>
      </c>
      <c r="AG18" s="68"/>
      <c r="AH18" s="2">
        <v>43232</v>
      </c>
      <c r="AI18" s="46">
        <v>0</v>
      </c>
      <c r="AJ18" s="3">
        <v>0</v>
      </c>
      <c r="AK18" s="1">
        <v>0</v>
      </c>
      <c r="AL18" s="4">
        <v>27.07</v>
      </c>
      <c r="AM18" s="4">
        <f t="shared" si="4"/>
        <v>0</v>
      </c>
      <c r="AO18" s="68"/>
      <c r="AP18" s="2">
        <v>43263</v>
      </c>
      <c r="AQ18" s="46">
        <v>0</v>
      </c>
      <c r="AR18" s="3">
        <v>0</v>
      </c>
      <c r="AS18" s="1">
        <v>0</v>
      </c>
      <c r="AT18" s="4">
        <v>27.07</v>
      </c>
      <c r="AU18" s="4">
        <f t="shared" si="5"/>
        <v>0</v>
      </c>
      <c r="AW18" s="68"/>
      <c r="AX18" s="15">
        <v>43293</v>
      </c>
      <c r="AY18" s="46">
        <v>0</v>
      </c>
      <c r="AZ18" s="3">
        <v>0</v>
      </c>
      <c r="BA18" s="1">
        <v>0</v>
      </c>
      <c r="BB18" s="4">
        <v>27.07</v>
      </c>
      <c r="BC18" s="4">
        <f t="shared" si="6"/>
        <v>0</v>
      </c>
      <c r="BE18" s="68"/>
      <c r="BF18" s="2">
        <v>43324</v>
      </c>
      <c r="BG18" s="46">
        <v>0</v>
      </c>
      <c r="BH18" s="3">
        <v>0</v>
      </c>
      <c r="BI18" s="1">
        <v>0</v>
      </c>
      <c r="BJ18" s="4">
        <v>27.07</v>
      </c>
      <c r="BK18" s="4">
        <f t="shared" si="7"/>
        <v>0</v>
      </c>
      <c r="BM18" s="68"/>
      <c r="BN18" s="2">
        <v>43355</v>
      </c>
      <c r="BO18" s="50">
        <v>1</v>
      </c>
      <c r="BP18" s="3">
        <v>11920</v>
      </c>
      <c r="BQ18" s="1">
        <v>5.4067999999999996</v>
      </c>
      <c r="BR18" s="4">
        <v>27.07</v>
      </c>
      <c r="BS18" s="4">
        <f t="shared" si="8"/>
        <v>146.362076</v>
      </c>
      <c r="BU18" s="68"/>
      <c r="BV18" s="2">
        <v>43385</v>
      </c>
      <c r="BW18" s="1">
        <v>1</v>
      </c>
      <c r="BX18" s="3">
        <v>12600</v>
      </c>
      <c r="BY18" s="12">
        <f t="shared" si="12"/>
        <v>5.7152628816809043</v>
      </c>
      <c r="BZ18" s="4">
        <v>27.07</v>
      </c>
      <c r="CA18" s="4">
        <f t="shared" si="9"/>
        <v>154.71216620710209</v>
      </c>
      <c r="CC18" s="68"/>
      <c r="CD18" s="2">
        <v>43416</v>
      </c>
      <c r="CE18" s="1">
        <v>2</v>
      </c>
      <c r="CF18" s="3">
        <v>21100</v>
      </c>
      <c r="CG18" s="1">
        <v>9.5708000000000002</v>
      </c>
      <c r="CH18" s="4">
        <v>27.07</v>
      </c>
      <c r="CI18" s="4">
        <f t="shared" si="10"/>
        <v>259.08155600000003</v>
      </c>
      <c r="CK18" s="68"/>
      <c r="CL18" s="2">
        <v>43446</v>
      </c>
      <c r="CM18" s="1">
        <v>1</v>
      </c>
      <c r="CN18" s="3">
        <v>12600</v>
      </c>
      <c r="CO18" s="1">
        <v>5.7153</v>
      </c>
      <c r="CP18" s="4">
        <v>27.07</v>
      </c>
      <c r="CQ18" s="4">
        <f t="shared" si="11"/>
        <v>154.71317100000002</v>
      </c>
      <c r="CS18" s="63" t="s">
        <v>62</v>
      </c>
      <c r="CT18" s="63"/>
      <c r="CU18" s="63"/>
      <c r="CV18" s="63"/>
      <c r="CW18" s="63"/>
      <c r="CX18" s="63"/>
    </row>
    <row r="19" spans="1:102" x14ac:dyDescent="0.25">
      <c r="A19" s="70"/>
      <c r="B19" s="2">
        <v>43113</v>
      </c>
      <c r="C19" s="46">
        <v>0</v>
      </c>
      <c r="D19" s="3">
        <v>0</v>
      </c>
      <c r="E19" s="1">
        <v>0</v>
      </c>
      <c r="F19" s="4">
        <v>27.07</v>
      </c>
      <c r="G19" s="4">
        <f t="shared" si="0"/>
        <v>0</v>
      </c>
      <c r="I19" s="70"/>
      <c r="J19" s="2">
        <v>43144</v>
      </c>
      <c r="K19" s="46">
        <v>1</v>
      </c>
      <c r="L19" s="3">
        <v>10460</v>
      </c>
      <c r="M19" s="1">
        <v>4.7446000000000002</v>
      </c>
      <c r="N19" s="4">
        <v>27.07</v>
      </c>
      <c r="O19" s="4">
        <f t="shared" si="1"/>
        <v>128.43632200000002</v>
      </c>
      <c r="Q19" s="68"/>
      <c r="R19" s="2">
        <v>43172</v>
      </c>
      <c r="S19" s="46">
        <v>1</v>
      </c>
      <c r="T19" s="3">
        <v>10460</v>
      </c>
      <c r="U19" s="1">
        <v>4.7446000000000002</v>
      </c>
      <c r="V19" s="4">
        <v>27.07</v>
      </c>
      <c r="W19" s="4">
        <f t="shared" si="2"/>
        <v>128.43632200000002</v>
      </c>
      <c r="Y19" s="68"/>
      <c r="Z19" s="2">
        <v>43203</v>
      </c>
      <c r="AA19" s="46">
        <v>1</v>
      </c>
      <c r="AB19" s="3">
        <v>10660</v>
      </c>
      <c r="AC19" s="1">
        <v>4.8353000000000002</v>
      </c>
      <c r="AD19" s="4">
        <v>27.07</v>
      </c>
      <c r="AE19" s="4">
        <f>AC19*AD19</f>
        <v>130.891571</v>
      </c>
      <c r="AG19" s="68"/>
      <c r="AH19" s="2">
        <v>43233</v>
      </c>
      <c r="AI19" s="46">
        <v>0</v>
      </c>
      <c r="AJ19" s="3">
        <v>0</v>
      </c>
      <c r="AK19" s="1">
        <v>0</v>
      </c>
      <c r="AL19" s="4">
        <v>27.07</v>
      </c>
      <c r="AM19" s="4">
        <f t="shared" si="4"/>
        <v>0</v>
      </c>
      <c r="AO19" s="68"/>
      <c r="AP19" s="2">
        <v>43264</v>
      </c>
      <c r="AQ19" s="46">
        <v>1</v>
      </c>
      <c r="AR19" s="3">
        <v>10740</v>
      </c>
      <c r="AS19" s="1">
        <v>4.8715999999999999</v>
      </c>
      <c r="AT19" s="4">
        <v>27.07</v>
      </c>
      <c r="AU19" s="4">
        <f t="shared" si="5"/>
        <v>131.874212</v>
      </c>
      <c r="AW19" s="68"/>
      <c r="AX19" s="15">
        <v>43294</v>
      </c>
      <c r="AY19" s="46">
        <v>0</v>
      </c>
      <c r="AZ19" s="3">
        <v>0</v>
      </c>
      <c r="BA19" s="1">
        <v>0</v>
      </c>
      <c r="BB19" s="4">
        <v>27.07</v>
      </c>
      <c r="BC19" s="4">
        <f t="shared" si="6"/>
        <v>0</v>
      </c>
      <c r="BE19" s="68"/>
      <c r="BF19" s="2">
        <v>43325</v>
      </c>
      <c r="BG19" s="46">
        <v>0</v>
      </c>
      <c r="BH19" s="3">
        <v>0</v>
      </c>
      <c r="BI19" s="1">
        <v>0</v>
      </c>
      <c r="BJ19" s="4">
        <v>27.07</v>
      </c>
      <c r="BK19" s="4">
        <f t="shared" si="7"/>
        <v>0</v>
      </c>
      <c r="BM19" s="68"/>
      <c r="BN19" s="2">
        <v>43356</v>
      </c>
      <c r="BO19" s="50">
        <v>1</v>
      </c>
      <c r="BP19" s="3">
        <v>12220</v>
      </c>
      <c r="BQ19" s="1">
        <v>5.5429000000000004</v>
      </c>
      <c r="BR19" s="4">
        <v>27.07</v>
      </c>
      <c r="BS19" s="4">
        <f t="shared" si="8"/>
        <v>150.04630300000002</v>
      </c>
      <c r="BU19" s="68"/>
      <c r="BV19" s="2">
        <v>43386</v>
      </c>
      <c r="BW19" s="1">
        <v>0</v>
      </c>
      <c r="BX19" s="3">
        <v>0</v>
      </c>
      <c r="BY19" s="12">
        <f t="shared" si="12"/>
        <v>0</v>
      </c>
      <c r="BZ19" s="4">
        <v>27.07</v>
      </c>
      <c r="CA19" s="4">
        <f t="shared" si="9"/>
        <v>0</v>
      </c>
      <c r="CC19" s="68"/>
      <c r="CD19" s="2">
        <v>43417</v>
      </c>
      <c r="CE19" s="1">
        <v>1</v>
      </c>
      <c r="CF19" s="3">
        <v>12400</v>
      </c>
      <c r="CG19" s="1">
        <v>5.6246</v>
      </c>
      <c r="CH19" s="4">
        <v>27.07</v>
      </c>
      <c r="CI19" s="4">
        <f t="shared" si="10"/>
        <v>152.25792200000001</v>
      </c>
      <c r="CK19" s="68"/>
      <c r="CL19" s="2">
        <v>43447</v>
      </c>
      <c r="CM19" s="1">
        <v>1</v>
      </c>
      <c r="CN19" s="3">
        <v>11000</v>
      </c>
      <c r="CO19" s="1">
        <v>4.9894999999999996</v>
      </c>
      <c r="CP19" s="4">
        <v>27.07</v>
      </c>
      <c r="CQ19" s="4">
        <f t="shared" si="11"/>
        <v>135.065765</v>
      </c>
      <c r="CT19" s="78" t="s">
        <v>47</v>
      </c>
      <c r="CU19" s="78" t="s">
        <v>53</v>
      </c>
      <c r="CV19" s="78" t="s">
        <v>54</v>
      </c>
      <c r="CW19" s="78" t="s">
        <v>68</v>
      </c>
    </row>
    <row r="20" spans="1:102" x14ac:dyDescent="0.25">
      <c r="A20" s="70"/>
      <c r="B20" s="2">
        <v>43114</v>
      </c>
      <c r="C20" s="46">
        <v>0</v>
      </c>
      <c r="D20" s="3">
        <v>0</v>
      </c>
      <c r="E20" s="1">
        <v>0</v>
      </c>
      <c r="F20" s="4">
        <v>27.07</v>
      </c>
      <c r="G20" s="4">
        <f t="shared" si="0"/>
        <v>0</v>
      </c>
      <c r="I20" s="70"/>
      <c r="J20" s="2">
        <v>43145</v>
      </c>
      <c r="K20" s="46">
        <v>1</v>
      </c>
      <c r="L20" s="3">
        <v>9320</v>
      </c>
      <c r="M20" s="1">
        <v>4.2275</v>
      </c>
      <c r="N20" s="4">
        <v>27.07</v>
      </c>
      <c r="O20" s="4">
        <f t="shared" si="1"/>
        <v>114.438425</v>
      </c>
      <c r="Q20" s="68"/>
      <c r="R20" s="2">
        <v>43173</v>
      </c>
      <c r="S20" s="46">
        <v>1</v>
      </c>
      <c r="T20" s="3">
        <v>9480</v>
      </c>
      <c r="U20" s="1">
        <v>4.3000999999999996</v>
      </c>
      <c r="V20" s="4">
        <v>27.07</v>
      </c>
      <c r="W20" s="4">
        <f t="shared" si="2"/>
        <v>116.403707</v>
      </c>
      <c r="Y20" s="68"/>
      <c r="Z20" s="2">
        <v>43204</v>
      </c>
      <c r="AA20" s="46">
        <v>0</v>
      </c>
      <c r="AB20" s="3">
        <v>0</v>
      </c>
      <c r="AC20" s="1">
        <v>0</v>
      </c>
      <c r="AD20" s="4">
        <v>27.07</v>
      </c>
      <c r="AE20" s="4">
        <f t="shared" si="3"/>
        <v>0</v>
      </c>
      <c r="AG20" s="68"/>
      <c r="AH20" s="2">
        <v>43234</v>
      </c>
      <c r="AI20" s="46">
        <v>0</v>
      </c>
      <c r="AJ20" s="3">
        <v>0</v>
      </c>
      <c r="AK20" s="1">
        <v>0</v>
      </c>
      <c r="AL20" s="4">
        <v>27.07</v>
      </c>
      <c r="AM20" s="4">
        <f t="shared" si="4"/>
        <v>0</v>
      </c>
      <c r="AO20" s="68"/>
      <c r="AP20" s="2">
        <v>43265</v>
      </c>
      <c r="AQ20" s="46">
        <v>1</v>
      </c>
      <c r="AR20" s="3">
        <v>11180</v>
      </c>
      <c r="AS20" s="1">
        <v>5.0712000000000002</v>
      </c>
      <c r="AT20" s="4">
        <v>27.07</v>
      </c>
      <c r="AU20" s="4">
        <f t="shared" si="5"/>
        <v>137.27738400000001</v>
      </c>
      <c r="AW20" s="68"/>
      <c r="AX20" s="15">
        <v>43295</v>
      </c>
      <c r="AY20" s="46">
        <v>0</v>
      </c>
      <c r="AZ20" s="3">
        <v>0</v>
      </c>
      <c r="BA20" s="1">
        <v>0</v>
      </c>
      <c r="BB20" s="4">
        <v>27.07</v>
      </c>
      <c r="BC20" s="4">
        <f t="shared" si="6"/>
        <v>0</v>
      </c>
      <c r="BE20" s="68"/>
      <c r="BF20" s="2">
        <v>43326</v>
      </c>
      <c r="BG20" s="46">
        <v>1</v>
      </c>
      <c r="BH20" s="3">
        <v>13300</v>
      </c>
      <c r="BI20" s="1">
        <v>6.0327999999999999</v>
      </c>
      <c r="BJ20" s="4">
        <v>27.07</v>
      </c>
      <c r="BK20" s="4">
        <f t="shared" si="7"/>
        <v>163.307896</v>
      </c>
      <c r="BM20" s="68"/>
      <c r="BN20" s="2">
        <v>43357</v>
      </c>
      <c r="BO20" s="50">
        <v>1</v>
      </c>
      <c r="BP20" s="3">
        <v>13040</v>
      </c>
      <c r="BQ20" s="1">
        <v>5.9149000000000003</v>
      </c>
      <c r="BR20" s="4">
        <v>27.07</v>
      </c>
      <c r="BS20" s="4">
        <f t="shared" si="8"/>
        <v>160.116343</v>
      </c>
      <c r="BU20" s="68"/>
      <c r="BV20" s="2">
        <v>43387</v>
      </c>
      <c r="BW20" s="1">
        <v>0</v>
      </c>
      <c r="BX20" s="3">
        <v>0</v>
      </c>
      <c r="BY20" s="12">
        <f t="shared" si="12"/>
        <v>0</v>
      </c>
      <c r="BZ20" s="4">
        <v>27.07</v>
      </c>
      <c r="CA20" s="4">
        <f t="shared" si="9"/>
        <v>0</v>
      </c>
      <c r="CC20" s="68"/>
      <c r="CD20" s="2">
        <v>43418</v>
      </c>
      <c r="CE20" s="1">
        <v>1</v>
      </c>
      <c r="CF20" s="3">
        <v>14100</v>
      </c>
      <c r="CG20" s="1">
        <v>6.3956999999999997</v>
      </c>
      <c r="CH20" s="4">
        <v>27.07</v>
      </c>
      <c r="CI20" s="4">
        <f t="shared" si="10"/>
        <v>173.13159899999999</v>
      </c>
      <c r="CK20" s="68"/>
      <c r="CL20" s="2">
        <v>43448</v>
      </c>
      <c r="CM20" s="1">
        <v>1</v>
      </c>
      <c r="CN20" s="3">
        <v>10680</v>
      </c>
      <c r="CO20" s="1">
        <v>4.8444000000000003</v>
      </c>
      <c r="CP20" s="4">
        <v>27.07</v>
      </c>
      <c r="CQ20" s="4">
        <f t="shared" si="11"/>
        <v>131.13790800000001</v>
      </c>
      <c r="CT20" s="1" t="s">
        <v>10</v>
      </c>
      <c r="CU20" s="1">
        <v>180</v>
      </c>
      <c r="CV20" s="11">
        <v>586</v>
      </c>
      <c r="CW20" s="5">
        <v>3.2666666666666702</v>
      </c>
    </row>
    <row r="21" spans="1:102" x14ac:dyDescent="0.25">
      <c r="A21" s="70"/>
      <c r="B21" s="2">
        <v>43115</v>
      </c>
      <c r="C21" s="46">
        <v>2</v>
      </c>
      <c r="D21" s="3">
        <v>20840</v>
      </c>
      <c r="E21" s="6">
        <v>9.4528999999999996</v>
      </c>
      <c r="F21" s="4">
        <v>27.07</v>
      </c>
      <c r="G21" s="4">
        <f>E21*F21</f>
        <v>255.89000299999998</v>
      </c>
      <c r="I21" s="70"/>
      <c r="J21" s="2">
        <v>43146</v>
      </c>
      <c r="K21" s="46">
        <v>1</v>
      </c>
      <c r="L21" s="3">
        <v>7060</v>
      </c>
      <c r="M21" s="6">
        <v>3.2023999999999999</v>
      </c>
      <c r="N21" s="4">
        <v>27.07</v>
      </c>
      <c r="O21" s="4">
        <f t="shared" si="1"/>
        <v>86.688968000000003</v>
      </c>
      <c r="Q21" s="68"/>
      <c r="R21" s="2">
        <v>43174</v>
      </c>
      <c r="S21" s="46">
        <v>1</v>
      </c>
      <c r="T21" s="3">
        <v>9180</v>
      </c>
      <c r="U21" s="6">
        <v>4.1639999999999997</v>
      </c>
      <c r="V21" s="4">
        <v>27.07</v>
      </c>
      <c r="W21" s="4">
        <f t="shared" si="2"/>
        <v>112.71947999999999</v>
      </c>
      <c r="Y21" s="68"/>
      <c r="Z21" s="2">
        <v>43205</v>
      </c>
      <c r="AA21" s="46">
        <v>0</v>
      </c>
      <c r="AB21" s="3">
        <v>0</v>
      </c>
      <c r="AC21" s="6">
        <v>0</v>
      </c>
      <c r="AD21" s="4">
        <v>27.07</v>
      </c>
      <c r="AE21" s="4">
        <f t="shared" si="3"/>
        <v>0</v>
      </c>
      <c r="AG21" s="68"/>
      <c r="AH21" s="2">
        <v>43235</v>
      </c>
      <c r="AI21" s="46">
        <v>1</v>
      </c>
      <c r="AJ21" s="3">
        <v>12860</v>
      </c>
      <c r="AK21" s="6">
        <v>5.8331999999999997</v>
      </c>
      <c r="AL21" s="4">
        <v>27.07</v>
      </c>
      <c r="AM21" s="4">
        <f t="shared" si="4"/>
        <v>157.90472399999999</v>
      </c>
      <c r="AO21" s="68"/>
      <c r="AP21" s="2">
        <v>43266</v>
      </c>
      <c r="AQ21" s="46">
        <v>1</v>
      </c>
      <c r="AR21" s="3">
        <v>11960</v>
      </c>
      <c r="AS21" s="6">
        <v>5.4249999999999998</v>
      </c>
      <c r="AT21" s="4">
        <v>27.07</v>
      </c>
      <c r="AU21" s="4">
        <f t="shared" si="5"/>
        <v>146.85475</v>
      </c>
      <c r="AW21" s="68"/>
      <c r="AX21" s="15">
        <v>43296</v>
      </c>
      <c r="AY21" s="46">
        <v>0</v>
      </c>
      <c r="AZ21" s="3">
        <v>0</v>
      </c>
      <c r="BA21" s="6">
        <v>0</v>
      </c>
      <c r="BB21" s="4">
        <v>27.07</v>
      </c>
      <c r="BC21" s="4">
        <f t="shared" si="6"/>
        <v>0</v>
      </c>
      <c r="BE21" s="68"/>
      <c r="BF21" s="2">
        <v>43327</v>
      </c>
      <c r="BG21" s="46">
        <v>0</v>
      </c>
      <c r="BH21" s="3">
        <v>0</v>
      </c>
      <c r="BI21" s="6">
        <v>0</v>
      </c>
      <c r="BJ21" s="4">
        <v>27.07</v>
      </c>
      <c r="BK21" s="4">
        <f t="shared" si="7"/>
        <v>0</v>
      </c>
      <c r="BM21" s="68"/>
      <c r="BN21" s="2">
        <v>43358</v>
      </c>
      <c r="BO21" s="50">
        <v>0</v>
      </c>
      <c r="BP21" s="3">
        <v>0</v>
      </c>
      <c r="BQ21" s="6">
        <v>0</v>
      </c>
      <c r="BR21" s="4">
        <v>27.07</v>
      </c>
      <c r="BS21" s="4">
        <f t="shared" si="8"/>
        <v>0</v>
      </c>
      <c r="BU21" s="68"/>
      <c r="BV21" s="2">
        <v>43388</v>
      </c>
      <c r="BW21" s="1">
        <v>1</v>
      </c>
      <c r="BX21" s="3">
        <v>12000</v>
      </c>
      <c r="BY21" s="12">
        <f t="shared" si="12"/>
        <v>5.4431075063627654</v>
      </c>
      <c r="BZ21" s="4">
        <v>27.07</v>
      </c>
      <c r="CA21" s="4">
        <f t="shared" si="9"/>
        <v>147.34492019724007</v>
      </c>
      <c r="CC21" s="68"/>
      <c r="CD21" s="2">
        <v>43419</v>
      </c>
      <c r="CE21" s="1">
        <v>2</v>
      </c>
      <c r="CF21" s="3">
        <v>15080</v>
      </c>
      <c r="CG21" s="6">
        <v>6.8402000000000003</v>
      </c>
      <c r="CH21" s="4">
        <v>27.07</v>
      </c>
      <c r="CI21" s="4">
        <f t="shared" si="10"/>
        <v>185.16421400000002</v>
      </c>
      <c r="CK21" s="68"/>
      <c r="CL21" s="2">
        <v>43449</v>
      </c>
      <c r="CM21" s="1">
        <v>0</v>
      </c>
      <c r="CN21" s="3">
        <v>0</v>
      </c>
      <c r="CO21" s="6">
        <v>0</v>
      </c>
      <c r="CP21" s="4">
        <v>27.07</v>
      </c>
      <c r="CQ21" s="4">
        <f t="shared" si="11"/>
        <v>0</v>
      </c>
      <c r="CT21" s="1" t="s">
        <v>11</v>
      </c>
      <c r="CU21" s="26">
        <v>280</v>
      </c>
      <c r="CV21" s="29">
        <v>938</v>
      </c>
      <c r="CW21" s="31">
        <v>3.35</v>
      </c>
    </row>
    <row r="22" spans="1:102" x14ac:dyDescent="0.25">
      <c r="A22" s="70"/>
      <c r="B22" s="2">
        <v>43116</v>
      </c>
      <c r="C22" s="46">
        <v>1</v>
      </c>
      <c r="D22" s="3">
        <v>9200</v>
      </c>
      <c r="E22" s="1">
        <v>4.1730999999999998</v>
      </c>
      <c r="F22" s="4">
        <v>27.07</v>
      </c>
      <c r="G22" s="4">
        <f t="shared" si="0"/>
        <v>112.965817</v>
      </c>
      <c r="I22" s="70"/>
      <c r="J22" s="2">
        <v>43147</v>
      </c>
      <c r="K22" s="46">
        <v>2</v>
      </c>
      <c r="L22" s="3">
        <v>14900</v>
      </c>
      <c r="M22" s="1">
        <v>6.7584999999999997</v>
      </c>
      <c r="N22" s="4">
        <v>27.07</v>
      </c>
      <c r="O22" s="4">
        <f t="shared" si="1"/>
        <v>182.952595</v>
      </c>
      <c r="Q22" s="68"/>
      <c r="R22" s="2">
        <v>43175</v>
      </c>
      <c r="S22" s="46">
        <v>1</v>
      </c>
      <c r="T22" s="3">
        <v>10260</v>
      </c>
      <c r="U22" s="1">
        <v>4.6539000000000001</v>
      </c>
      <c r="V22" s="4">
        <v>27.07</v>
      </c>
      <c r="W22" s="4">
        <f t="shared" si="2"/>
        <v>125.98107300000001</v>
      </c>
      <c r="Y22" s="68"/>
      <c r="Z22" s="2">
        <v>43206</v>
      </c>
      <c r="AA22" s="46">
        <v>0</v>
      </c>
      <c r="AB22" s="3">
        <v>0</v>
      </c>
      <c r="AC22" s="1">
        <v>0</v>
      </c>
      <c r="AD22" s="4">
        <v>27.07</v>
      </c>
      <c r="AE22" s="4">
        <f t="shared" si="3"/>
        <v>0</v>
      </c>
      <c r="AG22" s="68"/>
      <c r="AH22" s="2">
        <v>43236</v>
      </c>
      <c r="AI22" s="46">
        <v>1</v>
      </c>
      <c r="AJ22" s="3">
        <v>12640</v>
      </c>
      <c r="AK22" s="1">
        <v>5.7333999999999996</v>
      </c>
      <c r="AL22" s="4">
        <v>27.07</v>
      </c>
      <c r="AM22" s="4">
        <f t="shared" si="4"/>
        <v>155.203138</v>
      </c>
      <c r="AO22" s="68"/>
      <c r="AP22" s="2">
        <v>43267</v>
      </c>
      <c r="AQ22" s="46">
        <v>0</v>
      </c>
      <c r="AR22" s="3">
        <v>0</v>
      </c>
      <c r="AS22" s="1">
        <v>0</v>
      </c>
      <c r="AT22" s="4">
        <v>27.07</v>
      </c>
      <c r="AU22" s="4">
        <f t="shared" si="5"/>
        <v>0</v>
      </c>
      <c r="AW22" s="68"/>
      <c r="AX22" s="15">
        <v>43297</v>
      </c>
      <c r="AY22" s="46">
        <v>0</v>
      </c>
      <c r="AZ22" s="3">
        <v>0</v>
      </c>
      <c r="BA22" s="1">
        <v>0</v>
      </c>
      <c r="BB22" s="4">
        <v>27.07</v>
      </c>
      <c r="BC22" s="4">
        <f t="shared" si="6"/>
        <v>0</v>
      </c>
      <c r="BE22" s="68"/>
      <c r="BF22" s="2">
        <v>43328</v>
      </c>
      <c r="BG22" s="46">
        <v>1</v>
      </c>
      <c r="BH22" s="3">
        <v>10080</v>
      </c>
      <c r="BI22" s="1">
        <v>4.5721999999999996</v>
      </c>
      <c r="BJ22" s="4">
        <v>27.07</v>
      </c>
      <c r="BK22" s="4">
        <f t="shared" si="7"/>
        <v>123.769454</v>
      </c>
      <c r="BM22" s="68"/>
      <c r="BN22" s="2">
        <v>43359</v>
      </c>
      <c r="BO22" s="50">
        <v>0</v>
      </c>
      <c r="BP22" s="3">
        <v>0</v>
      </c>
      <c r="BQ22" s="1">
        <v>0</v>
      </c>
      <c r="BR22" s="4">
        <v>27.07</v>
      </c>
      <c r="BS22" s="4">
        <f t="shared" si="8"/>
        <v>0</v>
      </c>
      <c r="BU22" s="68"/>
      <c r="BV22" s="2">
        <v>43389</v>
      </c>
      <c r="BW22" s="1">
        <v>2</v>
      </c>
      <c r="BX22" s="3">
        <v>35520</v>
      </c>
      <c r="BY22" s="12">
        <f t="shared" si="12"/>
        <v>16.111598218833787</v>
      </c>
      <c r="BZ22" s="4">
        <v>27.07</v>
      </c>
      <c r="CA22" s="4">
        <f t="shared" si="9"/>
        <v>436.14096378383061</v>
      </c>
      <c r="CC22" s="68"/>
      <c r="CD22" s="2">
        <v>43420</v>
      </c>
      <c r="CE22" s="1">
        <v>1</v>
      </c>
      <c r="CF22" s="3">
        <v>9500</v>
      </c>
      <c r="CG22" s="1">
        <v>4.3090999999999999</v>
      </c>
      <c r="CH22" s="4">
        <v>27.07</v>
      </c>
      <c r="CI22" s="4">
        <f t="shared" si="10"/>
        <v>116.64733699999999</v>
      </c>
      <c r="CK22" s="68"/>
      <c r="CL22" s="2">
        <v>43450</v>
      </c>
      <c r="CM22" s="1">
        <v>0</v>
      </c>
      <c r="CN22" s="3">
        <v>0</v>
      </c>
      <c r="CO22" s="1">
        <v>0</v>
      </c>
      <c r="CP22" s="4">
        <v>27.07</v>
      </c>
      <c r="CQ22" s="4">
        <f t="shared" si="11"/>
        <v>0</v>
      </c>
      <c r="CT22" s="1" t="s">
        <v>12</v>
      </c>
      <c r="CU22" s="1">
        <v>120</v>
      </c>
      <c r="CV22" s="11">
        <v>398</v>
      </c>
      <c r="CW22" s="5">
        <v>3.3166666666666669</v>
      </c>
    </row>
    <row r="23" spans="1:102" x14ac:dyDescent="0.25">
      <c r="A23" s="70"/>
      <c r="B23" s="2">
        <v>43117</v>
      </c>
      <c r="C23" s="46">
        <v>1</v>
      </c>
      <c r="D23" s="3">
        <v>9360</v>
      </c>
      <c r="E23" s="1">
        <v>4.2455999999999996</v>
      </c>
      <c r="F23" s="4">
        <v>27.07</v>
      </c>
      <c r="G23" s="4">
        <f t="shared" si="0"/>
        <v>114.92839199999999</v>
      </c>
      <c r="I23" s="70"/>
      <c r="J23" s="2">
        <v>43148</v>
      </c>
      <c r="K23" s="46">
        <v>0</v>
      </c>
      <c r="L23" s="3">
        <v>0</v>
      </c>
      <c r="M23" s="1">
        <v>0</v>
      </c>
      <c r="N23" s="4">
        <v>27.07</v>
      </c>
      <c r="O23" s="4">
        <f t="shared" si="1"/>
        <v>0</v>
      </c>
      <c r="Q23" s="68"/>
      <c r="R23" s="2">
        <v>43176</v>
      </c>
      <c r="S23" s="46">
        <v>0</v>
      </c>
      <c r="T23" s="3">
        <v>0</v>
      </c>
      <c r="U23" s="1">
        <v>0</v>
      </c>
      <c r="V23" s="4">
        <v>27.07</v>
      </c>
      <c r="W23" s="4">
        <f t="shared" si="2"/>
        <v>0</v>
      </c>
      <c r="Y23" s="68"/>
      <c r="Z23" s="2">
        <v>43207</v>
      </c>
      <c r="AA23" s="46">
        <v>1</v>
      </c>
      <c r="AB23" s="3">
        <v>11960</v>
      </c>
      <c r="AC23" s="1">
        <v>5.4249999999999998</v>
      </c>
      <c r="AD23" s="4">
        <v>27.07</v>
      </c>
      <c r="AE23" s="4">
        <f>AC23*AD23</f>
        <v>146.85475</v>
      </c>
      <c r="AG23" s="68"/>
      <c r="AH23" s="2">
        <v>43237</v>
      </c>
      <c r="AI23" s="46">
        <v>1</v>
      </c>
      <c r="AJ23" s="3">
        <v>12500</v>
      </c>
      <c r="AK23" s="1">
        <v>5.6699000000000002</v>
      </c>
      <c r="AL23" s="4">
        <v>27.07</v>
      </c>
      <c r="AM23" s="4">
        <f t="shared" si="4"/>
        <v>153.484193</v>
      </c>
      <c r="AO23" s="68"/>
      <c r="AP23" s="2">
        <v>43268</v>
      </c>
      <c r="AQ23" s="46">
        <v>0</v>
      </c>
      <c r="AR23" s="3">
        <v>0</v>
      </c>
      <c r="AS23" s="1">
        <v>0</v>
      </c>
      <c r="AT23" s="4">
        <v>27.07</v>
      </c>
      <c r="AU23" s="4">
        <f t="shared" si="5"/>
        <v>0</v>
      </c>
      <c r="AW23" s="68"/>
      <c r="AX23" s="15">
        <v>43298</v>
      </c>
      <c r="AY23" s="46">
        <v>1</v>
      </c>
      <c r="AZ23" s="3">
        <v>13500</v>
      </c>
      <c r="BA23" s="1">
        <v>6.1234999999999999</v>
      </c>
      <c r="BB23" s="4">
        <v>27.07</v>
      </c>
      <c r="BC23" s="4">
        <f t="shared" si="6"/>
        <v>165.76314500000001</v>
      </c>
      <c r="BE23" s="68"/>
      <c r="BF23" s="2">
        <v>43329</v>
      </c>
      <c r="BG23" s="46">
        <v>1</v>
      </c>
      <c r="BH23" s="3">
        <v>11820</v>
      </c>
      <c r="BI23" s="1">
        <v>5.3615000000000004</v>
      </c>
      <c r="BJ23" s="4">
        <v>27.07</v>
      </c>
      <c r="BK23" s="4">
        <f t="shared" si="7"/>
        <v>145.135805</v>
      </c>
      <c r="BM23" s="68"/>
      <c r="BN23" s="2">
        <v>43360</v>
      </c>
      <c r="BO23" s="50">
        <v>0</v>
      </c>
      <c r="BP23" s="3">
        <v>0</v>
      </c>
      <c r="BQ23" s="1">
        <v>0</v>
      </c>
      <c r="BR23" s="4">
        <v>27.07</v>
      </c>
      <c r="BS23" s="4">
        <f t="shared" si="8"/>
        <v>0</v>
      </c>
      <c r="BU23" s="68"/>
      <c r="BV23" s="2">
        <v>43390</v>
      </c>
      <c r="BW23" s="1">
        <v>0</v>
      </c>
      <c r="BX23" s="3">
        <v>0</v>
      </c>
      <c r="BY23" s="12">
        <f t="shared" si="12"/>
        <v>0</v>
      </c>
      <c r="BZ23" s="4">
        <v>27.07</v>
      </c>
      <c r="CA23" s="4">
        <f t="shared" si="9"/>
        <v>0</v>
      </c>
      <c r="CC23" s="68"/>
      <c r="CD23" s="2">
        <v>43421</v>
      </c>
      <c r="CE23" s="1">
        <v>0</v>
      </c>
      <c r="CF23" s="3">
        <v>0</v>
      </c>
      <c r="CG23" s="1">
        <v>0</v>
      </c>
      <c r="CH23" s="4">
        <v>27.07</v>
      </c>
      <c r="CI23" s="4">
        <f t="shared" si="10"/>
        <v>0</v>
      </c>
      <c r="CK23" s="68"/>
      <c r="CL23" s="2">
        <v>43451</v>
      </c>
      <c r="CM23" s="1">
        <v>2</v>
      </c>
      <c r="CN23" s="3">
        <v>25820</v>
      </c>
      <c r="CO23" s="1">
        <v>11.7118</v>
      </c>
      <c r="CP23" s="4">
        <v>27.07</v>
      </c>
      <c r="CQ23" s="4">
        <f t="shared" si="11"/>
        <v>317.03842600000002</v>
      </c>
      <c r="CT23" s="1" t="s">
        <v>48</v>
      </c>
      <c r="CU23" s="1">
        <v>160</v>
      </c>
      <c r="CV23" s="11">
        <v>530</v>
      </c>
      <c r="CW23" s="5">
        <v>3.3125</v>
      </c>
    </row>
    <row r="24" spans="1:102" x14ac:dyDescent="0.25">
      <c r="A24" s="70"/>
      <c r="B24" s="2">
        <v>43118</v>
      </c>
      <c r="C24" s="46">
        <v>1</v>
      </c>
      <c r="D24" s="3">
        <v>8680</v>
      </c>
      <c r="E24" s="1">
        <v>3.9371999999999998</v>
      </c>
      <c r="F24" s="4">
        <v>27.07</v>
      </c>
      <c r="G24" s="4">
        <f t="shared" si="0"/>
        <v>106.580004</v>
      </c>
      <c r="I24" s="70"/>
      <c r="J24" s="2">
        <v>43149</v>
      </c>
      <c r="K24" s="46">
        <v>0</v>
      </c>
      <c r="L24" s="3">
        <v>0</v>
      </c>
      <c r="M24" s="1">
        <v>0</v>
      </c>
      <c r="N24" s="4">
        <v>27.07</v>
      </c>
      <c r="O24" s="4">
        <f t="shared" si="1"/>
        <v>0</v>
      </c>
      <c r="Q24" s="68"/>
      <c r="R24" s="2">
        <v>43177</v>
      </c>
      <c r="S24" s="46">
        <v>0</v>
      </c>
      <c r="T24" s="3">
        <v>0</v>
      </c>
      <c r="U24" s="1">
        <v>0</v>
      </c>
      <c r="V24" s="4">
        <v>27.07</v>
      </c>
      <c r="W24" s="4">
        <f t="shared" si="2"/>
        <v>0</v>
      </c>
      <c r="Y24" s="68"/>
      <c r="Z24" s="2">
        <v>43208</v>
      </c>
      <c r="AA24" s="46">
        <v>1</v>
      </c>
      <c r="AB24" s="3">
        <v>10500</v>
      </c>
      <c r="AC24" s="1">
        <v>4.7626999999999997</v>
      </c>
      <c r="AD24" s="4">
        <v>27.07</v>
      </c>
      <c r="AE24" s="4">
        <f>AC24*AD24</f>
        <v>128.926289</v>
      </c>
      <c r="AG24" s="68"/>
      <c r="AH24" s="2">
        <v>43238</v>
      </c>
      <c r="AI24" s="46">
        <v>1</v>
      </c>
      <c r="AJ24" s="3">
        <v>8720</v>
      </c>
      <c r="AK24" s="1">
        <v>3.9552999999999998</v>
      </c>
      <c r="AL24" s="4">
        <v>27.07</v>
      </c>
      <c r="AM24" s="4">
        <f t="shared" si="4"/>
        <v>107.069971</v>
      </c>
      <c r="AO24" s="68"/>
      <c r="AP24" s="2">
        <v>43269</v>
      </c>
      <c r="AQ24" s="46">
        <v>0</v>
      </c>
      <c r="AR24" s="3">
        <v>0</v>
      </c>
      <c r="AS24" s="1">
        <v>0</v>
      </c>
      <c r="AT24" s="4">
        <v>27.07</v>
      </c>
      <c r="AU24" s="4">
        <f t="shared" si="5"/>
        <v>0</v>
      </c>
      <c r="AW24" s="68"/>
      <c r="AX24" s="15">
        <v>43299</v>
      </c>
      <c r="AY24" s="46">
        <v>1</v>
      </c>
      <c r="AZ24" s="3">
        <v>11680</v>
      </c>
      <c r="BA24" s="1">
        <v>5.298</v>
      </c>
      <c r="BB24" s="4">
        <v>27.07</v>
      </c>
      <c r="BC24" s="4">
        <f t="shared" si="6"/>
        <v>143.41686000000001</v>
      </c>
      <c r="BE24" s="68"/>
      <c r="BF24" s="2">
        <v>43330</v>
      </c>
      <c r="BG24" s="46">
        <v>0</v>
      </c>
      <c r="BH24" s="3">
        <v>0</v>
      </c>
      <c r="BI24" s="1">
        <v>0</v>
      </c>
      <c r="BJ24" s="4">
        <v>27.07</v>
      </c>
      <c r="BK24" s="4">
        <f t="shared" si="7"/>
        <v>0</v>
      </c>
      <c r="BM24" s="68"/>
      <c r="BN24" s="2">
        <v>43361</v>
      </c>
      <c r="BO24" s="50">
        <v>1</v>
      </c>
      <c r="BP24" s="3">
        <v>13080</v>
      </c>
      <c r="BQ24" s="1">
        <v>5.9329999999999998</v>
      </c>
      <c r="BR24" s="4">
        <v>27.07</v>
      </c>
      <c r="BS24" s="4">
        <f t="shared" si="8"/>
        <v>160.60631000000001</v>
      </c>
      <c r="BU24" s="68"/>
      <c r="BV24" s="2">
        <v>43391</v>
      </c>
      <c r="BW24" s="1">
        <v>1</v>
      </c>
      <c r="BX24" s="3">
        <v>19800</v>
      </c>
      <c r="BY24" s="12">
        <f t="shared" si="12"/>
        <v>8.9811273854985636</v>
      </c>
      <c r="BZ24" s="4">
        <v>27.07</v>
      </c>
      <c r="CA24" s="4">
        <f t="shared" si="9"/>
        <v>243.11911832544612</v>
      </c>
      <c r="CC24" s="68"/>
      <c r="CD24" s="2">
        <v>43422</v>
      </c>
      <c r="CE24" s="1">
        <v>0</v>
      </c>
      <c r="CF24" s="3">
        <v>0</v>
      </c>
      <c r="CG24" s="1">
        <v>0</v>
      </c>
      <c r="CH24" s="4">
        <v>27.07</v>
      </c>
      <c r="CI24" s="4">
        <f t="shared" si="10"/>
        <v>0</v>
      </c>
      <c r="CK24" s="68"/>
      <c r="CL24" s="2">
        <v>43452</v>
      </c>
      <c r="CM24" s="1">
        <v>2</v>
      </c>
      <c r="CN24" s="3">
        <v>15000</v>
      </c>
      <c r="CO24" s="1">
        <v>6.8038999999999996</v>
      </c>
      <c r="CP24" s="4">
        <v>27.07</v>
      </c>
      <c r="CQ24" s="4">
        <f t="shared" si="11"/>
        <v>184.18157299999999</v>
      </c>
      <c r="CT24" s="1" t="s">
        <v>49</v>
      </c>
      <c r="CU24" s="1">
        <v>160</v>
      </c>
      <c r="CV24" s="11">
        <v>550</v>
      </c>
      <c r="CW24" s="5">
        <v>3.4375</v>
      </c>
    </row>
    <row r="25" spans="1:102" x14ac:dyDescent="0.25">
      <c r="A25" s="70"/>
      <c r="B25" s="2">
        <v>43119</v>
      </c>
      <c r="C25" s="46">
        <v>0</v>
      </c>
      <c r="D25" s="3">
        <v>0</v>
      </c>
      <c r="E25" s="1">
        <v>0</v>
      </c>
      <c r="F25" s="4">
        <v>27.07</v>
      </c>
      <c r="G25" s="4">
        <f t="shared" si="0"/>
        <v>0</v>
      </c>
      <c r="I25" s="70"/>
      <c r="J25" s="2">
        <v>43150</v>
      </c>
      <c r="K25" s="46">
        <v>1</v>
      </c>
      <c r="L25" s="3">
        <v>9580</v>
      </c>
      <c r="M25" s="1">
        <v>4.3453999999999997</v>
      </c>
      <c r="N25" s="4">
        <v>27.07</v>
      </c>
      <c r="O25" s="4">
        <f t="shared" si="1"/>
        <v>117.62997799999999</v>
      </c>
      <c r="Q25" s="68"/>
      <c r="R25" s="2">
        <v>43178</v>
      </c>
      <c r="S25" s="46">
        <v>0</v>
      </c>
      <c r="T25" s="3">
        <v>0</v>
      </c>
      <c r="U25" s="1">
        <v>0</v>
      </c>
      <c r="V25" s="4">
        <v>27.07</v>
      </c>
      <c r="W25" s="4">
        <f t="shared" si="2"/>
        <v>0</v>
      </c>
      <c r="Y25" s="68"/>
      <c r="Z25" s="2">
        <v>43209</v>
      </c>
      <c r="AA25" s="46">
        <v>1</v>
      </c>
      <c r="AB25" s="3">
        <v>10380</v>
      </c>
      <c r="AC25" s="1">
        <v>4.7083000000000004</v>
      </c>
      <c r="AD25" s="4">
        <v>27.07</v>
      </c>
      <c r="AE25" s="4">
        <f>AC25*AD25</f>
        <v>127.45368100000002</v>
      </c>
      <c r="AG25" s="68"/>
      <c r="AH25" s="2">
        <v>43239</v>
      </c>
      <c r="AI25" s="46">
        <v>0</v>
      </c>
      <c r="AJ25" s="3">
        <v>0</v>
      </c>
      <c r="AK25" s="1">
        <v>0</v>
      </c>
      <c r="AL25" s="4">
        <v>27.07</v>
      </c>
      <c r="AM25" s="4">
        <f t="shared" si="4"/>
        <v>0</v>
      </c>
      <c r="AO25" s="68"/>
      <c r="AP25" s="2">
        <v>43270</v>
      </c>
      <c r="AQ25" s="46">
        <v>1</v>
      </c>
      <c r="AR25" s="3">
        <v>13260</v>
      </c>
      <c r="AS25" s="1">
        <v>6.0145999999999997</v>
      </c>
      <c r="AT25" s="4">
        <v>27.07</v>
      </c>
      <c r="AU25" s="4">
        <f t="shared" si="5"/>
        <v>162.81522200000001</v>
      </c>
      <c r="AW25" s="68"/>
      <c r="AX25" s="15">
        <v>43300</v>
      </c>
      <c r="AY25" s="46">
        <v>0</v>
      </c>
      <c r="AZ25" s="3">
        <v>0</v>
      </c>
      <c r="BA25" s="1">
        <v>0</v>
      </c>
      <c r="BB25" s="4">
        <v>27.07</v>
      </c>
      <c r="BC25" s="4">
        <f t="shared" si="6"/>
        <v>0</v>
      </c>
      <c r="BE25" s="68"/>
      <c r="BF25" s="2">
        <v>43331</v>
      </c>
      <c r="BG25" s="46">
        <v>0</v>
      </c>
      <c r="BH25" s="3">
        <v>0</v>
      </c>
      <c r="BI25" s="1">
        <v>0</v>
      </c>
      <c r="BJ25" s="4">
        <v>27.07</v>
      </c>
      <c r="BK25" s="4">
        <f t="shared" si="7"/>
        <v>0</v>
      </c>
      <c r="BM25" s="68"/>
      <c r="BN25" s="2">
        <v>43362</v>
      </c>
      <c r="BO25" s="50">
        <v>1</v>
      </c>
      <c r="BP25" s="3">
        <v>12280</v>
      </c>
      <c r="BQ25" s="1">
        <v>5.5701000000000001</v>
      </c>
      <c r="BR25" s="4">
        <v>27.07</v>
      </c>
      <c r="BS25" s="4">
        <f t="shared" si="8"/>
        <v>150.78260700000001</v>
      </c>
      <c r="BU25" s="68"/>
      <c r="BV25" s="2">
        <v>43392</v>
      </c>
      <c r="BW25" s="1">
        <v>2</v>
      </c>
      <c r="BX25" s="3">
        <v>23000</v>
      </c>
      <c r="BY25" s="12">
        <f t="shared" si="12"/>
        <v>10.432622720528634</v>
      </c>
      <c r="BZ25" s="4">
        <v>27.07</v>
      </c>
      <c r="CA25" s="4">
        <f t="shared" si="9"/>
        <v>282.41109704471012</v>
      </c>
      <c r="CC25" s="68"/>
      <c r="CD25" s="2">
        <v>43423</v>
      </c>
      <c r="CE25" s="1">
        <v>2</v>
      </c>
      <c r="CF25" s="3">
        <v>20020</v>
      </c>
      <c r="CG25" s="1">
        <v>9.0808999999999997</v>
      </c>
      <c r="CH25" s="4">
        <v>27.07</v>
      </c>
      <c r="CI25" s="4">
        <f t="shared" si="10"/>
        <v>245.819963</v>
      </c>
      <c r="CK25" s="68"/>
      <c r="CL25" s="2">
        <v>43453</v>
      </c>
      <c r="CM25" s="1">
        <v>0</v>
      </c>
      <c r="CN25" s="3">
        <v>0</v>
      </c>
      <c r="CO25" s="1">
        <v>0</v>
      </c>
      <c r="CP25" s="4">
        <v>27.07</v>
      </c>
      <c r="CQ25" s="4">
        <f t="shared" si="11"/>
        <v>0</v>
      </c>
      <c r="CT25" s="1" t="s">
        <v>50</v>
      </c>
      <c r="CU25" s="1">
        <v>219</v>
      </c>
      <c r="CV25" s="11">
        <v>786.4</v>
      </c>
      <c r="CW25" s="5">
        <v>3.59375</v>
      </c>
    </row>
    <row r="26" spans="1:102" x14ac:dyDescent="0.25">
      <c r="A26" s="70"/>
      <c r="B26" s="2">
        <v>43120</v>
      </c>
      <c r="C26" s="46">
        <v>0</v>
      </c>
      <c r="D26" s="3">
        <v>0</v>
      </c>
      <c r="E26" s="1">
        <v>0</v>
      </c>
      <c r="F26" s="4">
        <v>27.07</v>
      </c>
      <c r="G26" s="4">
        <f t="shared" si="0"/>
        <v>0</v>
      </c>
      <c r="I26" s="70"/>
      <c r="J26" s="2">
        <v>43151</v>
      </c>
      <c r="K26" s="46">
        <v>1</v>
      </c>
      <c r="L26" s="3">
        <v>11000</v>
      </c>
      <c r="M26" s="1">
        <v>4.9894999999999996</v>
      </c>
      <c r="N26" s="4">
        <v>27.07</v>
      </c>
      <c r="O26" s="4">
        <f t="shared" si="1"/>
        <v>135.065765</v>
      </c>
      <c r="Q26" s="68"/>
      <c r="R26" s="2">
        <v>43179</v>
      </c>
      <c r="S26" s="46">
        <v>1</v>
      </c>
      <c r="T26" s="3">
        <v>12040</v>
      </c>
      <c r="U26" s="1">
        <v>5.4612999999999996</v>
      </c>
      <c r="V26" s="4">
        <v>27.07</v>
      </c>
      <c r="W26" s="4">
        <f t="shared" si="2"/>
        <v>147.837391</v>
      </c>
      <c r="Y26" s="68"/>
      <c r="Z26" s="2">
        <v>43210</v>
      </c>
      <c r="AA26" s="46">
        <v>1</v>
      </c>
      <c r="AB26" s="3">
        <v>10720</v>
      </c>
      <c r="AC26" s="1">
        <v>4.8624999999999998</v>
      </c>
      <c r="AD26" s="4">
        <v>27.07</v>
      </c>
      <c r="AE26" s="4">
        <f>AC26*AD26</f>
        <v>131.62787499999999</v>
      </c>
      <c r="AG26" s="68"/>
      <c r="AH26" s="2">
        <v>43240</v>
      </c>
      <c r="AI26" s="46">
        <v>0</v>
      </c>
      <c r="AJ26" s="3">
        <v>0</v>
      </c>
      <c r="AK26" s="1">
        <v>0</v>
      </c>
      <c r="AL26" s="4">
        <v>27.07</v>
      </c>
      <c r="AM26" s="4">
        <f t="shared" si="4"/>
        <v>0</v>
      </c>
      <c r="AO26" s="68"/>
      <c r="AP26" s="2">
        <v>43271</v>
      </c>
      <c r="AQ26" s="46">
        <v>0</v>
      </c>
      <c r="AR26" s="3">
        <v>0</v>
      </c>
      <c r="AS26" s="1">
        <v>0</v>
      </c>
      <c r="AT26" s="4">
        <v>27.07</v>
      </c>
      <c r="AU26" s="4">
        <f t="shared" si="5"/>
        <v>0</v>
      </c>
      <c r="AW26" s="68"/>
      <c r="AX26" s="15">
        <v>43301</v>
      </c>
      <c r="AY26" s="46">
        <v>1</v>
      </c>
      <c r="AZ26" s="3">
        <v>11440</v>
      </c>
      <c r="BA26" s="1">
        <v>5.1890999999999998</v>
      </c>
      <c r="BB26" s="4">
        <v>27.07</v>
      </c>
      <c r="BC26" s="4">
        <f t="shared" si="6"/>
        <v>140.46893699999998</v>
      </c>
      <c r="BE26" s="68"/>
      <c r="BF26" s="2">
        <v>43332</v>
      </c>
      <c r="BG26" s="50">
        <v>4</v>
      </c>
      <c r="BH26" s="3">
        <v>81120</v>
      </c>
      <c r="BI26" s="1">
        <v>36.795499999999997</v>
      </c>
      <c r="BJ26" s="4">
        <v>27.07</v>
      </c>
      <c r="BK26" s="4">
        <f t="shared" si="7"/>
        <v>996.05418499999996</v>
      </c>
      <c r="BM26" s="68"/>
      <c r="BN26" s="2">
        <v>43363</v>
      </c>
      <c r="BO26" s="50">
        <v>6</v>
      </c>
      <c r="BP26" s="3">
        <v>105960</v>
      </c>
      <c r="BQ26" s="1">
        <v>48.0627</v>
      </c>
      <c r="BR26" s="4">
        <v>27.07</v>
      </c>
      <c r="BS26" s="4">
        <f t="shared" si="8"/>
        <v>1301.0572890000001</v>
      </c>
      <c r="BU26" s="68"/>
      <c r="BV26" s="2">
        <v>43393</v>
      </c>
      <c r="BW26" s="1">
        <v>0</v>
      </c>
      <c r="BX26" s="3">
        <v>0</v>
      </c>
      <c r="BY26" s="12">
        <f t="shared" si="12"/>
        <v>0</v>
      </c>
      <c r="BZ26" s="4">
        <v>27.07</v>
      </c>
      <c r="CA26" s="4">
        <f t="shared" si="9"/>
        <v>0</v>
      </c>
      <c r="CC26" s="68"/>
      <c r="CD26" s="2">
        <v>43424</v>
      </c>
      <c r="CE26" s="1">
        <v>2</v>
      </c>
      <c r="CF26" s="3">
        <v>15240</v>
      </c>
      <c r="CG26" s="1">
        <v>6.9127999999999998</v>
      </c>
      <c r="CH26" s="4">
        <v>27.07</v>
      </c>
      <c r="CI26" s="4">
        <f t="shared" si="10"/>
        <v>187.12949599999999</v>
      </c>
      <c r="CK26" s="68"/>
      <c r="CL26" s="2">
        <v>43454</v>
      </c>
      <c r="CM26" s="1">
        <v>2</v>
      </c>
      <c r="CN26" s="3">
        <v>20560</v>
      </c>
      <c r="CO26" s="1">
        <v>9.3259000000000007</v>
      </c>
      <c r="CP26" s="4">
        <v>27.07</v>
      </c>
      <c r="CQ26" s="4">
        <f t="shared" si="11"/>
        <v>252.45211300000003</v>
      </c>
      <c r="CT26" s="1" t="s">
        <v>16</v>
      </c>
      <c r="CU26" s="1">
        <v>135</v>
      </c>
      <c r="CV26" s="11">
        <v>486</v>
      </c>
      <c r="CW26" s="5">
        <v>3.6</v>
      </c>
    </row>
    <row r="27" spans="1:102" x14ac:dyDescent="0.25">
      <c r="A27" s="70"/>
      <c r="B27" s="2">
        <v>43121</v>
      </c>
      <c r="C27" s="46">
        <v>1</v>
      </c>
      <c r="D27" s="3">
        <v>9720</v>
      </c>
      <c r="E27" s="1">
        <v>4.4089</v>
      </c>
      <c r="F27" s="4">
        <v>27.07</v>
      </c>
      <c r="G27" s="4">
        <f t="shared" si="0"/>
        <v>119.348923</v>
      </c>
      <c r="I27" s="70"/>
      <c r="J27" s="2">
        <v>43152</v>
      </c>
      <c r="K27" s="46">
        <v>1</v>
      </c>
      <c r="L27" s="3">
        <v>9040</v>
      </c>
      <c r="M27" s="1">
        <v>4.1005000000000003</v>
      </c>
      <c r="N27" s="4">
        <v>27.07</v>
      </c>
      <c r="O27" s="4">
        <f t="shared" si="1"/>
        <v>111.00053500000001</v>
      </c>
      <c r="Q27" s="68"/>
      <c r="R27" s="2">
        <v>43180</v>
      </c>
      <c r="S27" s="46">
        <v>1</v>
      </c>
      <c r="T27" s="3">
        <v>9280</v>
      </c>
      <c r="U27" s="1">
        <v>4.2092999999999998</v>
      </c>
      <c r="V27" s="4">
        <v>27.07</v>
      </c>
      <c r="W27" s="4">
        <f t="shared" si="2"/>
        <v>113.945751</v>
      </c>
      <c r="Y27" s="68"/>
      <c r="Z27" s="2">
        <v>43211</v>
      </c>
      <c r="AA27" s="46">
        <v>0</v>
      </c>
      <c r="AB27" s="3">
        <v>0</v>
      </c>
      <c r="AC27" s="1">
        <v>0</v>
      </c>
      <c r="AD27" s="4">
        <v>27.07</v>
      </c>
      <c r="AE27" s="4">
        <f t="shared" si="3"/>
        <v>0</v>
      </c>
      <c r="AG27" s="68"/>
      <c r="AH27" s="2">
        <v>43241</v>
      </c>
      <c r="AI27" s="46">
        <v>1</v>
      </c>
      <c r="AJ27" s="3">
        <v>13120</v>
      </c>
      <c r="AK27" s="1">
        <v>5.9511000000000003</v>
      </c>
      <c r="AL27" s="4">
        <v>27.07</v>
      </c>
      <c r="AM27" s="4">
        <f t="shared" si="4"/>
        <v>161.09627700000001</v>
      </c>
      <c r="AO27" s="68"/>
      <c r="AP27" s="2">
        <v>43272</v>
      </c>
      <c r="AQ27" s="46">
        <v>1</v>
      </c>
      <c r="AR27" s="3">
        <v>9700</v>
      </c>
      <c r="AS27" s="1">
        <v>4.3998999999999997</v>
      </c>
      <c r="AT27" s="4">
        <v>27.07</v>
      </c>
      <c r="AU27" s="4">
        <f t="shared" si="5"/>
        <v>119.10529299999999</v>
      </c>
      <c r="AW27" s="68"/>
      <c r="AX27" s="15">
        <v>43302</v>
      </c>
      <c r="AY27" s="46">
        <v>0</v>
      </c>
      <c r="AZ27" s="3">
        <v>0</v>
      </c>
      <c r="BA27" s="1">
        <v>0</v>
      </c>
      <c r="BB27" s="4">
        <v>27.07</v>
      </c>
      <c r="BC27" s="4">
        <f t="shared" si="6"/>
        <v>0</v>
      </c>
      <c r="BE27" s="68"/>
      <c r="BF27" s="2">
        <v>43333</v>
      </c>
      <c r="BG27" s="50">
        <v>5</v>
      </c>
      <c r="BH27" s="3">
        <v>104560</v>
      </c>
      <c r="BI27" s="1">
        <v>47.427700000000002</v>
      </c>
      <c r="BJ27" s="4">
        <v>27.07</v>
      </c>
      <c r="BK27" s="4">
        <f t="shared" si="7"/>
        <v>1283.867839</v>
      </c>
      <c r="BM27" s="68"/>
      <c r="BN27" s="2">
        <v>43364</v>
      </c>
      <c r="BO27" s="50">
        <v>1</v>
      </c>
      <c r="BP27" s="3">
        <v>12920</v>
      </c>
      <c r="BQ27" s="1">
        <v>5.8604000000000003</v>
      </c>
      <c r="BR27" s="4">
        <v>27.07</v>
      </c>
      <c r="BS27" s="4">
        <f t="shared" si="8"/>
        <v>158.64102800000001</v>
      </c>
      <c r="BU27" s="68"/>
      <c r="BV27" s="2">
        <v>43394</v>
      </c>
      <c r="BW27" s="1">
        <v>0</v>
      </c>
      <c r="BX27" s="3">
        <v>0</v>
      </c>
      <c r="BY27" s="12">
        <f t="shared" si="12"/>
        <v>0</v>
      </c>
      <c r="BZ27" s="4">
        <v>27.07</v>
      </c>
      <c r="CA27" s="4">
        <f t="shared" si="9"/>
        <v>0</v>
      </c>
      <c r="CC27" s="68"/>
      <c r="CD27" s="2">
        <v>43425</v>
      </c>
      <c r="CE27" s="1">
        <v>1</v>
      </c>
      <c r="CF27" s="3">
        <v>8920</v>
      </c>
      <c r="CG27" s="1">
        <v>4.0460000000000003</v>
      </c>
      <c r="CH27" s="4">
        <v>27.07</v>
      </c>
      <c r="CI27" s="4">
        <f t="shared" si="10"/>
        <v>109.52522</v>
      </c>
      <c r="CK27" s="68"/>
      <c r="CL27" s="2">
        <v>43455</v>
      </c>
      <c r="CM27" s="1">
        <v>1</v>
      </c>
      <c r="CN27" s="3">
        <v>10900</v>
      </c>
      <c r="CO27" s="1">
        <v>4.9442000000000004</v>
      </c>
      <c r="CP27" s="4">
        <v>27.07</v>
      </c>
      <c r="CQ27" s="4">
        <f t="shared" si="11"/>
        <v>133.839494</v>
      </c>
      <c r="CT27" s="1" t="s">
        <v>17</v>
      </c>
      <c r="CU27" s="1">
        <v>215</v>
      </c>
      <c r="CV27" s="11">
        <v>752.5</v>
      </c>
      <c r="CW27" s="5">
        <v>3.5</v>
      </c>
    </row>
    <row r="28" spans="1:102" x14ac:dyDescent="0.25">
      <c r="A28" s="70"/>
      <c r="B28" s="2">
        <v>43122</v>
      </c>
      <c r="C28" s="46">
        <v>1</v>
      </c>
      <c r="D28" s="3">
        <v>10520</v>
      </c>
      <c r="E28" s="1">
        <v>4.7717999999999998</v>
      </c>
      <c r="F28" s="4">
        <v>27.07</v>
      </c>
      <c r="G28" s="4">
        <f t="shared" si="0"/>
        <v>129.17262600000001</v>
      </c>
      <c r="I28" s="70"/>
      <c r="J28" s="2">
        <v>43153</v>
      </c>
      <c r="K28" s="46">
        <v>1</v>
      </c>
      <c r="L28" s="3">
        <v>7720</v>
      </c>
      <c r="M28" s="1">
        <v>3.5017</v>
      </c>
      <c r="N28" s="4">
        <v>27.07</v>
      </c>
      <c r="O28" s="4">
        <f t="shared" si="1"/>
        <v>94.791019000000006</v>
      </c>
      <c r="Q28" s="68"/>
      <c r="R28" s="2">
        <v>43181</v>
      </c>
      <c r="S28" s="46">
        <v>1</v>
      </c>
      <c r="T28" s="3">
        <v>10040</v>
      </c>
      <c r="U28" s="1">
        <v>4.5541</v>
      </c>
      <c r="V28" s="4">
        <v>27.07</v>
      </c>
      <c r="W28" s="4">
        <f t="shared" si="2"/>
        <v>123.279487</v>
      </c>
      <c r="Y28" s="68"/>
      <c r="Z28" s="2">
        <v>43212</v>
      </c>
      <c r="AA28" s="46">
        <v>0</v>
      </c>
      <c r="AB28" s="3">
        <v>0</v>
      </c>
      <c r="AC28" s="1">
        <v>0</v>
      </c>
      <c r="AD28" s="4">
        <v>27.07</v>
      </c>
      <c r="AE28" s="4">
        <f t="shared" si="3"/>
        <v>0</v>
      </c>
      <c r="AG28" s="68"/>
      <c r="AH28" s="2">
        <v>43242</v>
      </c>
      <c r="AI28" s="46">
        <v>1</v>
      </c>
      <c r="AJ28" s="3">
        <v>15260</v>
      </c>
      <c r="AK28" s="1">
        <v>6.9218000000000002</v>
      </c>
      <c r="AL28" s="4">
        <v>27.07</v>
      </c>
      <c r="AM28" s="4">
        <f t="shared" si="4"/>
        <v>187.37312600000001</v>
      </c>
      <c r="AO28" s="68"/>
      <c r="AP28" s="2">
        <v>43273</v>
      </c>
      <c r="AQ28" s="46">
        <v>1</v>
      </c>
      <c r="AR28" s="3">
        <v>11660</v>
      </c>
      <c r="AS28" s="1">
        <v>5.2888999999999999</v>
      </c>
      <c r="AT28" s="4">
        <v>27.07</v>
      </c>
      <c r="AU28" s="4">
        <f t="shared" si="5"/>
        <v>143.170523</v>
      </c>
      <c r="AW28" s="68"/>
      <c r="AX28" s="15">
        <v>43303</v>
      </c>
      <c r="AY28" s="46">
        <v>0</v>
      </c>
      <c r="AZ28" s="3">
        <v>0</v>
      </c>
      <c r="BA28" s="1">
        <v>0</v>
      </c>
      <c r="BB28" s="4">
        <v>27.07</v>
      </c>
      <c r="BC28" s="4">
        <f t="shared" si="6"/>
        <v>0</v>
      </c>
      <c r="BE28" s="68"/>
      <c r="BF28" s="2">
        <v>43334</v>
      </c>
      <c r="BG28" s="50">
        <v>5</v>
      </c>
      <c r="BH28" s="3">
        <v>117960</v>
      </c>
      <c r="BI28" s="1">
        <v>53.505800000000001</v>
      </c>
      <c r="BJ28" s="4">
        <v>27.07</v>
      </c>
      <c r="BK28" s="4">
        <f t="shared" si="7"/>
        <v>1448.402006</v>
      </c>
      <c r="BM28" s="68"/>
      <c r="BN28" s="2">
        <v>43365</v>
      </c>
      <c r="BO28" s="50">
        <v>0</v>
      </c>
      <c r="BP28" s="3">
        <v>0</v>
      </c>
      <c r="BQ28" s="1">
        <v>0</v>
      </c>
      <c r="BR28" s="4">
        <v>27.07</v>
      </c>
      <c r="BS28" s="4">
        <f t="shared" si="8"/>
        <v>0</v>
      </c>
      <c r="BU28" s="68"/>
      <c r="BV28" s="2">
        <v>43395</v>
      </c>
      <c r="BW28" s="1">
        <v>0</v>
      </c>
      <c r="BX28" s="3">
        <v>0</v>
      </c>
      <c r="BY28" s="12">
        <f t="shared" si="12"/>
        <v>0</v>
      </c>
      <c r="BZ28" s="4">
        <v>27.07</v>
      </c>
      <c r="CA28" s="4">
        <f t="shared" si="9"/>
        <v>0</v>
      </c>
      <c r="CC28" s="68"/>
      <c r="CD28" s="2">
        <v>43426</v>
      </c>
      <c r="CE28" s="1">
        <v>1</v>
      </c>
      <c r="CF28" s="3">
        <v>7780</v>
      </c>
      <c r="CG28" s="1">
        <v>3.5289999999999999</v>
      </c>
      <c r="CH28" s="4">
        <v>27.07</v>
      </c>
      <c r="CI28" s="4">
        <f t="shared" si="10"/>
        <v>95.530029999999996</v>
      </c>
      <c r="CK28" s="68"/>
      <c r="CL28" s="2">
        <v>43456</v>
      </c>
      <c r="CM28" s="1">
        <v>0</v>
      </c>
      <c r="CN28" s="3">
        <v>0</v>
      </c>
      <c r="CO28" s="1">
        <v>0</v>
      </c>
      <c r="CP28" s="4">
        <v>27.07</v>
      </c>
      <c r="CQ28" s="4">
        <f t="shared" si="11"/>
        <v>0</v>
      </c>
      <c r="CT28" s="1" t="s">
        <v>51</v>
      </c>
      <c r="CU28" s="1">
        <v>215</v>
      </c>
      <c r="CV28" s="11">
        <v>759.25</v>
      </c>
      <c r="CW28" s="5">
        <v>3.5374999999999996</v>
      </c>
    </row>
    <row r="29" spans="1:102" x14ac:dyDescent="0.25">
      <c r="A29" s="70"/>
      <c r="B29" s="2">
        <v>43123</v>
      </c>
      <c r="C29" s="46">
        <v>1</v>
      </c>
      <c r="D29" s="3">
        <v>12520</v>
      </c>
      <c r="E29" s="1">
        <v>5.6790000000000003</v>
      </c>
      <c r="F29" s="4">
        <v>27.07</v>
      </c>
      <c r="G29" s="4">
        <f t="shared" si="0"/>
        <v>153.73053000000002</v>
      </c>
      <c r="I29" s="70"/>
      <c r="J29" s="2">
        <v>43154</v>
      </c>
      <c r="K29" s="46">
        <v>1</v>
      </c>
      <c r="L29" s="3">
        <v>10640</v>
      </c>
      <c r="M29" s="1">
        <v>4.8262</v>
      </c>
      <c r="N29" s="4">
        <v>27.07</v>
      </c>
      <c r="O29" s="4">
        <f t="shared" si="1"/>
        <v>130.64523400000002</v>
      </c>
      <c r="Q29" s="68"/>
      <c r="R29" s="2">
        <v>43182</v>
      </c>
      <c r="S29" s="46">
        <v>0</v>
      </c>
      <c r="T29" s="3">
        <v>0</v>
      </c>
      <c r="U29" s="1">
        <v>0</v>
      </c>
      <c r="V29" s="4">
        <v>27.07</v>
      </c>
      <c r="W29" s="4">
        <f t="shared" si="2"/>
        <v>0</v>
      </c>
      <c r="Y29" s="68"/>
      <c r="Z29" s="2">
        <v>43213</v>
      </c>
      <c r="AA29" s="46">
        <v>1</v>
      </c>
      <c r="AB29" s="3">
        <v>16200</v>
      </c>
      <c r="AC29" s="1">
        <v>7.3482000000000003</v>
      </c>
      <c r="AD29" s="4">
        <v>27.07</v>
      </c>
      <c r="AE29" s="4">
        <f>AC29*AD29</f>
        <v>198.915774</v>
      </c>
      <c r="AG29" s="68"/>
      <c r="AH29" s="2">
        <v>43243</v>
      </c>
      <c r="AI29" s="46">
        <v>1</v>
      </c>
      <c r="AJ29" s="3">
        <v>10680</v>
      </c>
      <c r="AK29" s="1">
        <v>4.8444000000000003</v>
      </c>
      <c r="AL29" s="4">
        <v>27.07</v>
      </c>
      <c r="AM29" s="4">
        <f t="shared" si="4"/>
        <v>131.13790800000001</v>
      </c>
      <c r="AO29" s="68"/>
      <c r="AP29" s="2">
        <v>43274</v>
      </c>
      <c r="AQ29" s="46">
        <v>0</v>
      </c>
      <c r="AR29" s="3">
        <v>0</v>
      </c>
      <c r="AS29" s="1">
        <v>0</v>
      </c>
      <c r="AT29" s="4">
        <v>27.07</v>
      </c>
      <c r="AU29" s="4">
        <f t="shared" si="5"/>
        <v>0</v>
      </c>
      <c r="AW29" s="68"/>
      <c r="AX29" s="15">
        <v>43304</v>
      </c>
      <c r="AY29" s="46">
        <v>0</v>
      </c>
      <c r="AZ29" s="3">
        <v>0</v>
      </c>
      <c r="BA29" s="1">
        <v>0</v>
      </c>
      <c r="BB29" s="4">
        <v>27.07</v>
      </c>
      <c r="BC29" s="4">
        <f t="shared" si="6"/>
        <v>0</v>
      </c>
      <c r="BE29" s="68"/>
      <c r="BF29" s="2">
        <v>43335</v>
      </c>
      <c r="BG29" s="50">
        <v>1</v>
      </c>
      <c r="BH29" s="3">
        <v>13440</v>
      </c>
      <c r="BI29" s="1">
        <v>6.0963000000000003</v>
      </c>
      <c r="BJ29" s="4">
        <v>27.07</v>
      </c>
      <c r="BK29" s="4">
        <f t="shared" si="7"/>
        <v>165.02684100000002</v>
      </c>
      <c r="BM29" s="68"/>
      <c r="BN29" s="2">
        <v>43366</v>
      </c>
      <c r="BO29" s="50">
        <v>0</v>
      </c>
      <c r="BP29" s="3">
        <v>0</v>
      </c>
      <c r="BQ29" s="1">
        <v>0</v>
      </c>
      <c r="BR29" s="4">
        <v>27.07</v>
      </c>
      <c r="BS29" s="4">
        <f t="shared" si="8"/>
        <v>0</v>
      </c>
      <c r="BU29" s="68"/>
      <c r="BV29" s="2">
        <v>43396</v>
      </c>
      <c r="BW29" s="1">
        <v>1</v>
      </c>
      <c r="BX29" s="3">
        <v>13260</v>
      </c>
      <c r="BY29" s="12">
        <f t="shared" si="12"/>
        <v>6.0146337945308561</v>
      </c>
      <c r="BZ29" s="4">
        <v>27.07</v>
      </c>
      <c r="CA29" s="4">
        <f t="shared" si="9"/>
        <v>162.81613681795028</v>
      </c>
      <c r="CC29" s="68"/>
      <c r="CD29" s="2">
        <v>43427</v>
      </c>
      <c r="CE29" s="1">
        <v>2</v>
      </c>
      <c r="CF29" s="3">
        <v>17520</v>
      </c>
      <c r="CG29" s="1">
        <v>7.9469000000000003</v>
      </c>
      <c r="CH29" s="4">
        <v>27.07</v>
      </c>
      <c r="CI29" s="4">
        <f t="shared" si="10"/>
        <v>215.12258300000002</v>
      </c>
      <c r="CK29" s="68"/>
      <c r="CL29" s="2">
        <v>43457</v>
      </c>
      <c r="CM29" s="1">
        <v>0</v>
      </c>
      <c r="CN29" s="3">
        <v>0</v>
      </c>
      <c r="CO29" s="1">
        <v>0</v>
      </c>
      <c r="CP29" s="4">
        <v>27.07</v>
      </c>
      <c r="CQ29" s="4">
        <f t="shared" si="11"/>
        <v>0</v>
      </c>
      <c r="CT29" s="1" t="s">
        <v>52</v>
      </c>
      <c r="CU29" s="1">
        <v>280.29000000000002</v>
      </c>
      <c r="CV29" s="11">
        <v>966.6400000000001</v>
      </c>
      <c r="CW29" s="5">
        <v>3.4423029507554723</v>
      </c>
    </row>
    <row r="30" spans="1:102" x14ac:dyDescent="0.25">
      <c r="A30" s="70"/>
      <c r="B30" s="2">
        <v>43124</v>
      </c>
      <c r="C30" s="46">
        <v>1</v>
      </c>
      <c r="D30" s="3">
        <v>10860</v>
      </c>
      <c r="E30" s="1">
        <v>4.9260000000000002</v>
      </c>
      <c r="F30" s="4">
        <v>27.07</v>
      </c>
      <c r="G30" s="4">
        <f t="shared" si="0"/>
        <v>133.34682000000001</v>
      </c>
      <c r="I30" s="70"/>
      <c r="J30" s="2">
        <v>43155</v>
      </c>
      <c r="K30" s="46">
        <v>0</v>
      </c>
      <c r="L30" s="3">
        <v>0</v>
      </c>
      <c r="M30" s="1">
        <v>0</v>
      </c>
      <c r="N30" s="4">
        <v>27.07</v>
      </c>
      <c r="O30" s="4">
        <f t="shared" si="1"/>
        <v>0</v>
      </c>
      <c r="Q30" s="68"/>
      <c r="R30" s="2">
        <v>43183</v>
      </c>
      <c r="S30" s="46">
        <v>0</v>
      </c>
      <c r="T30" s="3">
        <v>0</v>
      </c>
      <c r="U30" s="1">
        <v>0</v>
      </c>
      <c r="V30" s="4">
        <v>27.07</v>
      </c>
      <c r="W30" s="4">
        <f t="shared" si="2"/>
        <v>0</v>
      </c>
      <c r="Y30" s="68"/>
      <c r="Z30" s="2">
        <v>43214</v>
      </c>
      <c r="AA30" s="46">
        <v>1</v>
      </c>
      <c r="AB30" s="3">
        <v>14100</v>
      </c>
      <c r="AC30" s="1">
        <v>6.3956999999999997</v>
      </c>
      <c r="AD30" s="4">
        <v>27.07</v>
      </c>
      <c r="AE30" s="4">
        <f>AC30*AD30</f>
        <v>173.13159899999999</v>
      </c>
      <c r="AG30" s="68"/>
      <c r="AH30" s="2">
        <v>43244</v>
      </c>
      <c r="AI30" s="46">
        <v>1</v>
      </c>
      <c r="AJ30" s="3">
        <v>10020</v>
      </c>
      <c r="AK30" s="1">
        <v>4.5449999999999999</v>
      </c>
      <c r="AL30" s="4">
        <v>27.07</v>
      </c>
      <c r="AM30" s="4">
        <f t="shared" si="4"/>
        <v>123.03315000000001</v>
      </c>
      <c r="AO30" s="68"/>
      <c r="AP30" s="2">
        <v>43275</v>
      </c>
      <c r="AQ30" s="46">
        <v>0</v>
      </c>
      <c r="AR30" s="3">
        <v>0</v>
      </c>
      <c r="AS30" s="1">
        <v>0</v>
      </c>
      <c r="AT30" s="4">
        <v>27.07</v>
      </c>
      <c r="AU30" s="4">
        <f t="shared" si="5"/>
        <v>0</v>
      </c>
      <c r="AW30" s="68"/>
      <c r="AX30" s="15">
        <v>43305</v>
      </c>
      <c r="AY30" s="49">
        <v>1</v>
      </c>
      <c r="AZ30" s="3">
        <v>12680</v>
      </c>
      <c r="BA30" s="1">
        <v>5.7515999999999998</v>
      </c>
      <c r="BB30" s="4">
        <v>27.07</v>
      </c>
      <c r="BC30" s="4">
        <f t="shared" si="6"/>
        <v>155.69581199999999</v>
      </c>
      <c r="BE30" s="68"/>
      <c r="BF30" s="2">
        <v>43336</v>
      </c>
      <c r="BG30" s="46">
        <v>0</v>
      </c>
      <c r="BH30" s="3">
        <v>0</v>
      </c>
      <c r="BI30" s="1">
        <v>0</v>
      </c>
      <c r="BJ30" s="4">
        <v>27.07</v>
      </c>
      <c r="BK30" s="4">
        <f t="shared" si="7"/>
        <v>0</v>
      </c>
      <c r="BM30" s="68"/>
      <c r="BN30" s="2">
        <v>43367</v>
      </c>
      <c r="BO30" s="50">
        <v>1</v>
      </c>
      <c r="BP30" s="3">
        <v>12640</v>
      </c>
      <c r="BQ30" s="1">
        <v>5.7333999999999996</v>
      </c>
      <c r="BR30" s="4">
        <v>27.07</v>
      </c>
      <c r="BS30" s="4">
        <f t="shared" si="8"/>
        <v>155.203138</v>
      </c>
      <c r="BU30" s="68"/>
      <c r="BV30" s="2">
        <v>43397</v>
      </c>
      <c r="BW30" s="1">
        <v>1</v>
      </c>
      <c r="BX30" s="3">
        <v>12600</v>
      </c>
      <c r="BY30" s="12">
        <f t="shared" si="12"/>
        <v>5.7152628816809043</v>
      </c>
      <c r="BZ30" s="4">
        <v>27.07</v>
      </c>
      <c r="CA30" s="4">
        <f t="shared" si="9"/>
        <v>154.71216620710209</v>
      </c>
      <c r="CC30" s="68"/>
      <c r="CD30" s="2">
        <v>43428</v>
      </c>
      <c r="CE30" s="1">
        <v>0</v>
      </c>
      <c r="CF30" s="3">
        <v>0</v>
      </c>
      <c r="CG30" s="1">
        <v>0</v>
      </c>
      <c r="CH30" s="4">
        <v>27.07</v>
      </c>
      <c r="CI30" s="4">
        <f t="shared" si="10"/>
        <v>0</v>
      </c>
      <c r="CK30" s="68"/>
      <c r="CL30" s="2">
        <v>43458</v>
      </c>
      <c r="CM30" s="1">
        <v>2</v>
      </c>
      <c r="CN30" s="3">
        <v>19400</v>
      </c>
      <c r="CO30" s="1">
        <v>8.7996999999999996</v>
      </c>
      <c r="CP30" s="4">
        <v>27.07</v>
      </c>
      <c r="CQ30" s="4">
        <f t="shared" si="11"/>
        <v>238.20787899999999</v>
      </c>
      <c r="CT30" s="1" t="s">
        <v>20</v>
      </c>
      <c r="CU30" s="1">
        <v>235</v>
      </c>
      <c r="CV30" s="11">
        <v>787.45</v>
      </c>
      <c r="CW30" s="5">
        <v>3.362741935483871</v>
      </c>
    </row>
    <row r="31" spans="1:102" x14ac:dyDescent="0.25">
      <c r="A31" s="70"/>
      <c r="B31" s="2">
        <v>43125</v>
      </c>
      <c r="C31" s="46">
        <v>1</v>
      </c>
      <c r="D31" s="3">
        <v>9280</v>
      </c>
      <c r="E31" s="1">
        <v>4.2092999999999998</v>
      </c>
      <c r="F31" s="4">
        <v>27.07</v>
      </c>
      <c r="G31" s="4">
        <f t="shared" si="0"/>
        <v>113.945751</v>
      </c>
      <c r="I31" s="70"/>
      <c r="J31" s="2">
        <v>43156</v>
      </c>
      <c r="K31" s="46">
        <v>0</v>
      </c>
      <c r="L31" s="3">
        <v>0</v>
      </c>
      <c r="M31" s="1">
        <v>0</v>
      </c>
      <c r="N31" s="4">
        <v>27.07</v>
      </c>
      <c r="O31" s="4">
        <f t="shared" si="1"/>
        <v>0</v>
      </c>
      <c r="Q31" s="68"/>
      <c r="R31" s="2">
        <v>43184</v>
      </c>
      <c r="S31" s="46">
        <v>0</v>
      </c>
      <c r="T31" s="3">
        <v>0</v>
      </c>
      <c r="U31" s="1">
        <v>0</v>
      </c>
      <c r="V31" s="4">
        <v>27.07</v>
      </c>
      <c r="W31" s="4">
        <f t="shared" si="2"/>
        <v>0</v>
      </c>
      <c r="Y31" s="68"/>
      <c r="Z31" s="2">
        <v>43215</v>
      </c>
      <c r="AA31" s="46">
        <v>1</v>
      </c>
      <c r="AB31" s="3">
        <v>11700</v>
      </c>
      <c r="AC31" s="1">
        <v>5.3070000000000004</v>
      </c>
      <c r="AD31" s="4">
        <v>27.07</v>
      </c>
      <c r="AE31" s="4">
        <f t="shared" si="3"/>
        <v>143.66049000000001</v>
      </c>
      <c r="AG31" s="68"/>
      <c r="AH31" s="2">
        <v>43245</v>
      </c>
      <c r="AI31" s="46">
        <v>1</v>
      </c>
      <c r="AJ31" s="3">
        <v>11580</v>
      </c>
      <c r="AK31" s="1">
        <v>5.2526000000000002</v>
      </c>
      <c r="AL31" s="4">
        <v>27.07</v>
      </c>
      <c r="AM31" s="4">
        <f t="shared" si="4"/>
        <v>142.187882</v>
      </c>
      <c r="AO31" s="68"/>
      <c r="AP31" s="2">
        <v>43276</v>
      </c>
      <c r="AQ31" s="46">
        <v>0</v>
      </c>
      <c r="AR31" s="3">
        <v>0</v>
      </c>
      <c r="AS31" s="1">
        <v>0</v>
      </c>
      <c r="AT31" s="4">
        <v>27.07</v>
      </c>
      <c r="AU31" s="4">
        <f t="shared" si="5"/>
        <v>0</v>
      </c>
      <c r="AW31" s="68"/>
      <c r="AX31" s="15">
        <v>43306</v>
      </c>
      <c r="AY31" s="46">
        <v>1</v>
      </c>
      <c r="AZ31" s="3">
        <v>12820</v>
      </c>
      <c r="BA31" s="1">
        <v>5.8151000000000002</v>
      </c>
      <c r="BB31" s="4">
        <v>27.07</v>
      </c>
      <c r="BC31" s="4">
        <f t="shared" si="6"/>
        <v>157.41475700000001</v>
      </c>
      <c r="BE31" s="68"/>
      <c r="BF31" s="2">
        <v>43337</v>
      </c>
      <c r="BG31" s="46">
        <v>0</v>
      </c>
      <c r="BH31" s="3">
        <v>0</v>
      </c>
      <c r="BI31" s="1">
        <v>0</v>
      </c>
      <c r="BJ31" s="4">
        <v>27.07</v>
      </c>
      <c r="BK31" s="4">
        <f t="shared" si="7"/>
        <v>0</v>
      </c>
      <c r="BM31" s="68"/>
      <c r="BN31" s="2">
        <v>43368</v>
      </c>
      <c r="BO31" s="50">
        <v>2</v>
      </c>
      <c r="BP31" s="3">
        <v>24140</v>
      </c>
      <c r="BQ31" s="1">
        <v>10.9497</v>
      </c>
      <c r="BR31" s="4">
        <v>27.07</v>
      </c>
      <c r="BS31" s="4">
        <f t="shared" si="8"/>
        <v>296.40837900000002</v>
      </c>
      <c r="BU31" s="68"/>
      <c r="BV31" s="2">
        <v>43398</v>
      </c>
      <c r="BW31" s="1">
        <v>1</v>
      </c>
      <c r="BX31" s="3">
        <v>13620</v>
      </c>
      <c r="BY31" s="12">
        <f t="shared" si="12"/>
        <v>6.1779270197217393</v>
      </c>
      <c r="BZ31" s="4">
        <v>27.07</v>
      </c>
      <c r="CA31" s="4">
        <f t="shared" si="9"/>
        <v>167.23648442386749</v>
      </c>
      <c r="CC31" s="68"/>
      <c r="CD31" s="2">
        <v>43429</v>
      </c>
      <c r="CE31" s="1">
        <v>0</v>
      </c>
      <c r="CF31" s="3">
        <v>0</v>
      </c>
      <c r="CG31" s="1">
        <v>0</v>
      </c>
      <c r="CH31" s="4">
        <v>27.07</v>
      </c>
      <c r="CI31" s="4">
        <f t="shared" si="10"/>
        <v>0</v>
      </c>
      <c r="CK31" s="68"/>
      <c r="CL31" s="2">
        <v>43459</v>
      </c>
      <c r="CM31" s="1">
        <v>0</v>
      </c>
      <c r="CN31" s="3">
        <v>0</v>
      </c>
      <c r="CO31" s="1">
        <v>0</v>
      </c>
      <c r="CP31" s="4">
        <v>27.07</v>
      </c>
      <c r="CQ31" s="4">
        <f t="shared" si="11"/>
        <v>0</v>
      </c>
      <c r="CT31" s="1" t="s">
        <v>21</v>
      </c>
      <c r="CU31" s="1">
        <v>250</v>
      </c>
      <c r="CV31" s="11">
        <v>763.6</v>
      </c>
      <c r="CW31" s="5">
        <v>3.0664705882352941</v>
      </c>
    </row>
    <row r="32" spans="1:102" x14ac:dyDescent="0.25">
      <c r="A32" s="70"/>
      <c r="B32" s="2">
        <v>43126</v>
      </c>
      <c r="C32" s="46">
        <v>1</v>
      </c>
      <c r="D32" s="3">
        <v>8900</v>
      </c>
      <c r="E32" s="1">
        <v>4.0369999999999999</v>
      </c>
      <c r="F32" s="4">
        <v>27.07</v>
      </c>
      <c r="G32" s="4">
        <f t="shared" si="0"/>
        <v>109.28158999999999</v>
      </c>
      <c r="I32" s="70"/>
      <c r="J32" s="2">
        <v>43157</v>
      </c>
      <c r="K32" s="49">
        <v>1</v>
      </c>
      <c r="L32" s="3">
        <v>9660</v>
      </c>
      <c r="M32" s="1">
        <v>4.3817000000000004</v>
      </c>
      <c r="N32" s="4">
        <v>27.07</v>
      </c>
      <c r="O32" s="4">
        <f t="shared" si="1"/>
        <v>118.61261900000001</v>
      </c>
      <c r="Q32" s="68"/>
      <c r="R32" s="2">
        <v>43185</v>
      </c>
      <c r="S32" s="46">
        <v>0</v>
      </c>
      <c r="T32" s="3">
        <v>0</v>
      </c>
      <c r="U32" s="1">
        <v>0</v>
      </c>
      <c r="V32" s="4">
        <v>27.07</v>
      </c>
      <c r="W32" s="4">
        <f t="shared" si="2"/>
        <v>0</v>
      </c>
      <c r="Y32" s="68"/>
      <c r="Z32" s="2">
        <v>43216</v>
      </c>
      <c r="AA32" s="46">
        <v>1</v>
      </c>
      <c r="AB32" s="3">
        <v>11180</v>
      </c>
      <c r="AC32" s="1">
        <v>5.0712000000000002</v>
      </c>
      <c r="AD32" s="4">
        <v>27.07</v>
      </c>
      <c r="AE32" s="4">
        <f>AC32*AD32</f>
        <v>137.27738400000001</v>
      </c>
      <c r="AG32" s="68"/>
      <c r="AH32" s="2">
        <v>43246</v>
      </c>
      <c r="AI32" s="46">
        <v>0</v>
      </c>
      <c r="AJ32" s="3">
        <v>0</v>
      </c>
      <c r="AK32" s="1">
        <v>0</v>
      </c>
      <c r="AL32" s="4">
        <v>27.07</v>
      </c>
      <c r="AM32" s="4">
        <f t="shared" si="4"/>
        <v>0</v>
      </c>
      <c r="AO32" s="68"/>
      <c r="AP32" s="2">
        <v>43277</v>
      </c>
      <c r="AQ32" s="46">
        <v>1</v>
      </c>
      <c r="AR32" s="3">
        <v>10700</v>
      </c>
      <c r="AS32" s="1">
        <v>4.8533999999999997</v>
      </c>
      <c r="AT32" s="4">
        <v>27.07</v>
      </c>
      <c r="AU32" s="4">
        <f t="shared" si="5"/>
        <v>131.38153800000001</v>
      </c>
      <c r="AW32" s="68"/>
      <c r="AX32" s="15">
        <v>43307</v>
      </c>
      <c r="AY32" s="46">
        <v>1</v>
      </c>
      <c r="AZ32" s="3">
        <v>10820</v>
      </c>
      <c r="BA32" s="1">
        <v>4.9078999999999997</v>
      </c>
      <c r="BB32" s="4">
        <v>27.07</v>
      </c>
      <c r="BC32" s="4">
        <f t="shared" si="6"/>
        <v>132.856853</v>
      </c>
      <c r="BE32" s="68"/>
      <c r="BF32" s="2">
        <v>43338</v>
      </c>
      <c r="BG32" s="46">
        <v>0</v>
      </c>
      <c r="BH32" s="3">
        <v>0</v>
      </c>
      <c r="BI32" s="1">
        <v>0</v>
      </c>
      <c r="BJ32" s="4">
        <v>27.07</v>
      </c>
      <c r="BK32" s="4">
        <f t="shared" si="7"/>
        <v>0</v>
      </c>
      <c r="BM32" s="68"/>
      <c r="BN32" s="2">
        <v>43369</v>
      </c>
      <c r="BO32" s="50">
        <v>1</v>
      </c>
      <c r="BP32" s="3">
        <v>10980</v>
      </c>
      <c r="BQ32" s="1">
        <v>4.9805000000000001</v>
      </c>
      <c r="BR32" s="4">
        <v>27.07</v>
      </c>
      <c r="BS32" s="4">
        <f t="shared" si="8"/>
        <v>134.822135</v>
      </c>
      <c r="BU32" s="68"/>
      <c r="BV32" s="2">
        <v>43399</v>
      </c>
      <c r="BW32" s="1">
        <v>1</v>
      </c>
      <c r="BX32" s="3">
        <v>20980</v>
      </c>
      <c r="BY32" s="12">
        <f t="shared" si="12"/>
        <v>9.5163662902909021</v>
      </c>
      <c r="BZ32" s="4">
        <v>27.07</v>
      </c>
      <c r="CA32" s="4">
        <f t="shared" si="9"/>
        <v>257.60803547817471</v>
      </c>
      <c r="CC32" s="68"/>
      <c r="CD32" s="2">
        <v>43430</v>
      </c>
      <c r="CE32" s="1">
        <v>2</v>
      </c>
      <c r="CF32" s="3">
        <v>19440</v>
      </c>
      <c r="CG32" s="1">
        <v>8.8178000000000001</v>
      </c>
      <c r="CH32" s="4">
        <v>27.07</v>
      </c>
      <c r="CI32" s="4">
        <f t="shared" si="10"/>
        <v>238.697846</v>
      </c>
      <c r="CK32" s="68"/>
      <c r="CL32" s="2">
        <v>43460</v>
      </c>
      <c r="CM32" s="1">
        <v>2</v>
      </c>
      <c r="CN32" s="3">
        <v>20140</v>
      </c>
      <c r="CO32" s="1">
        <v>9.1354000000000006</v>
      </c>
      <c r="CP32" s="4">
        <v>27.07</v>
      </c>
      <c r="CQ32" s="4">
        <f t="shared" si="11"/>
        <v>247.29527800000002</v>
      </c>
      <c r="CT32" s="56" t="s">
        <v>9</v>
      </c>
      <c r="CU32" s="56">
        <f>SUM(CU20:CU31)</f>
        <v>2449.29</v>
      </c>
      <c r="CV32" s="59">
        <f>SUM(CV20:CV31)</f>
        <v>8303.84</v>
      </c>
      <c r="CW32" s="60">
        <f>AVERAGE(CW20:CW31)</f>
        <v>3.3988415673173313</v>
      </c>
    </row>
    <row r="33" spans="1:102" x14ac:dyDescent="0.25">
      <c r="A33" s="70"/>
      <c r="B33" s="2">
        <v>43127</v>
      </c>
      <c r="C33" s="46">
        <v>0</v>
      </c>
      <c r="D33" s="3">
        <v>0</v>
      </c>
      <c r="E33" s="1">
        <v>0</v>
      </c>
      <c r="F33" s="4">
        <v>27.07</v>
      </c>
      <c r="G33" s="4">
        <f t="shared" si="0"/>
        <v>0</v>
      </c>
      <c r="I33" s="70"/>
      <c r="J33" s="2">
        <v>43158</v>
      </c>
      <c r="K33" s="46">
        <v>1</v>
      </c>
      <c r="L33" s="3">
        <v>12440</v>
      </c>
      <c r="M33" s="1">
        <v>5.6426999999999996</v>
      </c>
      <c r="N33" s="4">
        <v>27.07</v>
      </c>
      <c r="O33" s="4">
        <f t="shared" si="1"/>
        <v>152.74788899999999</v>
      </c>
      <c r="Q33" s="68"/>
      <c r="R33" s="2">
        <v>43186</v>
      </c>
      <c r="S33" s="46">
        <v>0</v>
      </c>
      <c r="T33" s="3">
        <v>0</v>
      </c>
      <c r="U33" s="1">
        <v>0</v>
      </c>
      <c r="V33" s="4">
        <v>27.07</v>
      </c>
      <c r="W33" s="4">
        <f t="shared" si="2"/>
        <v>0</v>
      </c>
      <c r="Y33" s="68"/>
      <c r="Z33" s="2">
        <v>43217</v>
      </c>
      <c r="AA33" s="46">
        <v>1</v>
      </c>
      <c r="AB33" s="3">
        <v>10400</v>
      </c>
      <c r="AC33" s="1">
        <v>4.7173999999999996</v>
      </c>
      <c r="AD33" s="4">
        <v>27.07</v>
      </c>
      <c r="AE33" s="4">
        <f>AC33*AD33</f>
        <v>127.70001799999999</v>
      </c>
      <c r="AG33" s="68"/>
      <c r="AH33" s="2">
        <v>43247</v>
      </c>
      <c r="AI33" s="46">
        <v>0</v>
      </c>
      <c r="AJ33" s="3">
        <v>0</v>
      </c>
      <c r="AK33" s="1">
        <v>0</v>
      </c>
      <c r="AL33" s="4">
        <v>27.07</v>
      </c>
      <c r="AM33" s="4">
        <f t="shared" si="4"/>
        <v>0</v>
      </c>
      <c r="AO33" s="68"/>
      <c r="AP33" s="2">
        <v>43278</v>
      </c>
      <c r="AQ33" s="46">
        <v>1</v>
      </c>
      <c r="AR33" s="3">
        <v>8580</v>
      </c>
      <c r="AS33" s="1">
        <v>3.8917999999999999</v>
      </c>
      <c r="AT33" s="4">
        <v>27.07</v>
      </c>
      <c r="AU33" s="4">
        <f t="shared" si="5"/>
        <v>105.351026</v>
      </c>
      <c r="AW33" s="68"/>
      <c r="AX33" s="15">
        <v>43308</v>
      </c>
      <c r="AY33" s="46">
        <v>1</v>
      </c>
      <c r="AZ33" s="3">
        <v>11040</v>
      </c>
      <c r="BA33" s="1">
        <v>5.0076999999999998</v>
      </c>
      <c r="BB33" s="4">
        <v>27.07</v>
      </c>
      <c r="BC33" s="4">
        <f t="shared" si="6"/>
        <v>135.55843899999999</v>
      </c>
      <c r="BE33" s="68"/>
      <c r="BF33" s="2">
        <v>43339</v>
      </c>
      <c r="BG33" s="46">
        <v>1</v>
      </c>
      <c r="BH33" s="3">
        <v>13360</v>
      </c>
      <c r="BI33" s="1">
        <v>6.06</v>
      </c>
      <c r="BJ33" s="4">
        <v>27.07</v>
      </c>
      <c r="BK33" s="4">
        <f t="shared" si="7"/>
        <v>164.04419999999999</v>
      </c>
      <c r="BM33" s="68"/>
      <c r="BN33" s="2">
        <v>43370</v>
      </c>
      <c r="BO33" s="50">
        <v>1</v>
      </c>
      <c r="BP33" s="3">
        <v>13760</v>
      </c>
      <c r="BQ33" s="1">
        <v>6.2413999999999996</v>
      </c>
      <c r="BR33" s="4">
        <v>27.07</v>
      </c>
      <c r="BS33" s="4">
        <f t="shared" si="8"/>
        <v>168.95469799999998</v>
      </c>
      <c r="BU33" s="68"/>
      <c r="BV33" s="2">
        <v>43400</v>
      </c>
      <c r="BW33" s="1">
        <v>0</v>
      </c>
      <c r="BX33" s="3">
        <v>0</v>
      </c>
      <c r="BY33" s="12">
        <f t="shared" si="12"/>
        <v>0</v>
      </c>
      <c r="BZ33" s="4">
        <v>27.07</v>
      </c>
      <c r="CA33" s="4">
        <f t="shared" si="9"/>
        <v>0</v>
      </c>
      <c r="CC33" s="68"/>
      <c r="CD33" s="2">
        <v>43431</v>
      </c>
      <c r="CE33" s="1">
        <v>1</v>
      </c>
      <c r="CF33" s="3">
        <v>9480</v>
      </c>
      <c r="CG33" s="1">
        <v>4.3000999999999996</v>
      </c>
      <c r="CH33" s="4">
        <v>27.07</v>
      </c>
      <c r="CI33" s="4">
        <f t="shared" si="10"/>
        <v>116.403707</v>
      </c>
      <c r="CK33" s="68"/>
      <c r="CL33" s="2">
        <v>43461</v>
      </c>
      <c r="CM33" s="1">
        <v>1</v>
      </c>
      <c r="CN33" s="3">
        <v>12780</v>
      </c>
      <c r="CO33" s="1">
        <v>5.7968999999999999</v>
      </c>
      <c r="CP33" s="4">
        <v>27.07</v>
      </c>
      <c r="CQ33" s="4">
        <f t="shared" si="11"/>
        <v>156.92208299999999</v>
      </c>
      <c r="CS33" s="64" t="s">
        <v>64</v>
      </c>
      <c r="CT33" s="64"/>
      <c r="CU33" s="64"/>
      <c r="CV33" s="64"/>
      <c r="CW33" s="64"/>
      <c r="CX33" s="64"/>
    </row>
    <row r="34" spans="1:102" x14ac:dyDescent="0.25">
      <c r="A34" s="70"/>
      <c r="B34" s="2">
        <v>43128</v>
      </c>
      <c r="C34" s="46">
        <v>0</v>
      </c>
      <c r="D34" s="3">
        <v>0</v>
      </c>
      <c r="E34" s="1">
        <v>0</v>
      </c>
      <c r="F34" s="4">
        <v>27.07</v>
      </c>
      <c r="G34" s="4">
        <f t="shared" si="0"/>
        <v>0</v>
      </c>
      <c r="I34" s="70"/>
      <c r="J34" s="2">
        <v>43159</v>
      </c>
      <c r="K34" s="46">
        <v>1</v>
      </c>
      <c r="L34" s="3">
        <v>9460</v>
      </c>
      <c r="M34" s="12">
        <v>4.2910000000000004</v>
      </c>
      <c r="N34" s="4">
        <v>27.07</v>
      </c>
      <c r="O34" s="4">
        <f>M34*N34</f>
        <v>116.15737000000001</v>
      </c>
      <c r="Q34" s="68"/>
      <c r="R34" s="2">
        <v>43187</v>
      </c>
      <c r="S34" s="46">
        <v>1</v>
      </c>
      <c r="T34" s="3">
        <v>8960</v>
      </c>
      <c r="U34" s="1">
        <v>4.0641999999999996</v>
      </c>
      <c r="V34" s="4">
        <v>27.07</v>
      </c>
      <c r="W34" s="4">
        <f t="shared" si="2"/>
        <v>110.01789399999998</v>
      </c>
      <c r="Y34" s="68"/>
      <c r="Z34" s="2">
        <v>43218</v>
      </c>
      <c r="AA34" s="46">
        <v>0</v>
      </c>
      <c r="AB34" s="3">
        <v>0</v>
      </c>
      <c r="AC34" s="1">
        <v>0</v>
      </c>
      <c r="AD34" s="4">
        <v>27.07</v>
      </c>
      <c r="AE34" s="4">
        <f t="shared" si="3"/>
        <v>0</v>
      </c>
      <c r="AG34" s="68"/>
      <c r="AH34" s="2">
        <v>43248</v>
      </c>
      <c r="AI34" s="46">
        <v>1</v>
      </c>
      <c r="AJ34" s="3">
        <v>14360</v>
      </c>
      <c r="AK34" s="1">
        <v>6.5136000000000003</v>
      </c>
      <c r="AL34" s="4">
        <v>27.07</v>
      </c>
      <c r="AM34" s="4">
        <f t="shared" si="4"/>
        <v>176.32315200000002</v>
      </c>
      <c r="AO34" s="68"/>
      <c r="AP34" s="2">
        <v>43279</v>
      </c>
      <c r="AQ34" s="46">
        <v>1</v>
      </c>
      <c r="AR34" s="3">
        <v>11700</v>
      </c>
      <c r="AS34" s="1">
        <v>5.3070000000000004</v>
      </c>
      <c r="AT34" s="4">
        <v>27.07</v>
      </c>
      <c r="AU34" s="4">
        <f t="shared" si="5"/>
        <v>143.66049000000001</v>
      </c>
      <c r="AW34" s="68"/>
      <c r="AX34" s="15">
        <v>43309</v>
      </c>
      <c r="AY34" s="46">
        <v>0</v>
      </c>
      <c r="AZ34" s="3">
        <v>0</v>
      </c>
      <c r="BA34" s="1">
        <v>0</v>
      </c>
      <c r="BB34" s="4">
        <v>27.07</v>
      </c>
      <c r="BC34" s="4">
        <f t="shared" si="6"/>
        <v>0</v>
      </c>
      <c r="BE34" s="68"/>
      <c r="BF34" s="2">
        <v>43340</v>
      </c>
      <c r="BG34" s="46">
        <v>0</v>
      </c>
      <c r="BH34" s="3">
        <v>0</v>
      </c>
      <c r="BI34" s="1">
        <v>0</v>
      </c>
      <c r="BJ34" s="4">
        <v>27.07</v>
      </c>
      <c r="BK34" s="4">
        <f t="shared" si="7"/>
        <v>0</v>
      </c>
      <c r="BM34" s="68"/>
      <c r="BN34" s="2">
        <v>43371</v>
      </c>
      <c r="BO34" s="50">
        <v>0</v>
      </c>
      <c r="BP34" s="3">
        <v>0</v>
      </c>
      <c r="BQ34" s="1">
        <v>0</v>
      </c>
      <c r="BR34" s="4">
        <v>27.07</v>
      </c>
      <c r="BS34" s="4">
        <f t="shared" si="8"/>
        <v>0</v>
      </c>
      <c r="BU34" s="68"/>
      <c r="BV34" s="2">
        <v>43401</v>
      </c>
      <c r="BW34" s="1">
        <v>0</v>
      </c>
      <c r="BX34" s="3">
        <v>0</v>
      </c>
      <c r="BY34" s="12">
        <f t="shared" si="12"/>
        <v>0</v>
      </c>
      <c r="BZ34" s="4">
        <v>27.07</v>
      </c>
      <c r="CA34" s="4">
        <f t="shared" si="9"/>
        <v>0</v>
      </c>
      <c r="CC34" s="68"/>
      <c r="CD34" s="2">
        <v>43432</v>
      </c>
      <c r="CE34" s="1">
        <v>1</v>
      </c>
      <c r="CF34" s="3">
        <v>10480</v>
      </c>
      <c r="CG34" s="1">
        <v>4.7537000000000003</v>
      </c>
      <c r="CH34" s="4">
        <v>27.07</v>
      </c>
      <c r="CI34" s="4">
        <f t="shared" si="10"/>
        <v>128.682659</v>
      </c>
      <c r="CK34" s="68"/>
      <c r="CL34" s="2">
        <v>43462</v>
      </c>
      <c r="CM34" s="1">
        <v>1</v>
      </c>
      <c r="CN34" s="3">
        <v>9740</v>
      </c>
      <c r="CO34" s="1">
        <v>4.4180000000000001</v>
      </c>
      <c r="CP34" s="4">
        <v>27.07</v>
      </c>
      <c r="CQ34" s="4">
        <f t="shared" si="11"/>
        <v>119.59526000000001</v>
      </c>
      <c r="CT34" s="52" t="s">
        <v>47</v>
      </c>
      <c r="CU34" s="52" t="s">
        <v>53</v>
      </c>
      <c r="CV34" s="52" t="s">
        <v>65</v>
      </c>
    </row>
    <row r="35" spans="1:102" x14ac:dyDescent="0.25">
      <c r="A35" s="70"/>
      <c r="B35" s="2">
        <v>43129</v>
      </c>
      <c r="C35" s="46">
        <v>2</v>
      </c>
      <c r="D35" s="3">
        <v>16780</v>
      </c>
      <c r="E35" s="1">
        <v>7.6113</v>
      </c>
      <c r="F35" s="4">
        <v>27.07</v>
      </c>
      <c r="G35" s="4">
        <f t="shared" si="0"/>
        <v>206.037891</v>
      </c>
      <c r="I35" s="70"/>
      <c r="J35" s="2"/>
      <c r="K35" s="46"/>
      <c r="L35" s="3"/>
      <c r="M35" s="1"/>
      <c r="N35" s="4"/>
      <c r="O35" s="4"/>
      <c r="Q35" s="68"/>
      <c r="R35" s="2">
        <v>43188</v>
      </c>
      <c r="S35" s="46">
        <v>0</v>
      </c>
      <c r="T35" s="3">
        <v>0</v>
      </c>
      <c r="U35" s="1">
        <v>0</v>
      </c>
      <c r="V35" s="4">
        <v>27.07</v>
      </c>
      <c r="W35" s="4">
        <f t="shared" si="2"/>
        <v>0</v>
      </c>
      <c r="Y35" s="68"/>
      <c r="Z35" s="2">
        <v>43219</v>
      </c>
      <c r="AA35" s="46">
        <v>0</v>
      </c>
      <c r="AB35" s="3">
        <v>0</v>
      </c>
      <c r="AC35" s="1">
        <v>0</v>
      </c>
      <c r="AD35" s="4">
        <v>27.07</v>
      </c>
      <c r="AE35" s="4">
        <f t="shared" si="3"/>
        <v>0</v>
      </c>
      <c r="AG35" s="68"/>
      <c r="AH35" s="2">
        <v>43249</v>
      </c>
      <c r="AI35" s="46">
        <v>1</v>
      </c>
      <c r="AJ35" s="3">
        <v>14860</v>
      </c>
      <c r="AK35" s="1">
        <v>6.7404000000000002</v>
      </c>
      <c r="AL35" s="4">
        <v>27.07</v>
      </c>
      <c r="AM35" s="4">
        <f t="shared" si="4"/>
        <v>182.462628</v>
      </c>
      <c r="AO35" s="68"/>
      <c r="AP35" s="2">
        <v>43280</v>
      </c>
      <c r="AQ35" s="46">
        <v>0</v>
      </c>
      <c r="AR35" s="3">
        <v>0</v>
      </c>
      <c r="AS35" s="1">
        <v>0</v>
      </c>
      <c r="AT35" s="4">
        <v>27.07</v>
      </c>
      <c r="AU35" s="4">
        <f t="shared" si="5"/>
        <v>0</v>
      </c>
      <c r="AW35" s="68"/>
      <c r="AX35" s="15">
        <v>43310</v>
      </c>
      <c r="AY35" s="46">
        <v>0</v>
      </c>
      <c r="AZ35" s="3">
        <v>0</v>
      </c>
      <c r="BA35" s="1">
        <v>0</v>
      </c>
      <c r="BB35" s="4">
        <v>27.07</v>
      </c>
      <c r="BC35" s="4">
        <f t="shared" si="6"/>
        <v>0</v>
      </c>
      <c r="BE35" s="68"/>
      <c r="BF35" s="2">
        <v>43341</v>
      </c>
      <c r="BG35" s="46">
        <v>1</v>
      </c>
      <c r="BH35" s="3">
        <v>11340</v>
      </c>
      <c r="BI35" s="1">
        <v>5.1436999999999999</v>
      </c>
      <c r="BJ35" s="4">
        <v>27.07</v>
      </c>
      <c r="BK35" s="4">
        <f t="shared" si="7"/>
        <v>139.239959</v>
      </c>
      <c r="BM35" s="68"/>
      <c r="BN35" s="2">
        <v>43372</v>
      </c>
      <c r="BO35" s="50">
        <v>0</v>
      </c>
      <c r="BP35" s="3">
        <v>0</v>
      </c>
      <c r="BQ35" s="1">
        <v>0</v>
      </c>
      <c r="BR35" s="4">
        <v>27.07</v>
      </c>
      <c r="BS35" s="4">
        <f t="shared" si="8"/>
        <v>0</v>
      </c>
      <c r="BU35" s="68"/>
      <c r="BV35" s="2">
        <v>43402</v>
      </c>
      <c r="BW35" s="1">
        <v>1</v>
      </c>
      <c r="BX35" s="3">
        <v>13220</v>
      </c>
      <c r="BY35" s="12">
        <f t="shared" si="12"/>
        <v>5.99649010284298</v>
      </c>
      <c r="BZ35" s="4">
        <v>27.07</v>
      </c>
      <c r="CA35" s="4">
        <f t="shared" si="9"/>
        <v>162.32498708395946</v>
      </c>
      <c r="CC35" s="68"/>
      <c r="CD35" s="2">
        <v>43433</v>
      </c>
      <c r="CE35" s="1">
        <v>2</v>
      </c>
      <c r="CF35" s="3">
        <v>18000</v>
      </c>
      <c r="CG35" s="1">
        <v>8.1646999999999998</v>
      </c>
      <c r="CH35" s="4">
        <v>27.07</v>
      </c>
      <c r="CI35" s="4">
        <f t="shared" si="10"/>
        <v>221.018429</v>
      </c>
      <c r="CK35" s="68"/>
      <c r="CL35" s="2">
        <v>43463</v>
      </c>
      <c r="CM35" s="1">
        <v>0</v>
      </c>
      <c r="CN35" s="3">
        <v>0</v>
      </c>
      <c r="CO35" s="1">
        <v>0</v>
      </c>
      <c r="CP35" s="4">
        <v>27.07</v>
      </c>
      <c r="CQ35" s="4">
        <f t="shared" si="11"/>
        <v>0</v>
      </c>
      <c r="CT35" s="1" t="s">
        <v>10</v>
      </c>
      <c r="CU35" s="5">
        <v>8.1818181818181817</v>
      </c>
      <c r="CV35" s="11">
        <v>26.727272727272727</v>
      </c>
    </row>
    <row r="36" spans="1:102" x14ac:dyDescent="0.25">
      <c r="A36" s="70"/>
      <c r="B36" s="2">
        <v>43130</v>
      </c>
      <c r="C36" s="46">
        <v>2</v>
      </c>
      <c r="D36" s="3">
        <v>17120</v>
      </c>
      <c r="E36" s="1">
        <v>7.7655000000000003</v>
      </c>
      <c r="F36" s="4">
        <v>27.07</v>
      </c>
      <c r="G36" s="4">
        <f t="shared" si="0"/>
        <v>210.212085</v>
      </c>
      <c r="I36" s="70"/>
      <c r="J36" s="2"/>
      <c r="K36" s="46"/>
      <c r="L36" s="3"/>
      <c r="M36" s="1"/>
      <c r="N36" s="4"/>
      <c r="O36" s="4"/>
      <c r="Q36" s="68"/>
      <c r="R36" s="2">
        <v>43189</v>
      </c>
      <c r="S36" s="46">
        <v>0</v>
      </c>
      <c r="T36" s="3">
        <v>0</v>
      </c>
      <c r="U36" s="1">
        <v>0</v>
      </c>
      <c r="V36" s="4">
        <v>27.07</v>
      </c>
      <c r="W36" s="4">
        <f t="shared" si="2"/>
        <v>0</v>
      </c>
      <c r="Y36" s="68"/>
      <c r="Z36" s="2">
        <v>43220</v>
      </c>
      <c r="AA36" s="46">
        <v>0</v>
      </c>
      <c r="AB36" s="3">
        <v>0</v>
      </c>
      <c r="AC36" s="1">
        <v>0</v>
      </c>
      <c r="AD36" s="4">
        <v>27.07</v>
      </c>
      <c r="AE36" s="4">
        <f t="shared" si="3"/>
        <v>0</v>
      </c>
      <c r="AG36" s="68"/>
      <c r="AH36" s="2">
        <v>43250</v>
      </c>
      <c r="AI36" s="46">
        <v>1</v>
      </c>
      <c r="AJ36" s="3">
        <v>12060</v>
      </c>
      <c r="AK36" s="1">
        <v>5.4702999999999999</v>
      </c>
      <c r="AL36" s="4">
        <v>27.07</v>
      </c>
      <c r="AM36" s="4">
        <f t="shared" si="4"/>
        <v>148.08102099999999</v>
      </c>
      <c r="AO36" s="68"/>
      <c r="AP36" s="2">
        <v>43281</v>
      </c>
      <c r="AQ36" s="46">
        <v>0</v>
      </c>
      <c r="AR36" s="3">
        <v>0</v>
      </c>
      <c r="AS36" s="1">
        <v>0</v>
      </c>
      <c r="AT36" s="4">
        <v>27.07</v>
      </c>
      <c r="AU36" s="4">
        <f t="shared" si="5"/>
        <v>0</v>
      </c>
      <c r="AW36" s="68"/>
      <c r="AX36" s="15">
        <v>43311</v>
      </c>
      <c r="AY36" s="46">
        <v>0</v>
      </c>
      <c r="AZ36" s="3">
        <v>0</v>
      </c>
      <c r="BA36" s="1">
        <v>0</v>
      </c>
      <c r="BB36" s="4">
        <v>27.07</v>
      </c>
      <c r="BC36" s="4">
        <f t="shared" si="6"/>
        <v>0</v>
      </c>
      <c r="BE36" s="68"/>
      <c r="BF36" s="2">
        <v>43342</v>
      </c>
      <c r="BG36" s="46">
        <v>1</v>
      </c>
      <c r="BH36" s="3">
        <v>13440</v>
      </c>
      <c r="BI36" s="1">
        <v>6.0963000000000003</v>
      </c>
      <c r="BJ36" s="4">
        <v>27.07</v>
      </c>
      <c r="BK36" s="4">
        <f t="shared" si="7"/>
        <v>165.02684100000002</v>
      </c>
      <c r="BM36" s="68"/>
      <c r="BN36" s="2">
        <v>43373</v>
      </c>
      <c r="BO36" s="50">
        <v>0</v>
      </c>
      <c r="BP36" s="3">
        <v>0</v>
      </c>
      <c r="BQ36" s="1">
        <v>0</v>
      </c>
      <c r="BR36" s="4">
        <v>27.07</v>
      </c>
      <c r="BS36" s="4">
        <f t="shared" si="8"/>
        <v>0</v>
      </c>
      <c r="BU36" s="68"/>
      <c r="BV36" s="2">
        <v>43403</v>
      </c>
      <c r="BW36" s="1">
        <v>1</v>
      </c>
      <c r="BX36" s="3">
        <v>13660</v>
      </c>
      <c r="BY36" s="12">
        <f t="shared" si="12"/>
        <v>6.1960707114096154</v>
      </c>
      <c r="BZ36" s="4">
        <v>27.07</v>
      </c>
      <c r="CA36" s="4">
        <f t="shared" si="9"/>
        <v>167.72763415785829</v>
      </c>
      <c r="CC36" s="68"/>
      <c r="CD36" s="2">
        <v>43434</v>
      </c>
      <c r="CE36" s="1">
        <v>1</v>
      </c>
      <c r="CF36" s="3">
        <v>10460</v>
      </c>
      <c r="CG36" s="1">
        <v>4.7446000000000002</v>
      </c>
      <c r="CH36" s="4">
        <v>27.07</v>
      </c>
      <c r="CI36" s="4">
        <f t="shared" si="10"/>
        <v>128.43632200000002</v>
      </c>
      <c r="CK36" s="68"/>
      <c r="CL36" s="2">
        <v>43464</v>
      </c>
      <c r="CM36" s="1">
        <v>0</v>
      </c>
      <c r="CN36" s="3">
        <v>0</v>
      </c>
      <c r="CO36" s="1">
        <v>0</v>
      </c>
      <c r="CP36" s="4">
        <v>27.07</v>
      </c>
      <c r="CQ36" s="4">
        <f t="shared" si="11"/>
        <v>0</v>
      </c>
      <c r="CT36" s="1" t="s">
        <v>11</v>
      </c>
      <c r="CU36" s="31">
        <v>12.173913043478262</v>
      </c>
      <c r="CV36" s="29">
        <v>40.782608695652179</v>
      </c>
    </row>
    <row r="37" spans="1:102" x14ac:dyDescent="0.25">
      <c r="A37" s="70"/>
      <c r="B37" s="2">
        <v>43131</v>
      </c>
      <c r="C37" s="46">
        <v>1</v>
      </c>
      <c r="D37" s="3">
        <v>7340</v>
      </c>
      <c r="E37" s="1">
        <v>3.3294000000000001</v>
      </c>
      <c r="F37" s="4">
        <v>27.07</v>
      </c>
      <c r="G37" s="4">
        <f t="shared" si="0"/>
        <v>90.126857999999999</v>
      </c>
      <c r="I37" s="70"/>
      <c r="J37" s="2"/>
      <c r="K37" s="46"/>
      <c r="L37" s="3"/>
      <c r="M37" s="1"/>
      <c r="N37" s="4"/>
      <c r="O37" s="4"/>
      <c r="Q37" s="68"/>
      <c r="R37" s="2">
        <v>43190</v>
      </c>
      <c r="S37" s="46">
        <v>0</v>
      </c>
      <c r="T37" s="3">
        <v>0</v>
      </c>
      <c r="U37" s="1">
        <v>0</v>
      </c>
      <c r="V37" s="4">
        <v>27.07</v>
      </c>
      <c r="W37" s="4">
        <f t="shared" si="2"/>
        <v>0</v>
      </c>
      <c r="Y37" s="68"/>
      <c r="Z37" s="2"/>
      <c r="AA37" s="46"/>
      <c r="AB37" s="3"/>
      <c r="AC37" s="1"/>
      <c r="AD37" s="4"/>
      <c r="AE37" s="4"/>
      <c r="AG37" s="68"/>
      <c r="AH37" s="2">
        <v>43251</v>
      </c>
      <c r="AI37" s="46">
        <v>1</v>
      </c>
      <c r="AJ37" s="3">
        <v>9660</v>
      </c>
      <c r="AK37" s="1">
        <v>4.3817000000000004</v>
      </c>
      <c r="AL37" s="4">
        <v>27.07</v>
      </c>
      <c r="AM37" s="4">
        <f t="shared" si="4"/>
        <v>118.61261900000001</v>
      </c>
      <c r="AO37" s="68"/>
      <c r="AP37" s="2"/>
      <c r="AQ37" s="46"/>
      <c r="AR37" s="3"/>
      <c r="AS37" s="1"/>
      <c r="AT37" s="4"/>
      <c r="AU37" s="4"/>
      <c r="AW37" s="68"/>
      <c r="AX37" s="15">
        <v>43312</v>
      </c>
      <c r="AY37" s="46">
        <v>0</v>
      </c>
      <c r="AZ37" s="3">
        <v>0</v>
      </c>
      <c r="BA37" s="1">
        <v>0</v>
      </c>
      <c r="BB37" s="4">
        <v>27.07</v>
      </c>
      <c r="BC37" s="4">
        <f t="shared" si="6"/>
        <v>0</v>
      </c>
      <c r="BE37" s="68"/>
      <c r="BF37" s="2">
        <v>43343</v>
      </c>
      <c r="BG37" s="46">
        <v>1</v>
      </c>
      <c r="BH37" s="3">
        <v>11020</v>
      </c>
      <c r="BI37" s="1">
        <v>4.9985999999999997</v>
      </c>
      <c r="BJ37" s="4">
        <v>27.07</v>
      </c>
      <c r="BK37" s="4">
        <f t="shared" si="7"/>
        <v>135.31210199999998</v>
      </c>
      <c r="BM37" s="68"/>
      <c r="BN37" s="2"/>
      <c r="BO37" s="50"/>
      <c r="BP37" s="3"/>
      <c r="BQ37" s="1"/>
      <c r="BR37" s="4"/>
      <c r="BS37" s="4"/>
      <c r="BU37" s="68"/>
      <c r="BV37" s="2">
        <v>43404</v>
      </c>
      <c r="BW37" s="1">
        <v>1</v>
      </c>
      <c r="BX37" s="3">
        <v>11760</v>
      </c>
      <c r="BY37" s="12">
        <v>5.3342999999999998</v>
      </c>
      <c r="BZ37" s="4">
        <v>27.07</v>
      </c>
      <c r="CA37" s="4">
        <f t="shared" si="9"/>
        <v>144.39950099999999</v>
      </c>
      <c r="CC37" s="68"/>
      <c r="CD37" s="2"/>
      <c r="CE37" s="1"/>
      <c r="CF37" s="3"/>
      <c r="CG37" s="1"/>
      <c r="CH37" s="4"/>
      <c r="CI37" s="4"/>
      <c r="CK37" s="68"/>
      <c r="CL37" s="2">
        <v>43465</v>
      </c>
      <c r="CM37" s="1">
        <v>2</v>
      </c>
      <c r="CN37" s="3">
        <v>21520</v>
      </c>
      <c r="CO37" s="1">
        <v>9.7613000000000003</v>
      </c>
      <c r="CP37" s="4">
        <v>27.07</v>
      </c>
      <c r="CQ37" s="4">
        <f t="shared" si="11"/>
        <v>264.23839100000004</v>
      </c>
      <c r="CT37" s="1" t="s">
        <v>12</v>
      </c>
      <c r="CU37" s="5">
        <v>9.2307692307692299</v>
      </c>
      <c r="CV37" s="11">
        <v>30.615384615384613</v>
      </c>
    </row>
    <row r="38" spans="1:102" x14ac:dyDescent="0.25">
      <c r="A38" s="71"/>
      <c r="B38" s="40" t="s">
        <v>9</v>
      </c>
      <c r="C38" s="48">
        <f>SUM(C7:C37)</f>
        <v>22</v>
      </c>
      <c r="D38" s="41">
        <f>SUM(D7:D37)</f>
        <v>213820</v>
      </c>
      <c r="E38" s="40">
        <f>SUM(E7:E37)</f>
        <v>96.987300000000005</v>
      </c>
      <c r="F38" s="42">
        <f>SUM(F7)</f>
        <v>27.07</v>
      </c>
      <c r="G38" s="42">
        <f>SUM(G7:G37)</f>
        <v>2625.4462109999999</v>
      </c>
      <c r="I38" s="71"/>
      <c r="J38" s="40" t="s">
        <v>9</v>
      </c>
      <c r="K38" s="48">
        <f>SUM(K7:K37)</f>
        <v>23</v>
      </c>
      <c r="L38" s="41">
        <f>SUM(L7:L37)</f>
        <v>214100</v>
      </c>
      <c r="M38" s="40">
        <f>SUM(M7:M37)</f>
        <v>97.114199999999983</v>
      </c>
      <c r="N38" s="42">
        <f>SUM(N7)</f>
        <v>27.07</v>
      </c>
      <c r="O38" s="42">
        <f>SUM(O7:O37)</f>
        <v>2628.881394</v>
      </c>
      <c r="Q38" s="68"/>
      <c r="R38" s="40" t="s">
        <v>9</v>
      </c>
      <c r="S38" s="48">
        <f>SUM(S7:S37)</f>
        <v>13</v>
      </c>
      <c r="T38" s="41">
        <f>SUM(T7:T37)</f>
        <v>124920</v>
      </c>
      <c r="U38" s="40">
        <f>SUM(U7:U37)</f>
        <v>56.662999999999997</v>
      </c>
      <c r="V38" s="42">
        <f>SUM(V7)</f>
        <v>27.07</v>
      </c>
      <c r="W38" s="42">
        <f>SUM(W7:W37)</f>
        <v>1533.8674100000001</v>
      </c>
      <c r="Y38" s="68"/>
      <c r="Z38" s="40" t="s">
        <v>9</v>
      </c>
      <c r="AA38" s="48">
        <f>SUM(AA7:AA37)</f>
        <v>14</v>
      </c>
      <c r="AB38" s="41">
        <f>SUM(AB7:AB37)</f>
        <v>169600</v>
      </c>
      <c r="AC38" s="40">
        <f>SUM(AC7:AC37)</f>
        <v>76.92949999999999</v>
      </c>
      <c r="AD38" s="42">
        <f>SUM(AD7)</f>
        <v>27.07</v>
      </c>
      <c r="AE38" s="42">
        <f>SUM(AE7:AE37)</f>
        <v>2082.4815649999996</v>
      </c>
      <c r="AG38" s="68"/>
      <c r="AH38" s="40" t="s">
        <v>9</v>
      </c>
      <c r="AI38" s="48">
        <f>SUM(AI7:AI37)</f>
        <v>20</v>
      </c>
      <c r="AJ38" s="41">
        <f>SUM(AJ7:AJ37)</f>
        <v>237500</v>
      </c>
      <c r="AK38" s="40">
        <f>SUM(AK7:AK37)</f>
        <v>107.72819999999999</v>
      </c>
      <c r="AL38" s="42">
        <f>SUM(AL7)</f>
        <v>27.07</v>
      </c>
      <c r="AM38" s="42">
        <f>SUM(AM7:AM37)</f>
        <v>2916.202374</v>
      </c>
      <c r="AO38" s="68"/>
      <c r="AP38" s="40" t="s">
        <v>9</v>
      </c>
      <c r="AQ38" s="48">
        <f>SUM(AQ7:AQ37)</f>
        <v>14</v>
      </c>
      <c r="AR38" s="41">
        <f>SUM(AR7:AR37)</f>
        <v>154200</v>
      </c>
      <c r="AS38" s="40">
        <f>SUM(AS7:AS37)</f>
        <v>69.944000000000003</v>
      </c>
      <c r="AT38" s="42">
        <f>SUM(AT7)</f>
        <v>27.07</v>
      </c>
      <c r="AU38" s="42">
        <f>SUM(AU7:AU37)</f>
        <v>1893.38408</v>
      </c>
      <c r="AW38" s="68"/>
      <c r="AX38" s="43" t="s">
        <v>9</v>
      </c>
      <c r="AY38" s="48">
        <f>SUM(AY7:AY37)</f>
        <v>10</v>
      </c>
      <c r="AZ38" s="41">
        <f>SUM(AZ7:AZ37)</f>
        <v>150980</v>
      </c>
      <c r="BA38" s="40">
        <f>SUM(BA7:BA37)</f>
        <v>68.483699999999999</v>
      </c>
      <c r="BB38" s="42">
        <f>SUM(BB7)</f>
        <v>27.07</v>
      </c>
      <c r="BC38" s="42">
        <f>SUM(BC7:BC37)</f>
        <v>1853.8537589999999</v>
      </c>
      <c r="BE38" s="68"/>
      <c r="BF38" s="40" t="s">
        <v>9</v>
      </c>
      <c r="BG38" s="48">
        <f>SUM(BG7:BG37)-11</f>
        <v>15</v>
      </c>
      <c r="BH38" s="41">
        <f>SUM(BH7:BH37)</f>
        <v>444380</v>
      </c>
      <c r="BI38" s="40">
        <f>SUM(BI7:BI37)</f>
        <v>201.56770000000003</v>
      </c>
      <c r="BJ38" s="42">
        <f>SUM(BJ7)</f>
        <v>27.07</v>
      </c>
      <c r="BK38" s="42">
        <f>SUM(BK7:BK37)</f>
        <v>5456.4376390000007</v>
      </c>
      <c r="BM38" s="68"/>
      <c r="BN38" s="40" t="s">
        <v>9</v>
      </c>
      <c r="BO38" s="51">
        <f>SUM(BO7:BO37)-5</f>
        <v>18</v>
      </c>
      <c r="BP38" s="41">
        <f>SUM(BP7:BP37)</f>
        <v>330640</v>
      </c>
      <c r="BQ38" s="40">
        <f>SUM(BQ7:BQ37)</f>
        <v>149.9759</v>
      </c>
      <c r="BR38" s="42">
        <f>SUM(BR7)</f>
        <v>27.07</v>
      </c>
      <c r="BS38" s="42">
        <f>SUM(BS7:BS37)</f>
        <v>4059.8476129999995</v>
      </c>
      <c r="BU38" s="68"/>
      <c r="BV38" s="40" t="s">
        <v>9</v>
      </c>
      <c r="BW38" s="40">
        <f>SUM(BW7:BW37)</f>
        <v>24</v>
      </c>
      <c r="BX38" s="41">
        <f>SUM(BX7:BX37)</f>
        <v>337500</v>
      </c>
      <c r="BY38" s="44">
        <f>SUM(BY7:BY37)</f>
        <v>153.18739657551427</v>
      </c>
      <c r="BZ38" s="42">
        <f>SUM(BZ7)</f>
        <v>27.07</v>
      </c>
      <c r="CA38" s="42">
        <f>SUM(CA7:CA37)</f>
        <v>4146.7828252991712</v>
      </c>
      <c r="CC38" s="68"/>
      <c r="CD38" s="40" t="s">
        <v>9</v>
      </c>
      <c r="CE38" s="40">
        <f>SUM(CE7:CE36)</f>
        <v>29</v>
      </c>
      <c r="CF38" s="41">
        <f>SUM(CF7:CF37)</f>
        <v>300880</v>
      </c>
      <c r="CG38" s="40">
        <f>SUM(CG7:CG37)</f>
        <v>136.477</v>
      </c>
      <c r="CH38" s="42">
        <f>SUM(CH7)</f>
        <v>27.07</v>
      </c>
      <c r="CI38" s="42">
        <f>SUM(CI7:CI37)</f>
        <v>3694.4323899999999</v>
      </c>
      <c r="CK38" s="68"/>
      <c r="CL38" s="40" t="s">
        <v>9</v>
      </c>
      <c r="CM38" s="40">
        <f>SUM(CM7:CM37)</f>
        <v>29</v>
      </c>
      <c r="CN38" s="41">
        <f>SUM(CN7:CN37)</f>
        <v>304580</v>
      </c>
      <c r="CO38" s="40">
        <f>SUM(CO7:CO37)</f>
        <v>138.15559999999999</v>
      </c>
      <c r="CP38" s="42">
        <f>SUM(CP7)</f>
        <v>27.07</v>
      </c>
      <c r="CQ38" s="42">
        <f>SUM(CQ7:CQ37)</f>
        <v>3739.8720919999996</v>
      </c>
      <c r="CT38" s="1" t="s">
        <v>48</v>
      </c>
      <c r="CU38" s="5">
        <v>11.428571428571429</v>
      </c>
      <c r="CV38" s="11">
        <v>37.857142857142861</v>
      </c>
    </row>
    <row r="39" spans="1:102" x14ac:dyDescent="0.25">
      <c r="A39" s="16"/>
      <c r="B39" s="18"/>
      <c r="C39" s="18"/>
      <c r="D39" s="19"/>
      <c r="E39" s="18"/>
      <c r="F39" s="20"/>
      <c r="G39" s="20"/>
      <c r="I39" s="14"/>
      <c r="J39" s="18"/>
      <c r="K39" s="18"/>
      <c r="L39" s="19"/>
      <c r="M39" s="18"/>
      <c r="N39" s="20"/>
      <c r="O39" s="20"/>
      <c r="Q39" s="16"/>
      <c r="R39" s="18"/>
      <c r="S39" s="18"/>
      <c r="T39" s="19"/>
      <c r="U39" s="18"/>
      <c r="V39" s="20"/>
      <c r="W39" s="20"/>
      <c r="Y39" s="16"/>
      <c r="Z39" s="18"/>
      <c r="AA39" s="18"/>
      <c r="AB39" s="19"/>
      <c r="AC39" s="18"/>
      <c r="AD39" s="20"/>
      <c r="AE39" s="20"/>
      <c r="AG39" s="16"/>
      <c r="AH39" s="18"/>
      <c r="AI39" s="18"/>
      <c r="AJ39" s="19"/>
      <c r="AK39" s="18"/>
      <c r="AL39" s="20"/>
      <c r="AM39" s="20"/>
      <c r="AO39" s="16"/>
      <c r="AP39" s="18"/>
      <c r="AQ39" s="18"/>
      <c r="AR39" s="19"/>
      <c r="AS39" s="18"/>
      <c r="AT39" s="20"/>
      <c r="AU39" s="20"/>
      <c r="AW39" s="16"/>
      <c r="AX39" s="18"/>
      <c r="AY39" s="18"/>
      <c r="AZ39" s="19"/>
      <c r="BA39" s="18"/>
      <c r="BB39" s="20"/>
      <c r="BC39" s="20"/>
      <c r="BE39" s="16"/>
      <c r="BF39" s="18"/>
      <c r="BG39" s="18"/>
      <c r="BH39" s="19"/>
      <c r="BI39" s="18"/>
      <c r="BJ39" s="20"/>
      <c r="BK39" s="20"/>
      <c r="BM39" s="16"/>
      <c r="BN39" s="18"/>
      <c r="BO39" s="18"/>
      <c r="BP39" s="19"/>
      <c r="BQ39" s="18"/>
      <c r="BR39" s="20"/>
      <c r="BS39" s="20"/>
      <c r="BU39" s="16"/>
      <c r="BV39" s="18"/>
      <c r="BW39" s="18"/>
      <c r="BX39" s="19"/>
      <c r="BY39" s="21"/>
      <c r="BZ39" s="20"/>
      <c r="CA39" s="20"/>
      <c r="CC39" s="16"/>
      <c r="CD39" s="18"/>
      <c r="CE39" s="18"/>
      <c r="CF39" s="19"/>
      <c r="CG39" s="18"/>
      <c r="CH39" s="20"/>
      <c r="CI39" s="20"/>
      <c r="CK39" s="16"/>
      <c r="CL39" s="18"/>
      <c r="CM39" s="18"/>
      <c r="CN39" s="19"/>
      <c r="CO39" s="18"/>
      <c r="CP39" s="20"/>
      <c r="CQ39" s="20"/>
      <c r="CT39" s="1" t="s">
        <v>49</v>
      </c>
      <c r="CU39" s="5">
        <v>8</v>
      </c>
      <c r="CV39" s="11">
        <v>27.5</v>
      </c>
    </row>
    <row r="40" spans="1:102" x14ac:dyDescent="0.25">
      <c r="A40" s="66" t="s">
        <v>55</v>
      </c>
      <c r="B40" s="66"/>
      <c r="C40" s="66"/>
      <c r="D40" s="66"/>
      <c r="E40" s="66"/>
      <c r="F40" s="66"/>
      <c r="G40" s="66"/>
      <c r="I40" s="66" t="s">
        <v>55</v>
      </c>
      <c r="J40" s="66"/>
      <c r="K40" s="66"/>
      <c r="L40" s="66"/>
      <c r="M40" s="66"/>
      <c r="N40" s="66"/>
      <c r="O40" s="66"/>
      <c r="Q40" s="66" t="s">
        <v>55</v>
      </c>
      <c r="R40" s="66"/>
      <c r="S40" s="66"/>
      <c r="T40" s="66"/>
      <c r="U40" s="66"/>
      <c r="V40" s="66"/>
      <c r="W40" s="66"/>
      <c r="Y40" s="66" t="s">
        <v>55</v>
      </c>
      <c r="Z40" s="66"/>
      <c r="AA40" s="66"/>
      <c r="AB40" s="66"/>
      <c r="AC40" s="66"/>
      <c r="AD40" s="66"/>
      <c r="AE40" s="66"/>
      <c r="AG40" s="66" t="s">
        <v>55</v>
      </c>
      <c r="AH40" s="66"/>
      <c r="AI40" s="66"/>
      <c r="AJ40" s="66"/>
      <c r="AK40" s="66"/>
      <c r="AL40" s="66"/>
      <c r="AM40" s="66"/>
      <c r="AO40" s="66" t="s">
        <v>55</v>
      </c>
      <c r="AP40" s="66"/>
      <c r="AQ40" s="66"/>
      <c r="AR40" s="66"/>
      <c r="AS40" s="66"/>
      <c r="AT40" s="66"/>
      <c r="AU40" s="66"/>
      <c r="AW40" s="66" t="s">
        <v>55</v>
      </c>
      <c r="AX40" s="66"/>
      <c r="AY40" s="66"/>
      <c r="AZ40" s="66"/>
      <c r="BA40" s="66"/>
      <c r="BB40" s="66"/>
      <c r="BC40" s="66"/>
      <c r="BE40" s="66" t="s">
        <v>55</v>
      </c>
      <c r="BF40" s="66"/>
      <c r="BG40" s="66"/>
      <c r="BH40" s="66"/>
      <c r="BI40" s="66"/>
      <c r="BJ40" s="66"/>
      <c r="BK40" s="66"/>
      <c r="BM40" s="66" t="s">
        <v>55</v>
      </c>
      <c r="BN40" s="66"/>
      <c r="BO40" s="66"/>
      <c r="BP40" s="66"/>
      <c r="BQ40" s="66"/>
      <c r="BR40" s="66"/>
      <c r="BS40" s="66"/>
      <c r="BU40" s="66" t="s">
        <v>58</v>
      </c>
      <c r="BV40" s="66"/>
      <c r="BW40" s="66"/>
      <c r="BX40" s="66"/>
      <c r="BY40" s="66"/>
      <c r="BZ40" s="66"/>
      <c r="CA40" s="66"/>
      <c r="CC40" s="66" t="s">
        <v>55</v>
      </c>
      <c r="CD40" s="66"/>
      <c r="CE40" s="66"/>
      <c r="CF40" s="66"/>
      <c r="CG40" s="66"/>
      <c r="CH40" s="66"/>
      <c r="CI40" s="66"/>
      <c r="CK40" s="66" t="s">
        <v>55</v>
      </c>
      <c r="CL40" s="66"/>
      <c r="CM40" s="66"/>
      <c r="CN40" s="66"/>
      <c r="CO40" s="66"/>
      <c r="CP40" s="66"/>
      <c r="CQ40" s="66"/>
      <c r="CT40" s="1" t="s">
        <v>50</v>
      </c>
      <c r="CU40" s="5">
        <v>15.642857142857142</v>
      </c>
      <c r="CV40" s="11">
        <v>56.216517857142854</v>
      </c>
    </row>
    <row r="41" spans="1:102" ht="26.25" x14ac:dyDescent="0.25">
      <c r="A41" s="23"/>
      <c r="B41" s="23"/>
      <c r="C41" s="38" t="s">
        <v>42</v>
      </c>
      <c r="D41" s="36" t="s">
        <v>41</v>
      </c>
      <c r="E41" s="36" t="s">
        <v>40</v>
      </c>
      <c r="F41" s="36" t="s">
        <v>25</v>
      </c>
      <c r="I41" s="23"/>
      <c r="J41" s="23"/>
      <c r="K41" s="38" t="s">
        <v>42</v>
      </c>
      <c r="L41" s="36" t="s">
        <v>41</v>
      </c>
      <c r="M41" s="36" t="s">
        <v>40</v>
      </c>
      <c r="N41" s="36" t="s">
        <v>25</v>
      </c>
      <c r="Q41" s="23"/>
      <c r="R41" s="23"/>
      <c r="S41" s="38" t="s">
        <v>42</v>
      </c>
      <c r="T41" s="36" t="s">
        <v>41</v>
      </c>
      <c r="U41" s="36" t="s">
        <v>40</v>
      </c>
      <c r="V41" s="36" t="s">
        <v>25</v>
      </c>
      <c r="Y41" s="23"/>
      <c r="Z41" s="23"/>
      <c r="AA41" s="38" t="s">
        <v>42</v>
      </c>
      <c r="AB41" s="36" t="s">
        <v>41</v>
      </c>
      <c r="AC41" s="36" t="s">
        <v>40</v>
      </c>
      <c r="AD41" s="36" t="s">
        <v>25</v>
      </c>
      <c r="AG41" s="23"/>
      <c r="AH41" s="23"/>
      <c r="AI41" s="38" t="s">
        <v>42</v>
      </c>
      <c r="AJ41" s="36" t="s">
        <v>41</v>
      </c>
      <c r="AK41" s="36" t="s">
        <v>40</v>
      </c>
      <c r="AL41" s="36" t="s">
        <v>25</v>
      </c>
      <c r="AO41" s="23"/>
      <c r="AP41" s="23"/>
      <c r="AQ41" s="38" t="s">
        <v>42</v>
      </c>
      <c r="AR41" s="36" t="s">
        <v>41</v>
      </c>
      <c r="AS41" s="36" t="s">
        <v>40</v>
      </c>
      <c r="AT41" s="36" t="s">
        <v>25</v>
      </c>
      <c r="AW41" s="23"/>
      <c r="AX41" s="23"/>
      <c r="AY41" s="38" t="s">
        <v>42</v>
      </c>
      <c r="AZ41" s="36" t="s">
        <v>41</v>
      </c>
      <c r="BA41" s="36" t="s">
        <v>40</v>
      </c>
      <c r="BB41" s="36" t="s">
        <v>25</v>
      </c>
      <c r="BE41" s="23"/>
      <c r="BF41" s="23"/>
      <c r="BG41" s="38" t="s">
        <v>42</v>
      </c>
      <c r="BH41" s="36" t="s">
        <v>41</v>
      </c>
      <c r="BI41" s="36" t="s">
        <v>40</v>
      </c>
      <c r="BJ41" s="36" t="s">
        <v>25</v>
      </c>
      <c r="BM41" s="23"/>
      <c r="BN41" s="23"/>
      <c r="BO41" s="38" t="s">
        <v>42</v>
      </c>
      <c r="BP41" s="36" t="s">
        <v>41</v>
      </c>
      <c r="BQ41" s="36" t="s">
        <v>40</v>
      </c>
      <c r="BR41" s="36" t="s">
        <v>25</v>
      </c>
      <c r="BU41" s="23"/>
      <c r="BV41" s="23"/>
      <c r="BW41" s="38" t="s">
        <v>42</v>
      </c>
      <c r="BX41" s="36" t="s">
        <v>41</v>
      </c>
      <c r="BY41" s="36" t="s">
        <v>40</v>
      </c>
      <c r="BZ41" s="36" t="s">
        <v>25</v>
      </c>
      <c r="CC41" s="23"/>
      <c r="CD41" s="23"/>
      <c r="CE41" s="38" t="s">
        <v>42</v>
      </c>
      <c r="CF41" s="36" t="s">
        <v>41</v>
      </c>
      <c r="CG41" s="36" t="s">
        <v>40</v>
      </c>
      <c r="CH41" s="36" t="s">
        <v>25</v>
      </c>
      <c r="CK41" s="23"/>
      <c r="CL41" s="23"/>
      <c r="CM41" s="54" t="s">
        <v>42</v>
      </c>
      <c r="CN41" s="54" t="s">
        <v>41</v>
      </c>
      <c r="CO41" s="54" t="s">
        <v>40</v>
      </c>
      <c r="CP41" s="54" t="s">
        <v>56</v>
      </c>
      <c r="CT41" s="1" t="s">
        <v>16</v>
      </c>
      <c r="CU41" s="5">
        <v>13.5</v>
      </c>
      <c r="CV41" s="11">
        <v>48.6</v>
      </c>
    </row>
    <row r="42" spans="1:102" x14ac:dyDescent="0.25">
      <c r="A42" s="23"/>
      <c r="B42" s="23"/>
      <c r="C42" s="10" t="s">
        <v>39</v>
      </c>
      <c r="D42" s="1">
        <v>120</v>
      </c>
      <c r="E42" s="13">
        <v>388</v>
      </c>
      <c r="F42" s="11">
        <f>E42/D42</f>
        <v>3.2333333333333334</v>
      </c>
      <c r="I42" s="23"/>
      <c r="J42" s="23"/>
      <c r="K42" s="10" t="s">
        <v>43</v>
      </c>
      <c r="L42" s="1">
        <v>160</v>
      </c>
      <c r="M42" s="13">
        <v>536</v>
      </c>
      <c r="N42" s="11">
        <f>M42/L42</f>
        <v>3.35</v>
      </c>
      <c r="Q42" s="23"/>
      <c r="R42" s="23"/>
      <c r="S42" s="28" t="s">
        <v>43</v>
      </c>
      <c r="T42" s="7">
        <v>120</v>
      </c>
      <c r="U42" s="17">
        <v>398</v>
      </c>
      <c r="V42" s="8">
        <f>U42/T42</f>
        <v>3.3166666666666669</v>
      </c>
      <c r="Y42" s="23"/>
      <c r="Z42" s="23"/>
      <c r="AA42" s="28" t="s">
        <v>43</v>
      </c>
      <c r="AB42" s="7">
        <v>160</v>
      </c>
      <c r="AC42" s="17">
        <v>530</v>
      </c>
      <c r="AD42" s="8">
        <f>AC42/AB42</f>
        <v>3.3125</v>
      </c>
      <c r="AG42" s="23"/>
      <c r="AH42" s="23"/>
      <c r="AI42" s="28" t="s">
        <v>43</v>
      </c>
      <c r="AJ42" s="7">
        <v>160</v>
      </c>
      <c r="AK42" s="17">
        <v>550</v>
      </c>
      <c r="AL42" s="8">
        <f>AK42/AJ42</f>
        <v>3.4375</v>
      </c>
      <c r="AO42" s="23"/>
      <c r="AP42" s="23"/>
      <c r="AQ42" s="10" t="s">
        <v>43</v>
      </c>
      <c r="AR42" s="1">
        <v>160</v>
      </c>
      <c r="AS42" s="13">
        <v>574</v>
      </c>
      <c r="AT42" s="11">
        <f>AS42/AR42</f>
        <v>3.5874999999999999</v>
      </c>
      <c r="AW42" s="23"/>
      <c r="AX42" s="23"/>
      <c r="AY42" s="10" t="s">
        <v>43</v>
      </c>
      <c r="AZ42" s="1">
        <v>80</v>
      </c>
      <c r="BA42" s="13">
        <v>288</v>
      </c>
      <c r="BB42" s="11">
        <f>BA42/AZ42</f>
        <v>3.6</v>
      </c>
      <c r="BE42" s="23"/>
      <c r="BF42" s="23"/>
      <c r="BG42" s="10" t="s">
        <v>43</v>
      </c>
      <c r="BH42" s="1">
        <v>160</v>
      </c>
      <c r="BI42" s="13">
        <v>560</v>
      </c>
      <c r="BJ42" s="11">
        <f>BI42/BH42</f>
        <v>3.5</v>
      </c>
      <c r="BM42" s="23"/>
      <c r="BN42" s="23"/>
      <c r="BO42" s="10" t="s">
        <v>43</v>
      </c>
      <c r="BP42" s="1">
        <v>160</v>
      </c>
      <c r="BQ42" s="13">
        <v>564</v>
      </c>
      <c r="BR42" s="11">
        <f>BQ42/BP42</f>
        <v>3.5249999999999999</v>
      </c>
      <c r="BU42" s="23"/>
      <c r="BV42" s="23"/>
      <c r="BW42" s="10" t="s">
        <v>43</v>
      </c>
      <c r="BX42" s="1">
        <v>155</v>
      </c>
      <c r="BY42" s="17">
        <v>537.34</v>
      </c>
      <c r="BZ42" s="11">
        <f>BY42/BX42</f>
        <v>3.4667096774193551</v>
      </c>
      <c r="CC42" s="23"/>
      <c r="CD42" s="23"/>
      <c r="CE42" s="10" t="s">
        <v>43</v>
      </c>
      <c r="CF42" s="1">
        <v>80</v>
      </c>
      <c r="CG42" s="17">
        <v>272</v>
      </c>
      <c r="CH42" s="11">
        <f>CG42/CF42</f>
        <v>3.4</v>
      </c>
      <c r="CK42" s="23"/>
      <c r="CL42" s="23"/>
      <c r="CM42" s="46" t="s">
        <v>43</v>
      </c>
      <c r="CN42" s="46">
        <v>80</v>
      </c>
      <c r="CO42" s="13">
        <v>248</v>
      </c>
      <c r="CP42" s="11">
        <f>CO42/CN42</f>
        <v>3.1</v>
      </c>
      <c r="CT42" s="1" t="s">
        <v>17</v>
      </c>
      <c r="CU42" s="5">
        <v>14.333333333333334</v>
      </c>
      <c r="CV42" s="11">
        <v>50.166666666666671</v>
      </c>
    </row>
    <row r="43" spans="1:102" x14ac:dyDescent="0.25">
      <c r="C43" s="1" t="s">
        <v>46</v>
      </c>
      <c r="D43" s="1">
        <v>60</v>
      </c>
      <c r="E43" s="13">
        <v>198</v>
      </c>
      <c r="F43" s="11">
        <f>E43/D43</f>
        <v>3.3</v>
      </c>
      <c r="K43" s="1" t="s">
        <v>46</v>
      </c>
      <c r="L43" s="1">
        <v>120</v>
      </c>
      <c r="M43" s="13">
        <v>402</v>
      </c>
      <c r="N43" s="11">
        <f>M43/L43</f>
        <v>3.35</v>
      </c>
      <c r="S43" s="22"/>
      <c r="T43" s="22"/>
      <c r="U43" s="22"/>
      <c r="V43" s="22"/>
      <c r="AQ43" s="1" t="s">
        <v>44</v>
      </c>
      <c r="AR43" s="1">
        <v>59</v>
      </c>
      <c r="AS43" s="17">
        <v>212.4</v>
      </c>
      <c r="AT43" s="11">
        <f>AS43/AR43</f>
        <v>3.6</v>
      </c>
      <c r="AW43" s="22"/>
      <c r="AX43" s="22"/>
      <c r="AY43" s="1" t="s">
        <v>44</v>
      </c>
      <c r="AZ43" s="1">
        <v>55</v>
      </c>
      <c r="BA43" s="17">
        <v>198</v>
      </c>
      <c r="BB43" s="11">
        <f>BA43/AZ43</f>
        <v>3.6</v>
      </c>
      <c r="BG43" s="1" t="s">
        <v>44</v>
      </c>
      <c r="BH43" s="1">
        <v>55</v>
      </c>
      <c r="BI43" s="17">
        <v>192.5</v>
      </c>
      <c r="BJ43" s="11">
        <f>BI43/BH43</f>
        <v>3.5</v>
      </c>
      <c r="BO43" s="1" t="s">
        <v>44</v>
      </c>
      <c r="BP43" s="1">
        <v>55</v>
      </c>
      <c r="BQ43" s="17">
        <v>195.25</v>
      </c>
      <c r="BR43" s="11">
        <f>BQ43/BP43</f>
        <v>3.55</v>
      </c>
      <c r="BW43" s="1" t="s">
        <v>44</v>
      </c>
      <c r="BX43" s="1">
        <v>70.290000000000006</v>
      </c>
      <c r="BY43" s="17">
        <v>239</v>
      </c>
      <c r="BZ43" s="11">
        <f>BY43/BX43</f>
        <v>3.4001991748470619</v>
      </c>
      <c r="CE43" s="26" t="s">
        <v>45</v>
      </c>
      <c r="CF43" s="1">
        <v>155</v>
      </c>
      <c r="CG43" s="17">
        <v>515.45000000000005</v>
      </c>
      <c r="CH43" s="11">
        <f>CG43/CF43</f>
        <v>3.3254838709677421</v>
      </c>
      <c r="CM43" s="53" t="s">
        <v>45</v>
      </c>
      <c r="CN43" s="46">
        <v>170</v>
      </c>
      <c r="CO43" s="17">
        <v>515.6</v>
      </c>
      <c r="CP43" s="11">
        <f>CO43/CN43</f>
        <v>3.0329411764705885</v>
      </c>
      <c r="CT43" s="1" t="s">
        <v>51</v>
      </c>
      <c r="CU43" s="5">
        <v>11.944444444444445</v>
      </c>
      <c r="CV43" s="11">
        <v>42.253472222222221</v>
      </c>
    </row>
    <row r="44" spans="1:102" x14ac:dyDescent="0.25">
      <c r="C44" s="7" t="s">
        <v>9</v>
      </c>
      <c r="D44" s="7">
        <f>SUM(D42:D43)</f>
        <v>180</v>
      </c>
      <c r="E44" s="17">
        <f>SUM(E42:E43)</f>
        <v>586</v>
      </c>
      <c r="F44" s="8">
        <f>AVERAGE(F42:F43)</f>
        <v>3.2666666666666666</v>
      </c>
      <c r="G44" s="22"/>
      <c r="K44" s="7" t="s">
        <v>9</v>
      </c>
      <c r="L44" s="7">
        <f>SUM(L42:L43)</f>
        <v>280</v>
      </c>
      <c r="M44" s="24">
        <f>SUM(M42:M43)</f>
        <v>938</v>
      </c>
      <c r="N44" s="8">
        <f>AVERAGE(N42:N43)</f>
        <v>3.35</v>
      </c>
      <c r="S44" s="23"/>
      <c r="T44" s="23"/>
      <c r="U44" s="25" t="s">
        <v>53</v>
      </c>
      <c r="V44" s="25" t="s">
        <v>65</v>
      </c>
      <c r="AA44" s="23"/>
      <c r="AB44" s="23"/>
      <c r="AC44" s="25" t="s">
        <v>53</v>
      </c>
      <c r="AD44" s="25" t="s">
        <v>67</v>
      </c>
      <c r="AI44" s="23"/>
      <c r="AJ44" s="23"/>
      <c r="AK44" s="25" t="s">
        <v>53</v>
      </c>
      <c r="AL44" s="25" t="s">
        <v>65</v>
      </c>
      <c r="AQ44" s="7" t="s">
        <v>9</v>
      </c>
      <c r="AR44" s="7">
        <f>SUM(AR42:AR43)</f>
        <v>219</v>
      </c>
      <c r="AS44" s="8">
        <f>SUM(AS42:AS43)</f>
        <v>786.4</v>
      </c>
      <c r="AT44" s="8">
        <f>AVERAGE(AT42:AT43)</f>
        <v>3.59375</v>
      </c>
      <c r="AY44" s="7" t="s">
        <v>9</v>
      </c>
      <c r="AZ44" s="7">
        <f>SUM(AZ42:AZ43)</f>
        <v>135</v>
      </c>
      <c r="BA44" s="8">
        <f>SUM(BA42:BA43)</f>
        <v>486</v>
      </c>
      <c r="BB44" s="8">
        <f>AVERAGE(BB42:BB43)</f>
        <v>3.6</v>
      </c>
      <c r="BG44" s="7" t="s">
        <v>9</v>
      </c>
      <c r="BH44" s="7">
        <f>SUM(BH42:BH43)</f>
        <v>215</v>
      </c>
      <c r="BI44" s="8">
        <f>SUM(BI42:BI43)</f>
        <v>752.5</v>
      </c>
      <c r="BJ44" s="8">
        <f>AVERAGE(BJ42:BJ43)</f>
        <v>3.5</v>
      </c>
      <c r="BO44" s="7" t="s">
        <v>9</v>
      </c>
      <c r="BP44" s="7">
        <f>SUM(BP42:BP43)</f>
        <v>215</v>
      </c>
      <c r="BQ44" s="8">
        <f>SUM(BQ42:BQ43)</f>
        <v>759.25</v>
      </c>
      <c r="BR44" s="8">
        <f>AVERAGE(BR42:BR43)</f>
        <v>3.5374999999999996</v>
      </c>
      <c r="BW44" s="26" t="s">
        <v>45</v>
      </c>
      <c r="BX44" s="26">
        <v>55</v>
      </c>
      <c r="BY44" s="17">
        <v>190.3</v>
      </c>
      <c r="BZ44" s="27">
        <f>BY44/BX44</f>
        <v>3.4600000000000004</v>
      </c>
      <c r="CE44" s="7" t="s">
        <v>9</v>
      </c>
      <c r="CF44" s="7">
        <f>SUM(CF42:CF43)</f>
        <v>235</v>
      </c>
      <c r="CG44" s="24">
        <f>SUM(CG42:CG43)</f>
        <v>787.45</v>
      </c>
      <c r="CH44" s="8">
        <f>AVERAGE(CH42:CH43)</f>
        <v>3.362741935483871</v>
      </c>
      <c r="CM44" s="47" t="s">
        <v>9</v>
      </c>
      <c r="CN44" s="47">
        <f>SUM(CN42:CN43)</f>
        <v>250</v>
      </c>
      <c r="CO44" s="24">
        <f>SUM(CO42:CO43)</f>
        <v>763.6</v>
      </c>
      <c r="CP44" s="8">
        <f>AVERAGE(CP42:CP43)</f>
        <v>3.0664705882352941</v>
      </c>
      <c r="CR44" t="s">
        <v>57</v>
      </c>
      <c r="CT44" s="1" t="s">
        <v>52</v>
      </c>
      <c r="CU44" s="5">
        <v>11.678750000000001</v>
      </c>
      <c r="CV44" s="11">
        <v>40.201795586135475</v>
      </c>
    </row>
    <row r="45" spans="1:102" x14ac:dyDescent="0.25">
      <c r="C45" s="34"/>
      <c r="D45" s="34"/>
      <c r="E45" s="25" t="s">
        <v>53</v>
      </c>
      <c r="F45" s="25" t="s">
        <v>65</v>
      </c>
      <c r="G45" s="22"/>
      <c r="K45" s="34"/>
      <c r="L45" s="34"/>
      <c r="M45" s="25" t="s">
        <v>53</v>
      </c>
      <c r="N45" s="25" t="s">
        <v>67</v>
      </c>
      <c r="S45" s="65" t="s">
        <v>59</v>
      </c>
      <c r="T45" s="65"/>
      <c r="U45" s="5">
        <f>T42/S38</f>
        <v>9.2307692307692299</v>
      </c>
      <c r="V45" s="11">
        <f>U45*V42</f>
        <v>30.615384615384613</v>
      </c>
      <c r="AA45" s="65" t="s">
        <v>59</v>
      </c>
      <c r="AB45" s="65"/>
      <c r="AC45" s="5">
        <f>AB42/AA38</f>
        <v>11.428571428571429</v>
      </c>
      <c r="AD45" s="11">
        <f>AC45*AD42</f>
        <v>37.857142857142861</v>
      </c>
      <c r="AI45" s="65" t="s">
        <v>59</v>
      </c>
      <c r="AJ45" s="65"/>
      <c r="AK45" s="5">
        <f>AJ42/AI38</f>
        <v>8</v>
      </c>
      <c r="AL45" s="11">
        <f>AK45*AL42</f>
        <v>27.5</v>
      </c>
      <c r="AQ45" s="23"/>
      <c r="AR45" s="23"/>
      <c r="AS45" s="25" t="s">
        <v>53</v>
      </c>
      <c r="AT45" s="25" t="s">
        <v>65</v>
      </c>
      <c r="AY45" s="23"/>
      <c r="AZ45" s="23"/>
      <c r="BA45" s="25" t="s">
        <v>53</v>
      </c>
      <c r="BB45" s="25" t="s">
        <v>65</v>
      </c>
      <c r="BG45" s="23"/>
      <c r="BH45" s="23"/>
      <c r="BI45" s="25" t="s">
        <v>53</v>
      </c>
      <c r="BJ45" s="25" t="s">
        <v>65</v>
      </c>
      <c r="BO45" s="23"/>
      <c r="BP45" s="23"/>
      <c r="BQ45" s="25" t="s">
        <v>53</v>
      </c>
      <c r="BR45" s="25" t="s">
        <v>65</v>
      </c>
      <c r="BW45" s="7" t="s">
        <v>9</v>
      </c>
      <c r="BX45" s="7">
        <f>SUM(BX42:BX44)</f>
        <v>280.29000000000002</v>
      </c>
      <c r="BY45" s="8">
        <f>SUM(BY42:BY44)</f>
        <v>966.6400000000001</v>
      </c>
      <c r="BZ45" s="8">
        <f>AVERAGE(BZ42:BZ44)</f>
        <v>3.4423029507554723</v>
      </c>
      <c r="CE45" s="23"/>
      <c r="CF45" s="23"/>
      <c r="CG45" s="25" t="s">
        <v>53</v>
      </c>
      <c r="CH45" s="25" t="s">
        <v>67</v>
      </c>
      <c r="CL45" s="33"/>
      <c r="CM45" s="23"/>
      <c r="CN45" s="23"/>
      <c r="CO45" s="55" t="s">
        <v>53</v>
      </c>
      <c r="CP45" s="55" t="s">
        <v>65</v>
      </c>
      <c r="CT45" s="1" t="s">
        <v>20</v>
      </c>
      <c r="CU45" s="5">
        <v>8.1034482758620694</v>
      </c>
      <c r="CV45" s="11">
        <v>27.249805339265851</v>
      </c>
    </row>
    <row r="46" spans="1:102" x14ac:dyDescent="0.25">
      <c r="C46" s="65" t="s">
        <v>59</v>
      </c>
      <c r="D46" s="65"/>
      <c r="E46" s="5">
        <f>D44/C38</f>
        <v>8.1818181818181817</v>
      </c>
      <c r="F46" s="11">
        <f>E46*F44</f>
        <v>26.727272727272727</v>
      </c>
      <c r="G46" s="22"/>
      <c r="K46" s="65" t="s">
        <v>59</v>
      </c>
      <c r="L46" s="65"/>
      <c r="M46" s="5">
        <f>L44/K38</f>
        <v>12.173913043478262</v>
      </c>
      <c r="N46" s="11">
        <f>M46*N44</f>
        <v>40.782608695652179</v>
      </c>
      <c r="P46" s="9"/>
      <c r="AQ46" s="65" t="s">
        <v>59</v>
      </c>
      <c r="AR46" s="65"/>
      <c r="AS46" s="5">
        <f>AR44/AQ38</f>
        <v>15.642857142857142</v>
      </c>
      <c r="AT46" s="11">
        <f>AS46*AT44</f>
        <v>56.216517857142854</v>
      </c>
      <c r="AY46" s="65" t="s">
        <v>59</v>
      </c>
      <c r="AZ46" s="65"/>
      <c r="BA46" s="5">
        <f>AZ44/AY38</f>
        <v>13.5</v>
      </c>
      <c r="BB46" s="11">
        <f>BA46*BB44</f>
        <v>48.6</v>
      </c>
      <c r="BG46" s="65" t="s">
        <v>59</v>
      </c>
      <c r="BH46" s="65"/>
      <c r="BI46" s="5">
        <f>BH44/BG38</f>
        <v>14.333333333333334</v>
      </c>
      <c r="BJ46" s="11">
        <f>BI46*BJ44</f>
        <v>50.166666666666671</v>
      </c>
      <c r="BO46" s="65" t="s">
        <v>59</v>
      </c>
      <c r="BP46" s="65"/>
      <c r="BQ46" s="5">
        <f>BP44/BO38</f>
        <v>11.944444444444445</v>
      </c>
      <c r="BR46" s="11">
        <f>BQ46*BR44</f>
        <v>42.253472222222221</v>
      </c>
      <c r="BW46" s="23"/>
      <c r="BX46" s="23"/>
      <c r="BY46" s="25" t="s">
        <v>53</v>
      </c>
      <c r="BZ46" s="25" t="s">
        <v>67</v>
      </c>
      <c r="CE46" s="65" t="s">
        <v>59</v>
      </c>
      <c r="CF46" s="65"/>
      <c r="CG46" s="5">
        <f>CF44/CE38</f>
        <v>8.1034482758620694</v>
      </c>
      <c r="CH46" s="11">
        <f>CG46*CH44</f>
        <v>27.249805339265851</v>
      </c>
      <c r="CL46" s="33"/>
      <c r="CM46" s="65" t="s">
        <v>59</v>
      </c>
      <c r="CN46" s="65"/>
      <c r="CO46" s="5">
        <f>CN44/CM38</f>
        <v>8.6206896551724146</v>
      </c>
      <c r="CP46" s="11">
        <f>CO46*CP44</f>
        <v>26.435091277890468</v>
      </c>
      <c r="CT46" s="1" t="s">
        <v>21</v>
      </c>
      <c r="CU46" s="5">
        <v>8.6206896551724146</v>
      </c>
      <c r="CV46" s="11">
        <v>26.435091277890468</v>
      </c>
    </row>
    <row r="47" spans="1:102" x14ac:dyDescent="0.25">
      <c r="BE47" s="35" t="s">
        <v>60</v>
      </c>
      <c r="BM47" s="35" t="s">
        <v>61</v>
      </c>
      <c r="BW47" s="65" t="s">
        <v>59</v>
      </c>
      <c r="BX47" s="65"/>
      <c r="BY47" s="5">
        <f>BX45/BW38</f>
        <v>11.678750000000001</v>
      </c>
      <c r="BZ47" s="11">
        <f>BY47*BZ45</f>
        <v>40.201795586135475</v>
      </c>
      <c r="CT47" s="56" t="s">
        <v>66</v>
      </c>
      <c r="CU47" s="60">
        <f>AVERAGE(CU35:CU46)</f>
        <v>11.069882894692208</v>
      </c>
      <c r="CV47" s="59">
        <f>AVERAGE(CV35:CV46)</f>
        <v>37.883813153731332</v>
      </c>
    </row>
    <row r="48" spans="1:102" x14ac:dyDescent="0.25">
      <c r="CO48" s="9"/>
    </row>
    <row r="49" spans="37:100" x14ac:dyDescent="0.25">
      <c r="AK49" s="9"/>
      <c r="AR49">
        <f>AR42/14</f>
        <v>11.428571428571429</v>
      </c>
      <c r="AS49" s="9">
        <f>AR49*AT42</f>
        <v>41</v>
      </c>
      <c r="CG49">
        <f>CF42/14</f>
        <v>5.7142857142857144</v>
      </c>
      <c r="CH49" s="9">
        <f>CG49*CH42</f>
        <v>19.428571428571427</v>
      </c>
      <c r="CO49" s="45">
        <f>CN42/13</f>
        <v>6.1538461538461542</v>
      </c>
      <c r="CP49" s="9">
        <f>CO49*CP42</f>
        <v>19.07692307692308</v>
      </c>
    </row>
    <row r="52" spans="37:100" x14ac:dyDescent="0.25">
      <c r="CS52" t="s">
        <v>70</v>
      </c>
    </row>
    <row r="53" spans="37:100" x14ac:dyDescent="0.25">
      <c r="CR53" t="s">
        <v>71</v>
      </c>
      <c r="CS53">
        <v>2016</v>
      </c>
      <c r="CT53">
        <v>2017</v>
      </c>
      <c r="CU53">
        <v>2018</v>
      </c>
    </row>
    <row r="54" spans="37:100" x14ac:dyDescent="0.25">
      <c r="CR54" t="s">
        <v>72</v>
      </c>
      <c r="CS54">
        <v>41320.35</v>
      </c>
      <c r="CT54">
        <v>39800.47</v>
      </c>
      <c r="CU54">
        <v>40360.660000000003</v>
      </c>
      <c r="CV54">
        <f>AVERAGE(CS54:CU54)</f>
        <v>40493.826666666668</v>
      </c>
    </row>
    <row r="55" spans="37:100" x14ac:dyDescent="0.25">
      <c r="CR55" t="s">
        <v>73</v>
      </c>
      <c r="CS55">
        <v>16994</v>
      </c>
      <c r="CT55">
        <v>17656</v>
      </c>
      <c r="CU55">
        <v>18312</v>
      </c>
      <c r="CV55">
        <f>AVERAGE(CS55:CU55)</f>
        <v>17654</v>
      </c>
    </row>
    <row r="56" spans="37:100" x14ac:dyDescent="0.25">
      <c r="CR56" t="s">
        <v>69</v>
      </c>
      <c r="CS56">
        <f>SUM(CS54:CS55)</f>
        <v>58314.35</v>
      </c>
      <c r="CT56">
        <f>SUM(CT54:CT55)</f>
        <v>57456.47</v>
      </c>
      <c r="CU56">
        <f>SUM(CU54:CU55)</f>
        <v>58672.66</v>
      </c>
      <c r="CV56">
        <f>SUM(CS56:CU56)</f>
        <v>174443.48</v>
      </c>
    </row>
  </sheetData>
  <mergeCells count="149">
    <mergeCell ref="BE1:BK1"/>
    <mergeCell ref="BE2:BK2"/>
    <mergeCell ref="BE3:BK3"/>
    <mergeCell ref="BE4:BK4"/>
    <mergeCell ref="BF5:BF6"/>
    <mergeCell ref="BG5:BH5"/>
    <mergeCell ref="BI5:BI6"/>
    <mergeCell ref="BJ5:BJ6"/>
    <mergeCell ref="BK5:BK6"/>
    <mergeCell ref="BE5:BE38"/>
    <mergeCell ref="BC5:BC6"/>
    <mergeCell ref="AW5:AW38"/>
    <mergeCell ref="AO1:AU1"/>
    <mergeCell ref="AO2:AU2"/>
    <mergeCell ref="AO3:AU3"/>
    <mergeCell ref="AO4:AU4"/>
    <mergeCell ref="AP5:AP6"/>
    <mergeCell ref="AQ5:AR5"/>
    <mergeCell ref="AS5:AS6"/>
    <mergeCell ref="AT5:AT6"/>
    <mergeCell ref="AU5:AU6"/>
    <mergeCell ref="AO5:AO38"/>
    <mergeCell ref="AW1:BC1"/>
    <mergeCell ref="AW2:BC2"/>
    <mergeCell ref="AW3:BC3"/>
    <mergeCell ref="AW4:BC4"/>
    <mergeCell ref="AX5:AX6"/>
    <mergeCell ref="AY5:AZ5"/>
    <mergeCell ref="BA5:BA6"/>
    <mergeCell ref="BB5:BB6"/>
    <mergeCell ref="AG1:AM1"/>
    <mergeCell ref="AG2:AM2"/>
    <mergeCell ref="AG3:AM3"/>
    <mergeCell ref="AG4:AM4"/>
    <mergeCell ref="AH5:AH6"/>
    <mergeCell ref="AI5:AJ5"/>
    <mergeCell ref="AK5:AK6"/>
    <mergeCell ref="AL5:AL6"/>
    <mergeCell ref="AM5:AM6"/>
    <mergeCell ref="AG5:AG38"/>
    <mergeCell ref="Y1:AE1"/>
    <mergeCell ref="Y2:AE2"/>
    <mergeCell ref="Y3:AE3"/>
    <mergeCell ref="Y4:AE4"/>
    <mergeCell ref="Z5:Z6"/>
    <mergeCell ref="AA5:AB5"/>
    <mergeCell ref="AC5:AC6"/>
    <mergeCell ref="AD5:AD6"/>
    <mergeCell ref="AE5:AE6"/>
    <mergeCell ref="Y5:Y38"/>
    <mergeCell ref="Q1:W1"/>
    <mergeCell ref="Q2:W2"/>
    <mergeCell ref="Q3:W3"/>
    <mergeCell ref="Q4:W4"/>
    <mergeCell ref="R5:R6"/>
    <mergeCell ref="S5:T5"/>
    <mergeCell ref="U5:U6"/>
    <mergeCell ref="V5:V6"/>
    <mergeCell ref="W5:W6"/>
    <mergeCell ref="Q5:Q38"/>
    <mergeCell ref="I1:O1"/>
    <mergeCell ref="I2:O2"/>
    <mergeCell ref="I3:O3"/>
    <mergeCell ref="I4:O4"/>
    <mergeCell ref="J5:J6"/>
    <mergeCell ref="K5:L5"/>
    <mergeCell ref="O5:O6"/>
    <mergeCell ref="M5:M6"/>
    <mergeCell ref="N5:N6"/>
    <mergeCell ref="I5:I38"/>
    <mergeCell ref="A1:G1"/>
    <mergeCell ref="A2:G2"/>
    <mergeCell ref="A3:G3"/>
    <mergeCell ref="A4:G4"/>
    <mergeCell ref="B5:B6"/>
    <mergeCell ref="C5:D5"/>
    <mergeCell ref="E5:E6"/>
    <mergeCell ref="F5:F6"/>
    <mergeCell ref="G5:G6"/>
    <mergeCell ref="A5:A38"/>
    <mergeCell ref="BM1:BS1"/>
    <mergeCell ref="BM2:BS2"/>
    <mergeCell ref="BM3:BS3"/>
    <mergeCell ref="BM4:BS4"/>
    <mergeCell ref="BN5:BN6"/>
    <mergeCell ref="BO5:BP5"/>
    <mergeCell ref="BQ5:BQ6"/>
    <mergeCell ref="BR5:BR6"/>
    <mergeCell ref="BS5:BS6"/>
    <mergeCell ref="BM5:BM38"/>
    <mergeCell ref="CC4:CI4"/>
    <mergeCell ref="CD5:CD6"/>
    <mergeCell ref="CE5:CF5"/>
    <mergeCell ref="CG5:CG6"/>
    <mergeCell ref="CH5:CH6"/>
    <mergeCell ref="CI5:CI6"/>
    <mergeCell ref="CC5:CC38"/>
    <mergeCell ref="BU1:CA1"/>
    <mergeCell ref="BU2:CA2"/>
    <mergeCell ref="BU3:CA3"/>
    <mergeCell ref="BU4:CA4"/>
    <mergeCell ref="BV5:BV6"/>
    <mergeCell ref="BW5:BX5"/>
    <mergeCell ref="BY5:BY6"/>
    <mergeCell ref="BZ5:BZ6"/>
    <mergeCell ref="CA5:CA6"/>
    <mergeCell ref="BU5:BU38"/>
    <mergeCell ref="BG46:BH46"/>
    <mergeCell ref="BO46:BP46"/>
    <mergeCell ref="A40:G40"/>
    <mergeCell ref="I40:O40"/>
    <mergeCell ref="Q40:W40"/>
    <mergeCell ref="Y40:AE40"/>
    <mergeCell ref="AG40:AM40"/>
    <mergeCell ref="AW40:BC40"/>
    <mergeCell ref="BE40:BK40"/>
    <mergeCell ref="BM40:BS40"/>
    <mergeCell ref="AO40:AU40"/>
    <mergeCell ref="C46:D46"/>
    <mergeCell ref="K46:L46"/>
    <mergeCell ref="S45:T45"/>
    <mergeCell ref="AA45:AB45"/>
    <mergeCell ref="AI45:AJ45"/>
    <mergeCell ref="AQ46:AR46"/>
    <mergeCell ref="AY46:AZ46"/>
    <mergeCell ref="CS3:CX3"/>
    <mergeCell ref="CS1:CY1"/>
    <mergeCell ref="CS2:CY2"/>
    <mergeCell ref="CS18:CX18"/>
    <mergeCell ref="CS33:CX33"/>
    <mergeCell ref="BW47:BX47"/>
    <mergeCell ref="CE46:CF46"/>
    <mergeCell ref="CM46:CN46"/>
    <mergeCell ref="CC40:CI40"/>
    <mergeCell ref="CK40:CQ40"/>
    <mergeCell ref="BU40:CA40"/>
    <mergeCell ref="CK1:CQ1"/>
    <mergeCell ref="CK2:CQ2"/>
    <mergeCell ref="CK3:CQ3"/>
    <mergeCell ref="CK4:CQ4"/>
    <mergeCell ref="CL5:CL6"/>
    <mergeCell ref="CM5:CN5"/>
    <mergeCell ref="CO5:CO6"/>
    <mergeCell ref="CP5:CP6"/>
    <mergeCell ref="CQ5:CQ6"/>
    <mergeCell ref="CK5:CK38"/>
    <mergeCell ref="CC1:CI1"/>
    <mergeCell ref="CC2:CI2"/>
    <mergeCell ref="CC3:CI3"/>
  </mergeCells>
  <printOptions gridLines="1"/>
  <pageMargins left="0.7" right="0.7" top="0.75" bottom="0.75" header="0.3" footer="0.3"/>
  <pageSetup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2019-04-30T22:50:34Z</cp:lastPrinted>
  <dcterms:created xsi:type="dcterms:W3CDTF">2019-02-26T15:10:02Z</dcterms:created>
  <dcterms:modified xsi:type="dcterms:W3CDTF">2019-04-30T23:05:19Z</dcterms:modified>
</cp:coreProperties>
</file>