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3335" windowHeight="7440" activeTab="12"/>
  </bookViews>
  <sheets>
    <sheet name="Consolidado" sheetId="1" r:id="rId1"/>
    <sheet name="2008" sheetId="2" r:id="rId2"/>
    <sheet name="2009" sheetId="3" r:id="rId3"/>
    <sheet name="2010" sheetId="4" r:id="rId4"/>
    <sheet name="2011" sheetId="5" r:id="rId5"/>
    <sheet name="2012" sheetId="6" r:id="rId6"/>
    <sheet name="2013" sheetId="7" r:id="rId7"/>
    <sheet name="2014" sheetId="8" r:id="rId8"/>
    <sheet name="2015" sheetId="9" r:id="rId9"/>
    <sheet name="2016" sheetId="10" r:id="rId10"/>
    <sheet name="2017" sheetId="11" r:id="rId11"/>
    <sheet name="2018" sheetId="12" r:id="rId12"/>
    <sheet name="2019" sheetId="13" r:id="rId13"/>
  </sheets>
  <calcPr calcId="125725"/>
</workbook>
</file>

<file path=xl/calcChain.xml><?xml version="1.0" encoding="utf-8"?>
<calcChain xmlns="http://schemas.openxmlformats.org/spreadsheetml/2006/main">
  <c r="B10" i="13"/>
  <c r="B9"/>
  <c r="B5" i="12"/>
  <c r="B21" i="13" l="1"/>
  <c r="B15" i="1" s="1"/>
  <c r="N6" i="13"/>
  <c r="M6"/>
  <c r="L6"/>
  <c r="K6"/>
  <c r="J6"/>
  <c r="I6"/>
  <c r="H6"/>
  <c r="G6"/>
  <c r="F6"/>
  <c r="E6"/>
  <c r="C6"/>
  <c r="B5"/>
  <c r="B4"/>
  <c r="D6"/>
  <c r="D14" i="1"/>
  <c r="G3" i="12"/>
  <c r="D3"/>
  <c r="B22"/>
  <c r="B14" i="1" s="1"/>
  <c r="E14" s="1"/>
  <c r="I7" i="12"/>
  <c r="G7"/>
  <c r="F7"/>
  <c r="E7"/>
  <c r="D7"/>
  <c r="C7"/>
  <c r="B6"/>
  <c r="B4"/>
  <c r="N7"/>
  <c r="M7"/>
  <c r="L7"/>
  <c r="K7"/>
  <c r="J7"/>
  <c r="H7"/>
  <c r="B3"/>
  <c r="C14" i="1" s="1"/>
  <c r="A4" i="3"/>
  <c r="A4" i="4" s="1"/>
  <c r="A4" i="5" s="1"/>
  <c r="A4" i="6" s="1"/>
  <c r="A4" i="7" s="1"/>
  <c r="A4" i="8" s="1"/>
  <c r="A4" i="9" s="1"/>
  <c r="A5" i="10" s="1"/>
  <c r="D12" i="1"/>
  <c r="N3" i="11"/>
  <c r="M3"/>
  <c r="L3"/>
  <c r="K3"/>
  <c r="J3"/>
  <c r="J6" s="1"/>
  <c r="H3"/>
  <c r="H6" s="1"/>
  <c r="E3"/>
  <c r="E6" s="1"/>
  <c r="B21"/>
  <c r="B13" i="1" s="1"/>
  <c r="N6" i="11"/>
  <c r="M6"/>
  <c r="L6"/>
  <c r="K6"/>
  <c r="I6"/>
  <c r="G6"/>
  <c r="F6"/>
  <c r="D6"/>
  <c r="C6"/>
  <c r="B5"/>
  <c r="B4"/>
  <c r="D13" i="1" s="1"/>
  <c r="N4" i="10"/>
  <c r="N7" s="1"/>
  <c r="M4"/>
  <c r="M7" s="1"/>
  <c r="E4"/>
  <c r="B22"/>
  <c r="B12" i="1" s="1"/>
  <c r="L7" i="10"/>
  <c r="K7"/>
  <c r="J7"/>
  <c r="I7"/>
  <c r="H7"/>
  <c r="G7"/>
  <c r="F7"/>
  <c r="E7"/>
  <c r="D7"/>
  <c r="C7"/>
  <c r="B6"/>
  <c r="B5"/>
  <c r="B21" i="9"/>
  <c r="B11" i="1" s="1"/>
  <c r="N6" i="9"/>
  <c r="M6"/>
  <c r="L6"/>
  <c r="K6"/>
  <c r="J6"/>
  <c r="I6"/>
  <c r="H6"/>
  <c r="G6"/>
  <c r="F6"/>
  <c r="E6"/>
  <c r="D6"/>
  <c r="C6"/>
  <c r="B5"/>
  <c r="B4"/>
  <c r="B3"/>
  <c r="B10" i="1"/>
  <c r="B5" i="8"/>
  <c r="B4"/>
  <c r="D10" i="1" s="1"/>
  <c r="B5" i="3"/>
  <c r="B5" i="2"/>
  <c r="B21" i="8"/>
  <c r="N6"/>
  <c r="M6"/>
  <c r="L6"/>
  <c r="K6"/>
  <c r="J6"/>
  <c r="I6"/>
  <c r="H6"/>
  <c r="G6"/>
  <c r="F6"/>
  <c r="E6"/>
  <c r="D6"/>
  <c r="C6"/>
  <c r="B3"/>
  <c r="C10" i="1" s="1"/>
  <c r="B21" i="7"/>
  <c r="B9" i="1" s="1"/>
  <c r="N6" i="7"/>
  <c r="M6"/>
  <c r="L6"/>
  <c r="K6"/>
  <c r="J6"/>
  <c r="I6"/>
  <c r="H6"/>
  <c r="G6"/>
  <c r="F6"/>
  <c r="E6"/>
  <c r="D6"/>
  <c r="C6"/>
  <c r="B5"/>
  <c r="B4"/>
  <c r="B3"/>
  <c r="B21" i="6"/>
  <c r="B8" i="1" s="1"/>
  <c r="N6" i="6"/>
  <c r="M6"/>
  <c r="L6"/>
  <c r="K6"/>
  <c r="J6"/>
  <c r="I6"/>
  <c r="H6"/>
  <c r="G6"/>
  <c r="F6"/>
  <c r="E6"/>
  <c r="D6"/>
  <c r="C6"/>
  <c r="B5"/>
  <c r="B4"/>
  <c r="B3"/>
  <c r="B21" i="5"/>
  <c r="B7" i="1" s="1"/>
  <c r="N6" i="5"/>
  <c r="M6"/>
  <c r="L6"/>
  <c r="K6"/>
  <c r="J6"/>
  <c r="I6"/>
  <c r="H6"/>
  <c r="G6"/>
  <c r="F6"/>
  <c r="E6"/>
  <c r="D6"/>
  <c r="C6"/>
  <c r="B5"/>
  <c r="B4"/>
  <c r="B3"/>
  <c r="D6" i="4"/>
  <c r="E6"/>
  <c r="F6"/>
  <c r="G6"/>
  <c r="H6"/>
  <c r="I6"/>
  <c r="J6"/>
  <c r="K6"/>
  <c r="L6"/>
  <c r="M6"/>
  <c r="N6"/>
  <c r="C6"/>
  <c r="B4"/>
  <c r="B5"/>
  <c r="B3"/>
  <c r="B21"/>
  <c r="B6" i="1" s="1"/>
  <c r="B20" i="3"/>
  <c r="B5" i="1" s="1"/>
  <c r="E5" s="1"/>
  <c r="B22" i="2"/>
  <c r="B20"/>
  <c r="B4" i="1" s="1"/>
  <c r="E4" s="1"/>
  <c r="B22" i="3" l="1"/>
  <c r="A4" i="12"/>
  <c r="A4" i="11"/>
  <c r="A4" i="13"/>
  <c r="B3"/>
  <c r="B7" i="12"/>
  <c r="B24" s="1"/>
  <c r="E10" i="1"/>
  <c r="B3" i="11"/>
  <c r="B4" i="10"/>
  <c r="B6" i="9"/>
  <c r="B6" i="8"/>
  <c r="B6" i="7"/>
  <c r="C9" i="1" s="1"/>
  <c r="E9" s="1"/>
  <c r="B23" i="8"/>
  <c r="B23" i="7"/>
  <c r="B6" i="6"/>
  <c r="C8" i="1" s="1"/>
  <c r="E8" s="1"/>
  <c r="B23" i="6"/>
  <c r="B6" i="5"/>
  <c r="B6" i="4"/>
  <c r="B23" l="1"/>
  <c r="C6" i="1"/>
  <c r="E6" s="1"/>
  <c r="B23" i="9"/>
  <c r="C11" i="1"/>
  <c r="E11" s="1"/>
  <c r="B6" i="11"/>
  <c r="B23" s="1"/>
  <c r="C13" i="1"/>
  <c r="E13" s="1"/>
  <c r="B6" i="13"/>
  <c r="B23" s="1"/>
  <c r="C15" i="1"/>
  <c r="E15" s="1"/>
  <c r="B23" i="5"/>
  <c r="C7" i="1"/>
  <c r="E7" s="1"/>
  <c r="B7" i="10"/>
  <c r="B24" s="1"/>
  <c r="C12" i="1"/>
  <c r="E12" s="1"/>
</calcChain>
</file>

<file path=xl/sharedStrings.xml><?xml version="1.0" encoding="utf-8"?>
<sst xmlns="http://schemas.openxmlformats.org/spreadsheetml/2006/main" count="368" uniqueCount="42">
  <si>
    <t>Enero</t>
  </si>
  <si>
    <t>Febrero</t>
  </si>
  <si>
    <t>Marzo</t>
  </si>
  <si>
    <t>Salarios</t>
  </si>
  <si>
    <t>Abril</t>
  </si>
  <si>
    <t>Gastos de funcionamiento</t>
  </si>
  <si>
    <t>USD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</si>
  <si>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</si>
  <si>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</si>
  <si>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</si>
  <si>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</si>
  <si>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</si>
  <si>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</si>
  <si>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</si>
  <si>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</si>
  <si>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</si>
  <si>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Subtotal</t>
  </si>
  <si>
    <t>Gastos RDC Estocolmo año 2008</t>
  </si>
  <si>
    <t>Gastos RDC Estocolmo año 2009</t>
  </si>
  <si>
    <t>Gastos RDC Estocolmo año 2010</t>
  </si>
  <si>
    <t>Sept</t>
  </si>
  <si>
    <t>Oct</t>
  </si>
  <si>
    <t>Nov</t>
  </si>
  <si>
    <t>Dic</t>
  </si>
  <si>
    <t>Salarios remuneraciones eventuales</t>
  </si>
  <si>
    <t>Gastos RDC Estocolmo año 2011</t>
  </si>
  <si>
    <t>Gastos RDC Estocolmo año 2012</t>
  </si>
  <si>
    <t>Gastos RDC Estocolmo año 2013</t>
  </si>
  <si>
    <t>Gastos RDC Estocolmo año 2014</t>
  </si>
  <si>
    <t>Año</t>
  </si>
  <si>
    <t>Gastos RDC Estocolmo año 2015</t>
  </si>
  <si>
    <t>Salarios por 
remuneraciones eventuales</t>
  </si>
  <si>
    <t>Gastos RDC Estocolmo año 2016</t>
  </si>
  <si>
    <t>Gastos RDC Estocolmo año 2017</t>
  </si>
  <si>
    <t>Encargadurías</t>
  </si>
  <si>
    <t>Sobresueldos por encargadurías</t>
  </si>
  <si>
    <t>Gastos RDC Estocolmo año 2018</t>
  </si>
  <si>
    <t>Gastos RDC Estocolmo año 2019</t>
  </si>
  <si>
    <t>Salarios y diferenciales RG</t>
  </si>
  <si>
    <t>Consolidado Gastos FE-06 RDC Estocolmo 2008 - 2019</t>
  </si>
  <si>
    <t>Gastos Enero - Abril</t>
  </si>
  <si>
    <t>Total anual</t>
  </si>
</sst>
</file>

<file path=xl/styles.xml><?xml version="1.0" encoding="utf-8"?>
<styleSheet xmlns="http://schemas.openxmlformats.org/spreadsheetml/2006/main">
  <numFmts count="2">
    <numFmt numFmtId="164" formatCode="_-* #,##0.00\ _k_r_-;\-* #,##0.00\ _k_r_-;_-* &quot;-&quot;??\ _k_r_-;_-@_-"/>
    <numFmt numFmtId="165" formatCode="#,##0.00\ _k_r"/>
  </numFmts>
  <fonts count="7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5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164" fontId="4" fillId="0" borderId="0" xfId="0" applyNumberFormat="1" applyFont="1"/>
    <xf numFmtId="165" fontId="0" fillId="0" borderId="0" xfId="0" applyNumberFormat="1" applyAlignment="1">
      <alignment horizontal="left"/>
    </xf>
    <xf numFmtId="0" fontId="3" fillId="0" borderId="0" xfId="0" applyFont="1" applyAlignment="1">
      <alignment wrapText="1"/>
    </xf>
    <xf numFmtId="165" fontId="0" fillId="2" borderId="0" xfId="0" applyNumberFormat="1" applyFill="1" applyAlignment="1">
      <alignment horizontal="left"/>
    </xf>
    <xf numFmtId="164" fontId="0" fillId="2" borderId="0" xfId="0" applyNumberFormat="1" applyFill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/>
    <xf numFmtId="165" fontId="0" fillId="3" borderId="0" xfId="0" applyNumberFormat="1" applyFill="1"/>
    <xf numFmtId="165" fontId="0" fillId="3" borderId="0" xfId="0" applyNumberFormat="1" applyFill="1" applyAlignment="1">
      <alignment horizontal="left"/>
    </xf>
    <xf numFmtId="0" fontId="0" fillId="3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E4" sqref="E4"/>
    </sheetView>
  </sheetViews>
  <sheetFormatPr defaultRowHeight="15"/>
  <cols>
    <col min="1" max="1" width="9.85546875" style="16" customWidth="1"/>
    <col min="2" max="2" width="25.140625" style="16" customWidth="1"/>
    <col min="3" max="3" width="13.5703125" style="16" customWidth="1"/>
    <col min="4" max="5" width="14.28515625" style="16" customWidth="1"/>
    <col min="6" max="6" width="18.5703125" style="16" bestFit="1" customWidth="1"/>
    <col min="7" max="7" width="13.7109375" style="16" bestFit="1" customWidth="1"/>
    <col min="8" max="16384" width="9.140625" style="16"/>
  </cols>
  <sheetData>
    <row r="1" spans="1:7" ht="15.75">
      <c r="A1" s="15" t="s">
        <v>39</v>
      </c>
      <c r="E1" s="17" t="s">
        <v>6</v>
      </c>
    </row>
    <row r="2" spans="1:7" ht="23.25" customHeight="1"/>
    <row r="3" spans="1:7" ht="21" customHeight="1">
      <c r="A3" s="18" t="s">
        <v>29</v>
      </c>
      <c r="B3" s="18" t="s">
        <v>5</v>
      </c>
      <c r="C3" s="18" t="s">
        <v>3</v>
      </c>
      <c r="D3" s="18" t="s">
        <v>34</v>
      </c>
      <c r="E3" s="18" t="s">
        <v>41</v>
      </c>
    </row>
    <row r="4" spans="1:7">
      <c r="A4" s="18">
        <v>2008</v>
      </c>
      <c r="B4" s="19">
        <f>'2008'!B20</f>
        <v>188881.88000000003</v>
      </c>
      <c r="C4" s="19"/>
      <c r="D4" s="19"/>
      <c r="E4" s="19">
        <f>SUM(B4:C4)</f>
        <v>188881.88000000003</v>
      </c>
    </row>
    <row r="5" spans="1:7">
      <c r="A5" s="18">
        <v>2009</v>
      </c>
      <c r="B5" s="19">
        <f>'2009'!B20</f>
        <v>143047.69</v>
      </c>
      <c r="C5" s="19"/>
      <c r="D5" s="19"/>
      <c r="E5" s="19">
        <f t="shared" ref="E5:E12" si="0">SUM(B5:C5)</f>
        <v>143047.69</v>
      </c>
    </row>
    <row r="6" spans="1:7">
      <c r="A6" s="18">
        <v>2010</v>
      </c>
      <c r="B6" s="19">
        <f>'2010'!B21</f>
        <v>197925.03000000003</v>
      </c>
      <c r="C6" s="19">
        <f>'2010'!B6</f>
        <v>164985.26999999999</v>
      </c>
      <c r="D6" s="19"/>
      <c r="E6" s="19">
        <f t="shared" si="0"/>
        <v>362910.30000000005</v>
      </c>
    </row>
    <row r="7" spans="1:7">
      <c r="A7" s="18">
        <v>2011</v>
      </c>
      <c r="B7" s="19">
        <f>'2011'!B21</f>
        <v>278411.94</v>
      </c>
      <c r="C7" s="19">
        <f>'2011'!B6</f>
        <v>263575.37</v>
      </c>
      <c r="D7" s="19"/>
      <c r="E7" s="19">
        <f t="shared" si="0"/>
        <v>541987.31000000006</v>
      </c>
    </row>
    <row r="8" spans="1:7">
      <c r="A8" s="18">
        <v>2012</v>
      </c>
      <c r="B8" s="19">
        <f>'2012'!B21</f>
        <v>200624.62000000005</v>
      </c>
      <c r="C8" s="19">
        <f>'2012'!B6</f>
        <v>94636.93</v>
      </c>
      <c r="D8" s="19"/>
      <c r="E8" s="19">
        <f t="shared" si="0"/>
        <v>295261.55000000005</v>
      </c>
    </row>
    <row r="9" spans="1:7">
      <c r="A9" s="18">
        <v>2013</v>
      </c>
      <c r="B9" s="19">
        <f>'2013'!B21</f>
        <v>197486.12</v>
      </c>
      <c r="C9" s="19">
        <f>'2013'!B6</f>
        <v>19357.45</v>
      </c>
      <c r="D9" s="19"/>
      <c r="E9" s="19">
        <f t="shared" si="0"/>
        <v>216843.57</v>
      </c>
    </row>
    <row r="10" spans="1:7">
      <c r="A10" s="18">
        <v>2014</v>
      </c>
      <c r="B10" s="19">
        <f>'2014'!B21</f>
        <v>189167.28000000003</v>
      </c>
      <c r="C10" s="19">
        <f>'2014'!B3</f>
        <v>245747.4</v>
      </c>
      <c r="D10" s="19">
        <f>'2014'!B4</f>
        <v>911.53</v>
      </c>
      <c r="E10" s="19">
        <f t="shared" si="0"/>
        <v>434914.68000000005</v>
      </c>
      <c r="G10" s="19"/>
    </row>
    <row r="11" spans="1:7">
      <c r="A11" s="18">
        <v>2015</v>
      </c>
      <c r="B11" s="19">
        <f>'2015'!B21</f>
        <v>170435.6</v>
      </c>
      <c r="C11" s="19">
        <f>'2015'!B6</f>
        <v>201581.22999999998</v>
      </c>
      <c r="D11" s="19"/>
      <c r="E11" s="19">
        <f t="shared" si="0"/>
        <v>372016.82999999996</v>
      </c>
    </row>
    <row r="12" spans="1:7">
      <c r="A12" s="18">
        <v>2016</v>
      </c>
      <c r="B12" s="19">
        <f>'2016'!B22</f>
        <v>137741.4</v>
      </c>
      <c r="C12" s="19">
        <f>'2016'!B4+'2016'!B6</f>
        <v>215351.92000000004</v>
      </c>
      <c r="D12" s="19">
        <f>'2016'!B5</f>
        <v>1822.07</v>
      </c>
      <c r="E12" s="19">
        <f t="shared" si="0"/>
        <v>353093.32000000007</v>
      </c>
      <c r="G12" s="19"/>
    </row>
    <row r="13" spans="1:7">
      <c r="A13" s="18">
        <v>2017</v>
      </c>
      <c r="B13" s="19">
        <f>'2017'!B21</f>
        <v>169610.18999999997</v>
      </c>
      <c r="C13" s="19">
        <f>'2017'!B3+'2017'!B5</f>
        <v>229684.22999999998</v>
      </c>
      <c r="D13" s="19">
        <f>'2017'!B4</f>
        <v>3879.6400000000003</v>
      </c>
      <c r="E13" s="19">
        <f>SUM(B13:D13)</f>
        <v>403174.05999999994</v>
      </c>
      <c r="G13" s="19"/>
    </row>
    <row r="14" spans="1:7">
      <c r="A14" s="18">
        <v>2018</v>
      </c>
      <c r="B14" s="19">
        <f>'2018'!B22</f>
        <v>164670.88999999998</v>
      </c>
      <c r="C14" s="19">
        <f>'2018'!B3+'2018'!B5</f>
        <v>282236.3</v>
      </c>
      <c r="D14" s="19">
        <f>'2018'!B4</f>
        <v>2123.5500000000002</v>
      </c>
      <c r="E14" s="19">
        <f>SUM(B14:D14)</f>
        <v>449030.73999999993</v>
      </c>
    </row>
    <row r="15" spans="1:7">
      <c r="A15" s="18">
        <v>2019</v>
      </c>
      <c r="B15" s="19">
        <f>'2019'!B21</f>
        <v>51993.060000000005</v>
      </c>
      <c r="C15" s="19">
        <f>'2019'!B3</f>
        <v>70796.88</v>
      </c>
      <c r="D15" s="19"/>
      <c r="E15" s="19">
        <f>SUM(B15:D15)</f>
        <v>122789.94</v>
      </c>
      <c r="F15" s="16" t="s">
        <v>40</v>
      </c>
    </row>
    <row r="16" spans="1:7">
      <c r="A16" s="20"/>
      <c r="C16" s="19"/>
      <c r="D16" s="19"/>
      <c r="E16" s="19"/>
    </row>
    <row r="17" spans="1:5">
      <c r="A17" s="20"/>
      <c r="C17" s="19"/>
      <c r="D17" s="19"/>
      <c r="E17" s="19"/>
    </row>
    <row r="18" spans="1:5">
      <c r="A18" s="20"/>
      <c r="C18" s="19"/>
      <c r="D18" s="19"/>
      <c r="E18" s="19"/>
    </row>
    <row r="19" spans="1:5">
      <c r="A19" s="20"/>
      <c r="C19" s="19"/>
      <c r="D19" s="19"/>
      <c r="E19" s="19"/>
    </row>
    <row r="20" spans="1:5">
      <c r="A20" s="20"/>
      <c r="C20" s="19"/>
      <c r="D20" s="19"/>
      <c r="E20" s="19"/>
    </row>
    <row r="21" spans="1:5">
      <c r="A21" s="20"/>
      <c r="C21" s="19"/>
      <c r="D21" s="19"/>
      <c r="E21" s="19"/>
    </row>
    <row r="22" spans="1:5">
      <c r="C22" s="19"/>
      <c r="D22" s="19"/>
      <c r="E22" s="19"/>
    </row>
  </sheetData>
  <pageMargins left="0.7" right="0.7" top="0.75" bottom="0.75" header="0.3" footer="0.3"/>
  <pageSetup paperSize="5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A4" sqref="A4"/>
    </sheetView>
  </sheetViews>
  <sheetFormatPr defaultRowHeight="15"/>
  <cols>
    <col min="1" max="1" width="28.85546875" customWidth="1"/>
    <col min="2" max="2" width="13.7109375" customWidth="1"/>
    <col min="3" max="3" width="11.28515625" customWidth="1"/>
    <col min="4" max="4" width="11.140625" bestFit="1" customWidth="1"/>
    <col min="5" max="5" width="11.140625" customWidth="1"/>
    <col min="6" max="14" width="11.140625" bestFit="1" customWidth="1"/>
  </cols>
  <sheetData>
    <row r="1" spans="1:14" ht="15.75">
      <c r="A1" s="3" t="s">
        <v>32</v>
      </c>
      <c r="C1" s="8" t="s">
        <v>6</v>
      </c>
    </row>
    <row r="2" spans="1:14" ht="15.75">
      <c r="A2" s="3"/>
      <c r="C2" s="1"/>
    </row>
    <row r="3" spans="1:14">
      <c r="C3" s="26" t="s">
        <v>0</v>
      </c>
      <c r="D3" t="s">
        <v>1</v>
      </c>
      <c r="E3" t="s">
        <v>2</v>
      </c>
      <c r="F3" t="s">
        <v>4</v>
      </c>
      <c r="G3" t="s">
        <v>7</v>
      </c>
      <c r="H3" t="s">
        <v>8</v>
      </c>
      <c r="I3" t="s">
        <v>9</v>
      </c>
      <c r="J3" t="s">
        <v>10</v>
      </c>
      <c r="K3" t="s">
        <v>20</v>
      </c>
      <c r="L3" t="s">
        <v>21</v>
      </c>
      <c r="M3" t="s">
        <v>22</v>
      </c>
      <c r="N3" t="s">
        <v>23</v>
      </c>
    </row>
    <row r="4" spans="1:14">
      <c r="A4" s="2" t="s">
        <v>3</v>
      </c>
      <c r="B4" s="7">
        <f>SUM(C4:N4)</f>
        <v>205351.92000000004</v>
      </c>
      <c r="C4" s="13"/>
      <c r="D4" s="11">
        <v>16426.77</v>
      </c>
      <c r="E4" s="11">
        <f>3360+10868.62</f>
        <v>14228.62</v>
      </c>
      <c r="F4" s="11">
        <v>14848.76</v>
      </c>
      <c r="G4" s="11">
        <v>18623.5</v>
      </c>
      <c r="H4" s="11">
        <v>26655.96</v>
      </c>
      <c r="I4" s="11">
        <v>29055.9</v>
      </c>
      <c r="J4" s="11">
        <v>17476.400000000001</v>
      </c>
      <c r="K4" s="11">
        <v>16806.759999999998</v>
      </c>
      <c r="L4" s="11">
        <v>14511.36</v>
      </c>
      <c r="M4" s="11">
        <f>1778.25+13364.51</f>
        <v>15142.76</v>
      </c>
      <c r="N4" s="11">
        <f>2732.83+17332.1+1510.2</f>
        <v>21575.13</v>
      </c>
    </row>
    <row r="5" spans="1:14">
      <c r="A5" t="str">
        <f>'2015'!A4</f>
        <v>Sobresueldos por encargadurías</v>
      </c>
      <c r="B5" s="7">
        <f t="shared" ref="B5:B6" si="0">SUM(C5:N5)</f>
        <v>1822.07</v>
      </c>
      <c r="C5" s="25"/>
      <c r="D5" s="11"/>
      <c r="E5" s="11">
        <v>1822.07</v>
      </c>
      <c r="F5" s="11"/>
      <c r="G5" s="11"/>
      <c r="H5" s="11"/>
      <c r="I5" s="11"/>
      <c r="J5" s="11"/>
      <c r="K5" s="11"/>
      <c r="L5" s="11"/>
      <c r="M5" s="11"/>
      <c r="N5" s="11"/>
    </row>
    <row r="6" spans="1:14" ht="25.5" customHeight="1">
      <c r="A6" s="12" t="s">
        <v>31</v>
      </c>
      <c r="B6" s="7">
        <f t="shared" si="0"/>
        <v>10000</v>
      </c>
      <c r="C6" s="25"/>
      <c r="D6" s="11"/>
      <c r="E6" s="11"/>
      <c r="F6" s="11"/>
      <c r="G6" s="11"/>
      <c r="H6" s="11"/>
      <c r="I6" s="11"/>
      <c r="J6" s="11"/>
      <c r="K6" s="11"/>
      <c r="L6" s="11"/>
      <c r="M6" s="11">
        <v>8000</v>
      </c>
      <c r="N6" s="11">
        <v>2000</v>
      </c>
    </row>
    <row r="7" spans="1:14">
      <c r="A7" t="s">
        <v>16</v>
      </c>
      <c r="B7" s="7">
        <f>SUM(B4:B6)</f>
        <v>217173.99000000005</v>
      </c>
      <c r="C7" s="13">
        <f>SUM(C4:C6)</f>
        <v>0</v>
      </c>
      <c r="D7" s="11">
        <f t="shared" ref="D7:N7" si="1">SUM(D4:D6)</f>
        <v>16426.77</v>
      </c>
      <c r="E7" s="11">
        <f t="shared" si="1"/>
        <v>16050.69</v>
      </c>
      <c r="F7" s="11">
        <f t="shared" si="1"/>
        <v>14848.76</v>
      </c>
      <c r="G7" s="11">
        <f t="shared" si="1"/>
        <v>18623.5</v>
      </c>
      <c r="H7" s="11">
        <f t="shared" si="1"/>
        <v>26655.96</v>
      </c>
      <c r="I7" s="11">
        <f t="shared" si="1"/>
        <v>29055.9</v>
      </c>
      <c r="J7" s="11">
        <f t="shared" si="1"/>
        <v>17476.400000000001</v>
      </c>
      <c r="K7" s="11">
        <f t="shared" si="1"/>
        <v>16806.759999999998</v>
      </c>
      <c r="L7" s="11">
        <f t="shared" si="1"/>
        <v>14511.36</v>
      </c>
      <c r="M7" s="11">
        <f t="shared" si="1"/>
        <v>23142.760000000002</v>
      </c>
      <c r="N7" s="11">
        <f t="shared" si="1"/>
        <v>23575.13</v>
      </c>
    </row>
    <row r="8" spans="1:14">
      <c r="B8" s="4"/>
    </row>
    <row r="9" spans="1:14">
      <c r="A9" s="2" t="s">
        <v>5</v>
      </c>
      <c r="B9" s="4"/>
    </row>
    <row r="10" spans="1:14">
      <c r="A10" s="26" t="s">
        <v>0</v>
      </c>
      <c r="B10" s="14"/>
    </row>
    <row r="11" spans="1:14">
      <c r="A11" t="s">
        <v>1</v>
      </c>
      <c r="B11" s="4">
        <v>12003.05</v>
      </c>
    </row>
    <row r="12" spans="1:14">
      <c r="A12" t="s">
        <v>2</v>
      </c>
      <c r="B12" s="4">
        <v>12397.28</v>
      </c>
    </row>
    <row r="13" spans="1:14">
      <c r="A13" t="s">
        <v>4</v>
      </c>
      <c r="B13" s="4">
        <v>12128.72</v>
      </c>
    </row>
    <row r="14" spans="1:14">
      <c r="A14" t="s">
        <v>7</v>
      </c>
      <c r="B14" s="4">
        <v>15540.64</v>
      </c>
    </row>
    <row r="15" spans="1:14">
      <c r="A15" t="s">
        <v>8</v>
      </c>
      <c r="B15" s="4">
        <v>18312</v>
      </c>
    </row>
    <row r="16" spans="1:14">
      <c r="A16" t="s">
        <v>9</v>
      </c>
      <c r="B16" s="4">
        <v>1578.99</v>
      </c>
    </row>
    <row r="17" spans="1:2">
      <c r="A17" t="s">
        <v>10</v>
      </c>
      <c r="B17" s="4">
        <v>15144.45</v>
      </c>
    </row>
    <row r="18" spans="1:2">
      <c r="A18" t="s">
        <v>11</v>
      </c>
      <c r="B18" s="4">
        <v>8923.01</v>
      </c>
    </row>
    <row r="19" spans="1:2">
      <c r="A19" t="s">
        <v>12</v>
      </c>
      <c r="B19" s="4">
        <v>10001</v>
      </c>
    </row>
    <row r="20" spans="1:2">
      <c r="A20" t="s">
        <v>13</v>
      </c>
      <c r="B20" s="4">
        <v>12102.25</v>
      </c>
    </row>
    <row r="21" spans="1:2">
      <c r="A21" t="s">
        <v>14</v>
      </c>
      <c r="B21" s="4">
        <v>19610.009999999998</v>
      </c>
    </row>
    <row r="22" spans="1:2">
      <c r="A22" t="s">
        <v>16</v>
      </c>
      <c r="B22" s="4">
        <f>SUM(B10:B21)</f>
        <v>137741.4</v>
      </c>
    </row>
    <row r="23" spans="1:2">
      <c r="B23" s="4"/>
    </row>
    <row r="24" spans="1:2">
      <c r="A24" s="9" t="s">
        <v>15</v>
      </c>
      <c r="B24" s="10">
        <f>B22+B7</f>
        <v>354915.39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A3" sqref="A3"/>
    </sheetView>
  </sheetViews>
  <sheetFormatPr defaultRowHeight="15"/>
  <cols>
    <col min="1" max="1" width="28.85546875" customWidth="1"/>
    <col min="2" max="2" width="13.5703125" customWidth="1"/>
    <col min="3" max="14" width="11.140625" bestFit="1" customWidth="1"/>
  </cols>
  <sheetData>
    <row r="1" spans="1:14" ht="15.75">
      <c r="A1" s="3" t="s">
        <v>33</v>
      </c>
      <c r="C1" s="1" t="s">
        <v>6</v>
      </c>
    </row>
    <row r="2" spans="1:14">
      <c r="C2" t="s">
        <v>0</v>
      </c>
      <c r="D2" t="s">
        <v>1</v>
      </c>
      <c r="E2" t="s">
        <v>2</v>
      </c>
      <c r="F2" t="s">
        <v>4</v>
      </c>
      <c r="G2" t="s">
        <v>7</v>
      </c>
      <c r="H2" t="s">
        <v>8</v>
      </c>
      <c r="I2" t="s">
        <v>9</v>
      </c>
      <c r="J2" t="s">
        <v>10</v>
      </c>
      <c r="K2" t="s">
        <v>20</v>
      </c>
      <c r="L2" t="s">
        <v>21</v>
      </c>
      <c r="M2" t="s">
        <v>22</v>
      </c>
      <c r="N2" t="s">
        <v>23</v>
      </c>
    </row>
    <row r="3" spans="1:14">
      <c r="A3" s="2" t="s">
        <v>3</v>
      </c>
      <c r="B3" s="7">
        <f>SUM(C3:N3)</f>
        <v>206284.22999999998</v>
      </c>
      <c r="C3" s="11">
        <v>15825.12</v>
      </c>
      <c r="D3" s="11">
        <v>15490.37</v>
      </c>
      <c r="E3" s="11">
        <f>2898.66+15890.87</f>
        <v>18789.53</v>
      </c>
      <c r="F3" s="11">
        <v>15479.06</v>
      </c>
      <c r="G3" s="11">
        <v>18574.86</v>
      </c>
      <c r="H3" s="11">
        <f>2338.45+14688.51</f>
        <v>17026.96</v>
      </c>
      <c r="I3" s="11">
        <v>17026.96</v>
      </c>
      <c r="J3" s="11">
        <f>2125.86+13353.2</f>
        <v>15479.060000000001</v>
      </c>
      <c r="K3" s="11">
        <f>2125.86+13353.2</f>
        <v>15479.060000000001</v>
      </c>
      <c r="L3" s="11">
        <f>2039.02+13353.2</f>
        <v>15392.220000000001</v>
      </c>
      <c r="M3" s="11">
        <f>2012.82+16652.72</f>
        <v>18665.54</v>
      </c>
      <c r="N3" s="11">
        <f>3820.79+17724.5+377.55+1132.65</f>
        <v>23055.49</v>
      </c>
    </row>
    <row r="4" spans="1:14">
      <c r="A4" t="str">
        <f>'2016'!A5</f>
        <v>Sobresueldos por encargadurías</v>
      </c>
      <c r="B4" s="7">
        <f t="shared" ref="B4:B5" si="0">SUM(C4:N4)</f>
        <v>3879.6400000000003</v>
      </c>
      <c r="C4" s="11"/>
      <c r="D4" s="11"/>
      <c r="E4" s="11">
        <v>3150.42</v>
      </c>
      <c r="F4" s="11"/>
      <c r="G4" s="11"/>
      <c r="H4" s="11"/>
      <c r="I4" s="11"/>
      <c r="J4" s="11">
        <v>729.22</v>
      </c>
      <c r="K4" s="11"/>
      <c r="L4" s="11"/>
      <c r="M4" s="11"/>
      <c r="N4" s="11"/>
    </row>
    <row r="5" spans="1:14" ht="26.25" customHeight="1">
      <c r="A5" s="12" t="s">
        <v>31</v>
      </c>
      <c r="B5" s="7">
        <f t="shared" si="0"/>
        <v>23400</v>
      </c>
      <c r="C5" s="11"/>
      <c r="D5" s="11"/>
      <c r="E5" s="11"/>
      <c r="F5" s="11"/>
      <c r="G5" s="11"/>
      <c r="H5" s="11">
        <v>7800</v>
      </c>
      <c r="I5" s="11"/>
      <c r="J5" s="11">
        <v>5200</v>
      </c>
      <c r="K5" s="11">
        <v>2600</v>
      </c>
      <c r="L5" s="11">
        <v>2600</v>
      </c>
      <c r="M5" s="11">
        <v>2600</v>
      </c>
      <c r="N5" s="11">
        <v>2600</v>
      </c>
    </row>
    <row r="6" spans="1:14">
      <c r="A6" t="s">
        <v>16</v>
      </c>
      <c r="B6" s="7">
        <f>SUM(B3:B5)</f>
        <v>233563.87</v>
      </c>
      <c r="C6" s="11">
        <f>SUM(C3:C5)</f>
        <v>15825.12</v>
      </c>
      <c r="D6" s="11">
        <f t="shared" ref="D6:N6" si="1">SUM(D3:D5)</f>
        <v>15490.37</v>
      </c>
      <c r="E6" s="11">
        <f t="shared" si="1"/>
        <v>21939.949999999997</v>
      </c>
      <c r="F6" s="11">
        <f t="shared" si="1"/>
        <v>15479.06</v>
      </c>
      <c r="G6" s="11">
        <f t="shared" si="1"/>
        <v>18574.86</v>
      </c>
      <c r="H6" s="11">
        <f t="shared" si="1"/>
        <v>24826.959999999999</v>
      </c>
      <c r="I6" s="11">
        <f t="shared" si="1"/>
        <v>17026.96</v>
      </c>
      <c r="J6" s="11">
        <f t="shared" si="1"/>
        <v>21408.28</v>
      </c>
      <c r="K6" s="11">
        <f t="shared" si="1"/>
        <v>18079.060000000001</v>
      </c>
      <c r="L6" s="11">
        <f t="shared" si="1"/>
        <v>17992.22</v>
      </c>
      <c r="M6" s="11">
        <f t="shared" si="1"/>
        <v>21265.54</v>
      </c>
      <c r="N6" s="11">
        <f t="shared" si="1"/>
        <v>25655.49</v>
      </c>
    </row>
    <row r="7" spans="1:14">
      <c r="B7" s="4"/>
    </row>
    <row r="8" spans="1:14">
      <c r="A8" s="2" t="s">
        <v>5</v>
      </c>
      <c r="B8" s="4"/>
    </row>
    <row r="9" spans="1:14">
      <c r="A9" t="s">
        <v>0</v>
      </c>
      <c r="B9" s="4">
        <v>6022.01</v>
      </c>
    </row>
    <row r="10" spans="1:14">
      <c r="A10" t="s">
        <v>1</v>
      </c>
      <c r="B10" s="4">
        <v>7463.78</v>
      </c>
    </row>
    <row r="11" spans="1:14">
      <c r="A11" t="s">
        <v>2</v>
      </c>
      <c r="B11" s="4">
        <v>20921.93</v>
      </c>
    </row>
    <row r="12" spans="1:14">
      <c r="A12" t="s">
        <v>4</v>
      </c>
      <c r="B12" s="4">
        <v>7973.71</v>
      </c>
    </row>
    <row r="13" spans="1:14">
      <c r="A13" t="s">
        <v>7</v>
      </c>
      <c r="B13" s="4">
        <v>27609.09</v>
      </c>
    </row>
    <row r="14" spans="1:14">
      <c r="A14" t="s">
        <v>8</v>
      </c>
      <c r="B14" s="4">
        <v>20090.87</v>
      </c>
    </row>
    <row r="15" spans="1:14">
      <c r="A15" t="s">
        <v>9</v>
      </c>
      <c r="B15" s="4">
        <v>4414.9799999999996</v>
      </c>
    </row>
    <row r="16" spans="1:14">
      <c r="A16" t="s">
        <v>10</v>
      </c>
      <c r="B16" s="4">
        <v>10034.709999999999</v>
      </c>
    </row>
    <row r="17" spans="1:2">
      <c r="A17" t="s">
        <v>11</v>
      </c>
      <c r="B17" s="4">
        <v>18769.2</v>
      </c>
    </row>
    <row r="18" spans="1:2">
      <c r="A18" t="s">
        <v>12</v>
      </c>
      <c r="B18" s="4">
        <v>18535.48</v>
      </c>
    </row>
    <row r="19" spans="1:2">
      <c r="A19" t="s">
        <v>13</v>
      </c>
      <c r="B19" s="4">
        <v>14597.3</v>
      </c>
    </row>
    <row r="20" spans="1:2">
      <c r="A20" t="s">
        <v>14</v>
      </c>
      <c r="B20" s="4">
        <v>13177.13</v>
      </c>
    </row>
    <row r="21" spans="1:2">
      <c r="A21" t="s">
        <v>16</v>
      </c>
      <c r="B21" s="4">
        <f>SUM(B9:B20)</f>
        <v>169610.18999999997</v>
      </c>
    </row>
    <row r="22" spans="1:2">
      <c r="B22" s="4"/>
    </row>
    <row r="23" spans="1:2">
      <c r="A23" s="9" t="s">
        <v>15</v>
      </c>
      <c r="B23" s="10">
        <f>B21+B6</f>
        <v>403174.05999999994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E16" sqref="E16"/>
    </sheetView>
  </sheetViews>
  <sheetFormatPr defaultRowHeight="15"/>
  <cols>
    <col min="1" max="1" width="26.42578125" customWidth="1"/>
    <col min="2" max="2" width="14" customWidth="1"/>
    <col min="3" max="3" width="11.5703125" customWidth="1"/>
    <col min="4" max="4" width="11.140625" customWidth="1"/>
    <col min="5" max="5" width="10.85546875" customWidth="1"/>
    <col min="6" max="6" width="12.140625" customWidth="1"/>
    <col min="7" max="7" width="11.7109375" customWidth="1"/>
    <col min="8" max="8" width="11.140625" customWidth="1"/>
    <col min="9" max="9" width="11.5703125" customWidth="1"/>
    <col min="10" max="10" width="10.85546875" customWidth="1"/>
    <col min="11" max="11" width="11.85546875" customWidth="1"/>
    <col min="12" max="12" width="11.140625" customWidth="1"/>
    <col min="13" max="13" width="11.5703125" customWidth="1"/>
    <col min="14" max="14" width="11" customWidth="1"/>
  </cols>
  <sheetData>
    <row r="1" spans="1:14" ht="15.75">
      <c r="A1" s="3" t="s">
        <v>36</v>
      </c>
      <c r="C1" s="1" t="s">
        <v>6</v>
      </c>
    </row>
    <row r="2" spans="1:14">
      <c r="C2" s="2" t="s">
        <v>0</v>
      </c>
      <c r="D2" s="2" t="s">
        <v>1</v>
      </c>
      <c r="E2" s="2" t="s">
        <v>2</v>
      </c>
      <c r="F2" s="2" t="s">
        <v>4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20</v>
      </c>
      <c r="L2" s="2" t="s">
        <v>21</v>
      </c>
      <c r="M2" s="2" t="s">
        <v>22</v>
      </c>
      <c r="N2" s="2" t="s">
        <v>23</v>
      </c>
    </row>
    <row r="3" spans="1:14">
      <c r="A3" s="2" t="s">
        <v>3</v>
      </c>
      <c r="B3" s="7">
        <f>SUM(C3:N3)</f>
        <v>261217.04</v>
      </c>
      <c r="C3" s="11">
        <v>15221.76</v>
      </c>
      <c r="D3" s="11">
        <f>2768.84+19820.95</f>
        <v>22589.79</v>
      </c>
      <c r="E3" s="11">
        <v>19508.5</v>
      </c>
      <c r="F3" s="11">
        <v>17922.86</v>
      </c>
      <c r="G3" s="11">
        <f>2918.2+23187.04</f>
        <v>26105.24</v>
      </c>
      <c r="H3" s="11">
        <v>33411.82</v>
      </c>
      <c r="I3" s="11">
        <v>17905.71</v>
      </c>
      <c r="J3" s="11">
        <v>23136.62</v>
      </c>
      <c r="K3" s="11">
        <v>23641.14</v>
      </c>
      <c r="L3" s="11">
        <v>17956.91</v>
      </c>
      <c r="M3" s="11">
        <v>23766.59</v>
      </c>
      <c r="N3" s="11">
        <v>20050.099999999999</v>
      </c>
    </row>
    <row r="4" spans="1:14">
      <c r="A4" s="21" t="str">
        <f>'2016'!A5</f>
        <v>Sobresueldos por encargadurías</v>
      </c>
      <c r="B4" s="7">
        <f t="shared" ref="B4:B6" si="0">SUM(C4:N4)</f>
        <v>2123.5500000000002</v>
      </c>
      <c r="C4" s="11"/>
      <c r="D4" s="11">
        <v>1262.53</v>
      </c>
      <c r="E4" s="11"/>
      <c r="F4" s="11"/>
      <c r="G4" s="11">
        <v>861.02</v>
      </c>
      <c r="H4" s="11"/>
      <c r="I4" s="11"/>
      <c r="J4" s="11"/>
      <c r="K4" s="11"/>
      <c r="L4" s="11"/>
      <c r="M4" s="11"/>
      <c r="N4" s="11"/>
    </row>
    <row r="5" spans="1:14">
      <c r="A5" s="23" t="s">
        <v>38</v>
      </c>
      <c r="B5" s="24">
        <f t="shared" si="0"/>
        <v>21019.26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25">
        <v>21019.26</v>
      </c>
    </row>
    <row r="6" spans="1:14" ht="25.5" customHeight="1">
      <c r="A6" s="12" t="s">
        <v>31</v>
      </c>
      <c r="B6" s="7">
        <f t="shared" si="0"/>
        <v>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t="s">
        <v>16</v>
      </c>
      <c r="B7" s="7">
        <f>SUM(B3:B6)</f>
        <v>284359.85000000003</v>
      </c>
      <c r="C7" s="11">
        <f>SUM(C3:C6)</f>
        <v>15221.76</v>
      </c>
      <c r="D7" s="11">
        <f t="shared" ref="D7:N7" si="1">SUM(D3:D6)</f>
        <v>23852.32</v>
      </c>
      <c r="E7" s="11">
        <f t="shared" si="1"/>
        <v>19508.5</v>
      </c>
      <c r="F7" s="11">
        <f t="shared" si="1"/>
        <v>17922.86</v>
      </c>
      <c r="G7" s="11">
        <f t="shared" si="1"/>
        <v>26966.260000000002</v>
      </c>
      <c r="H7" s="11">
        <f t="shared" si="1"/>
        <v>33411.82</v>
      </c>
      <c r="I7" s="11">
        <f t="shared" si="1"/>
        <v>17905.71</v>
      </c>
      <c r="J7" s="11">
        <f t="shared" si="1"/>
        <v>23136.62</v>
      </c>
      <c r="K7" s="11">
        <f t="shared" si="1"/>
        <v>23641.14</v>
      </c>
      <c r="L7" s="11">
        <f t="shared" si="1"/>
        <v>17956.91</v>
      </c>
      <c r="M7" s="11">
        <f t="shared" si="1"/>
        <v>23766.59</v>
      </c>
      <c r="N7" s="11">
        <f t="shared" si="1"/>
        <v>41069.360000000001</v>
      </c>
    </row>
    <row r="8" spans="1:14">
      <c r="B8" s="4"/>
    </row>
    <row r="9" spans="1:14">
      <c r="A9" s="2" t="s">
        <v>5</v>
      </c>
      <c r="B9" s="4"/>
    </row>
    <row r="10" spans="1:14">
      <c r="A10" t="s">
        <v>0</v>
      </c>
      <c r="B10" s="4">
        <v>13393.8</v>
      </c>
    </row>
    <row r="11" spans="1:14">
      <c r="A11" t="s">
        <v>1</v>
      </c>
      <c r="B11" s="4">
        <v>12387.09</v>
      </c>
    </row>
    <row r="12" spans="1:14">
      <c r="A12" t="s">
        <v>2</v>
      </c>
      <c r="B12" s="4">
        <v>14421.57</v>
      </c>
    </row>
    <row r="13" spans="1:14">
      <c r="A13" t="s">
        <v>4</v>
      </c>
      <c r="B13" s="4">
        <v>13473.88</v>
      </c>
    </row>
    <row r="14" spans="1:14">
      <c r="A14" t="s">
        <v>7</v>
      </c>
      <c r="B14" s="4">
        <v>13845.22</v>
      </c>
    </row>
    <row r="15" spans="1:14">
      <c r="A15" t="s">
        <v>8</v>
      </c>
      <c r="B15" s="4">
        <v>20090.87</v>
      </c>
    </row>
    <row r="16" spans="1:14">
      <c r="A16" t="s">
        <v>9</v>
      </c>
      <c r="B16" s="4">
        <v>12492.33</v>
      </c>
    </row>
    <row r="17" spans="1:2">
      <c r="A17" t="s">
        <v>10</v>
      </c>
      <c r="B17" s="4">
        <v>11706.82</v>
      </c>
    </row>
    <row r="18" spans="1:2">
      <c r="A18" t="s">
        <v>11</v>
      </c>
      <c r="B18" s="4">
        <v>13839.04</v>
      </c>
    </row>
    <row r="19" spans="1:2">
      <c r="A19" t="s">
        <v>12</v>
      </c>
      <c r="B19" s="4">
        <v>13088.04</v>
      </c>
    </row>
    <row r="20" spans="1:2">
      <c r="A20" s="26" t="s">
        <v>13</v>
      </c>
      <c r="B20" s="27">
        <v>13769.05</v>
      </c>
    </row>
    <row r="21" spans="1:2">
      <c r="A21" s="26" t="s">
        <v>14</v>
      </c>
      <c r="B21" s="27">
        <v>12163.18</v>
      </c>
    </row>
    <row r="22" spans="1:2">
      <c r="A22" t="s">
        <v>16</v>
      </c>
      <c r="B22" s="4">
        <f>SUM(B10:B21)</f>
        <v>164670.88999999998</v>
      </c>
    </row>
    <row r="23" spans="1:2">
      <c r="B23" s="4"/>
    </row>
    <row r="24" spans="1:2">
      <c r="A24" s="9" t="s">
        <v>15</v>
      </c>
      <c r="B24" s="10">
        <f>B22+B7</f>
        <v>449030.74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B21" sqref="B21"/>
    </sheetView>
  </sheetViews>
  <sheetFormatPr defaultRowHeight="15"/>
  <cols>
    <col min="1" max="1" width="25.7109375" customWidth="1"/>
    <col min="2" max="2" width="14.42578125" customWidth="1"/>
    <col min="3" max="6" width="11.140625" bestFit="1" customWidth="1"/>
  </cols>
  <sheetData>
    <row r="1" spans="1:14" ht="15.75">
      <c r="A1" s="3" t="s">
        <v>37</v>
      </c>
      <c r="C1" s="1" t="s">
        <v>6</v>
      </c>
    </row>
    <row r="2" spans="1:14">
      <c r="C2" s="2" t="s">
        <v>0</v>
      </c>
      <c r="D2" s="2" t="s">
        <v>1</v>
      </c>
      <c r="E2" s="2" t="s">
        <v>2</v>
      </c>
      <c r="F2" s="2" t="s">
        <v>4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20</v>
      </c>
      <c r="L2" s="2" t="s">
        <v>21</v>
      </c>
      <c r="M2" s="2" t="s">
        <v>22</v>
      </c>
      <c r="N2" s="2" t="s">
        <v>23</v>
      </c>
    </row>
    <row r="3" spans="1:14">
      <c r="A3" s="2" t="s">
        <v>3</v>
      </c>
      <c r="B3" s="7">
        <f>SUM(C3:N3)</f>
        <v>70796.88</v>
      </c>
      <c r="C3" s="11">
        <v>15944.09</v>
      </c>
      <c r="D3" s="11">
        <v>17971.39</v>
      </c>
      <c r="E3" s="11">
        <v>15865.55</v>
      </c>
      <c r="F3" s="11">
        <v>21015.85</v>
      </c>
      <c r="G3" s="11"/>
      <c r="H3" s="11"/>
      <c r="I3" s="11"/>
      <c r="J3" s="11"/>
      <c r="K3" s="11"/>
      <c r="L3" s="11"/>
      <c r="M3" s="11"/>
      <c r="N3" s="11"/>
    </row>
    <row r="4" spans="1:14">
      <c r="A4" s="21" t="str">
        <f>'2016'!A5</f>
        <v>Sobresueldos por encargadurías</v>
      </c>
      <c r="B4" s="7">
        <f t="shared" ref="B4:B5" si="0">SUM(C4:N4)</f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27" customHeight="1">
      <c r="A5" s="12" t="s">
        <v>31</v>
      </c>
      <c r="B5" s="7">
        <f t="shared" si="0"/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t="s">
        <v>16</v>
      </c>
      <c r="B6" s="7">
        <f>SUM(B3:B5)</f>
        <v>70796.88</v>
      </c>
      <c r="C6" s="11">
        <f>SUM(C3:C5)</f>
        <v>15944.09</v>
      </c>
      <c r="D6" s="11">
        <f t="shared" ref="D6:N6" si="1">SUM(D3:D5)</f>
        <v>17971.39</v>
      </c>
      <c r="E6" s="11">
        <f t="shared" si="1"/>
        <v>15865.55</v>
      </c>
      <c r="F6" s="11">
        <f t="shared" si="1"/>
        <v>21015.85</v>
      </c>
      <c r="G6" s="11">
        <f t="shared" si="1"/>
        <v>0</v>
      </c>
      <c r="H6" s="11">
        <f t="shared" si="1"/>
        <v>0</v>
      </c>
      <c r="I6" s="11">
        <f t="shared" si="1"/>
        <v>0</v>
      </c>
      <c r="J6" s="11">
        <f t="shared" si="1"/>
        <v>0</v>
      </c>
      <c r="K6" s="11">
        <f t="shared" si="1"/>
        <v>0</v>
      </c>
      <c r="L6" s="11">
        <f t="shared" si="1"/>
        <v>0</v>
      </c>
      <c r="M6" s="11">
        <f t="shared" si="1"/>
        <v>0</v>
      </c>
      <c r="N6" s="11">
        <f t="shared" si="1"/>
        <v>0</v>
      </c>
    </row>
    <row r="7" spans="1:14">
      <c r="B7" s="4"/>
    </row>
    <row r="8" spans="1:14">
      <c r="A8" s="2" t="s">
        <v>5</v>
      </c>
      <c r="B8" s="4"/>
    </row>
    <row r="9" spans="1:14">
      <c r="A9" t="s">
        <v>0</v>
      </c>
      <c r="B9" s="4">
        <f>11.53+103.25+44.12+28.27+756.72+66.66+797.06+14.41+83.14+60.2+237.12+221.72+554.87+4629.11+4256.09+23.93</f>
        <v>11888.2</v>
      </c>
    </row>
    <row r="10" spans="1:14">
      <c r="A10" t="s">
        <v>1</v>
      </c>
      <c r="B10" s="4">
        <f>16.03+152.52+31.21+64.34+515.34+25.76+20.31+245.83+213.77+555.36+4533.31+4161.93+1369.43+193.26</f>
        <v>12098.400000000001</v>
      </c>
      <c r="D10" s="4"/>
    </row>
    <row r="11" spans="1:14">
      <c r="A11" t="s">
        <v>2</v>
      </c>
      <c r="B11" s="4">
        <v>12288.06</v>
      </c>
    </row>
    <row r="12" spans="1:14">
      <c r="A12" t="s">
        <v>4</v>
      </c>
      <c r="B12" s="4">
        <v>15718.4</v>
      </c>
    </row>
    <row r="13" spans="1:14">
      <c r="A13" t="s">
        <v>7</v>
      </c>
      <c r="B13" s="4"/>
    </row>
    <row r="14" spans="1:14">
      <c r="A14" t="s">
        <v>8</v>
      </c>
      <c r="B14" s="4"/>
    </row>
    <row r="15" spans="1:14">
      <c r="A15" t="s">
        <v>9</v>
      </c>
      <c r="B15" s="4"/>
    </row>
    <row r="16" spans="1:14">
      <c r="A16" t="s">
        <v>10</v>
      </c>
      <c r="B16" s="4"/>
    </row>
    <row r="17" spans="1:2">
      <c r="A17" t="s">
        <v>11</v>
      </c>
      <c r="B17" s="4"/>
    </row>
    <row r="18" spans="1:2">
      <c r="A18" t="s">
        <v>12</v>
      </c>
      <c r="B18" s="4"/>
    </row>
    <row r="19" spans="1:2">
      <c r="A19" t="s">
        <v>13</v>
      </c>
      <c r="B19" s="4"/>
    </row>
    <row r="20" spans="1:2">
      <c r="A20" t="s">
        <v>14</v>
      </c>
      <c r="B20" s="4"/>
    </row>
    <row r="21" spans="1:2">
      <c r="A21" t="s">
        <v>16</v>
      </c>
      <c r="B21" s="4">
        <f>SUM(B9:B20)</f>
        <v>51993.060000000005</v>
      </c>
    </row>
    <row r="22" spans="1:2">
      <c r="B22" s="4"/>
    </row>
    <row r="23" spans="1:2">
      <c r="A23" s="9" t="s">
        <v>15</v>
      </c>
      <c r="B23" s="10">
        <f>B21+B6</f>
        <v>122789.94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A4" sqref="A4"/>
    </sheetView>
  </sheetViews>
  <sheetFormatPr defaultRowHeight="15"/>
  <cols>
    <col min="1" max="1" width="32.5703125" customWidth="1"/>
    <col min="2" max="2" width="13.42578125" customWidth="1"/>
    <col min="3" max="3" width="12.42578125" customWidth="1"/>
  </cols>
  <sheetData>
    <row r="1" spans="1:3" ht="15.75">
      <c r="A1" s="3" t="s">
        <v>17</v>
      </c>
      <c r="B1" s="1" t="s">
        <v>6</v>
      </c>
    </row>
    <row r="3" spans="1:3">
      <c r="A3" t="s">
        <v>3</v>
      </c>
      <c r="B3" s="4">
        <v>0</v>
      </c>
    </row>
    <row r="4" spans="1:3">
      <c r="A4" t="s">
        <v>35</v>
      </c>
      <c r="B4" s="4">
        <v>0</v>
      </c>
    </row>
    <row r="5" spans="1:3">
      <c r="A5" t="s">
        <v>16</v>
      </c>
      <c r="B5" s="4">
        <f>SUM(B3:B4)</f>
        <v>0</v>
      </c>
    </row>
    <row r="6" spans="1:3">
      <c r="B6" s="4"/>
    </row>
    <row r="7" spans="1:3">
      <c r="A7" s="2" t="s">
        <v>5</v>
      </c>
      <c r="B7" s="4"/>
      <c r="C7" s="5"/>
    </row>
    <row r="8" spans="1:3">
      <c r="A8" t="s">
        <v>0</v>
      </c>
      <c r="B8" s="4">
        <v>13870.62</v>
      </c>
      <c r="C8" s="5"/>
    </row>
    <row r="9" spans="1:3">
      <c r="A9" t="s">
        <v>1</v>
      </c>
      <c r="B9" s="4">
        <v>25886.69</v>
      </c>
      <c r="C9" s="5"/>
    </row>
    <row r="10" spans="1:3">
      <c r="A10" t="s">
        <v>2</v>
      </c>
      <c r="B10" s="4">
        <v>14636.11</v>
      </c>
      <c r="C10" s="5"/>
    </row>
    <row r="11" spans="1:3">
      <c r="A11" t="s">
        <v>4</v>
      </c>
      <c r="B11" s="4">
        <v>12548.12</v>
      </c>
      <c r="C11" s="5"/>
    </row>
    <row r="12" spans="1:3">
      <c r="A12" t="s">
        <v>7</v>
      </c>
      <c r="B12" s="4">
        <v>12235.96</v>
      </c>
      <c r="C12" s="5"/>
    </row>
    <row r="13" spans="1:3">
      <c r="A13" t="s">
        <v>8</v>
      </c>
      <c r="B13" s="4">
        <v>17415.91</v>
      </c>
      <c r="C13" s="5"/>
    </row>
    <row r="14" spans="1:3">
      <c r="A14" t="s">
        <v>9</v>
      </c>
      <c r="B14" s="4">
        <v>12419.54</v>
      </c>
      <c r="C14" s="5"/>
    </row>
    <row r="15" spans="1:3">
      <c r="A15" t="s">
        <v>10</v>
      </c>
      <c r="B15" s="4">
        <v>22143.98</v>
      </c>
      <c r="C15" s="5"/>
    </row>
    <row r="16" spans="1:3">
      <c r="A16" t="s">
        <v>11</v>
      </c>
      <c r="B16" s="4">
        <v>19679.78</v>
      </c>
      <c r="C16" s="5"/>
    </row>
    <row r="17" spans="1:3">
      <c r="A17" t="s">
        <v>12</v>
      </c>
      <c r="B17" s="4">
        <v>17201.82</v>
      </c>
      <c r="C17" s="5"/>
    </row>
    <row r="18" spans="1:3">
      <c r="A18" t="s">
        <v>13</v>
      </c>
      <c r="B18" s="4">
        <v>9234.0400000000009</v>
      </c>
      <c r="C18" s="5"/>
    </row>
    <row r="19" spans="1:3">
      <c r="A19" t="s">
        <v>14</v>
      </c>
      <c r="B19" s="4">
        <v>11609.31</v>
      </c>
      <c r="C19" s="5"/>
    </row>
    <row r="20" spans="1:3">
      <c r="A20" t="s">
        <v>16</v>
      </c>
      <c r="B20" s="4">
        <f>SUM(B8:B19)</f>
        <v>188881.88000000003</v>
      </c>
      <c r="C20" s="6"/>
    </row>
    <row r="21" spans="1:3">
      <c r="B21" s="4"/>
    </row>
    <row r="22" spans="1:3">
      <c r="A22" s="9" t="s">
        <v>15</v>
      </c>
      <c r="B22" s="10">
        <f>B20+B5</f>
        <v>188881.88000000003</v>
      </c>
      <c r="C22" s="4"/>
    </row>
    <row r="23" spans="1:3">
      <c r="B23" s="4"/>
    </row>
  </sheetData>
  <pageMargins left="0.7" right="0.7" top="0.75" bottom="0.75" header="0.3" footer="0.3"/>
  <pageSetup paperSize="5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A5" sqref="A5"/>
    </sheetView>
  </sheetViews>
  <sheetFormatPr defaultRowHeight="15"/>
  <cols>
    <col min="1" max="1" width="32.42578125" customWidth="1"/>
    <col min="2" max="2" width="14.140625" customWidth="1"/>
    <col min="3" max="3" width="12.5703125" bestFit="1" customWidth="1"/>
  </cols>
  <sheetData>
    <row r="1" spans="1:3" ht="15.75">
      <c r="A1" s="3" t="s">
        <v>18</v>
      </c>
      <c r="B1" s="1" t="s">
        <v>6</v>
      </c>
    </row>
    <row r="3" spans="1:3">
      <c r="A3" t="s">
        <v>3</v>
      </c>
      <c r="B3" s="4">
        <v>0</v>
      </c>
    </row>
    <row r="4" spans="1:3">
      <c r="A4" t="str">
        <f>'2008'!A4</f>
        <v>Sobresueldos por encargadurías</v>
      </c>
      <c r="B4" s="4">
        <v>0</v>
      </c>
    </row>
    <row r="5" spans="1:3">
      <c r="A5" t="s">
        <v>16</v>
      </c>
      <c r="B5" s="4">
        <f>SUM(B3:B4)</f>
        <v>0</v>
      </c>
    </row>
    <row r="6" spans="1:3">
      <c r="B6" s="4"/>
    </row>
    <row r="7" spans="1:3">
      <c r="A7" s="2" t="s">
        <v>5</v>
      </c>
      <c r="B7" s="4"/>
      <c r="C7" s="5"/>
    </row>
    <row r="8" spans="1:3">
      <c r="A8" t="s">
        <v>0</v>
      </c>
      <c r="B8" s="4">
        <v>15253.73</v>
      </c>
      <c r="C8" s="5"/>
    </row>
    <row r="9" spans="1:3">
      <c r="A9" t="s">
        <v>1</v>
      </c>
      <c r="B9" s="4">
        <v>17604.37</v>
      </c>
      <c r="C9" s="5"/>
    </row>
    <row r="10" spans="1:3">
      <c r="A10" t="s">
        <v>2</v>
      </c>
      <c r="B10" s="4">
        <v>12677.11</v>
      </c>
      <c r="C10" s="5"/>
    </row>
    <row r="11" spans="1:3">
      <c r="A11" t="s">
        <v>4</v>
      </c>
      <c r="B11" s="4">
        <v>12100.66</v>
      </c>
      <c r="C11" s="5"/>
    </row>
    <row r="12" spans="1:3">
      <c r="A12" t="s">
        <v>7</v>
      </c>
      <c r="B12" s="4">
        <v>12099.02</v>
      </c>
      <c r="C12" s="5"/>
    </row>
    <row r="13" spans="1:3">
      <c r="A13" t="s">
        <v>8</v>
      </c>
      <c r="B13" s="4">
        <v>10128.549999999999</v>
      </c>
      <c r="C13" s="5"/>
    </row>
    <row r="14" spans="1:3">
      <c r="A14" t="s">
        <v>9</v>
      </c>
      <c r="B14" s="4">
        <v>12633.41</v>
      </c>
      <c r="C14" s="5"/>
    </row>
    <row r="15" spans="1:3">
      <c r="A15" t="s">
        <v>10</v>
      </c>
      <c r="B15" s="4">
        <v>11391.31</v>
      </c>
      <c r="C15" s="5"/>
    </row>
    <row r="16" spans="1:3">
      <c r="A16" t="s">
        <v>11</v>
      </c>
      <c r="B16" s="4">
        <v>11551.07</v>
      </c>
      <c r="C16" s="5"/>
    </row>
    <row r="17" spans="1:3">
      <c r="A17" t="s">
        <v>12</v>
      </c>
      <c r="B17" s="4">
        <v>12781.88</v>
      </c>
      <c r="C17" s="5"/>
    </row>
    <row r="18" spans="1:3">
      <c r="A18" t="s">
        <v>13</v>
      </c>
      <c r="B18" s="4">
        <v>14826.58</v>
      </c>
      <c r="C18" s="5"/>
    </row>
    <row r="19" spans="1:3">
      <c r="A19" t="s">
        <v>14</v>
      </c>
      <c r="B19" s="4"/>
      <c r="C19" s="5"/>
    </row>
    <row r="20" spans="1:3">
      <c r="A20" t="s">
        <v>16</v>
      </c>
      <c r="B20" s="4">
        <f>SUM(B8:B19)</f>
        <v>143047.69</v>
      </c>
      <c r="C20" s="5"/>
    </row>
    <row r="21" spans="1:3">
      <c r="B21" s="4"/>
      <c r="C21" s="5"/>
    </row>
    <row r="22" spans="1:3">
      <c r="A22" s="9" t="s">
        <v>15</v>
      </c>
      <c r="B22" s="10">
        <f>B20+B5</f>
        <v>143047.69</v>
      </c>
      <c r="C22" s="6"/>
    </row>
    <row r="23" spans="1:3">
      <c r="B23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A3" sqref="A3"/>
    </sheetView>
  </sheetViews>
  <sheetFormatPr defaultRowHeight="15"/>
  <cols>
    <col min="1" max="1" width="33.42578125" customWidth="1"/>
    <col min="2" max="2" width="14.42578125" customWidth="1"/>
    <col min="3" max="3" width="8" customWidth="1"/>
    <col min="5" max="5" width="12.5703125" customWidth="1"/>
    <col min="6" max="12" width="11.140625" bestFit="1" customWidth="1"/>
    <col min="13" max="13" width="10.85546875" customWidth="1"/>
    <col min="14" max="14" width="11.140625" bestFit="1" customWidth="1"/>
  </cols>
  <sheetData>
    <row r="1" spans="1:14" ht="15.75">
      <c r="A1" s="3" t="s">
        <v>19</v>
      </c>
      <c r="B1" s="1" t="s">
        <v>6</v>
      </c>
    </row>
    <row r="2" spans="1:14">
      <c r="C2" t="s">
        <v>0</v>
      </c>
      <c r="D2" t="s">
        <v>1</v>
      </c>
      <c r="E2" t="s">
        <v>2</v>
      </c>
      <c r="F2" t="s">
        <v>4</v>
      </c>
      <c r="G2" t="s">
        <v>7</v>
      </c>
      <c r="H2" t="s">
        <v>8</v>
      </c>
      <c r="I2" t="s">
        <v>9</v>
      </c>
      <c r="J2" t="s">
        <v>10</v>
      </c>
      <c r="K2" t="s">
        <v>20</v>
      </c>
      <c r="L2" t="s">
        <v>21</v>
      </c>
      <c r="M2" t="s">
        <v>22</v>
      </c>
      <c r="N2" t="s">
        <v>23</v>
      </c>
    </row>
    <row r="3" spans="1:14">
      <c r="A3" s="2" t="s">
        <v>3</v>
      </c>
      <c r="B3" s="7">
        <f>SUM(C3:N3)</f>
        <v>151473.12</v>
      </c>
      <c r="C3" s="7"/>
      <c r="D3" s="7"/>
      <c r="E3" s="7">
        <v>10928.9</v>
      </c>
      <c r="F3" s="7">
        <v>22650.15</v>
      </c>
      <c r="G3" s="7">
        <v>10928.9</v>
      </c>
      <c r="H3" s="7">
        <v>12511.12</v>
      </c>
      <c r="I3" s="7">
        <v>12500.83</v>
      </c>
      <c r="J3" s="7">
        <v>22326.94</v>
      </c>
      <c r="K3" s="7">
        <v>12511.12</v>
      </c>
      <c r="L3" s="7">
        <v>12511.12</v>
      </c>
      <c r="M3" s="7">
        <v>17015.12</v>
      </c>
      <c r="N3" s="7">
        <v>17588.919999999998</v>
      </c>
    </row>
    <row r="4" spans="1:14">
      <c r="A4" t="str">
        <f>'2009'!A4</f>
        <v>Sobresueldos por encargadurías</v>
      </c>
      <c r="B4" s="7">
        <f t="shared" ref="B4:B5" si="0">SUM(C4:N4)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>
      <c r="A5" t="s">
        <v>24</v>
      </c>
      <c r="B5" s="7">
        <f t="shared" si="0"/>
        <v>13512.15</v>
      </c>
      <c r="C5" s="7"/>
      <c r="D5" s="7"/>
      <c r="E5" s="7">
        <v>5775.4</v>
      </c>
      <c r="F5" s="7">
        <v>2965.64</v>
      </c>
      <c r="G5" s="7">
        <v>1429.1</v>
      </c>
      <c r="H5" s="7">
        <v>2400</v>
      </c>
      <c r="I5" s="7">
        <v>942.01</v>
      </c>
      <c r="J5" s="7"/>
      <c r="K5" s="7"/>
      <c r="L5" s="7"/>
      <c r="M5" s="7"/>
      <c r="N5" s="7"/>
    </row>
    <row r="6" spans="1:14">
      <c r="A6" t="s">
        <v>16</v>
      </c>
      <c r="B6" s="7">
        <f>SUM(B3:B5)</f>
        <v>164985.26999999999</v>
      </c>
      <c r="C6" s="7">
        <f>SUM(C3:C5)</f>
        <v>0</v>
      </c>
      <c r="D6" s="7">
        <f t="shared" ref="D6:N6" si="1">SUM(D3:D5)</f>
        <v>0</v>
      </c>
      <c r="E6" s="7">
        <f t="shared" si="1"/>
        <v>16704.3</v>
      </c>
      <c r="F6" s="7">
        <f t="shared" si="1"/>
        <v>25615.79</v>
      </c>
      <c r="G6" s="7">
        <f t="shared" si="1"/>
        <v>12358</v>
      </c>
      <c r="H6" s="7">
        <f t="shared" si="1"/>
        <v>14911.12</v>
      </c>
      <c r="I6" s="7">
        <f t="shared" si="1"/>
        <v>13442.84</v>
      </c>
      <c r="J6" s="7">
        <f t="shared" si="1"/>
        <v>22326.94</v>
      </c>
      <c r="K6" s="7">
        <f t="shared" si="1"/>
        <v>12511.12</v>
      </c>
      <c r="L6" s="7">
        <f t="shared" si="1"/>
        <v>12511.12</v>
      </c>
      <c r="M6" s="7">
        <f t="shared" si="1"/>
        <v>17015.12</v>
      </c>
      <c r="N6" s="7">
        <f t="shared" si="1"/>
        <v>17588.919999999998</v>
      </c>
    </row>
    <row r="7" spans="1:14">
      <c r="B7" s="4"/>
    </row>
    <row r="8" spans="1:14">
      <c r="A8" s="2" t="s">
        <v>5</v>
      </c>
      <c r="B8" s="4"/>
    </row>
    <row r="9" spans="1:14">
      <c r="A9" t="s">
        <v>0</v>
      </c>
      <c r="B9" s="4">
        <v>11277.26</v>
      </c>
    </row>
    <row r="10" spans="1:14">
      <c r="A10" t="s">
        <v>1</v>
      </c>
      <c r="B10" s="4">
        <v>16873.89</v>
      </c>
    </row>
    <row r="11" spans="1:14">
      <c r="A11" t="s">
        <v>2</v>
      </c>
      <c r="B11" s="4">
        <v>22454.560000000001</v>
      </c>
    </row>
    <row r="12" spans="1:14">
      <c r="A12" t="s">
        <v>4</v>
      </c>
      <c r="B12" s="4">
        <v>19035.23</v>
      </c>
    </row>
    <row r="13" spans="1:14">
      <c r="A13" t="s">
        <v>7</v>
      </c>
      <c r="B13" s="4">
        <v>3017.85</v>
      </c>
    </row>
    <row r="14" spans="1:14">
      <c r="A14" t="s">
        <v>8</v>
      </c>
      <c r="B14" s="4">
        <v>14919.95</v>
      </c>
    </row>
    <row r="15" spans="1:14">
      <c r="A15" t="s">
        <v>9</v>
      </c>
      <c r="B15" s="4">
        <v>23537.7</v>
      </c>
    </row>
    <row r="16" spans="1:14">
      <c r="A16" t="s">
        <v>10</v>
      </c>
      <c r="B16" s="4">
        <v>4231.76</v>
      </c>
    </row>
    <row r="17" spans="1:3">
      <c r="A17" t="s">
        <v>11</v>
      </c>
      <c r="B17" s="4">
        <v>21955.87</v>
      </c>
    </row>
    <row r="18" spans="1:3">
      <c r="A18" t="s">
        <v>12</v>
      </c>
      <c r="B18" s="4">
        <v>13583.75</v>
      </c>
    </row>
    <row r="19" spans="1:3">
      <c r="A19" t="s">
        <v>13</v>
      </c>
      <c r="B19" s="4">
        <v>26761.79</v>
      </c>
    </row>
    <row r="20" spans="1:3">
      <c r="A20" t="s">
        <v>14</v>
      </c>
      <c r="B20" s="4">
        <v>20275.419999999998</v>
      </c>
    </row>
    <row r="21" spans="1:3">
      <c r="A21" t="s">
        <v>16</v>
      </c>
      <c r="B21" s="4">
        <f>SUM(B9:B20)</f>
        <v>197925.03000000003</v>
      </c>
    </row>
    <row r="22" spans="1:3">
      <c r="B22" s="4"/>
    </row>
    <row r="23" spans="1:3">
      <c r="A23" s="9" t="s">
        <v>15</v>
      </c>
      <c r="B23" s="10">
        <f>B21+B6</f>
        <v>362910.30000000005</v>
      </c>
    </row>
    <row r="25" spans="1:3">
      <c r="B25" s="6"/>
      <c r="C25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A3" sqref="A3"/>
    </sheetView>
  </sheetViews>
  <sheetFormatPr defaultRowHeight="15"/>
  <cols>
    <col min="1" max="1" width="28.85546875" customWidth="1"/>
    <col min="2" max="2" width="14" customWidth="1"/>
    <col min="3" max="3" width="11.5703125" customWidth="1"/>
    <col min="4" max="4" width="11.140625" bestFit="1" customWidth="1"/>
    <col min="5" max="5" width="11.5703125" customWidth="1"/>
    <col min="6" max="6" width="11.42578125" customWidth="1"/>
    <col min="7" max="7" width="10.85546875" customWidth="1"/>
    <col min="8" max="9" width="11.85546875" customWidth="1"/>
    <col min="10" max="10" width="11" customWidth="1"/>
    <col min="11" max="11" width="12.140625" customWidth="1"/>
    <col min="12" max="12" width="10.85546875" customWidth="1"/>
    <col min="13" max="13" width="11.42578125" customWidth="1"/>
    <col min="14" max="14" width="12.7109375" customWidth="1"/>
  </cols>
  <sheetData>
    <row r="1" spans="1:14" ht="15.75">
      <c r="A1" s="3" t="s">
        <v>25</v>
      </c>
      <c r="C1" s="1" t="s">
        <v>6</v>
      </c>
    </row>
    <row r="2" spans="1:14">
      <c r="C2" t="s">
        <v>0</v>
      </c>
      <c r="D2" t="s">
        <v>1</v>
      </c>
      <c r="E2" t="s">
        <v>2</v>
      </c>
      <c r="F2" t="s">
        <v>4</v>
      </c>
      <c r="G2" t="s">
        <v>7</v>
      </c>
      <c r="H2" t="s">
        <v>8</v>
      </c>
      <c r="I2" t="s">
        <v>9</v>
      </c>
      <c r="J2" t="s">
        <v>10</v>
      </c>
      <c r="K2" t="s">
        <v>20</v>
      </c>
      <c r="L2" t="s">
        <v>21</v>
      </c>
      <c r="M2" t="s">
        <v>22</v>
      </c>
      <c r="N2" t="s">
        <v>23</v>
      </c>
    </row>
    <row r="3" spans="1:14">
      <c r="A3" s="2" t="s">
        <v>3</v>
      </c>
      <c r="B3" s="7">
        <f>SUM(C3:N3)</f>
        <v>239385.9</v>
      </c>
      <c r="C3" s="7">
        <v>17588.919999999998</v>
      </c>
      <c r="D3" s="7">
        <v>28861.67</v>
      </c>
      <c r="E3" s="7">
        <v>28041.06</v>
      </c>
      <c r="F3" s="7">
        <v>17168.169999999998</v>
      </c>
      <c r="G3" s="7">
        <v>17168.169999999998</v>
      </c>
      <c r="H3" s="7">
        <v>17168.169999999998</v>
      </c>
      <c r="I3" s="7">
        <v>17955.87</v>
      </c>
      <c r="J3" s="7">
        <v>17955.87</v>
      </c>
      <c r="K3" s="7">
        <v>19369.5</v>
      </c>
      <c r="L3" s="7">
        <v>19369.5</v>
      </c>
      <c r="M3" s="7">
        <v>19369.5</v>
      </c>
      <c r="N3" s="7">
        <v>19369.5</v>
      </c>
    </row>
    <row r="4" spans="1:14">
      <c r="A4" t="str">
        <f>'2010'!A4</f>
        <v>Sobresueldos por encargadurías</v>
      </c>
      <c r="B4" s="7">
        <f t="shared" ref="B4:B5" si="0">SUM(C4:N4)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>
      <c r="A5" s="22" t="s">
        <v>31</v>
      </c>
      <c r="B5" s="7">
        <f t="shared" si="0"/>
        <v>24189.47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>
        <v>24189.47</v>
      </c>
    </row>
    <row r="6" spans="1:14">
      <c r="A6" t="s">
        <v>16</v>
      </c>
      <c r="B6" s="7">
        <f>SUM(B3:B5)</f>
        <v>263575.37</v>
      </c>
      <c r="C6" s="7">
        <f>SUM(C3:C5)</f>
        <v>17588.919999999998</v>
      </c>
      <c r="D6" s="7">
        <f t="shared" ref="D6:N6" si="1">SUM(D3:D5)</f>
        <v>28861.67</v>
      </c>
      <c r="E6" s="7">
        <f t="shared" si="1"/>
        <v>28041.06</v>
      </c>
      <c r="F6" s="7">
        <f t="shared" si="1"/>
        <v>17168.169999999998</v>
      </c>
      <c r="G6" s="7">
        <f t="shared" si="1"/>
        <v>17168.169999999998</v>
      </c>
      <c r="H6" s="7">
        <f t="shared" si="1"/>
        <v>17168.169999999998</v>
      </c>
      <c r="I6" s="7">
        <f t="shared" si="1"/>
        <v>17955.87</v>
      </c>
      <c r="J6" s="7">
        <f t="shared" si="1"/>
        <v>17955.87</v>
      </c>
      <c r="K6" s="7">
        <f t="shared" si="1"/>
        <v>19369.5</v>
      </c>
      <c r="L6" s="7">
        <f t="shared" si="1"/>
        <v>19369.5</v>
      </c>
      <c r="M6" s="7">
        <f t="shared" si="1"/>
        <v>19369.5</v>
      </c>
      <c r="N6" s="7">
        <f t="shared" si="1"/>
        <v>43558.97</v>
      </c>
    </row>
    <row r="7" spans="1:14">
      <c r="B7" s="4"/>
    </row>
    <row r="8" spans="1:14">
      <c r="A8" s="2" t="s">
        <v>5</v>
      </c>
      <c r="B8" s="4"/>
    </row>
    <row r="9" spans="1:14">
      <c r="A9" t="s">
        <v>0</v>
      </c>
      <c r="B9" s="4">
        <v>20275.419999999998</v>
      </c>
    </row>
    <row r="10" spans="1:14">
      <c r="A10" t="s">
        <v>1</v>
      </c>
      <c r="B10" s="4">
        <v>37875.69</v>
      </c>
    </row>
    <row r="11" spans="1:14">
      <c r="A11" t="s">
        <v>2</v>
      </c>
      <c r="B11" s="4">
        <v>22412.959999999999</v>
      </c>
    </row>
    <row r="12" spans="1:14">
      <c r="A12" t="s">
        <v>4</v>
      </c>
      <c r="B12" s="4">
        <v>28492.21</v>
      </c>
    </row>
    <row r="13" spans="1:14">
      <c r="A13" t="s">
        <v>7</v>
      </c>
      <c r="B13" s="4">
        <v>17385.939999999999</v>
      </c>
    </row>
    <row r="14" spans="1:14">
      <c r="A14" t="s">
        <v>8</v>
      </c>
      <c r="B14" s="4">
        <v>34648.99</v>
      </c>
    </row>
    <row r="15" spans="1:14">
      <c r="A15" t="s">
        <v>9</v>
      </c>
      <c r="B15" s="4">
        <v>15237.26</v>
      </c>
    </row>
    <row r="16" spans="1:14">
      <c r="A16" t="s">
        <v>10</v>
      </c>
      <c r="B16" s="4">
        <v>16925.330000000002</v>
      </c>
    </row>
    <row r="17" spans="1:3">
      <c r="A17" t="s">
        <v>11</v>
      </c>
      <c r="B17" s="4">
        <v>14389.77</v>
      </c>
    </row>
    <row r="18" spans="1:3">
      <c r="A18" t="s">
        <v>12</v>
      </c>
      <c r="B18" s="4">
        <v>25178.95</v>
      </c>
    </row>
    <row r="19" spans="1:3">
      <c r="A19" t="s">
        <v>13</v>
      </c>
      <c r="B19" s="4">
        <v>22351.45</v>
      </c>
    </row>
    <row r="20" spans="1:3">
      <c r="A20" t="s">
        <v>14</v>
      </c>
      <c r="B20" s="4">
        <v>23237.97</v>
      </c>
    </row>
    <row r="21" spans="1:3">
      <c r="A21" t="s">
        <v>16</v>
      </c>
      <c r="B21" s="4">
        <f>SUM(B9:B20)</f>
        <v>278411.94</v>
      </c>
    </row>
    <row r="22" spans="1:3">
      <c r="B22" s="4"/>
    </row>
    <row r="23" spans="1:3">
      <c r="A23" s="9" t="s">
        <v>15</v>
      </c>
      <c r="B23" s="10">
        <f>B21+B6</f>
        <v>541987.31000000006</v>
      </c>
    </row>
    <row r="25" spans="1:3">
      <c r="B25" s="6"/>
      <c r="C25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A3" sqref="A3"/>
    </sheetView>
  </sheetViews>
  <sheetFormatPr defaultRowHeight="15"/>
  <cols>
    <col min="1" max="1" width="32.42578125" customWidth="1"/>
    <col min="2" max="2" width="14.7109375" customWidth="1"/>
    <col min="3" max="3" width="13" customWidth="1"/>
    <col min="4" max="4" width="11.140625" customWidth="1"/>
    <col min="5" max="5" width="11.7109375" customWidth="1"/>
    <col min="6" max="7" width="12" customWidth="1"/>
    <col min="8" max="8" width="11.85546875" customWidth="1"/>
    <col min="9" max="9" width="11.7109375" customWidth="1"/>
    <col min="10" max="10" width="11.42578125" customWidth="1"/>
    <col min="11" max="11" width="11.85546875" customWidth="1"/>
    <col min="12" max="12" width="11.42578125" customWidth="1"/>
    <col min="13" max="13" width="12.5703125" customWidth="1"/>
    <col min="14" max="14" width="12" customWidth="1"/>
  </cols>
  <sheetData>
    <row r="1" spans="1:14" ht="15.75">
      <c r="A1" s="3" t="s">
        <v>26</v>
      </c>
      <c r="B1" s="1" t="s">
        <v>6</v>
      </c>
    </row>
    <row r="2" spans="1:14">
      <c r="C2" t="s">
        <v>0</v>
      </c>
      <c r="D2" t="s">
        <v>1</v>
      </c>
      <c r="E2" t="s">
        <v>2</v>
      </c>
      <c r="F2" t="s">
        <v>4</v>
      </c>
      <c r="G2" t="s">
        <v>7</v>
      </c>
      <c r="H2" t="s">
        <v>8</v>
      </c>
      <c r="I2" t="s">
        <v>9</v>
      </c>
      <c r="J2" t="s">
        <v>10</v>
      </c>
      <c r="K2" t="s">
        <v>20</v>
      </c>
      <c r="L2" t="s">
        <v>21</v>
      </c>
      <c r="M2" t="s">
        <v>22</v>
      </c>
      <c r="N2" t="s">
        <v>23</v>
      </c>
    </row>
    <row r="3" spans="1:14">
      <c r="A3" s="2" t="s">
        <v>3</v>
      </c>
      <c r="B3" s="7">
        <f>SUM(C3:N3)</f>
        <v>94636.93</v>
      </c>
      <c r="C3" s="7">
        <v>19367.189999999999</v>
      </c>
      <c r="D3" s="7">
        <v>19367.189999999999</v>
      </c>
      <c r="E3" s="7">
        <v>19367.189999999999</v>
      </c>
      <c r="F3" s="7">
        <v>19367.189999999999</v>
      </c>
      <c r="G3" s="7">
        <v>17168.169999999998</v>
      </c>
      <c r="H3" s="7"/>
      <c r="I3" s="7"/>
      <c r="J3" s="7"/>
      <c r="K3" s="7"/>
      <c r="L3" s="7"/>
      <c r="M3" s="7"/>
      <c r="N3" s="7"/>
    </row>
    <row r="4" spans="1:14">
      <c r="A4" t="str">
        <f>'2011'!A4</f>
        <v>Sobresueldos por encargadurías</v>
      </c>
      <c r="B4" s="7">
        <f t="shared" ref="B4:B5" si="0">SUM(C4:N4)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>
      <c r="A5" t="s">
        <v>24</v>
      </c>
      <c r="B5" s="7">
        <f t="shared" si="0"/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t="s">
        <v>16</v>
      </c>
      <c r="B6" s="7">
        <f>SUM(B3:B5)</f>
        <v>94636.93</v>
      </c>
      <c r="C6" s="7">
        <f>SUM(C3:C5)</f>
        <v>19367.189999999999</v>
      </c>
      <c r="D6" s="7">
        <f t="shared" ref="D6:N6" si="1">SUM(D3:D5)</f>
        <v>19367.189999999999</v>
      </c>
      <c r="E6" s="7">
        <f t="shared" si="1"/>
        <v>19367.189999999999</v>
      </c>
      <c r="F6" s="7">
        <f t="shared" si="1"/>
        <v>19367.189999999999</v>
      </c>
      <c r="G6" s="7">
        <f t="shared" si="1"/>
        <v>17168.169999999998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</row>
    <row r="7" spans="1:14">
      <c r="B7" s="4"/>
    </row>
    <row r="8" spans="1:14">
      <c r="A8" s="2" t="s">
        <v>5</v>
      </c>
      <c r="B8" s="4"/>
    </row>
    <row r="9" spans="1:14">
      <c r="A9" t="s">
        <v>0</v>
      </c>
      <c r="B9" s="4">
        <v>16411.22</v>
      </c>
    </row>
    <row r="10" spans="1:14">
      <c r="A10" t="s">
        <v>1</v>
      </c>
      <c r="B10" s="4">
        <v>18896.75</v>
      </c>
    </row>
    <row r="11" spans="1:14">
      <c r="A11" t="s">
        <v>2</v>
      </c>
      <c r="B11" s="4">
        <v>19148.79</v>
      </c>
    </row>
    <row r="12" spans="1:14">
      <c r="A12" t="s">
        <v>4</v>
      </c>
      <c r="B12" s="4">
        <v>15154.48</v>
      </c>
    </row>
    <row r="13" spans="1:14">
      <c r="A13" t="s">
        <v>7</v>
      </c>
      <c r="B13" s="4">
        <v>19857.47</v>
      </c>
    </row>
    <row r="14" spans="1:14">
      <c r="A14" t="s">
        <v>8</v>
      </c>
      <c r="B14" s="4">
        <v>16993.150000000001</v>
      </c>
    </row>
    <row r="15" spans="1:14">
      <c r="A15" t="s">
        <v>9</v>
      </c>
      <c r="B15" s="4">
        <v>12770.78</v>
      </c>
    </row>
    <row r="16" spans="1:14">
      <c r="A16" t="s">
        <v>10</v>
      </c>
      <c r="B16" s="4">
        <v>14181.67</v>
      </c>
    </row>
    <row r="17" spans="1:3">
      <c r="A17" t="s">
        <v>11</v>
      </c>
      <c r="B17" s="4">
        <v>23918.9</v>
      </c>
    </row>
    <row r="18" spans="1:3">
      <c r="A18" t="s">
        <v>12</v>
      </c>
      <c r="B18" s="4">
        <v>15355.32</v>
      </c>
    </row>
    <row r="19" spans="1:3">
      <c r="A19" t="s">
        <v>13</v>
      </c>
      <c r="B19" s="4">
        <v>17042.830000000002</v>
      </c>
    </row>
    <row r="20" spans="1:3">
      <c r="A20" t="s">
        <v>14</v>
      </c>
      <c r="B20" s="4">
        <v>10893.26</v>
      </c>
    </row>
    <row r="21" spans="1:3">
      <c r="A21" t="s">
        <v>16</v>
      </c>
      <c r="B21" s="4">
        <f>SUM(B9:B20)</f>
        <v>200624.62000000005</v>
      </c>
    </row>
    <row r="22" spans="1:3">
      <c r="B22" s="4"/>
    </row>
    <row r="23" spans="1:3">
      <c r="A23" s="9" t="s">
        <v>15</v>
      </c>
      <c r="B23" s="10">
        <f>B21+B6</f>
        <v>295261.55000000005</v>
      </c>
    </row>
    <row r="25" spans="1:3">
      <c r="B25" s="6"/>
      <c r="C2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A3" sqref="A3"/>
    </sheetView>
  </sheetViews>
  <sheetFormatPr defaultRowHeight="15"/>
  <cols>
    <col min="1" max="1" width="32.7109375" customWidth="1"/>
    <col min="2" max="2" width="13.42578125" customWidth="1"/>
    <col min="3" max="3" width="11" customWidth="1"/>
    <col min="4" max="4" width="11.5703125" customWidth="1"/>
    <col min="5" max="5" width="11" customWidth="1"/>
    <col min="6" max="6" width="11.28515625" customWidth="1"/>
    <col min="7" max="7" width="12.140625" customWidth="1"/>
    <col min="8" max="9" width="11.140625" bestFit="1" customWidth="1"/>
    <col min="10" max="10" width="9" customWidth="1"/>
    <col min="11" max="12" width="8.140625" customWidth="1"/>
    <col min="13" max="13" width="7.5703125" customWidth="1"/>
    <col min="14" max="14" width="7" customWidth="1"/>
  </cols>
  <sheetData>
    <row r="1" spans="1:14" ht="15.75">
      <c r="A1" s="3" t="s">
        <v>27</v>
      </c>
      <c r="B1" s="1" t="s">
        <v>6</v>
      </c>
    </row>
    <row r="2" spans="1:14">
      <c r="C2" t="s">
        <v>0</v>
      </c>
      <c r="D2" t="s">
        <v>1</v>
      </c>
      <c r="E2" t="s">
        <v>2</v>
      </c>
      <c r="F2" t="s">
        <v>4</v>
      </c>
      <c r="G2" t="s">
        <v>7</v>
      </c>
      <c r="H2" t="s">
        <v>8</v>
      </c>
      <c r="I2" t="s">
        <v>9</v>
      </c>
      <c r="J2" t="s">
        <v>10</v>
      </c>
      <c r="K2" t="s">
        <v>20</v>
      </c>
      <c r="L2" t="s">
        <v>21</v>
      </c>
      <c r="M2" t="s">
        <v>22</v>
      </c>
      <c r="N2" t="s">
        <v>23</v>
      </c>
    </row>
    <row r="3" spans="1:14">
      <c r="A3" s="2" t="s">
        <v>3</v>
      </c>
      <c r="B3" s="7">
        <f>SUM(C3:N3)</f>
        <v>19357.45</v>
      </c>
      <c r="C3" s="7"/>
      <c r="D3" s="7"/>
      <c r="E3" s="7"/>
      <c r="F3" s="7"/>
      <c r="G3" s="7">
        <v>19357.45</v>
      </c>
      <c r="H3" s="7"/>
      <c r="I3" s="7"/>
      <c r="J3" s="7"/>
      <c r="K3" s="7"/>
      <c r="L3" s="7"/>
      <c r="M3" s="7"/>
      <c r="N3" s="7"/>
    </row>
    <row r="4" spans="1:14">
      <c r="A4" t="str">
        <f>'2012'!A4</f>
        <v>Sobresueldos por encargadurías</v>
      </c>
      <c r="B4" s="7">
        <f t="shared" ref="B4:B5" si="0">SUM(C4:N4)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>
      <c r="A5" t="s">
        <v>24</v>
      </c>
      <c r="B5" s="7">
        <f t="shared" si="0"/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t="s">
        <v>16</v>
      </c>
      <c r="B6" s="7">
        <f>SUM(B3:B5)</f>
        <v>19357.45</v>
      </c>
      <c r="C6" s="7">
        <f>SUM(C3:C5)</f>
        <v>0</v>
      </c>
      <c r="D6" s="7">
        <f t="shared" ref="D6:N6" si="1">SUM(D3:D5)</f>
        <v>0</v>
      </c>
      <c r="E6" s="7">
        <f t="shared" si="1"/>
        <v>0</v>
      </c>
      <c r="F6" s="7">
        <f t="shared" si="1"/>
        <v>0</v>
      </c>
      <c r="G6" s="7">
        <f t="shared" si="1"/>
        <v>19357.45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</row>
    <row r="7" spans="1:14">
      <c r="B7" s="4"/>
    </row>
    <row r="8" spans="1:14">
      <c r="A8" s="2" t="s">
        <v>5</v>
      </c>
      <c r="B8" s="4"/>
    </row>
    <row r="9" spans="1:14">
      <c r="A9" t="s">
        <v>0</v>
      </c>
      <c r="B9" s="4">
        <v>16376.27</v>
      </c>
    </row>
    <row r="10" spans="1:14">
      <c r="A10" t="s">
        <v>1</v>
      </c>
      <c r="B10" s="4">
        <v>18775.169999999998</v>
      </c>
    </row>
    <row r="11" spans="1:14">
      <c r="A11" t="s">
        <v>2</v>
      </c>
      <c r="B11" s="4">
        <v>16660.93</v>
      </c>
    </row>
    <row r="12" spans="1:14">
      <c r="A12" t="s">
        <v>4</v>
      </c>
      <c r="B12" s="4">
        <v>16937.93</v>
      </c>
    </row>
    <row r="13" spans="1:14">
      <c r="A13" t="s">
        <v>7</v>
      </c>
      <c r="B13" s="4">
        <v>16686.939999999999</v>
      </c>
    </row>
    <row r="14" spans="1:14">
      <c r="A14" t="s">
        <v>8</v>
      </c>
      <c r="B14" s="4">
        <v>16192.68</v>
      </c>
    </row>
    <row r="15" spans="1:14">
      <c r="A15" t="s">
        <v>9</v>
      </c>
      <c r="B15" s="4">
        <v>19391.11</v>
      </c>
    </row>
    <row r="16" spans="1:14">
      <c r="A16" t="s">
        <v>10</v>
      </c>
      <c r="B16" s="4">
        <v>13785.72</v>
      </c>
    </row>
    <row r="17" spans="1:3">
      <c r="A17" t="s">
        <v>11</v>
      </c>
      <c r="B17" s="4">
        <v>14923.12</v>
      </c>
    </row>
    <row r="18" spans="1:3">
      <c r="A18" t="s">
        <v>12</v>
      </c>
      <c r="B18" s="4">
        <v>17582.32</v>
      </c>
    </row>
    <row r="19" spans="1:3">
      <c r="A19" t="s">
        <v>13</v>
      </c>
      <c r="B19" s="4">
        <v>13445.69</v>
      </c>
    </row>
    <row r="20" spans="1:3">
      <c r="A20" t="s">
        <v>14</v>
      </c>
      <c r="B20" s="4">
        <v>16728.240000000002</v>
      </c>
    </row>
    <row r="21" spans="1:3">
      <c r="A21" t="s">
        <v>16</v>
      </c>
      <c r="B21" s="4">
        <f>SUM(B9:B20)</f>
        <v>197486.12</v>
      </c>
    </row>
    <row r="22" spans="1:3">
      <c r="B22" s="4"/>
    </row>
    <row r="23" spans="1:3">
      <c r="A23" s="9" t="s">
        <v>15</v>
      </c>
      <c r="B23" s="10">
        <f>B21+B6</f>
        <v>216843.57</v>
      </c>
    </row>
    <row r="25" spans="1:3">
      <c r="B25" s="6"/>
      <c r="C25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A3" sqref="A3"/>
    </sheetView>
  </sheetViews>
  <sheetFormatPr defaultRowHeight="15"/>
  <cols>
    <col min="1" max="1" width="33.28515625" customWidth="1"/>
    <col min="2" max="2" width="13.42578125" customWidth="1"/>
    <col min="3" max="3" width="8.140625" customWidth="1"/>
    <col min="4" max="4" width="11.42578125" customWidth="1"/>
    <col min="5" max="5" width="10.85546875" customWidth="1"/>
    <col min="7" max="7" width="11.28515625" customWidth="1"/>
    <col min="8" max="8" width="11.85546875" customWidth="1"/>
    <col min="9" max="9" width="11.7109375" customWidth="1"/>
    <col min="10" max="10" width="11.42578125" customWidth="1"/>
    <col min="11" max="11" width="10.85546875" customWidth="1"/>
    <col min="12" max="12" width="11.42578125" customWidth="1"/>
    <col min="13" max="13" width="11.140625" customWidth="1"/>
    <col min="14" max="14" width="11.42578125" customWidth="1"/>
  </cols>
  <sheetData>
    <row r="1" spans="1:14" ht="15.75">
      <c r="A1" s="3" t="s">
        <v>28</v>
      </c>
      <c r="B1" s="1" t="s">
        <v>6</v>
      </c>
    </row>
    <row r="2" spans="1:14">
      <c r="C2" t="s">
        <v>0</v>
      </c>
      <c r="D2" t="s">
        <v>1</v>
      </c>
      <c r="E2" t="s">
        <v>2</v>
      </c>
      <c r="F2" t="s">
        <v>4</v>
      </c>
      <c r="G2" t="s">
        <v>7</v>
      </c>
      <c r="H2" t="s">
        <v>8</v>
      </c>
      <c r="I2" t="s">
        <v>9</v>
      </c>
      <c r="J2" t="s">
        <v>10</v>
      </c>
      <c r="K2" t="s">
        <v>20</v>
      </c>
      <c r="L2" t="s">
        <v>21</v>
      </c>
      <c r="M2" t="s">
        <v>22</v>
      </c>
      <c r="N2" t="s">
        <v>23</v>
      </c>
    </row>
    <row r="3" spans="1:14">
      <c r="A3" s="2" t="s">
        <v>3</v>
      </c>
      <c r="B3" s="7">
        <f>SUM(C3:N3)</f>
        <v>245747.4</v>
      </c>
      <c r="C3" s="7"/>
      <c r="D3" s="7">
        <v>19357.45</v>
      </c>
      <c r="E3" s="7">
        <v>19357.45</v>
      </c>
      <c r="F3" s="7"/>
      <c r="G3" s="7">
        <v>19357.45</v>
      </c>
      <c r="H3" s="7">
        <v>19211.71</v>
      </c>
      <c r="I3" s="7">
        <v>19191.13</v>
      </c>
      <c r="J3" s="7">
        <v>33792.03</v>
      </c>
      <c r="K3" s="7">
        <v>32582.959999999999</v>
      </c>
      <c r="L3" s="7">
        <v>32582.959999999999</v>
      </c>
      <c r="M3" s="7">
        <v>31154.22</v>
      </c>
      <c r="N3" s="7">
        <v>19160.04</v>
      </c>
    </row>
    <row r="4" spans="1:14">
      <c r="A4" t="str">
        <f>'2013'!A4</f>
        <v>Sobresueldos por encargadurías</v>
      </c>
      <c r="B4" s="7">
        <f t="shared" ref="B4:B5" si="0">SUM(C4:N4)</f>
        <v>911.53</v>
      </c>
      <c r="C4" s="7"/>
      <c r="D4" s="7"/>
      <c r="E4" s="7"/>
      <c r="F4" s="7"/>
      <c r="G4" s="7"/>
      <c r="H4" s="7"/>
      <c r="I4" s="7"/>
      <c r="J4" s="7">
        <v>911.53</v>
      </c>
      <c r="K4" s="7"/>
      <c r="L4" s="7"/>
      <c r="M4" s="7"/>
      <c r="N4" s="7"/>
    </row>
    <row r="5" spans="1:14" ht="18" customHeight="1">
      <c r="A5" t="s">
        <v>24</v>
      </c>
      <c r="B5" s="7">
        <f t="shared" si="0"/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t="s">
        <v>16</v>
      </c>
      <c r="B6" s="7">
        <f>SUM(B3:B5)</f>
        <v>246658.93</v>
      </c>
      <c r="C6" s="7">
        <f>SUM(C3:C5)</f>
        <v>0</v>
      </c>
      <c r="D6" s="7">
        <f t="shared" ref="D6:N6" si="1">SUM(D3:D5)</f>
        <v>19357.45</v>
      </c>
      <c r="E6" s="7">
        <f t="shared" si="1"/>
        <v>19357.45</v>
      </c>
      <c r="F6" s="7">
        <f t="shared" si="1"/>
        <v>0</v>
      </c>
      <c r="G6" s="7">
        <f t="shared" si="1"/>
        <v>19357.45</v>
      </c>
      <c r="H6" s="7">
        <f t="shared" si="1"/>
        <v>19211.71</v>
      </c>
      <c r="I6" s="7">
        <f t="shared" si="1"/>
        <v>19191.13</v>
      </c>
      <c r="J6" s="7">
        <f t="shared" si="1"/>
        <v>34703.56</v>
      </c>
      <c r="K6" s="7">
        <f t="shared" si="1"/>
        <v>32582.959999999999</v>
      </c>
      <c r="L6" s="7">
        <f t="shared" si="1"/>
        <v>32582.959999999999</v>
      </c>
      <c r="M6" s="7">
        <f t="shared" si="1"/>
        <v>31154.22</v>
      </c>
      <c r="N6" s="7">
        <f t="shared" si="1"/>
        <v>19160.04</v>
      </c>
    </row>
    <row r="7" spans="1:14">
      <c r="B7" s="4"/>
    </row>
    <row r="8" spans="1:14">
      <c r="A8" s="2" t="s">
        <v>5</v>
      </c>
      <c r="B8" s="4"/>
    </row>
    <row r="9" spans="1:14">
      <c r="A9" t="s">
        <v>0</v>
      </c>
      <c r="B9" s="4">
        <v>13566.57</v>
      </c>
    </row>
    <row r="10" spans="1:14">
      <c r="A10" t="s">
        <v>1</v>
      </c>
      <c r="B10" s="4">
        <v>20744.09</v>
      </c>
    </row>
    <row r="11" spans="1:14">
      <c r="A11" t="s">
        <v>2</v>
      </c>
      <c r="B11" s="4">
        <v>15771.9</v>
      </c>
    </row>
    <row r="12" spans="1:14">
      <c r="A12" t="s">
        <v>4</v>
      </c>
      <c r="B12" s="4">
        <v>10302.02</v>
      </c>
    </row>
    <row r="13" spans="1:14">
      <c r="A13" t="s">
        <v>7</v>
      </c>
      <c r="B13" s="4">
        <v>19576.34</v>
      </c>
    </row>
    <row r="14" spans="1:14">
      <c r="A14" t="s">
        <v>8</v>
      </c>
      <c r="B14" s="4">
        <v>25723.040000000001</v>
      </c>
    </row>
    <row r="15" spans="1:14">
      <c r="A15" t="s">
        <v>9</v>
      </c>
      <c r="B15" s="4">
        <v>16178.94</v>
      </c>
    </row>
    <row r="16" spans="1:14">
      <c r="A16" t="s">
        <v>10</v>
      </c>
      <c r="B16" s="4">
        <v>21377.03</v>
      </c>
    </row>
    <row r="17" spans="1:3">
      <c r="A17" t="s">
        <v>11</v>
      </c>
      <c r="B17" s="4">
        <v>8414.1</v>
      </c>
    </row>
    <row r="18" spans="1:3">
      <c r="A18" t="s">
        <v>12</v>
      </c>
      <c r="B18" s="4">
        <v>10885.95</v>
      </c>
    </row>
    <row r="19" spans="1:3">
      <c r="A19" t="s">
        <v>13</v>
      </c>
      <c r="B19" s="4">
        <v>9500.32</v>
      </c>
    </row>
    <row r="20" spans="1:3">
      <c r="A20" t="s">
        <v>14</v>
      </c>
      <c r="B20" s="4">
        <v>17126.98</v>
      </c>
    </row>
    <row r="21" spans="1:3">
      <c r="A21" t="s">
        <v>16</v>
      </c>
      <c r="B21" s="4">
        <f>SUM(B9:B20)</f>
        <v>189167.28000000003</v>
      </c>
    </row>
    <row r="22" spans="1:3">
      <c r="B22" s="4"/>
    </row>
    <row r="23" spans="1:3">
      <c r="A23" s="9" t="s">
        <v>15</v>
      </c>
      <c r="B23" s="10">
        <f>B21+B6</f>
        <v>435826.21</v>
      </c>
    </row>
    <row r="25" spans="1:3">
      <c r="B25" s="6"/>
      <c r="C25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A3" sqref="A3"/>
    </sheetView>
  </sheetViews>
  <sheetFormatPr defaultRowHeight="15"/>
  <cols>
    <col min="1" max="1" width="29.140625" customWidth="1"/>
    <col min="2" max="2" width="13.28515625" customWidth="1"/>
    <col min="3" max="3" width="11.140625" customWidth="1"/>
    <col min="4" max="9" width="11.140625" bestFit="1" customWidth="1"/>
    <col min="10" max="10" width="11" customWidth="1"/>
    <col min="11" max="11" width="11.140625" customWidth="1"/>
    <col min="12" max="13" width="11.140625" bestFit="1" customWidth="1"/>
    <col min="14" max="14" width="11.28515625" customWidth="1"/>
  </cols>
  <sheetData>
    <row r="1" spans="1:14" ht="15.75">
      <c r="A1" s="3" t="s">
        <v>30</v>
      </c>
      <c r="C1" s="1" t="s">
        <v>6</v>
      </c>
    </row>
    <row r="2" spans="1:14">
      <c r="C2" t="s">
        <v>0</v>
      </c>
      <c r="D2" t="s">
        <v>1</v>
      </c>
      <c r="E2" t="s">
        <v>2</v>
      </c>
      <c r="F2" t="s">
        <v>4</v>
      </c>
      <c r="G2" t="s">
        <v>7</v>
      </c>
      <c r="H2" t="s">
        <v>8</v>
      </c>
      <c r="I2" t="s">
        <v>9</v>
      </c>
      <c r="J2" t="s">
        <v>10</v>
      </c>
      <c r="K2" t="s">
        <v>20</v>
      </c>
      <c r="L2" t="s">
        <v>21</v>
      </c>
      <c r="M2" t="s">
        <v>22</v>
      </c>
      <c r="N2" t="s">
        <v>23</v>
      </c>
    </row>
    <row r="3" spans="1:14">
      <c r="A3" s="2" t="s">
        <v>3</v>
      </c>
      <c r="B3" s="7">
        <f>SUM(C3:N3)</f>
        <v>201581.22999999998</v>
      </c>
      <c r="C3" s="11">
        <v>19160.04</v>
      </c>
      <c r="D3" s="11">
        <v>19160.04</v>
      </c>
      <c r="E3" s="11">
        <v>11479.14</v>
      </c>
      <c r="F3" s="11">
        <v>16426.77</v>
      </c>
      <c r="G3" s="11">
        <v>16426.77</v>
      </c>
      <c r="H3" s="11">
        <v>16426.77</v>
      </c>
      <c r="I3" s="11">
        <v>16426.77</v>
      </c>
      <c r="J3" s="11">
        <v>20367.849999999999</v>
      </c>
      <c r="K3" s="11">
        <v>16426.77</v>
      </c>
      <c r="L3" s="11">
        <v>16426.77</v>
      </c>
      <c r="M3" s="11">
        <v>16426.77</v>
      </c>
      <c r="N3" s="11">
        <v>16426.77</v>
      </c>
    </row>
    <row r="4" spans="1:14">
      <c r="A4" t="str">
        <f>'2014'!A4</f>
        <v>Sobresueldos por encargadurías</v>
      </c>
      <c r="B4" s="7">
        <f t="shared" ref="B4:B5" si="0">SUM(C4:N4)</f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26.25">
      <c r="A5" s="12" t="s">
        <v>31</v>
      </c>
      <c r="B5" s="7">
        <f t="shared" si="0"/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t="s">
        <v>16</v>
      </c>
      <c r="B6" s="7">
        <f>SUM(B3:B5)</f>
        <v>201581.22999999998</v>
      </c>
      <c r="C6" s="11">
        <f>SUM(C3:C5)</f>
        <v>19160.04</v>
      </c>
      <c r="D6" s="11">
        <f t="shared" ref="D6:N6" si="1">SUM(D3:D5)</f>
        <v>19160.04</v>
      </c>
      <c r="E6" s="11">
        <f t="shared" si="1"/>
        <v>11479.14</v>
      </c>
      <c r="F6" s="11">
        <f t="shared" si="1"/>
        <v>16426.77</v>
      </c>
      <c r="G6" s="11">
        <f t="shared" si="1"/>
        <v>16426.77</v>
      </c>
      <c r="H6" s="11">
        <f t="shared" si="1"/>
        <v>16426.77</v>
      </c>
      <c r="I6" s="11">
        <f t="shared" si="1"/>
        <v>16426.77</v>
      </c>
      <c r="J6" s="11">
        <f t="shared" si="1"/>
        <v>20367.849999999999</v>
      </c>
      <c r="K6" s="11">
        <f t="shared" si="1"/>
        <v>16426.77</v>
      </c>
      <c r="L6" s="11">
        <f t="shared" si="1"/>
        <v>16426.77</v>
      </c>
      <c r="M6" s="11">
        <f t="shared" si="1"/>
        <v>16426.77</v>
      </c>
      <c r="N6" s="11">
        <f t="shared" si="1"/>
        <v>16426.77</v>
      </c>
    </row>
    <row r="7" spans="1:14">
      <c r="B7" s="4"/>
    </row>
    <row r="8" spans="1:14">
      <c r="A8" s="2" t="s">
        <v>5</v>
      </c>
      <c r="B8" s="4"/>
    </row>
    <row r="9" spans="1:14">
      <c r="A9" t="s">
        <v>0</v>
      </c>
      <c r="B9" s="4">
        <v>12647.98</v>
      </c>
    </row>
    <row r="10" spans="1:14">
      <c r="A10" t="s">
        <v>1</v>
      </c>
      <c r="B10" s="4">
        <v>15069.47</v>
      </c>
    </row>
    <row r="11" spans="1:14">
      <c r="A11" t="s">
        <v>2</v>
      </c>
      <c r="B11" s="4">
        <v>12843.44</v>
      </c>
    </row>
    <row r="12" spans="1:14">
      <c r="A12" t="s">
        <v>4</v>
      </c>
      <c r="B12" s="4">
        <v>16206.11</v>
      </c>
    </row>
    <row r="13" spans="1:14">
      <c r="A13" t="s">
        <v>7</v>
      </c>
      <c r="B13" s="4">
        <v>15344.02</v>
      </c>
    </row>
    <row r="14" spans="1:14">
      <c r="A14" t="s">
        <v>8</v>
      </c>
      <c r="B14" s="4">
        <v>13735.37</v>
      </c>
    </row>
    <row r="15" spans="1:14">
      <c r="A15" t="s">
        <v>9</v>
      </c>
      <c r="B15" s="4">
        <v>14509.71</v>
      </c>
    </row>
    <row r="16" spans="1:14">
      <c r="A16" t="s">
        <v>10</v>
      </c>
      <c r="B16" s="4">
        <v>9459.44</v>
      </c>
    </row>
    <row r="17" spans="1:3">
      <c r="A17" t="s">
        <v>11</v>
      </c>
      <c r="B17" s="4">
        <v>17585.93</v>
      </c>
    </row>
    <row r="18" spans="1:3">
      <c r="A18" t="s">
        <v>12</v>
      </c>
      <c r="B18" s="4">
        <v>20145.349999999999</v>
      </c>
    </row>
    <row r="19" spans="1:3">
      <c r="A19" t="s">
        <v>13</v>
      </c>
      <c r="B19" s="4">
        <v>11108.78</v>
      </c>
    </row>
    <row r="20" spans="1:3">
      <c r="A20" t="s">
        <v>14</v>
      </c>
      <c r="B20" s="4">
        <v>11780</v>
      </c>
    </row>
    <row r="21" spans="1:3">
      <c r="A21" t="s">
        <v>16</v>
      </c>
      <c r="B21" s="4">
        <f>SUM(B9:B20)</f>
        <v>170435.6</v>
      </c>
    </row>
    <row r="22" spans="1:3">
      <c r="B22" s="4"/>
    </row>
    <row r="23" spans="1:3">
      <c r="A23" s="9" t="s">
        <v>15</v>
      </c>
      <c r="B23" s="10">
        <f>B21+B6</f>
        <v>372016.82999999996</v>
      </c>
    </row>
    <row r="25" spans="1:3">
      <c r="B25" s="6"/>
      <c r="C2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Consolidado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Embajadora</dc:creator>
  <cp:lastModifiedBy>Aduran</cp:lastModifiedBy>
  <cp:lastPrinted>2019-05-30T15:13:14Z</cp:lastPrinted>
  <dcterms:created xsi:type="dcterms:W3CDTF">2019-05-30T11:42:13Z</dcterms:created>
  <dcterms:modified xsi:type="dcterms:W3CDTF">2019-06-05T17:26:47Z</dcterms:modified>
</cp:coreProperties>
</file>