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tima.romero\Desktop\"/>
    </mc:Choice>
  </mc:AlternateContent>
  <xr:revisionPtr revIDLastSave="0" documentId="8_{6433FBDE-8336-45F3-B672-C9DAEE454A14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Ejecución presupuestaria" sheetId="1" r:id="rId1"/>
  </sheets>
  <definedNames>
    <definedName name="PRUEBA">#REF!</definedName>
    <definedName name="SALDO">#REF!</definedName>
    <definedName name="SALDO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5" i="1" l="1"/>
  <c r="C44" i="1"/>
  <c r="C41" i="1"/>
  <c r="C40" i="1"/>
  <c r="C33" i="1"/>
  <c r="C32" i="1" l="1"/>
  <c r="C6" i="1"/>
  <c r="B6" i="1"/>
  <c r="C39" i="1" l="1"/>
  <c r="C63" i="1" l="1"/>
  <c r="C75" i="1" l="1"/>
  <c r="C46" i="1" l="1"/>
  <c r="C49" i="1" s="1"/>
  <c r="D21" i="1"/>
  <c r="D20" i="1" s="1"/>
  <c r="B20" i="1"/>
  <c r="C20" i="1"/>
  <c r="B47" i="1" l="1"/>
  <c r="D47" i="1" l="1"/>
  <c r="D46" i="1" s="1"/>
  <c r="B46" i="1"/>
  <c r="D7" i="1"/>
  <c r="B33" i="1" l="1"/>
  <c r="D33" i="1" s="1"/>
  <c r="D15" i="1"/>
  <c r="B41" i="1" s="1"/>
  <c r="D73" i="1" l="1"/>
  <c r="D74" i="1"/>
  <c r="D72" i="1"/>
  <c r="D18" i="1"/>
  <c r="B44" i="1" s="1"/>
  <c r="D44" i="1" s="1"/>
  <c r="D17" i="1"/>
  <c r="D16" i="1"/>
  <c r="D41" i="1"/>
  <c r="D14" i="1"/>
  <c r="C13" i="1"/>
  <c r="B13" i="1"/>
  <c r="D11" i="1"/>
  <c r="D10" i="1"/>
  <c r="B36" i="1" s="1"/>
  <c r="D36" i="1" s="1"/>
  <c r="D9" i="1"/>
  <c r="D8" i="1"/>
  <c r="B59" i="1" l="1"/>
  <c r="D59" i="1" s="1"/>
  <c r="D6" i="1"/>
  <c r="B23" i="1"/>
  <c r="C23" i="1"/>
  <c r="D75" i="1"/>
  <c r="B35" i="1"/>
  <c r="D35" i="1" s="1"/>
  <c r="B60" i="1"/>
  <c r="D60" i="1" s="1"/>
  <c r="B34" i="1"/>
  <c r="B40" i="1"/>
  <c r="D40" i="1" s="1"/>
  <c r="B58" i="1"/>
  <c r="D58" i="1" s="1"/>
  <c r="B42" i="1"/>
  <c r="D42" i="1" s="1"/>
  <c r="B61" i="1"/>
  <c r="D61" i="1" s="1"/>
  <c r="B62" i="1"/>
  <c r="D62" i="1" s="1"/>
  <c r="D13" i="1"/>
  <c r="B37" i="1"/>
  <c r="D37" i="1" s="1"/>
  <c r="B43" i="1"/>
  <c r="D43" i="1" s="1"/>
  <c r="B32" i="1" l="1"/>
  <c r="D23" i="1"/>
  <c r="D34" i="1"/>
  <c r="D32" i="1" s="1"/>
  <c r="B63" i="1"/>
  <c r="D63" i="1" s="1"/>
  <c r="B39" i="1"/>
  <c r="D39" i="1"/>
  <c r="B49" i="1" l="1"/>
  <c r="D49" i="1"/>
</calcChain>
</file>

<file path=xl/sharedStrings.xml><?xml version="1.0" encoding="utf-8"?>
<sst xmlns="http://schemas.openxmlformats.org/spreadsheetml/2006/main" count="59" uniqueCount="29">
  <si>
    <t>Registro Nacional de las Personas Naturales</t>
  </si>
  <si>
    <t>Fuente Financiera y Rubro de Gasto</t>
  </si>
  <si>
    <t>Monto Asignado</t>
  </si>
  <si>
    <t>Modificaciones</t>
  </si>
  <si>
    <t>Asignación Modificada</t>
  </si>
  <si>
    <t>Fondo General</t>
  </si>
  <si>
    <t>51 Remuneraciones</t>
  </si>
  <si>
    <t>54 Bienes y Servicios</t>
  </si>
  <si>
    <t>55 Gastos Financieros</t>
  </si>
  <si>
    <t>56 Transferencias Corrientes</t>
  </si>
  <si>
    <t>61 Maquinaria y Equipo</t>
  </si>
  <si>
    <t>Recursos Propios</t>
  </si>
  <si>
    <t>Total General</t>
  </si>
  <si>
    <t xml:space="preserve">Fuente Financiera y Rubro de Gasto </t>
  </si>
  <si>
    <t>Compromisos Devengados</t>
  </si>
  <si>
    <t>Disponible de Asignación</t>
  </si>
  <si>
    <t>Rubro</t>
  </si>
  <si>
    <t>Asignado</t>
  </si>
  <si>
    <t>Ejecutado</t>
  </si>
  <si>
    <t>Porcentaje de ejecución</t>
  </si>
  <si>
    <t>Total</t>
  </si>
  <si>
    <t>Saldo presupuestario</t>
  </si>
  <si>
    <t>14       Venta de Bienes y Servicios</t>
  </si>
  <si>
    <t>Donaciones</t>
  </si>
  <si>
    <t>12                       Tasas y Derechos</t>
  </si>
  <si>
    <t>16          Transferencias Corrientes</t>
  </si>
  <si>
    <t>Presupuesto Asignado 2024 y Modificaciones Realizadas al 31/12/2024</t>
  </si>
  <si>
    <t>Presupuesto Asignado 2024 y Compromisos devengados al 31/12/2024</t>
  </si>
  <si>
    <t>Presupuesto Asignado 2024 e Ingresos Devengados al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</si>
</sst>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P_t_s_-;\-* #,##0.00\ _P_t_s_-;_-* \-??\ _P_t_s_-;_-@_-"/>
    <numFmt numFmtId="165" formatCode="_-* #,##0\ _P_t_s_-;\-* #,##0\ _P_t_s_-;_-* &quot;- &quot;_P_t_s_-;_-@_-"/>
    <numFmt numFmtId="166" formatCode="_-\$* #,##0.00_-;&quot;-$&quot;* #,##0.00_-;_-\$* \-??_-;_-@_-"/>
    <numFmt numFmtId="167" formatCode="0\ %"/>
    <numFmt numFmtId="168" formatCode="_(\$* #,##0_);_(\$* \(#,##0\);_(\$* \-??_);_(@_)"/>
    <numFmt numFmtId="169" formatCode="0.00\ %"/>
    <numFmt numFmtId="170" formatCode="_-\$* #,##0_-;&quot;-$&quot;* #,##0_-;_-\$* \-??_-;_-@_-"/>
  </numFmts>
  <fonts count="12" x14ac:knownFonts="1">
    <font>
      <sz val="10"/>
      <name val="Arial"/>
      <charset val="1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b/>
      <sz val="10"/>
      <name val="Museo Sans 100"/>
      <family val="3"/>
    </font>
    <font>
      <sz val="10"/>
      <name val="Museo Sans 100"/>
      <family val="3"/>
    </font>
    <font>
      <b/>
      <i/>
      <u/>
      <sz val="10"/>
      <name val="Museo Sans 100"/>
      <family val="3"/>
    </font>
    <font>
      <sz val="9"/>
      <name val="Museo Sans 100"/>
      <family val="3"/>
    </font>
    <font>
      <b/>
      <sz val="10"/>
      <name val="Museo Sans 500"/>
      <family val="3"/>
    </font>
    <font>
      <sz val="10"/>
      <name val="Museo Sans 500"/>
      <family val="3"/>
    </font>
    <font>
      <b/>
      <i/>
      <u/>
      <sz val="10"/>
      <name val="Museo Sans 500"/>
      <family val="3"/>
    </font>
    <font>
      <sz val="9"/>
      <name val="Museo Sans 500"/>
      <family val="3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8EB4E3"/>
        <bgColor rgb="FF9999FF"/>
      </patternFill>
    </fill>
    <fill>
      <patternFill patternType="solid">
        <fgColor rgb="FFB9CDE5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166" fontId="3" fillId="0" borderId="0" applyBorder="0" applyProtection="0"/>
    <xf numFmtId="167" fontId="3" fillId="0" borderId="0" applyBorder="0" applyProtection="0"/>
    <xf numFmtId="164" fontId="3" fillId="0" borderId="0" applyBorder="0" applyProtection="0"/>
    <xf numFmtId="165" fontId="3" fillId="0" borderId="0" applyBorder="0" applyProtection="0"/>
    <xf numFmtId="166" fontId="3" fillId="0" borderId="0" applyBorder="0" applyProtection="0"/>
    <xf numFmtId="166" fontId="3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167" fontId="3" fillId="0" borderId="0" applyBorder="0" applyProtection="0"/>
  </cellStyleXfs>
  <cellXfs count="46">
    <xf numFmtId="0" fontId="0" fillId="0" borderId="0" xfId="0"/>
    <xf numFmtId="0" fontId="5" fillId="2" borderId="0" xfId="0" applyFont="1" applyFill="1" applyAlignment="1" applyProtection="1">
      <alignment vertical="center"/>
    </xf>
    <xf numFmtId="0" fontId="5" fillId="0" borderId="0" xfId="0" applyFont="1" applyAlignment="1" applyProtection="1">
      <alignment vertical="center"/>
    </xf>
    <xf numFmtId="166" fontId="5" fillId="0" borderId="0" xfId="1" applyFont="1" applyBorder="1" applyAlignment="1" applyProtection="1">
      <alignment vertical="center"/>
    </xf>
    <xf numFmtId="49" fontId="5" fillId="2" borderId="0" xfId="0" applyNumberFormat="1" applyFont="1" applyFill="1" applyAlignment="1" applyProtection="1">
      <alignment horizontal="left" vertical="center"/>
    </xf>
    <xf numFmtId="3" fontId="7" fillId="2" borderId="0" xfId="0" applyNumberFormat="1" applyFont="1" applyFill="1" applyAlignment="1" applyProtection="1">
      <alignment vertical="center"/>
    </xf>
    <xf numFmtId="0" fontId="5" fillId="2" borderId="0" xfId="0" applyFont="1" applyFill="1" applyAlignment="1" applyProtection="1">
      <alignment horizontal="left" vertical="center"/>
    </xf>
    <xf numFmtId="166" fontId="5" fillId="2" borderId="0" xfId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169" fontId="5" fillId="2" borderId="0" xfId="2" applyNumberFormat="1" applyFont="1" applyFill="1" applyBorder="1" applyAlignment="1" applyProtection="1">
      <alignment vertical="center"/>
    </xf>
    <xf numFmtId="168" fontId="7" fillId="2" borderId="0" xfId="0" applyNumberFormat="1" applyFont="1" applyFill="1" applyAlignment="1" applyProtection="1">
      <alignment vertical="center"/>
    </xf>
    <xf numFmtId="168" fontId="5" fillId="2" borderId="0" xfId="0" applyNumberFormat="1" applyFont="1" applyFill="1" applyAlignment="1" applyProtection="1">
      <alignment vertical="center"/>
    </xf>
    <xf numFmtId="168" fontId="7" fillId="0" borderId="0" xfId="0" applyNumberFormat="1" applyFont="1" applyAlignment="1" applyProtection="1">
      <alignment vertical="center"/>
    </xf>
    <xf numFmtId="169" fontId="5" fillId="2" borderId="0" xfId="0" applyNumberFormat="1" applyFont="1" applyFill="1" applyAlignment="1" applyProtection="1">
      <alignment vertical="center"/>
    </xf>
    <xf numFmtId="170" fontId="5" fillId="2" borderId="0" xfId="1" applyNumberFormat="1" applyFont="1" applyFill="1" applyBorder="1" applyAlignment="1" applyProtection="1">
      <alignment vertical="center"/>
    </xf>
    <xf numFmtId="168" fontId="5" fillId="2" borderId="0" xfId="14" applyNumberFormat="1" applyFont="1" applyFill="1" applyBorder="1" applyAlignment="1" applyProtection="1">
      <alignment vertical="center"/>
    </xf>
    <xf numFmtId="169" fontId="5" fillId="0" borderId="0" xfId="2" applyNumberFormat="1" applyFont="1" applyBorder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0" fontId="8" fillId="2" borderId="0" xfId="0" applyFont="1" applyFill="1" applyAlignment="1" applyProtection="1">
      <alignment vertical="center"/>
    </xf>
    <xf numFmtId="3" fontId="8" fillId="2" borderId="0" xfId="0" applyNumberFormat="1" applyFont="1" applyFill="1" applyAlignment="1" applyProtection="1">
      <alignment vertical="center"/>
    </xf>
    <xf numFmtId="0" fontId="8" fillId="4" borderId="0" xfId="0" applyFont="1" applyFill="1" applyAlignment="1" applyProtection="1">
      <alignment vertical="center"/>
    </xf>
    <xf numFmtId="3" fontId="8" fillId="4" borderId="0" xfId="0" applyNumberFormat="1" applyFont="1" applyFill="1" applyAlignment="1" applyProtection="1">
      <alignment vertical="center"/>
    </xf>
    <xf numFmtId="3" fontId="9" fillId="2" borderId="0" xfId="0" applyNumberFormat="1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0" applyFont="1" applyFill="1" applyAlignment="1" applyProtection="1">
      <alignment vertical="center"/>
    </xf>
    <xf numFmtId="4" fontId="11" fillId="2" borderId="0" xfId="0" applyNumberFormat="1" applyFont="1" applyFill="1" applyAlignment="1" applyProtection="1">
      <alignment vertical="center"/>
    </xf>
    <xf numFmtId="0" fontId="8" fillId="2" borderId="0" xfId="0" applyFont="1" applyFill="1" applyAlignment="1" applyProtection="1">
      <alignment horizontal="center" vertical="center"/>
    </xf>
    <xf numFmtId="168" fontId="8" fillId="2" borderId="0" xfId="0" applyNumberFormat="1" applyFont="1" applyFill="1" applyAlignment="1" applyProtection="1">
      <alignment vertical="center"/>
    </xf>
    <xf numFmtId="168" fontId="8" fillId="4" borderId="0" xfId="0" applyNumberFormat="1" applyFont="1" applyFill="1" applyAlignment="1" applyProtection="1">
      <alignment vertical="center"/>
    </xf>
    <xf numFmtId="169" fontId="9" fillId="2" borderId="0" xfId="2" applyNumberFormat="1" applyFont="1" applyFill="1" applyBorder="1" applyAlignment="1" applyProtection="1">
      <alignment vertical="center"/>
    </xf>
    <xf numFmtId="4" fontId="9" fillId="2" borderId="0" xfId="0" applyNumberFormat="1" applyFont="1" applyFill="1" applyAlignment="1" applyProtection="1">
      <alignment vertical="center"/>
    </xf>
    <xf numFmtId="169" fontId="8" fillId="4" borderId="0" xfId="0" applyNumberFormat="1" applyFont="1" applyFill="1" applyAlignment="1" applyProtection="1">
      <alignment vertical="center"/>
    </xf>
    <xf numFmtId="0" fontId="8" fillId="4" borderId="0" xfId="0" applyFont="1" applyFill="1" applyAlignment="1" applyProtection="1">
      <alignment horizontal="center" vertical="center"/>
    </xf>
    <xf numFmtId="170" fontId="5" fillId="0" borderId="0" xfId="1" applyNumberFormat="1" applyFont="1" applyFill="1" applyBorder="1" applyAlignment="1" applyProtection="1">
      <alignment vertical="center"/>
    </xf>
    <xf numFmtId="0" fontId="5" fillId="5" borderId="0" xfId="0" applyFont="1" applyFill="1" applyAlignment="1" applyProtection="1">
      <alignment vertical="center"/>
    </xf>
    <xf numFmtId="0" fontId="7" fillId="5" borderId="0" xfId="0" applyFont="1" applyFill="1" applyAlignment="1" applyProtection="1">
      <alignment vertical="center"/>
    </xf>
    <xf numFmtId="0" fontId="4" fillId="6" borderId="0" xfId="0" applyFont="1" applyFill="1" applyAlignment="1" applyProtection="1">
      <alignment horizontal="center" vertical="center"/>
    </xf>
    <xf numFmtId="168" fontId="5" fillId="6" borderId="0" xfId="0" applyNumberFormat="1" applyFont="1" applyFill="1" applyAlignment="1" applyProtection="1">
      <alignment vertical="center"/>
    </xf>
    <xf numFmtId="169" fontId="5" fillId="6" borderId="0" xfId="0" applyNumberFormat="1" applyFont="1" applyFill="1" applyAlignment="1" applyProtection="1">
      <alignment vertical="center"/>
    </xf>
    <xf numFmtId="0" fontId="5" fillId="6" borderId="0" xfId="0" applyFont="1" applyFill="1" applyAlignment="1" applyProtection="1">
      <alignment vertical="center"/>
    </xf>
    <xf numFmtId="170" fontId="5" fillId="6" borderId="0" xfId="1" applyNumberFormat="1" applyFont="1" applyFill="1" applyBorder="1" applyAlignment="1" applyProtection="1">
      <alignment vertical="center"/>
    </xf>
    <xf numFmtId="0" fontId="6" fillId="6" borderId="0" xfId="0" applyFont="1" applyFill="1" applyAlignment="1" applyProtection="1">
      <alignment horizontal="left" vertical="center"/>
    </xf>
    <xf numFmtId="43" fontId="5" fillId="5" borderId="0" xfId="0" applyNumberFormat="1" applyFont="1" applyFill="1" applyAlignment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center" vertical="center" wrapText="1"/>
    </xf>
  </cellXfs>
  <cellStyles count="15">
    <cellStyle name="Millares [0] 2" xfId="4" xr:uid="{00000000-0005-0000-0000-000007000000}"/>
    <cellStyle name="Millares 2" xfId="3" xr:uid="{00000000-0005-0000-0000-000006000000}"/>
    <cellStyle name="Moneda" xfId="1" builtinId="4"/>
    <cellStyle name="Moneda 2" xfId="5" xr:uid="{00000000-0005-0000-0000-000008000000}"/>
    <cellStyle name="Moneda 2 2" xfId="6" xr:uid="{00000000-0005-0000-0000-000009000000}"/>
    <cellStyle name="Normal" xfId="0" builtinId="0"/>
    <cellStyle name="Normal 2" xfId="7" xr:uid="{00000000-0005-0000-0000-00000A000000}"/>
    <cellStyle name="Normal 2 2" xfId="8" xr:uid="{00000000-0005-0000-0000-00000B000000}"/>
    <cellStyle name="Normal 2 2 2" xfId="9" xr:uid="{00000000-0005-0000-0000-00000C000000}"/>
    <cellStyle name="Normal 2 3" xfId="10" xr:uid="{00000000-0005-0000-0000-00000D000000}"/>
    <cellStyle name="Normal 3" xfId="11" xr:uid="{00000000-0005-0000-0000-00000E000000}"/>
    <cellStyle name="Normal 3 2" xfId="12" xr:uid="{00000000-0005-0000-0000-00000F000000}"/>
    <cellStyle name="Normal 4" xfId="13" xr:uid="{00000000-0005-0000-0000-000010000000}"/>
    <cellStyle name="Porcentaje" xfId="2" builtinId="5"/>
    <cellStyle name="Porcentaje 2" xfId="14" xr:uid="{00000000-0005-0000-0000-00001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A7D971"/>
      <rgbColor rgb="FFFFFFA6"/>
      <rgbColor rgb="FF8EB4E3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E78"/>
  <sheetViews>
    <sheetView tabSelected="1" zoomScaleNormal="100" workbookViewId="0">
      <selection activeCell="D77" sqref="D77"/>
    </sheetView>
  </sheetViews>
  <sheetFormatPr baseColWidth="10" defaultColWidth="11.42578125" defaultRowHeight="12.75" x14ac:dyDescent="0.2"/>
  <cols>
    <col min="1" max="1" width="34.28515625" style="2" customWidth="1"/>
    <col min="2" max="2" width="16" style="2" customWidth="1"/>
    <col min="3" max="3" width="16.140625" style="2" customWidth="1"/>
    <col min="4" max="4" width="15" style="2" customWidth="1"/>
    <col min="5" max="6" width="12" style="2" customWidth="1"/>
    <col min="7" max="7" width="9" style="2" customWidth="1"/>
    <col min="8" max="8" width="10.7109375" style="2" customWidth="1"/>
    <col min="9" max="9" width="12.28515625" style="2" customWidth="1"/>
    <col min="10" max="11" width="12.85546875" style="2" customWidth="1"/>
    <col min="12" max="12" width="15.42578125" style="2" customWidth="1"/>
    <col min="13" max="13" width="12.85546875" style="2" customWidth="1"/>
    <col min="14" max="14" width="15.42578125" style="2" customWidth="1"/>
    <col min="15" max="15" width="13.85546875" style="2" customWidth="1"/>
    <col min="16" max="16" width="16.5703125" style="2" customWidth="1"/>
    <col min="17" max="17" width="13.85546875" style="2" customWidth="1"/>
    <col min="18" max="18" width="16.5703125" style="2" customWidth="1"/>
    <col min="19" max="19" width="12" style="2" customWidth="1"/>
    <col min="20" max="20" width="13.85546875" style="2" customWidth="1"/>
    <col min="21" max="21" width="12.7109375" style="2" customWidth="1"/>
    <col min="22" max="22" width="15.7109375" style="2" customWidth="1"/>
    <col min="23" max="23" width="12.28515625" style="2" customWidth="1"/>
    <col min="24" max="16384" width="11.42578125" style="2"/>
  </cols>
  <sheetData>
    <row r="1" spans="1:5" x14ac:dyDescent="0.2">
      <c r="A1" s="44" t="s">
        <v>0</v>
      </c>
      <c r="B1" s="44"/>
      <c r="C1" s="44"/>
      <c r="D1" s="44"/>
      <c r="E1" s="35"/>
    </row>
    <row r="2" spans="1:5" x14ac:dyDescent="0.2">
      <c r="A2" s="44" t="s">
        <v>26</v>
      </c>
      <c r="B2" s="44"/>
      <c r="C2" s="44"/>
      <c r="D2" s="44"/>
      <c r="E2" s="35"/>
    </row>
    <row r="3" spans="1:5" x14ac:dyDescent="0.2">
      <c r="A3" s="18"/>
      <c r="B3" s="18"/>
      <c r="C3" s="18"/>
      <c r="D3" s="18"/>
      <c r="E3" s="35"/>
    </row>
    <row r="4" spans="1:5" ht="12.75" customHeight="1" x14ac:dyDescent="0.2">
      <c r="A4" s="45" t="s">
        <v>1</v>
      </c>
      <c r="B4" s="45" t="s">
        <v>2</v>
      </c>
      <c r="C4" s="45" t="s">
        <v>3</v>
      </c>
      <c r="D4" s="45" t="s">
        <v>4</v>
      </c>
      <c r="E4" s="35"/>
    </row>
    <row r="5" spans="1:5" x14ac:dyDescent="0.2">
      <c r="A5" s="45"/>
      <c r="B5" s="45"/>
      <c r="C5" s="45"/>
      <c r="D5" s="45"/>
      <c r="E5" s="35"/>
    </row>
    <row r="6" spans="1:5" x14ac:dyDescent="0.2">
      <c r="A6" s="19" t="s">
        <v>5</v>
      </c>
      <c r="B6" s="20">
        <f>SUM(B7:B11)</f>
        <v>7411924</v>
      </c>
      <c r="C6" s="20">
        <f t="shared" ref="C6:D6" si="0">SUM(C7:C11)</f>
        <v>1000000</v>
      </c>
      <c r="D6" s="20">
        <f t="shared" si="0"/>
        <v>8411924</v>
      </c>
      <c r="E6" s="35"/>
    </row>
    <row r="7" spans="1:5" x14ac:dyDescent="0.2">
      <c r="A7" s="4" t="s">
        <v>6</v>
      </c>
      <c r="B7" s="5">
        <v>4810745</v>
      </c>
      <c r="C7" s="5">
        <v>0</v>
      </c>
      <c r="D7" s="5">
        <f>SUM(B7:C7)</f>
        <v>4810745</v>
      </c>
      <c r="E7" s="35"/>
    </row>
    <row r="8" spans="1:5" x14ac:dyDescent="0.2">
      <c r="A8" s="6" t="s">
        <v>7</v>
      </c>
      <c r="B8" s="5">
        <v>2333444</v>
      </c>
      <c r="C8" s="5">
        <v>1085594.05</v>
      </c>
      <c r="D8" s="5">
        <f>SUM(B8:C8)</f>
        <v>3419038.05</v>
      </c>
      <c r="E8" s="35"/>
    </row>
    <row r="9" spans="1:5" x14ac:dyDescent="0.2">
      <c r="A9" s="6" t="s">
        <v>8</v>
      </c>
      <c r="B9" s="5">
        <v>179420</v>
      </c>
      <c r="C9" s="5">
        <v>-98190</v>
      </c>
      <c r="D9" s="5">
        <f>SUM(B9:C9)</f>
        <v>81230</v>
      </c>
      <c r="E9" s="35"/>
    </row>
    <row r="10" spans="1:5" x14ac:dyDescent="0.2">
      <c r="A10" s="6" t="s">
        <v>9</v>
      </c>
      <c r="B10" s="5">
        <v>0</v>
      </c>
      <c r="C10" s="5">
        <v>0</v>
      </c>
      <c r="D10" s="5">
        <f>SUM(B10:C10)</f>
        <v>0</v>
      </c>
      <c r="E10" s="35"/>
    </row>
    <row r="11" spans="1:5" x14ac:dyDescent="0.2">
      <c r="A11" s="6" t="s">
        <v>10</v>
      </c>
      <c r="B11" s="5">
        <v>88315</v>
      </c>
      <c r="C11" s="5">
        <v>12595.95</v>
      </c>
      <c r="D11" s="5">
        <f>SUM(B11:C11)</f>
        <v>100910.95</v>
      </c>
      <c r="E11" s="35"/>
    </row>
    <row r="12" spans="1:5" ht="7.5" customHeight="1" x14ac:dyDescent="0.2">
      <c r="A12" s="6"/>
      <c r="B12" s="5"/>
      <c r="C12" s="5"/>
      <c r="D12" s="5"/>
      <c r="E12" s="35"/>
    </row>
    <row r="13" spans="1:5" ht="12" customHeight="1" x14ac:dyDescent="0.2">
      <c r="A13" s="19" t="s">
        <v>11</v>
      </c>
      <c r="B13" s="20">
        <f>SUM(B14:B18)</f>
        <v>13368590</v>
      </c>
      <c r="C13" s="20">
        <f>SUM(C14:C18)</f>
        <v>792131.6100000001</v>
      </c>
      <c r="D13" s="20">
        <f>SUM(D14:D18)</f>
        <v>14160721.609999999</v>
      </c>
      <c r="E13" s="35"/>
    </row>
    <row r="14" spans="1:5" x14ac:dyDescent="0.2">
      <c r="A14" s="4" t="s">
        <v>6</v>
      </c>
      <c r="B14" s="5">
        <v>4065635</v>
      </c>
      <c r="C14" s="5">
        <v>-539965.68999999994</v>
      </c>
      <c r="D14" s="5">
        <f>SUM(B14:C14)</f>
        <v>3525669.31</v>
      </c>
      <c r="E14" s="35"/>
    </row>
    <row r="15" spans="1:5" x14ac:dyDescent="0.2">
      <c r="A15" s="6" t="s">
        <v>7</v>
      </c>
      <c r="B15" s="5">
        <v>8920035</v>
      </c>
      <c r="C15" s="5">
        <v>-35346.129999999997</v>
      </c>
      <c r="D15" s="5">
        <f>SUM(B15:C15)</f>
        <v>8884688.8699999992</v>
      </c>
      <c r="E15" s="35"/>
    </row>
    <row r="16" spans="1:5" x14ac:dyDescent="0.2">
      <c r="A16" s="6" t="s">
        <v>8</v>
      </c>
      <c r="B16" s="5">
        <v>258870</v>
      </c>
      <c r="C16" s="5">
        <v>-7983.92</v>
      </c>
      <c r="D16" s="5">
        <f>SUM(B16:C16)</f>
        <v>250886.08</v>
      </c>
      <c r="E16" s="35"/>
    </row>
    <row r="17" spans="1:5" x14ac:dyDescent="0.2">
      <c r="A17" s="6" t="s">
        <v>9</v>
      </c>
      <c r="B17" s="5">
        <v>100750</v>
      </c>
      <c r="C17" s="5">
        <v>123320</v>
      </c>
      <c r="D17" s="5">
        <f>SUM(B17:C17)</f>
        <v>224070</v>
      </c>
      <c r="E17" s="35"/>
    </row>
    <row r="18" spans="1:5" x14ac:dyDescent="0.2">
      <c r="A18" s="6" t="s">
        <v>10</v>
      </c>
      <c r="B18" s="5">
        <v>23300</v>
      </c>
      <c r="C18" s="5">
        <v>1252107.3500000001</v>
      </c>
      <c r="D18" s="5">
        <f>SUM(B18:C18)</f>
        <v>1275407.3500000001</v>
      </c>
      <c r="E18" s="35"/>
    </row>
    <row r="19" spans="1:5" ht="6" customHeight="1" x14ac:dyDescent="0.2">
      <c r="A19" s="6"/>
      <c r="B19" s="5"/>
      <c r="C19" s="5"/>
      <c r="D19" s="5"/>
      <c r="E19" s="35"/>
    </row>
    <row r="20" spans="1:5" x14ac:dyDescent="0.2">
      <c r="A20" s="19" t="s">
        <v>23</v>
      </c>
      <c r="B20" s="20">
        <f>SUM(B21)</f>
        <v>19750</v>
      </c>
      <c r="C20" s="20">
        <f t="shared" ref="C20" si="1">SUM(C21)</f>
        <v>-6769.71</v>
      </c>
      <c r="D20" s="20">
        <f>SUM(D21)</f>
        <v>12980.29</v>
      </c>
      <c r="E20" s="35"/>
    </row>
    <row r="21" spans="1:5" x14ac:dyDescent="0.2">
      <c r="A21" s="6" t="s">
        <v>8</v>
      </c>
      <c r="B21" s="5">
        <v>19750</v>
      </c>
      <c r="C21" s="5">
        <v>-6769.71</v>
      </c>
      <c r="D21" s="5">
        <f>SUM(B21:C21)</f>
        <v>12980.29</v>
      </c>
      <c r="E21" s="35"/>
    </row>
    <row r="22" spans="1:5" ht="6" customHeight="1" x14ac:dyDescent="0.2">
      <c r="A22" s="6"/>
      <c r="B22" s="5"/>
      <c r="C22" s="5"/>
      <c r="D22" s="5"/>
      <c r="E22" s="35"/>
    </row>
    <row r="23" spans="1:5" x14ac:dyDescent="0.2">
      <c r="A23" s="21" t="s">
        <v>12</v>
      </c>
      <c r="B23" s="22">
        <f>+B6+B13+B20</f>
        <v>20800264</v>
      </c>
      <c r="C23" s="22">
        <f>+C6+C13+C20</f>
        <v>1785361.9000000001</v>
      </c>
      <c r="D23" s="22">
        <f>+D6+D13+D20</f>
        <v>22585625.899999999</v>
      </c>
      <c r="E23" s="35"/>
    </row>
    <row r="24" spans="1:5" x14ac:dyDescent="0.2">
      <c r="A24" s="18"/>
      <c r="B24" s="23"/>
      <c r="C24" s="18"/>
      <c r="D24" s="23"/>
      <c r="E24" s="35"/>
    </row>
    <row r="25" spans="1:5" x14ac:dyDescent="0.2">
      <c r="A25" s="18"/>
      <c r="B25" s="18"/>
      <c r="C25" s="18"/>
      <c r="D25" s="18"/>
      <c r="E25" s="35"/>
    </row>
    <row r="26" spans="1:5" s="8" customFormat="1" x14ac:dyDescent="0.2">
      <c r="A26" s="24"/>
      <c r="B26" s="25"/>
      <c r="C26" s="26"/>
      <c r="D26" s="25"/>
      <c r="E26" s="36"/>
    </row>
    <row r="27" spans="1:5" s="8" customFormat="1" x14ac:dyDescent="0.2">
      <c r="A27" s="44" t="s">
        <v>0</v>
      </c>
      <c r="B27" s="44"/>
      <c r="C27" s="44"/>
      <c r="D27" s="44"/>
      <c r="E27" s="36"/>
    </row>
    <row r="28" spans="1:5" s="8" customFormat="1" x14ac:dyDescent="0.2">
      <c r="A28" s="44" t="s">
        <v>27</v>
      </c>
      <c r="B28" s="44"/>
      <c r="C28" s="44"/>
      <c r="D28" s="44"/>
      <c r="E28" s="36"/>
    </row>
    <row r="29" spans="1:5" s="8" customFormat="1" x14ac:dyDescent="0.2">
      <c r="A29" s="27"/>
      <c r="B29" s="27"/>
      <c r="C29" s="27"/>
      <c r="D29" s="27"/>
      <c r="E29" s="36"/>
    </row>
    <row r="30" spans="1:5" ht="12.75" customHeight="1" x14ac:dyDescent="0.2">
      <c r="A30" s="45" t="s">
        <v>13</v>
      </c>
      <c r="B30" s="45" t="s">
        <v>4</v>
      </c>
      <c r="C30" s="45" t="s">
        <v>14</v>
      </c>
      <c r="D30" s="45" t="s">
        <v>15</v>
      </c>
      <c r="E30" s="35"/>
    </row>
    <row r="31" spans="1:5" x14ac:dyDescent="0.2">
      <c r="A31" s="45"/>
      <c r="B31" s="45"/>
      <c r="C31" s="45"/>
      <c r="D31" s="45"/>
      <c r="E31" s="35"/>
    </row>
    <row r="32" spans="1:5" x14ac:dyDescent="0.2">
      <c r="A32" s="19" t="s">
        <v>5</v>
      </c>
      <c r="B32" s="28">
        <f>SUM(B33:B37)</f>
        <v>8411924</v>
      </c>
      <c r="C32" s="28">
        <f t="shared" ref="C32:D32" si="2">SUM(C33:C37)</f>
        <v>7740100.3499999996</v>
      </c>
      <c r="D32" s="28">
        <f t="shared" si="2"/>
        <v>671823.64999999979</v>
      </c>
      <c r="E32" s="35"/>
    </row>
    <row r="33" spans="1:5" x14ac:dyDescent="0.2">
      <c r="A33" s="1" t="s">
        <v>6</v>
      </c>
      <c r="B33" s="11">
        <f>+D7</f>
        <v>4810745</v>
      </c>
      <c r="C33" s="11">
        <f>308651.93+252174.49+3942737.75</f>
        <v>4503564.17</v>
      </c>
      <c r="D33" s="11">
        <f>+B33-C33</f>
        <v>307180.83000000007</v>
      </c>
      <c r="E33" s="35"/>
    </row>
    <row r="34" spans="1:5" x14ac:dyDescent="0.2">
      <c r="A34" s="1" t="s">
        <v>7</v>
      </c>
      <c r="B34" s="11">
        <f>+D8</f>
        <v>3419038.05</v>
      </c>
      <c r="C34" s="11">
        <v>3090089.85</v>
      </c>
      <c r="D34" s="11">
        <f>+B34-C34</f>
        <v>328948.19999999972</v>
      </c>
      <c r="E34" s="35"/>
    </row>
    <row r="35" spans="1:5" x14ac:dyDescent="0.2">
      <c r="A35" s="1" t="s">
        <v>8</v>
      </c>
      <c r="B35" s="11">
        <f>+D9</f>
        <v>81230</v>
      </c>
      <c r="C35" s="11">
        <v>62930.75</v>
      </c>
      <c r="D35" s="11">
        <f>+B35-C35</f>
        <v>18299.25</v>
      </c>
      <c r="E35" s="35"/>
    </row>
    <row r="36" spans="1:5" x14ac:dyDescent="0.2">
      <c r="A36" s="6" t="s">
        <v>9</v>
      </c>
      <c r="B36" s="11">
        <f>+D10</f>
        <v>0</v>
      </c>
      <c r="C36" s="11">
        <v>0</v>
      </c>
      <c r="D36" s="11">
        <f>+B36-C36</f>
        <v>0</v>
      </c>
      <c r="E36" s="35"/>
    </row>
    <row r="37" spans="1:5" x14ac:dyDescent="0.2">
      <c r="A37" s="1" t="s">
        <v>10</v>
      </c>
      <c r="B37" s="11">
        <f>+D11</f>
        <v>100910.95</v>
      </c>
      <c r="C37" s="11">
        <v>83515.58</v>
      </c>
      <c r="D37" s="11">
        <f>+B37-C37</f>
        <v>17395.369999999995</v>
      </c>
      <c r="E37" s="35"/>
    </row>
    <row r="38" spans="1:5" ht="14.25" customHeight="1" x14ac:dyDescent="0.2">
      <c r="A38" s="1"/>
      <c r="B38" s="12"/>
      <c r="C38" s="12"/>
      <c r="D38" s="12"/>
      <c r="E38" s="35"/>
    </row>
    <row r="39" spans="1:5" ht="14.25" customHeight="1" x14ac:dyDescent="0.2">
      <c r="A39" s="19" t="s">
        <v>11</v>
      </c>
      <c r="B39" s="28">
        <f>SUM(B40:B44)</f>
        <v>14160721.609999999</v>
      </c>
      <c r="C39" s="28">
        <f>SUM(C40:C44)</f>
        <v>13666407.389999999</v>
      </c>
      <c r="D39" s="28">
        <f>SUM(D40:D44)</f>
        <v>494314.21999999927</v>
      </c>
      <c r="E39" s="35"/>
    </row>
    <row r="40" spans="1:5" ht="13.5" customHeight="1" x14ac:dyDescent="0.2">
      <c r="A40" s="1" t="s">
        <v>6</v>
      </c>
      <c r="B40" s="11">
        <f>+D14</f>
        <v>3525669.31</v>
      </c>
      <c r="C40" s="11">
        <f>3420382.99+2423.7</f>
        <v>3422806.6900000004</v>
      </c>
      <c r="D40" s="11">
        <f>+B40-C40</f>
        <v>102862.61999999965</v>
      </c>
      <c r="E40" s="35"/>
    </row>
    <row r="41" spans="1:5" ht="13.5" customHeight="1" x14ac:dyDescent="0.2">
      <c r="A41" s="1" t="s">
        <v>7</v>
      </c>
      <c r="B41" s="11">
        <f>+D15</f>
        <v>8884688.8699999992</v>
      </c>
      <c r="C41" s="11">
        <f>8374933.51+199000</f>
        <v>8573933.5099999998</v>
      </c>
      <c r="D41" s="11">
        <f>+B41-C41</f>
        <v>310755.3599999994</v>
      </c>
      <c r="E41" s="35"/>
    </row>
    <row r="42" spans="1:5" ht="13.5" customHeight="1" x14ac:dyDescent="0.2">
      <c r="A42" s="1" t="s">
        <v>8</v>
      </c>
      <c r="B42" s="11">
        <f>+D16</f>
        <v>250886.08</v>
      </c>
      <c r="C42" s="11">
        <v>239621.33</v>
      </c>
      <c r="D42" s="11">
        <f>+B42-C42</f>
        <v>11264.75</v>
      </c>
      <c r="E42" s="35"/>
    </row>
    <row r="43" spans="1:5" x14ac:dyDescent="0.2">
      <c r="A43" s="6" t="s">
        <v>9</v>
      </c>
      <c r="B43" s="11">
        <f>+D17</f>
        <v>224070</v>
      </c>
      <c r="C43" s="11">
        <v>224070</v>
      </c>
      <c r="D43" s="11">
        <f>+B43-C43</f>
        <v>0</v>
      </c>
      <c r="E43" s="35"/>
    </row>
    <row r="44" spans="1:5" ht="13.5" customHeight="1" x14ac:dyDescent="0.2">
      <c r="A44" s="1" t="s">
        <v>10</v>
      </c>
      <c r="B44" s="11">
        <f>+D18</f>
        <v>1275407.3500000001</v>
      </c>
      <c r="C44" s="11">
        <f>1060394.66+145581.2</f>
        <v>1205975.8599999999</v>
      </c>
      <c r="D44" s="11">
        <f>+B44-C44</f>
        <v>69431.490000000224</v>
      </c>
      <c r="E44" s="35"/>
    </row>
    <row r="45" spans="1:5" ht="6.75" customHeight="1" x14ac:dyDescent="0.2">
      <c r="A45" s="6"/>
      <c r="B45" s="11"/>
      <c r="C45" s="11"/>
      <c r="D45" s="13"/>
      <c r="E45" s="35"/>
    </row>
    <row r="46" spans="1:5" x14ac:dyDescent="0.2">
      <c r="A46" s="19" t="s">
        <v>23</v>
      </c>
      <c r="B46" s="20">
        <f>SUM(B47)</f>
        <v>12980.29</v>
      </c>
      <c r="C46" s="20">
        <f t="shared" ref="C46" si="3">SUM(C47)</f>
        <v>12980.29</v>
      </c>
      <c r="D46" s="20">
        <f>SUM(D47)</f>
        <v>0</v>
      </c>
      <c r="E46" s="35"/>
    </row>
    <row r="47" spans="1:5" x14ac:dyDescent="0.2">
      <c r="A47" s="6" t="s">
        <v>8</v>
      </c>
      <c r="B47" s="11">
        <f>+D21</f>
        <v>12980.29</v>
      </c>
      <c r="C47" s="11">
        <v>12980.29</v>
      </c>
      <c r="D47" s="11">
        <f>+B47-C47</f>
        <v>0</v>
      </c>
      <c r="E47" s="35"/>
    </row>
    <row r="48" spans="1:5" ht="6.75" customHeight="1" x14ac:dyDescent="0.2">
      <c r="A48" s="6"/>
      <c r="B48" s="11"/>
      <c r="C48" s="11"/>
      <c r="D48" s="13"/>
      <c r="E48" s="35"/>
    </row>
    <row r="49" spans="1:5" ht="12.75" customHeight="1" x14ac:dyDescent="0.2">
      <c r="A49" s="21" t="s">
        <v>12</v>
      </c>
      <c r="B49" s="29">
        <f>+B32+B39+B46</f>
        <v>22585625.899999999</v>
      </c>
      <c r="C49" s="29">
        <f>+C32+C39+C46</f>
        <v>21419488.029999997</v>
      </c>
      <c r="D49" s="29">
        <f>+D32+D39+D46</f>
        <v>1166137.8699999992</v>
      </c>
      <c r="E49" s="43"/>
    </row>
    <row r="50" spans="1:5" x14ac:dyDescent="0.2">
      <c r="A50" s="18"/>
      <c r="B50" s="18"/>
      <c r="C50" s="30"/>
      <c r="D50" s="18"/>
      <c r="E50" s="35"/>
    </row>
    <row r="51" spans="1:5" x14ac:dyDescent="0.2">
      <c r="A51" s="18"/>
      <c r="B51" s="18"/>
      <c r="C51" s="31"/>
      <c r="D51" s="18"/>
      <c r="E51" s="35"/>
    </row>
    <row r="52" spans="1:5" x14ac:dyDescent="0.2">
      <c r="A52" s="24"/>
      <c r="B52" s="18"/>
      <c r="C52" s="31"/>
      <c r="D52" s="18"/>
      <c r="E52" s="35"/>
    </row>
    <row r="53" spans="1:5" x14ac:dyDescent="0.2">
      <c r="A53" s="44" t="s">
        <v>0</v>
      </c>
      <c r="B53" s="44"/>
      <c r="C53" s="44"/>
      <c r="D53" s="44"/>
      <c r="E53" s="35"/>
    </row>
    <row r="54" spans="1:5" x14ac:dyDescent="0.2">
      <c r="A54" s="44" t="s">
        <v>27</v>
      </c>
      <c r="B54" s="44"/>
      <c r="C54" s="44"/>
      <c r="D54" s="44"/>
      <c r="E54" s="35"/>
    </row>
    <row r="55" spans="1:5" x14ac:dyDescent="0.2">
      <c r="A55" s="18"/>
      <c r="B55" s="18"/>
      <c r="C55" s="18"/>
      <c r="D55" s="18"/>
      <c r="E55" s="35"/>
    </row>
    <row r="56" spans="1:5" ht="12.75" customHeight="1" x14ac:dyDescent="0.2">
      <c r="A56" s="45" t="s">
        <v>16</v>
      </c>
      <c r="B56" s="45" t="s">
        <v>17</v>
      </c>
      <c r="C56" s="45" t="s">
        <v>18</v>
      </c>
      <c r="D56" s="45" t="s">
        <v>19</v>
      </c>
      <c r="E56" s="35"/>
    </row>
    <row r="57" spans="1:5" ht="14.25" customHeight="1" x14ac:dyDescent="0.2">
      <c r="A57" s="45"/>
      <c r="B57" s="45"/>
      <c r="C57" s="45"/>
      <c r="D57" s="45"/>
      <c r="E57" s="35"/>
    </row>
    <row r="58" spans="1:5" x14ac:dyDescent="0.2">
      <c r="A58" s="9">
        <v>51</v>
      </c>
      <c r="B58" s="12">
        <f>D7+D14</f>
        <v>8336414.3100000005</v>
      </c>
      <c r="C58" s="12">
        <v>7926370.8600000003</v>
      </c>
      <c r="D58" s="10">
        <f>+C58/B58</f>
        <v>0.95081297129053077</v>
      </c>
      <c r="E58" s="35"/>
    </row>
    <row r="59" spans="1:5" x14ac:dyDescent="0.2">
      <c r="A59" s="9">
        <v>54</v>
      </c>
      <c r="B59" s="12">
        <f>D8+D15</f>
        <v>12303726.919999998</v>
      </c>
      <c r="C59" s="12">
        <v>11664023.359999999</v>
      </c>
      <c r="D59" s="10">
        <f>+C59/B59</f>
        <v>0.94800733435003781</v>
      </c>
      <c r="E59" s="35"/>
    </row>
    <row r="60" spans="1:5" x14ac:dyDescent="0.2">
      <c r="A60" s="9">
        <v>55</v>
      </c>
      <c r="B60" s="12">
        <f>D9+D16+D21</f>
        <v>345096.36999999994</v>
      </c>
      <c r="C60" s="12">
        <v>315532.37</v>
      </c>
      <c r="D60" s="10">
        <f t="shared" ref="D60:D62" si="4">+C60/B60</f>
        <v>0.91433117653483298</v>
      </c>
      <c r="E60" s="35"/>
    </row>
    <row r="61" spans="1:5" x14ac:dyDescent="0.2">
      <c r="A61" s="9">
        <v>56</v>
      </c>
      <c r="B61" s="12">
        <f>D10+D17</f>
        <v>224070</v>
      </c>
      <c r="C61" s="12">
        <v>224070</v>
      </c>
      <c r="D61" s="10">
        <f t="shared" si="4"/>
        <v>1</v>
      </c>
      <c r="E61" s="35"/>
    </row>
    <row r="62" spans="1:5" x14ac:dyDescent="0.2">
      <c r="A62" s="9">
        <v>61</v>
      </c>
      <c r="B62" s="12">
        <f>D11+D18</f>
        <v>1376318.3</v>
      </c>
      <c r="C62" s="12">
        <v>1289491.44</v>
      </c>
      <c r="D62" s="10">
        <f t="shared" si="4"/>
        <v>0.93691367759914246</v>
      </c>
      <c r="E62" s="35"/>
    </row>
    <row r="63" spans="1:5" x14ac:dyDescent="0.2">
      <c r="A63" s="33" t="s">
        <v>20</v>
      </c>
      <c r="B63" s="29">
        <f>SUM(B58:B62)</f>
        <v>22585625.899999999</v>
      </c>
      <c r="C63" s="29">
        <f>SUM(C58:C62)</f>
        <v>21419488.030000001</v>
      </c>
      <c r="D63" s="32">
        <f>+C63/B63</f>
        <v>0.94836814019840832</v>
      </c>
      <c r="E63" s="35"/>
    </row>
    <row r="64" spans="1:5" x14ac:dyDescent="0.2">
      <c r="A64" s="37"/>
      <c r="B64" s="38"/>
      <c r="C64" s="38"/>
      <c r="D64" s="39"/>
      <c r="E64" s="35"/>
    </row>
    <row r="65" spans="1:5" x14ac:dyDescent="0.2">
      <c r="A65" s="40"/>
      <c r="B65" s="38"/>
      <c r="C65" s="41"/>
      <c r="D65" s="40"/>
      <c r="E65" s="35"/>
    </row>
    <row r="66" spans="1:5" x14ac:dyDescent="0.2">
      <c r="A66" s="42"/>
      <c r="B66" s="40"/>
      <c r="C66" s="40"/>
      <c r="D66" s="40"/>
      <c r="E66" s="35"/>
    </row>
    <row r="67" spans="1:5" x14ac:dyDescent="0.2">
      <c r="A67" s="44" t="s">
        <v>0</v>
      </c>
      <c r="B67" s="44"/>
      <c r="C67" s="44"/>
      <c r="D67" s="44"/>
      <c r="E67" s="35"/>
    </row>
    <row r="68" spans="1:5" x14ac:dyDescent="0.2">
      <c r="A68" s="44" t="s">
        <v>28</v>
      </c>
      <c r="B68" s="44"/>
      <c r="C68" s="44"/>
      <c r="D68" s="44"/>
      <c r="E68" s="35"/>
    </row>
    <row r="69" spans="1:5" x14ac:dyDescent="0.2">
      <c r="A69" s="18"/>
      <c r="B69" s="18"/>
      <c r="C69" s="18"/>
      <c r="D69" s="18"/>
      <c r="E69" s="35"/>
    </row>
    <row r="70" spans="1:5" ht="12.75" customHeight="1" x14ac:dyDescent="0.2">
      <c r="A70" s="45" t="s">
        <v>16</v>
      </c>
      <c r="B70" s="45" t="s">
        <v>17</v>
      </c>
      <c r="C70" s="45" t="s">
        <v>18</v>
      </c>
      <c r="D70" s="45" t="s">
        <v>21</v>
      </c>
      <c r="E70" s="35"/>
    </row>
    <row r="71" spans="1:5" ht="14.25" customHeight="1" x14ac:dyDescent="0.2">
      <c r="A71" s="45"/>
      <c r="B71" s="45"/>
      <c r="C71" s="45"/>
      <c r="D71" s="45"/>
      <c r="E71" s="35"/>
    </row>
    <row r="72" spans="1:5" ht="15.75" customHeight="1" x14ac:dyDescent="0.2">
      <c r="A72" s="9" t="s">
        <v>24</v>
      </c>
      <c r="B72" s="12">
        <v>13869898.59</v>
      </c>
      <c r="C72" s="12">
        <v>14500297.75</v>
      </c>
      <c r="D72" s="16">
        <f>+B72-C72</f>
        <v>-630399.16000000015</v>
      </c>
      <c r="E72" s="35"/>
    </row>
    <row r="73" spans="1:5" ht="15.75" customHeight="1" x14ac:dyDescent="0.2">
      <c r="A73" s="9" t="s">
        <v>22</v>
      </c>
      <c r="B73" s="34">
        <v>290823.02</v>
      </c>
      <c r="C73" s="15">
        <v>405991.06</v>
      </c>
      <c r="D73" s="16">
        <f t="shared" ref="D73:D74" si="5">+B73-C73</f>
        <v>-115168.03999999998</v>
      </c>
      <c r="E73" s="35"/>
    </row>
    <row r="74" spans="1:5" ht="15.75" customHeight="1" x14ac:dyDescent="0.2">
      <c r="A74" s="9" t="s">
        <v>25</v>
      </c>
      <c r="B74" s="12">
        <v>8424904.2899999991</v>
      </c>
      <c r="C74" s="12">
        <v>7767404.0899999999</v>
      </c>
      <c r="D74" s="16">
        <f t="shared" si="5"/>
        <v>657500.19999999925</v>
      </c>
      <c r="E74" s="35"/>
    </row>
    <row r="75" spans="1:5" ht="15.75" customHeight="1" x14ac:dyDescent="0.2">
      <c r="A75" s="33" t="s">
        <v>20</v>
      </c>
      <c r="B75" s="29">
        <f>SUM(B72:B74)</f>
        <v>22585625.899999999</v>
      </c>
      <c r="C75" s="29">
        <f>SUM(C72:C74)</f>
        <v>22673692.899999999</v>
      </c>
      <c r="D75" s="29">
        <f>SUBTOTAL(109,D72:D74)</f>
        <v>-88067.000000000931</v>
      </c>
      <c r="E75" s="35"/>
    </row>
    <row r="76" spans="1:5" x14ac:dyDescent="0.2">
      <c r="A76" s="9"/>
      <c r="B76" s="12"/>
      <c r="C76" s="14"/>
      <c r="D76" s="14"/>
      <c r="E76" s="35"/>
    </row>
    <row r="77" spans="1:5" x14ac:dyDescent="0.2">
      <c r="A77" s="1"/>
      <c r="B77" s="7"/>
      <c r="C77" s="1"/>
      <c r="D77" s="10"/>
      <c r="E77" s="35"/>
    </row>
    <row r="78" spans="1:5" x14ac:dyDescent="0.2">
      <c r="B78" s="3"/>
      <c r="C78" s="17"/>
      <c r="D78" s="17"/>
      <c r="E78" s="35"/>
    </row>
  </sheetData>
  <mergeCells count="24">
    <mergeCell ref="A1:D1"/>
    <mergeCell ref="A2:D2"/>
    <mergeCell ref="A4:A5"/>
    <mergeCell ref="B4:B5"/>
    <mergeCell ref="C4:C5"/>
    <mergeCell ref="D4:D5"/>
    <mergeCell ref="A27:D27"/>
    <mergeCell ref="A28:D28"/>
    <mergeCell ref="A30:A31"/>
    <mergeCell ref="B30:B31"/>
    <mergeCell ref="C30:C31"/>
    <mergeCell ref="D30:D31"/>
    <mergeCell ref="A53:D53"/>
    <mergeCell ref="A54:D54"/>
    <mergeCell ref="A56:A57"/>
    <mergeCell ref="B56:B57"/>
    <mergeCell ref="C56:C57"/>
    <mergeCell ref="D56:D57"/>
    <mergeCell ref="A67:D67"/>
    <mergeCell ref="A68:D68"/>
    <mergeCell ref="A70:A71"/>
    <mergeCell ref="B70:B71"/>
    <mergeCell ref="C70:C71"/>
    <mergeCell ref="D70:D71"/>
  </mergeCells>
  <printOptions horizontalCentered="1"/>
  <pageMargins left="0.35416666666666702" right="0.47222222222222199" top="0.47986111111111102" bottom="0.35416666666666702" header="0.511811023622047" footer="0.511811023622047"/>
  <pageSetup scale="23" fitToWidth="0" orientation="portrait" horizontalDpi="300" verticalDpi="300" r:id="rId1"/>
  <ignoredErrors>
    <ignoredError sqref="B6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2387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presupuestaria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Lorena de Ramos</dc:creator>
  <dc:description/>
  <cp:lastModifiedBy>Fatima Rutilia Romero Escobar</cp:lastModifiedBy>
  <cp:revision>27</cp:revision>
  <cp:lastPrinted>2024-07-18T14:33:06Z</cp:lastPrinted>
  <dcterms:created xsi:type="dcterms:W3CDTF">1997-07-09T13:24:52Z</dcterms:created>
  <dcterms:modified xsi:type="dcterms:W3CDTF">2025-02-12T21:06:15Z</dcterms:modified>
  <dc:language>es-SV</dc:language>
</cp:coreProperties>
</file>