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Presupuesto segundo tremestre 2023\"/>
    </mc:Choice>
  </mc:AlternateContent>
  <xr:revisionPtr revIDLastSave="0" documentId="8_{ED896611-02AA-47E2-8541-415728312BA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jecución presupuestaria" sheetId="1" r:id="rId1"/>
  </sheets>
  <definedNames>
    <definedName name="PRUEBA">#REF!</definedName>
    <definedName name="SALDO">#REF!</definedName>
    <definedName name="SAL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0" i="1" l="1"/>
  <c r="C70" i="1"/>
  <c r="B70" i="1"/>
  <c r="C6" i="1" l="1"/>
  <c r="B6" i="1"/>
  <c r="D66" i="1" l="1"/>
  <c r="C41" i="1" l="1"/>
  <c r="C38" i="1"/>
  <c r="C37" i="1"/>
  <c r="C30" i="1"/>
  <c r="C29" i="1" s="1"/>
  <c r="C36" i="1" l="1"/>
  <c r="C57" i="1"/>
  <c r="D7" i="1"/>
  <c r="D68" i="1"/>
  <c r="B30" i="1" l="1"/>
  <c r="D15" i="1"/>
  <c r="B38" i="1" s="1"/>
  <c r="C43" i="1" l="1"/>
  <c r="D67" i="1"/>
  <c r="D69" i="1"/>
  <c r="D18" i="1"/>
  <c r="B41" i="1" s="1"/>
  <c r="D41" i="1" s="1"/>
  <c r="D17" i="1"/>
  <c r="D16" i="1"/>
  <c r="D38" i="1"/>
  <c r="D14" i="1"/>
  <c r="B52" i="1" s="1"/>
  <c r="C13" i="1"/>
  <c r="B13" i="1"/>
  <c r="D11" i="1"/>
  <c r="D10" i="1"/>
  <c r="B33" i="1" s="1"/>
  <c r="D33" i="1" s="1"/>
  <c r="D9" i="1"/>
  <c r="B32" i="1" s="1"/>
  <c r="D32" i="1" s="1"/>
  <c r="D8" i="1"/>
  <c r="D6" i="1" l="1"/>
  <c r="B31" i="1"/>
  <c r="B53" i="1"/>
  <c r="D53" i="1" s="1"/>
  <c r="B37" i="1"/>
  <c r="D37" i="1" s="1"/>
  <c r="B39" i="1"/>
  <c r="D39" i="1" s="1"/>
  <c r="D30" i="1"/>
  <c r="B55" i="1"/>
  <c r="D55" i="1" s="1"/>
  <c r="C20" i="1"/>
  <c r="B20" i="1"/>
  <c r="B56" i="1"/>
  <c r="D56" i="1" s="1"/>
  <c r="D13" i="1"/>
  <c r="B34" i="1"/>
  <c r="D34" i="1" s="1"/>
  <c r="B40" i="1"/>
  <c r="D40" i="1" s="1"/>
  <c r="B54" i="1"/>
  <c r="D54" i="1" s="1"/>
  <c r="D31" i="1" l="1"/>
  <c r="D29" i="1" s="1"/>
  <c r="B29" i="1"/>
  <c r="D20" i="1"/>
  <c r="B57" i="1"/>
  <c r="D52" i="1"/>
  <c r="B36" i="1"/>
  <c r="D36" i="1"/>
  <c r="D43" i="1" l="1"/>
  <c r="D57" i="1"/>
  <c r="B43" i="1"/>
</calcChain>
</file>

<file path=xl/sharedStrings.xml><?xml version="1.0" encoding="utf-8"?>
<sst xmlns="http://schemas.openxmlformats.org/spreadsheetml/2006/main" count="61" uniqueCount="34">
  <si>
    <t>Registro Nacional de las Personas Naturales</t>
  </si>
  <si>
    <t>Fuente Financiera y Rubro de Gasto</t>
  </si>
  <si>
    <t>Monto Asignado</t>
  </si>
  <si>
    <t>Modificaciones</t>
  </si>
  <si>
    <t>Asignación Modificada</t>
  </si>
  <si>
    <t>Fondo General</t>
  </si>
  <si>
    <t>51 Remuneraciones</t>
  </si>
  <si>
    <t>54 Bienes y Servicios</t>
  </si>
  <si>
    <t>55 Gastos Financieros</t>
  </si>
  <si>
    <t>56 Transferencias Corrientes</t>
  </si>
  <si>
    <t>61 Maquinaria y Equipo</t>
  </si>
  <si>
    <t>Recursos Propios</t>
  </si>
  <si>
    <t>Total General</t>
  </si>
  <si>
    <t xml:space="preserve">Fuente Financiera y Rubro de Gasto </t>
  </si>
  <si>
    <t>Compromisos Devengados</t>
  </si>
  <si>
    <t>Disponible de Asignación</t>
  </si>
  <si>
    <t>Rubro</t>
  </si>
  <si>
    <t>Asignado</t>
  </si>
  <si>
    <t>Ejecutado</t>
  </si>
  <si>
    <t>Porcentaje de ejecución</t>
  </si>
  <si>
    <t>Total</t>
  </si>
  <si>
    <t>Saldo presupuestario</t>
  </si>
  <si>
    <t>12                       Tasas y derechos</t>
  </si>
  <si>
    <t>14       Venta de Bienes y Servicios</t>
  </si>
  <si>
    <t>16           Transferencias corrientes</t>
  </si>
  <si>
    <t>15       Ingresos Financieros y Otros</t>
  </si>
  <si>
    <t>Presupuesto Asignado 2023 y Modificaciones Realizadas al 31/12/2023</t>
  </si>
  <si>
    <t>Presupuesto Asignado 2023 y Compromisos devengados al 31/12/2023</t>
  </si>
  <si>
    <t>Presupuesto Asignado 2023 e Ingresos Devengados al 31/12/2023</t>
  </si>
  <si>
    <t>51                    Remuneraciones</t>
  </si>
  <si>
    <t>54                  Bienes y Servicios</t>
  </si>
  <si>
    <t>61              Maquinaria y Equipo</t>
  </si>
  <si>
    <t>55                 Gastos Financieros</t>
  </si>
  <si>
    <t>56      Transferencias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</si>
</sst>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P_t_s_-;\-* #,##0.00\ _P_t_s_-;_-* \-??\ _P_t_s_-;_-@_-"/>
    <numFmt numFmtId="165" formatCode="_-* #,##0\ _P_t_s_-;\-* #,##0\ _P_t_s_-;_-* &quot;- &quot;_P_t_s_-;_-@_-"/>
    <numFmt numFmtId="166" formatCode="_-\$* #,##0.00_-;&quot;-$&quot;* #,##0.00_-;_-\$* \-??_-;_-@_-"/>
    <numFmt numFmtId="167" formatCode="0\ %"/>
    <numFmt numFmtId="168" formatCode="dd\/mm\/yyyy"/>
    <numFmt numFmtId="169" formatCode="_(\$* #,##0_);_(\$* \(#,##0\);_(\$* \-??_);_(@_)"/>
    <numFmt numFmtId="170" formatCode="0.00\ %"/>
    <numFmt numFmtId="171" formatCode="_-\$* #,##0_-;&quot;-$&quot;* #,##0_-;_-\$* \-??_-;_-@_-"/>
  </numFmts>
  <fonts count="10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Museo Sans 100"/>
      <family val="3"/>
    </font>
    <font>
      <sz val="10"/>
      <name val="Museo Sans 100"/>
      <family val="3"/>
    </font>
    <font>
      <b/>
      <i/>
      <u/>
      <sz val="10"/>
      <name val="Museo Sans 100"/>
      <family val="3"/>
    </font>
    <font>
      <sz val="10"/>
      <color rgb="FFFF0000"/>
      <name val="Museo Sans 100"/>
      <family val="3"/>
    </font>
    <font>
      <sz val="9"/>
      <name val="Museo Sans 100"/>
      <family val="3"/>
    </font>
    <font>
      <b/>
      <i/>
      <sz val="10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B9CDE5"/>
        <bgColor rgb="FFBFBFBF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66" fontId="3" fillId="0" borderId="0" applyBorder="0" applyProtection="0"/>
    <xf numFmtId="167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7" fontId="3" fillId="0" borderId="0" applyBorder="0" applyProtection="0"/>
  </cellStyleXfs>
  <cellXfs count="50">
    <xf numFmtId="0" fontId="0" fillId="0" borderId="0" xfId="0"/>
    <xf numFmtId="0" fontId="5" fillId="2" borderId="0" xfId="0" applyFont="1" applyFill="1" applyAlignment="1" applyProtection="1">
      <alignment vertical="center"/>
    </xf>
    <xf numFmtId="168" fontId="5" fillId="2" borderId="0" xfId="0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166" fontId="5" fillId="0" borderId="0" xfId="1" applyFont="1" applyBorder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3" fontId="4" fillId="2" borderId="0" xfId="0" applyNumberFormat="1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horizontal="left" vertical="center"/>
    </xf>
    <xf numFmtId="3" fontId="5" fillId="2" borderId="0" xfId="0" applyNumberFormat="1" applyFont="1" applyFill="1" applyAlignment="1" applyProtection="1">
      <alignment vertical="center"/>
    </xf>
    <xf numFmtId="3" fontId="8" fillId="2" borderId="0" xfId="0" applyNumberFormat="1" applyFont="1" applyFill="1" applyAlignment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166" fontId="5" fillId="2" borderId="0" xfId="1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3" fontId="4" fillId="4" borderId="0" xfId="0" applyNumberFormat="1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4" fontId="8" fillId="2" borderId="0" xfId="0" applyNumberFormat="1" applyFont="1" applyFill="1" applyAlignment="1" applyProtection="1">
      <alignment vertical="center"/>
    </xf>
    <xf numFmtId="168" fontId="8" fillId="2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166" fontId="8" fillId="0" borderId="0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166" fontId="5" fillId="0" borderId="0" xfId="1" applyFont="1" applyBorder="1" applyAlignment="1" applyProtection="1"/>
    <xf numFmtId="169" fontId="4" fillId="2" borderId="0" xfId="0" applyNumberFormat="1" applyFont="1" applyFill="1" applyAlignment="1" applyProtection="1">
      <alignment vertical="center"/>
    </xf>
    <xf numFmtId="170" fontId="5" fillId="2" borderId="0" xfId="2" applyNumberFormat="1" applyFont="1" applyFill="1" applyBorder="1" applyAlignment="1" applyProtection="1">
      <alignment vertical="center"/>
    </xf>
    <xf numFmtId="169" fontId="5" fillId="2" borderId="0" xfId="0" applyNumberFormat="1" applyFont="1" applyFill="1" applyAlignment="1" applyProtection="1">
      <alignment vertical="center"/>
    </xf>
    <xf numFmtId="4" fontId="5" fillId="2" borderId="0" xfId="0" applyNumberFormat="1" applyFont="1" applyFill="1" applyAlignment="1" applyProtection="1">
      <alignment vertical="center"/>
    </xf>
    <xf numFmtId="168" fontId="5" fillId="2" borderId="0" xfId="1" applyNumberFormat="1" applyFont="1" applyFill="1" applyBorder="1" applyAlignment="1" applyProtection="1">
      <alignment vertical="center"/>
    </xf>
    <xf numFmtId="169" fontId="8" fillId="2" borderId="0" xfId="0" applyNumberFormat="1" applyFont="1" applyFill="1" applyAlignment="1" applyProtection="1">
      <alignment vertical="center"/>
    </xf>
    <xf numFmtId="166" fontId="9" fillId="0" borderId="0" xfId="1" applyFont="1" applyBorder="1" applyAlignment="1" applyProtection="1"/>
    <xf numFmtId="169" fontId="8" fillId="0" borderId="0" xfId="0" applyNumberFormat="1" applyFont="1" applyAlignment="1" applyProtection="1">
      <alignment vertical="center"/>
    </xf>
    <xf numFmtId="169" fontId="4" fillId="4" borderId="0" xfId="0" applyNumberFormat="1" applyFont="1" applyFill="1" applyAlignment="1" applyProtection="1">
      <alignment vertical="center"/>
    </xf>
    <xf numFmtId="170" fontId="5" fillId="2" borderId="0" xfId="0" applyNumberFormat="1" applyFont="1" applyFill="1" applyAlignment="1" applyProtection="1">
      <alignment vertical="center"/>
    </xf>
    <xf numFmtId="166" fontId="9" fillId="0" borderId="0" xfId="1" applyFont="1" applyBorder="1" applyAlignment="1" applyProtection="1">
      <alignment vertical="center"/>
    </xf>
    <xf numFmtId="0" fontId="4" fillId="4" borderId="0" xfId="0" applyFont="1" applyFill="1" applyAlignment="1" applyProtection="1">
      <alignment horizontal="center" vertical="center"/>
    </xf>
    <xf numFmtId="170" fontId="4" fillId="4" borderId="0" xfId="0" applyNumberFormat="1" applyFont="1" applyFill="1" applyAlignment="1" applyProtection="1">
      <alignment vertical="center"/>
    </xf>
    <xf numFmtId="171" fontId="5" fillId="2" borderId="0" xfId="1" applyNumberFormat="1" applyFont="1" applyFill="1" applyBorder="1" applyAlignment="1" applyProtection="1">
      <alignment vertical="center"/>
    </xf>
    <xf numFmtId="166" fontId="5" fillId="0" borderId="0" xfId="1" applyFont="1" applyBorder="1" applyProtection="1"/>
    <xf numFmtId="169" fontId="5" fillId="2" borderId="0" xfId="14" applyNumberFormat="1" applyFont="1" applyFill="1" applyBorder="1" applyAlignment="1" applyProtection="1">
      <alignment vertical="center"/>
    </xf>
    <xf numFmtId="170" fontId="5" fillId="2" borderId="0" xfId="14" applyNumberFormat="1" applyFont="1" applyFill="1" applyBorder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166" fontId="5" fillId="0" borderId="0" xfId="1" applyFont="1" applyProtection="1"/>
    <xf numFmtId="170" fontId="5" fillId="0" borderId="0" xfId="2" applyNumberFormat="1" applyFont="1" applyBorder="1" applyAlignment="1" applyProtection="1">
      <alignment vertical="center"/>
    </xf>
    <xf numFmtId="168" fontId="5" fillId="0" borderId="0" xfId="0" applyNumberFormat="1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6" fontId="5" fillId="0" borderId="0" xfId="1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168" fontId="5" fillId="5" borderId="0" xfId="0" applyNumberFormat="1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</cellXfs>
  <cellStyles count="15">
    <cellStyle name="Millares [0] 2" xfId="4" xr:uid="{00000000-0005-0000-0000-000007000000}"/>
    <cellStyle name="Millares 2" xfId="3" xr:uid="{00000000-0005-0000-0000-000006000000}"/>
    <cellStyle name="Moneda" xfId="1" builtinId="4"/>
    <cellStyle name="Moneda 2" xfId="5" xr:uid="{00000000-0005-0000-0000-000008000000}"/>
    <cellStyle name="Moneda 2 2" xfId="6" xr:uid="{00000000-0005-0000-0000-000009000000}"/>
    <cellStyle name="Normal" xfId="0" builtinId="0"/>
    <cellStyle name="Normal 2" xfId="7" xr:uid="{00000000-0005-0000-0000-00000A000000}"/>
    <cellStyle name="Normal 2 2" xfId="8" xr:uid="{00000000-0005-0000-0000-00000B000000}"/>
    <cellStyle name="Normal 2 2 2" xfId="9" xr:uid="{00000000-0005-0000-0000-00000C000000}"/>
    <cellStyle name="Normal 2 3" xfId="10" xr:uid="{00000000-0005-0000-0000-00000D000000}"/>
    <cellStyle name="Normal 3" xfId="11" xr:uid="{00000000-0005-0000-0000-00000E000000}"/>
    <cellStyle name="Normal 3 2" xfId="12" xr:uid="{00000000-0005-0000-0000-00000F000000}"/>
    <cellStyle name="Normal 4" xfId="13" xr:uid="{00000000-0005-0000-0000-000010000000}"/>
    <cellStyle name="Porcentaje" xfId="2" builtinId="5"/>
    <cellStyle name="Porcentaje 2" xfId="14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D971"/>
      <rgbColor rgb="FFFFFFA6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75"/>
  <sheetViews>
    <sheetView tabSelected="1" zoomScaleNormal="100" workbookViewId="0">
      <selection activeCell="F11" sqref="F11"/>
    </sheetView>
  </sheetViews>
  <sheetFormatPr baseColWidth="10" defaultColWidth="11.42578125" defaultRowHeight="12.75" x14ac:dyDescent="0.2"/>
  <cols>
    <col min="1" max="1" width="34.28515625" style="3" customWidth="1"/>
    <col min="2" max="2" width="16" style="3" customWidth="1"/>
    <col min="3" max="3" width="16.140625" style="3" customWidth="1"/>
    <col min="4" max="4" width="15" style="3" customWidth="1"/>
    <col min="5" max="5" width="12.42578125" style="3" customWidth="1"/>
    <col min="6" max="6" width="9.85546875" style="42" bestFit="1" customWidth="1"/>
    <col min="7" max="7" width="12.140625" style="3" bestFit="1" customWidth="1"/>
    <col min="8" max="8" width="9.85546875" style="3" bestFit="1" customWidth="1"/>
    <col min="9" max="9" width="13.7109375" style="3" bestFit="1" customWidth="1"/>
    <col min="10" max="10" width="14.7109375" style="4" bestFit="1" customWidth="1"/>
    <col min="11" max="11" width="9.85546875" style="3" bestFit="1" customWidth="1"/>
    <col min="12" max="12" width="7" style="3" customWidth="1"/>
    <col min="13" max="13" width="11" style="3" customWidth="1"/>
    <col min="14" max="14" width="14.42578125" style="4" customWidth="1"/>
    <col min="15" max="15" width="14.85546875" style="4" customWidth="1"/>
    <col min="16" max="17" width="11" style="3" customWidth="1"/>
    <col min="18" max="19" width="12" style="3" customWidth="1"/>
    <col min="20" max="20" width="9" style="3" customWidth="1"/>
    <col min="21" max="21" width="10.7109375" style="3" customWidth="1"/>
    <col min="22" max="22" width="12.28515625" style="3" customWidth="1"/>
    <col min="23" max="24" width="12.85546875" style="3" customWidth="1"/>
    <col min="25" max="25" width="15.42578125" style="3" customWidth="1"/>
    <col min="26" max="26" width="12.85546875" style="3" customWidth="1"/>
    <col min="27" max="27" width="15.42578125" style="3" customWidth="1"/>
    <col min="28" max="28" width="13.85546875" style="3" customWidth="1"/>
    <col min="29" max="29" width="16.5703125" style="3" customWidth="1"/>
    <col min="30" max="30" width="13.85546875" style="3" customWidth="1"/>
    <col min="31" max="31" width="16.5703125" style="3" customWidth="1"/>
    <col min="32" max="32" width="12" style="3" customWidth="1"/>
    <col min="33" max="33" width="13.85546875" style="3" customWidth="1"/>
    <col min="34" max="34" width="12.7109375" style="3" customWidth="1"/>
    <col min="35" max="35" width="15.7109375" style="3" customWidth="1"/>
    <col min="36" max="36" width="12.28515625" style="3" customWidth="1"/>
    <col min="37" max="16384" width="11.42578125" style="3"/>
  </cols>
  <sheetData>
    <row r="1" spans="1:10" x14ac:dyDescent="0.2">
      <c r="A1" s="48" t="s">
        <v>0</v>
      </c>
      <c r="B1" s="48"/>
      <c r="C1" s="48"/>
      <c r="D1" s="48"/>
      <c r="E1" s="1"/>
      <c r="F1" s="2"/>
      <c r="G1" s="1"/>
      <c r="H1" s="1"/>
    </row>
    <row r="2" spans="1:10" x14ac:dyDescent="0.2">
      <c r="A2" s="48" t="s">
        <v>26</v>
      </c>
      <c r="B2" s="48"/>
      <c r="C2" s="48"/>
      <c r="D2" s="48"/>
      <c r="E2" s="5"/>
      <c r="F2" s="2"/>
      <c r="G2" s="1"/>
      <c r="H2" s="1"/>
    </row>
    <row r="3" spans="1:10" ht="6" customHeight="1" x14ac:dyDescent="0.2">
      <c r="A3" s="1"/>
      <c r="B3" s="1"/>
      <c r="C3" s="1"/>
      <c r="D3" s="1"/>
      <c r="E3" s="1"/>
      <c r="F3" s="2"/>
      <c r="G3" s="1"/>
      <c r="H3" s="1"/>
    </row>
    <row r="4" spans="1:10" ht="12.75" customHeight="1" x14ac:dyDescent="0.2">
      <c r="A4" s="49" t="s">
        <v>1</v>
      </c>
      <c r="B4" s="49" t="s">
        <v>2</v>
      </c>
      <c r="C4" s="49" t="s">
        <v>3</v>
      </c>
      <c r="D4" s="49" t="s">
        <v>4</v>
      </c>
      <c r="E4" s="1"/>
      <c r="F4" s="2"/>
      <c r="G4" s="1"/>
      <c r="H4" s="1"/>
    </row>
    <row r="5" spans="1:10" x14ac:dyDescent="0.2">
      <c r="A5" s="49"/>
      <c r="B5" s="49"/>
      <c r="C5" s="49"/>
      <c r="D5" s="49"/>
      <c r="E5" s="45"/>
      <c r="F5" s="46"/>
      <c r="G5" s="47"/>
      <c r="H5" s="47"/>
      <c r="I5" s="43"/>
      <c r="J5" s="44"/>
    </row>
    <row r="6" spans="1:10" x14ac:dyDescent="0.2">
      <c r="A6" s="6" t="s">
        <v>5</v>
      </c>
      <c r="B6" s="7">
        <f>SUM(B7:B11)</f>
        <v>7411924</v>
      </c>
      <c r="C6" s="7">
        <f t="shared" ref="C6:D6" si="0">SUM(C7:C11)</f>
        <v>3380336.49</v>
      </c>
      <c r="D6" s="7">
        <f t="shared" si="0"/>
        <v>10792260.49</v>
      </c>
      <c r="E6" s="1"/>
      <c r="F6" s="2"/>
      <c r="G6" s="1"/>
      <c r="H6" s="1"/>
    </row>
    <row r="7" spans="1:10" x14ac:dyDescent="0.2">
      <c r="A7" s="8" t="s">
        <v>6</v>
      </c>
      <c r="B7" s="9">
        <v>4774165</v>
      </c>
      <c r="C7" s="9">
        <v>107217.72</v>
      </c>
      <c r="D7" s="9">
        <f>SUM(B7:C7)</f>
        <v>4881382.72</v>
      </c>
      <c r="E7" s="10"/>
      <c r="F7" s="2"/>
      <c r="G7" s="1"/>
      <c r="H7" s="1"/>
    </row>
    <row r="8" spans="1:10" x14ac:dyDescent="0.2">
      <c r="A8" s="11" t="s">
        <v>7</v>
      </c>
      <c r="B8" s="9">
        <v>2342424</v>
      </c>
      <c r="C8" s="9">
        <v>3170826.89</v>
      </c>
      <c r="D8" s="9">
        <f>SUM(B8:C8)</f>
        <v>5513250.8900000006</v>
      </c>
      <c r="E8" s="1"/>
      <c r="F8" s="2"/>
      <c r="G8" s="1"/>
      <c r="H8" s="1"/>
    </row>
    <row r="9" spans="1:10" x14ac:dyDescent="0.2">
      <c r="A9" s="11" t="s">
        <v>8</v>
      </c>
      <c r="B9" s="9">
        <v>83625</v>
      </c>
      <c r="C9" s="9">
        <v>-3819.44</v>
      </c>
      <c r="D9" s="9">
        <f>SUM(B9:C9)</f>
        <v>79805.56</v>
      </c>
      <c r="E9" s="1"/>
      <c r="F9" s="2"/>
      <c r="G9" s="1"/>
      <c r="H9" s="1"/>
    </row>
    <row r="10" spans="1:10" x14ac:dyDescent="0.2">
      <c r="A10" s="11" t="s">
        <v>9</v>
      </c>
      <c r="B10" s="9">
        <v>0</v>
      </c>
      <c r="C10" s="9">
        <v>0</v>
      </c>
      <c r="D10" s="9">
        <f>SUM(B10:C10)</f>
        <v>0</v>
      </c>
      <c r="E10" s="1"/>
      <c r="F10" s="2"/>
      <c r="G10" s="1"/>
      <c r="H10" s="1"/>
    </row>
    <row r="11" spans="1:10" x14ac:dyDescent="0.2">
      <c r="A11" s="11" t="s">
        <v>10</v>
      </c>
      <c r="B11" s="9">
        <v>211710</v>
      </c>
      <c r="C11" s="9">
        <v>106111.32</v>
      </c>
      <c r="D11" s="9">
        <f>SUM(B11:C11)</f>
        <v>317821.32</v>
      </c>
      <c r="E11" s="1"/>
      <c r="F11" s="2"/>
      <c r="G11" s="1"/>
      <c r="H11" s="1"/>
    </row>
    <row r="12" spans="1:10" ht="7.5" customHeight="1" x14ac:dyDescent="0.2">
      <c r="A12" s="11"/>
      <c r="B12" s="9"/>
      <c r="C12" s="9"/>
      <c r="D12" s="9"/>
      <c r="E12" s="1"/>
      <c r="F12" s="2"/>
      <c r="G12" s="1"/>
      <c r="H12" s="1"/>
    </row>
    <row r="13" spans="1:10" ht="12" customHeight="1" x14ac:dyDescent="0.2">
      <c r="A13" s="6" t="s">
        <v>11</v>
      </c>
      <c r="B13" s="7">
        <f>SUM(B14:B18)</f>
        <v>15717970</v>
      </c>
      <c r="C13" s="7">
        <f>SUM(C14:C18)</f>
        <v>1151257.3500000001</v>
      </c>
      <c r="D13" s="7">
        <f>SUM(D14:D18)</f>
        <v>16869227.350000001</v>
      </c>
      <c r="E13" s="1"/>
      <c r="F13" s="2"/>
      <c r="G13" s="1"/>
      <c r="H13" s="1"/>
    </row>
    <row r="14" spans="1:10" x14ac:dyDescent="0.2">
      <c r="A14" s="8" t="s">
        <v>6</v>
      </c>
      <c r="B14" s="9">
        <v>4031155</v>
      </c>
      <c r="C14" s="9">
        <v>834610.01</v>
      </c>
      <c r="D14" s="9">
        <f>SUM(B14:C14)</f>
        <v>4865765.01</v>
      </c>
      <c r="E14" s="12"/>
      <c r="F14" s="2"/>
      <c r="G14" s="1"/>
      <c r="H14" s="1"/>
    </row>
    <row r="15" spans="1:10" x14ac:dyDescent="0.2">
      <c r="A15" s="11" t="s">
        <v>7</v>
      </c>
      <c r="B15" s="9">
        <v>10751620</v>
      </c>
      <c r="C15" s="9">
        <v>-1543960.85</v>
      </c>
      <c r="D15" s="9">
        <f>SUM(B15:C15)</f>
        <v>9207659.1500000004</v>
      </c>
      <c r="E15" s="12"/>
      <c r="F15" s="2"/>
      <c r="G15" s="1"/>
      <c r="H15" s="1"/>
    </row>
    <row r="16" spans="1:10" x14ac:dyDescent="0.2">
      <c r="A16" s="11" t="s">
        <v>8</v>
      </c>
      <c r="B16" s="9">
        <v>571045</v>
      </c>
      <c r="C16" s="9">
        <v>-182498.89</v>
      </c>
      <c r="D16" s="9">
        <f>SUM(B16:C16)</f>
        <v>388546.11</v>
      </c>
      <c r="E16" s="12"/>
      <c r="F16" s="2"/>
      <c r="G16" s="1"/>
      <c r="H16" s="1"/>
    </row>
    <row r="17" spans="1:15" x14ac:dyDescent="0.2">
      <c r="A17" s="11" t="s">
        <v>9</v>
      </c>
      <c r="B17" s="9">
        <v>70095</v>
      </c>
      <c r="C17" s="9">
        <v>2600</v>
      </c>
      <c r="D17" s="9">
        <f>SUM(B17:C17)</f>
        <v>72695</v>
      </c>
      <c r="E17" s="12"/>
      <c r="F17" s="2"/>
      <c r="G17" s="1"/>
      <c r="H17" s="1"/>
    </row>
    <row r="18" spans="1:15" x14ac:dyDescent="0.2">
      <c r="A18" s="11" t="s">
        <v>10</v>
      </c>
      <c r="B18" s="9">
        <v>294055</v>
      </c>
      <c r="C18" s="9">
        <v>2040507.08</v>
      </c>
      <c r="D18" s="9">
        <f>SUM(B18:C18)</f>
        <v>2334562.08</v>
      </c>
      <c r="E18" s="12"/>
      <c r="F18" s="2"/>
      <c r="G18" s="1"/>
      <c r="H18" s="1"/>
    </row>
    <row r="19" spans="1:15" ht="6" customHeight="1" x14ac:dyDescent="0.2">
      <c r="A19" s="11"/>
      <c r="B19" s="10"/>
      <c r="C19" s="10"/>
      <c r="D19" s="10"/>
      <c r="E19" s="1"/>
      <c r="F19" s="2"/>
      <c r="G19" s="1"/>
      <c r="H19" s="1"/>
    </row>
    <row r="20" spans="1:15" x14ac:dyDescent="0.2">
      <c r="A20" s="13" t="s">
        <v>12</v>
      </c>
      <c r="B20" s="14">
        <f>+B6+B13</f>
        <v>23129894</v>
      </c>
      <c r="C20" s="14">
        <f>+C6+C13</f>
        <v>4531593.84</v>
      </c>
      <c r="D20" s="14">
        <f>+D6+D13</f>
        <v>27661487.840000004</v>
      </c>
      <c r="E20" s="1"/>
      <c r="F20" s="2"/>
      <c r="G20" s="1"/>
      <c r="H20" s="1"/>
    </row>
    <row r="21" spans="1:15" x14ac:dyDescent="0.2">
      <c r="A21" s="1"/>
      <c r="B21" s="9"/>
      <c r="C21" s="1"/>
      <c r="D21" s="1"/>
      <c r="E21" s="1"/>
      <c r="F21" s="2"/>
      <c r="G21" s="1"/>
      <c r="H21" s="1"/>
    </row>
    <row r="22" spans="1:15" x14ac:dyDescent="0.2">
      <c r="A22" s="1"/>
      <c r="B22" s="1"/>
      <c r="C22" s="1"/>
      <c r="D22" s="1"/>
      <c r="E22" s="1"/>
      <c r="F22" s="2"/>
      <c r="G22" s="1"/>
      <c r="H22" s="1"/>
    </row>
    <row r="23" spans="1:15" s="18" customFormat="1" x14ac:dyDescent="0.2">
      <c r="A23" s="5"/>
      <c r="B23" s="15"/>
      <c r="C23" s="16"/>
      <c r="D23" s="15"/>
      <c r="E23" s="15"/>
      <c r="F23" s="17"/>
      <c r="G23" s="15"/>
      <c r="H23" s="15"/>
      <c r="J23" s="19"/>
      <c r="N23" s="19"/>
      <c r="O23" s="19"/>
    </row>
    <row r="24" spans="1:15" s="18" customFormat="1" x14ac:dyDescent="0.2">
      <c r="A24" s="48" t="s">
        <v>0</v>
      </c>
      <c r="B24" s="48"/>
      <c r="C24" s="48"/>
      <c r="D24" s="48"/>
      <c r="E24" s="15"/>
      <c r="F24" s="17"/>
      <c r="G24" s="15"/>
      <c r="H24" s="15"/>
      <c r="J24" s="19"/>
      <c r="N24" s="19"/>
      <c r="O24" s="19"/>
    </row>
    <row r="25" spans="1:15" s="18" customFormat="1" x14ac:dyDescent="0.2">
      <c r="A25" s="48" t="s">
        <v>27</v>
      </c>
      <c r="B25" s="48"/>
      <c r="C25" s="48"/>
      <c r="D25" s="48"/>
      <c r="E25" s="15"/>
      <c r="F25" s="17"/>
      <c r="G25" s="15"/>
      <c r="H25" s="15"/>
      <c r="J25" s="19"/>
      <c r="N25" s="19"/>
      <c r="O25" s="19"/>
    </row>
    <row r="26" spans="1:15" s="18" customFormat="1" x14ac:dyDescent="0.2">
      <c r="A26" s="20"/>
      <c r="B26" s="20"/>
      <c r="C26" s="20"/>
      <c r="D26" s="20"/>
      <c r="E26" s="15"/>
      <c r="F26" s="17"/>
      <c r="G26" s="15"/>
      <c r="H26" s="15"/>
      <c r="J26" s="19"/>
      <c r="N26" s="19"/>
      <c r="O26" s="19"/>
    </row>
    <row r="27" spans="1:15" ht="12.75" customHeight="1" x14ac:dyDescent="0.2">
      <c r="A27" s="49" t="s">
        <v>13</v>
      </c>
      <c r="B27" s="49" t="s">
        <v>4</v>
      </c>
      <c r="C27" s="49" t="s">
        <v>14</v>
      </c>
      <c r="D27" s="49" t="s">
        <v>15</v>
      </c>
      <c r="E27" s="1"/>
      <c r="F27" s="2"/>
      <c r="G27" s="1"/>
      <c r="H27" s="1"/>
    </row>
    <row r="28" spans="1:15" ht="17.25" customHeight="1" x14ac:dyDescent="0.2">
      <c r="A28" s="49"/>
      <c r="B28" s="49"/>
      <c r="C28" s="49"/>
      <c r="D28" s="49"/>
      <c r="E28" s="1"/>
      <c r="F28" s="2"/>
      <c r="G28" s="1"/>
      <c r="H28" s="1"/>
      <c r="J28" s="21"/>
      <c r="N28" s="21"/>
      <c r="O28" s="21"/>
    </row>
    <row r="29" spans="1:15" x14ac:dyDescent="0.2">
      <c r="A29" s="6" t="s">
        <v>5</v>
      </c>
      <c r="B29" s="22">
        <f>SUM(B30:B34)</f>
        <v>10792260.49</v>
      </c>
      <c r="C29" s="22">
        <f t="shared" ref="C29:D29" si="1">SUM(C30:C34)</f>
        <v>9260594.8399999999</v>
      </c>
      <c r="D29" s="22">
        <f t="shared" si="1"/>
        <v>1531665.65</v>
      </c>
      <c r="E29" s="23"/>
      <c r="F29" s="2"/>
      <c r="G29" s="1"/>
      <c r="H29" s="1"/>
      <c r="J29" s="21"/>
      <c r="N29" s="21"/>
      <c r="O29" s="21"/>
    </row>
    <row r="30" spans="1:15" x14ac:dyDescent="0.2">
      <c r="A30" s="1" t="s">
        <v>6</v>
      </c>
      <c r="B30" s="24">
        <f>+D7</f>
        <v>4881382.72</v>
      </c>
      <c r="C30" s="24">
        <f>328018.25+242472.71+3740099.68</f>
        <v>4310590.6400000006</v>
      </c>
      <c r="D30" s="24">
        <f>+B30-C30</f>
        <v>570792.07999999914</v>
      </c>
      <c r="E30" s="1"/>
      <c r="F30" s="12"/>
      <c r="G30" s="1"/>
      <c r="H30" s="1"/>
      <c r="J30" s="21"/>
      <c r="N30" s="21"/>
      <c r="O30" s="21"/>
    </row>
    <row r="31" spans="1:15" x14ac:dyDescent="0.2">
      <c r="A31" s="1" t="s">
        <v>7</v>
      </c>
      <c r="B31" s="24">
        <f>+D8</f>
        <v>5513250.8900000006</v>
      </c>
      <c r="C31" s="24">
        <v>4629789.26</v>
      </c>
      <c r="D31" s="24">
        <f>+B31-C31</f>
        <v>883461.63000000082</v>
      </c>
      <c r="E31" s="25"/>
      <c r="F31" s="2"/>
      <c r="G31" s="1"/>
      <c r="H31" s="1"/>
      <c r="J31" s="21"/>
      <c r="N31" s="21"/>
      <c r="O31" s="21"/>
    </row>
    <row r="32" spans="1:15" x14ac:dyDescent="0.2">
      <c r="A32" s="1" t="s">
        <v>8</v>
      </c>
      <c r="B32" s="24">
        <f>+D9</f>
        <v>79805.56</v>
      </c>
      <c r="C32" s="24">
        <v>53092.68</v>
      </c>
      <c r="D32" s="24">
        <f>+B32-C32</f>
        <v>26712.879999999997</v>
      </c>
      <c r="E32" s="1"/>
      <c r="F32" s="2"/>
      <c r="G32" s="1"/>
      <c r="H32" s="1"/>
      <c r="J32" s="21"/>
      <c r="N32" s="21"/>
      <c r="O32" s="21"/>
    </row>
    <row r="33" spans="1:15" x14ac:dyDescent="0.2">
      <c r="A33" s="11" t="s">
        <v>9</v>
      </c>
      <c r="B33" s="24">
        <f>+D10</f>
        <v>0</v>
      </c>
      <c r="C33" s="24">
        <v>0</v>
      </c>
      <c r="D33" s="24">
        <f>+B33-C33</f>
        <v>0</v>
      </c>
      <c r="E33" s="1"/>
      <c r="F33" s="2"/>
      <c r="G33" s="1"/>
      <c r="H33" s="1"/>
      <c r="J33" s="21"/>
      <c r="N33" s="21"/>
      <c r="O33" s="21"/>
    </row>
    <row r="34" spans="1:15" x14ac:dyDescent="0.2">
      <c r="A34" s="1" t="s">
        <v>10</v>
      </c>
      <c r="B34" s="24">
        <f>+D11</f>
        <v>317821.32</v>
      </c>
      <c r="C34" s="24">
        <v>267122.26</v>
      </c>
      <c r="D34" s="24">
        <f>+B34-C34</f>
        <v>50699.06</v>
      </c>
      <c r="E34" s="1"/>
      <c r="F34" s="2"/>
      <c r="G34" s="1"/>
      <c r="H34" s="1"/>
      <c r="J34" s="21"/>
      <c r="N34" s="21"/>
      <c r="O34" s="21"/>
    </row>
    <row r="35" spans="1:15" ht="14.25" customHeight="1" x14ac:dyDescent="0.2">
      <c r="A35" s="1"/>
      <c r="B35" s="24"/>
      <c r="C35" s="24"/>
      <c r="D35" s="24"/>
      <c r="E35" s="1"/>
      <c r="F35" s="2"/>
      <c r="G35" s="1"/>
      <c r="H35" s="1"/>
      <c r="J35" s="21"/>
      <c r="N35" s="21"/>
      <c r="O35" s="21"/>
    </row>
    <row r="36" spans="1:15" ht="14.25" customHeight="1" x14ac:dyDescent="0.2">
      <c r="A36" s="6" t="s">
        <v>11</v>
      </c>
      <c r="B36" s="22">
        <f>SUM(B37:B41)</f>
        <v>16869227.350000001</v>
      </c>
      <c r="C36" s="22">
        <f>SUM(C37:C41)</f>
        <v>14753338.810000002</v>
      </c>
      <c r="D36" s="22">
        <f>SUM(D37:D41)</f>
        <v>2115888.5399999996</v>
      </c>
      <c r="E36" s="23"/>
      <c r="F36" s="2"/>
      <c r="G36" s="1"/>
      <c r="H36" s="1"/>
      <c r="J36" s="21"/>
      <c r="N36" s="21"/>
      <c r="O36" s="21"/>
    </row>
    <row r="37" spans="1:15" ht="13.5" customHeight="1" x14ac:dyDescent="0.2">
      <c r="A37" s="1" t="s">
        <v>6</v>
      </c>
      <c r="B37" s="24">
        <f>+D14</f>
        <v>4865765.01</v>
      </c>
      <c r="C37" s="24">
        <f>4140678.15</f>
        <v>4140678.15</v>
      </c>
      <c r="D37" s="24">
        <f>+B37-C37</f>
        <v>725086.85999999987</v>
      </c>
      <c r="E37" s="23"/>
      <c r="F37" s="26"/>
      <c r="G37" s="1"/>
      <c r="H37" s="1"/>
      <c r="J37" s="21"/>
      <c r="N37" s="21"/>
      <c r="O37" s="21"/>
    </row>
    <row r="38" spans="1:15" ht="13.5" customHeight="1" x14ac:dyDescent="0.2">
      <c r="A38" s="1" t="s">
        <v>7</v>
      </c>
      <c r="B38" s="24">
        <f>+D15</f>
        <v>9207659.1500000004</v>
      </c>
      <c r="C38" s="24">
        <f>7874600.16+174494.49</f>
        <v>8049094.6500000004</v>
      </c>
      <c r="D38" s="24">
        <f>+B38-C38</f>
        <v>1158564.5</v>
      </c>
      <c r="E38" s="1"/>
      <c r="F38" s="27"/>
      <c r="G38" s="1"/>
      <c r="H38" s="1"/>
      <c r="J38" s="28"/>
      <c r="N38" s="21"/>
      <c r="O38" s="21"/>
    </row>
    <row r="39" spans="1:15" ht="13.5" customHeight="1" x14ac:dyDescent="0.2">
      <c r="A39" s="1" t="s">
        <v>8</v>
      </c>
      <c r="B39" s="24">
        <f>+D16</f>
        <v>388546.11</v>
      </c>
      <c r="C39" s="24">
        <v>236747.65</v>
      </c>
      <c r="D39" s="24">
        <f>+B39-C39</f>
        <v>151798.46</v>
      </c>
      <c r="E39" s="1"/>
      <c r="F39" s="27"/>
      <c r="G39" s="1"/>
      <c r="H39" s="1"/>
      <c r="N39" s="21"/>
      <c r="O39" s="21"/>
    </row>
    <row r="40" spans="1:15" x14ac:dyDescent="0.2">
      <c r="A40" s="11" t="s">
        <v>9</v>
      </c>
      <c r="B40" s="24">
        <f>+D17</f>
        <v>72695</v>
      </c>
      <c r="C40" s="24">
        <v>72695</v>
      </c>
      <c r="D40" s="24">
        <f>+B40-C40</f>
        <v>0</v>
      </c>
      <c r="E40" s="1"/>
      <c r="F40" s="27"/>
      <c r="G40" s="1"/>
      <c r="H40" s="1"/>
      <c r="J40" s="21"/>
      <c r="N40" s="21"/>
      <c r="O40" s="21"/>
    </row>
    <row r="41" spans="1:15" ht="13.5" customHeight="1" x14ac:dyDescent="0.2">
      <c r="A41" s="1" t="s">
        <v>10</v>
      </c>
      <c r="B41" s="24">
        <f>+D18</f>
        <v>2334562.08</v>
      </c>
      <c r="C41" s="24">
        <f>1663823.36+590300</f>
        <v>2254123.3600000003</v>
      </c>
      <c r="D41" s="24">
        <f>+B41-C41</f>
        <v>80438.719999999739</v>
      </c>
      <c r="E41" s="1"/>
      <c r="F41" s="27"/>
      <c r="G41" s="1"/>
      <c r="H41" s="1"/>
    </row>
    <row r="42" spans="1:15" ht="6.75" customHeight="1" x14ac:dyDescent="0.2">
      <c r="A42" s="11"/>
      <c r="B42" s="27"/>
      <c r="C42" s="27"/>
      <c r="D42" s="29"/>
      <c r="E42" s="1"/>
      <c r="F42" s="27"/>
      <c r="G42" s="1"/>
      <c r="H42" s="1"/>
    </row>
    <row r="43" spans="1:15" ht="12.75" customHeight="1" x14ac:dyDescent="0.2">
      <c r="A43" s="13" t="s">
        <v>12</v>
      </c>
      <c r="B43" s="30">
        <f>+B29+B36</f>
        <v>27661487.840000004</v>
      </c>
      <c r="C43" s="30">
        <f>+C29+C36</f>
        <v>24013933.650000002</v>
      </c>
      <c r="D43" s="30">
        <f>+D29+D36</f>
        <v>3647554.1899999995</v>
      </c>
      <c r="E43" s="23"/>
      <c r="F43" s="2"/>
      <c r="G43" s="1"/>
      <c r="H43" s="1"/>
    </row>
    <row r="44" spans="1:15" x14ac:dyDescent="0.2">
      <c r="A44" s="1"/>
      <c r="B44" s="1"/>
      <c r="C44" s="23"/>
      <c r="D44" s="1"/>
      <c r="E44" s="31"/>
      <c r="F44" s="2"/>
      <c r="G44" s="1"/>
      <c r="H44" s="1"/>
      <c r="J44" s="32"/>
    </row>
    <row r="45" spans="1:15" x14ac:dyDescent="0.2">
      <c r="A45" s="1"/>
      <c r="B45" s="1"/>
      <c r="C45" s="25"/>
      <c r="D45" s="1"/>
      <c r="E45" s="1"/>
      <c r="F45" s="2"/>
      <c r="G45" s="1"/>
      <c r="H45" s="1"/>
      <c r="J45" s="28"/>
    </row>
    <row r="46" spans="1:15" x14ac:dyDescent="0.2">
      <c r="A46" s="5"/>
      <c r="B46" s="1"/>
      <c r="C46" s="25"/>
      <c r="D46" s="1"/>
      <c r="E46" s="1"/>
      <c r="F46" s="2"/>
      <c r="G46" s="1"/>
      <c r="H46" s="1"/>
      <c r="J46" s="32"/>
    </row>
    <row r="47" spans="1:15" x14ac:dyDescent="0.2">
      <c r="A47" s="48" t="s">
        <v>0</v>
      </c>
      <c r="B47" s="48"/>
      <c r="C47" s="48"/>
      <c r="D47" s="48"/>
      <c r="E47" s="1"/>
      <c r="F47" s="2"/>
      <c r="G47" s="1"/>
      <c r="H47" s="1"/>
    </row>
    <row r="48" spans="1:15" x14ac:dyDescent="0.2">
      <c r="A48" s="48" t="s">
        <v>27</v>
      </c>
      <c r="B48" s="48"/>
      <c r="C48" s="48"/>
      <c r="D48" s="48"/>
      <c r="E48" s="1"/>
      <c r="F48" s="2"/>
      <c r="G48" s="1"/>
      <c r="H48" s="1"/>
    </row>
    <row r="49" spans="1:8" x14ac:dyDescent="0.2">
      <c r="A49" s="1"/>
      <c r="B49" s="1"/>
      <c r="C49" s="1"/>
      <c r="D49" s="1"/>
      <c r="E49" s="1"/>
      <c r="F49" s="2"/>
      <c r="G49" s="1"/>
      <c r="H49" s="1"/>
    </row>
    <row r="50" spans="1:8" ht="12.75" customHeight="1" x14ac:dyDescent="0.2">
      <c r="A50" s="49" t="s">
        <v>16</v>
      </c>
      <c r="B50" s="49" t="s">
        <v>17</v>
      </c>
      <c r="C50" s="49" t="s">
        <v>18</v>
      </c>
      <c r="D50" s="49" t="s">
        <v>19</v>
      </c>
      <c r="E50" s="1"/>
      <c r="F50" s="2"/>
      <c r="G50" s="1"/>
      <c r="H50" s="1"/>
    </row>
    <row r="51" spans="1:8" x14ac:dyDescent="0.2">
      <c r="A51" s="49"/>
      <c r="B51" s="49"/>
      <c r="C51" s="49"/>
      <c r="D51" s="49"/>
      <c r="E51" s="1"/>
      <c r="F51" s="2"/>
      <c r="G51" s="1"/>
      <c r="H51" s="1"/>
    </row>
    <row r="52" spans="1:8" x14ac:dyDescent="0.2">
      <c r="A52" s="20" t="s">
        <v>29</v>
      </c>
      <c r="B52" s="24">
        <f>D7+D14</f>
        <v>9747147.7300000004</v>
      </c>
      <c r="C52" s="24">
        <v>8451268.7899999991</v>
      </c>
      <c r="D52" s="23">
        <f t="shared" ref="D52:D57" si="2">+C52/B52</f>
        <v>0.86705044635657724</v>
      </c>
      <c r="E52" s="25"/>
      <c r="F52" s="2"/>
      <c r="G52" s="1"/>
      <c r="H52" s="1"/>
    </row>
    <row r="53" spans="1:8" x14ac:dyDescent="0.2">
      <c r="A53" s="20" t="s">
        <v>30</v>
      </c>
      <c r="B53" s="24">
        <f>D8+D15</f>
        <v>14720910.040000001</v>
      </c>
      <c r="C53" s="24">
        <v>12678883.91</v>
      </c>
      <c r="D53" s="23">
        <f t="shared" si="2"/>
        <v>0.86128397466927253</v>
      </c>
      <c r="E53" s="25"/>
      <c r="F53" s="2"/>
      <c r="G53" s="1"/>
      <c r="H53" s="1"/>
    </row>
    <row r="54" spans="1:8" x14ac:dyDescent="0.2">
      <c r="A54" s="20" t="s">
        <v>32</v>
      </c>
      <c r="B54" s="24">
        <f>D9+D16</f>
        <v>468351.67</v>
      </c>
      <c r="C54" s="24">
        <v>289840.33</v>
      </c>
      <c r="D54" s="23">
        <f t="shared" si="2"/>
        <v>0.61885191954157015</v>
      </c>
      <c r="E54" s="25"/>
      <c r="F54" s="2"/>
      <c r="G54" s="1"/>
      <c r="H54" s="1"/>
    </row>
    <row r="55" spans="1:8" x14ac:dyDescent="0.2">
      <c r="A55" s="20" t="s">
        <v>33</v>
      </c>
      <c r="B55" s="24">
        <f>D10+D17</f>
        <v>72695</v>
      </c>
      <c r="C55" s="24">
        <v>72695</v>
      </c>
      <c r="D55" s="23">
        <f t="shared" si="2"/>
        <v>1</v>
      </c>
      <c r="E55" s="25"/>
      <c r="F55" s="2"/>
      <c r="G55" s="1"/>
      <c r="H55" s="1"/>
    </row>
    <row r="56" spans="1:8" x14ac:dyDescent="0.2">
      <c r="A56" s="20" t="s">
        <v>31</v>
      </c>
      <c r="B56" s="24">
        <f>D11+D18</f>
        <v>2652383.4</v>
      </c>
      <c r="C56" s="24">
        <v>2521245.62</v>
      </c>
      <c r="D56" s="23">
        <f t="shared" si="2"/>
        <v>0.95055851277006187</v>
      </c>
      <c r="E56" s="25"/>
      <c r="F56" s="2"/>
      <c r="G56" s="1"/>
      <c r="H56" s="1"/>
    </row>
    <row r="57" spans="1:8" x14ac:dyDescent="0.2">
      <c r="A57" s="33" t="s">
        <v>20</v>
      </c>
      <c r="B57" s="30">
        <f>SUM(B52:B56)</f>
        <v>27661487.840000004</v>
      </c>
      <c r="C57" s="30">
        <f>SUM(C52:C56)</f>
        <v>24013933.649999999</v>
      </c>
      <c r="D57" s="34">
        <f t="shared" si="2"/>
        <v>0.86813600876792152</v>
      </c>
      <c r="E57" s="24"/>
      <c r="F57" s="2"/>
      <c r="G57" s="1"/>
      <c r="H57" s="1"/>
    </row>
    <row r="58" spans="1:8" x14ac:dyDescent="0.2">
      <c r="A58" s="20"/>
      <c r="B58" s="24"/>
      <c r="C58" s="24"/>
      <c r="D58" s="31"/>
      <c r="E58" s="1"/>
      <c r="F58" s="2"/>
      <c r="G58" s="1"/>
      <c r="H58" s="1"/>
    </row>
    <row r="59" spans="1:8" x14ac:dyDescent="0.2">
      <c r="A59" s="1"/>
      <c r="B59" s="1"/>
      <c r="C59" s="35"/>
      <c r="D59" s="1"/>
      <c r="E59" s="1"/>
      <c r="F59" s="2"/>
      <c r="G59" s="1"/>
      <c r="H59" s="1"/>
    </row>
    <row r="60" spans="1:8" x14ac:dyDescent="0.2">
      <c r="A60" s="5"/>
      <c r="B60" s="1"/>
      <c r="C60" s="1"/>
      <c r="D60" s="1"/>
      <c r="E60" s="1"/>
      <c r="F60" s="2"/>
      <c r="G60" s="1"/>
      <c r="H60" s="1"/>
    </row>
    <row r="61" spans="1:8" x14ac:dyDescent="0.2">
      <c r="A61" s="48" t="s">
        <v>0</v>
      </c>
      <c r="B61" s="48"/>
      <c r="C61" s="48"/>
      <c r="D61" s="48"/>
      <c r="E61" s="1"/>
      <c r="F61" s="2"/>
      <c r="G61" s="1"/>
      <c r="H61" s="1"/>
    </row>
    <row r="62" spans="1:8" x14ac:dyDescent="0.2">
      <c r="A62" s="48" t="s">
        <v>28</v>
      </c>
      <c r="B62" s="48"/>
      <c r="C62" s="48"/>
      <c r="D62" s="48"/>
      <c r="E62" s="1"/>
      <c r="F62" s="2"/>
      <c r="G62" s="1"/>
      <c r="H62" s="1"/>
    </row>
    <row r="63" spans="1:8" x14ac:dyDescent="0.2">
      <c r="A63" s="1"/>
      <c r="B63" s="1"/>
      <c r="C63" s="1"/>
      <c r="D63" s="1"/>
      <c r="E63" s="1"/>
      <c r="F63" s="2"/>
      <c r="G63" s="1"/>
      <c r="H63" s="1"/>
    </row>
    <row r="64" spans="1:8" ht="12.75" customHeight="1" x14ac:dyDescent="0.2">
      <c r="A64" s="49" t="s">
        <v>16</v>
      </c>
      <c r="B64" s="49" t="s">
        <v>17</v>
      </c>
      <c r="C64" s="49" t="s">
        <v>18</v>
      </c>
      <c r="D64" s="49" t="s">
        <v>21</v>
      </c>
      <c r="E64" s="1"/>
      <c r="F64" s="2"/>
      <c r="G64" s="1"/>
      <c r="H64" s="1"/>
    </row>
    <row r="65" spans="1:10" x14ac:dyDescent="0.2">
      <c r="A65" s="49"/>
      <c r="B65" s="49"/>
      <c r="C65" s="49"/>
      <c r="D65" s="49"/>
      <c r="E65" s="1"/>
      <c r="F65" s="2"/>
      <c r="G65" s="1"/>
      <c r="H65" s="1"/>
      <c r="J65" s="36"/>
    </row>
    <row r="66" spans="1:10" ht="13.5" customHeight="1" x14ac:dyDescent="0.2">
      <c r="A66" s="20" t="s">
        <v>22</v>
      </c>
      <c r="B66" s="24">
        <v>16869227.350000001</v>
      </c>
      <c r="C66" s="24">
        <v>11345530.51</v>
      </c>
      <c r="D66" s="37">
        <f>+B66-C66</f>
        <v>5523696.8400000017</v>
      </c>
      <c r="E66" s="23"/>
      <c r="F66" s="38"/>
      <c r="G66" s="1"/>
      <c r="H66" s="1"/>
      <c r="I66" s="39"/>
      <c r="J66" s="36"/>
    </row>
    <row r="67" spans="1:10" ht="13.5" customHeight="1" x14ac:dyDescent="0.2">
      <c r="A67" s="20" t="s">
        <v>23</v>
      </c>
      <c r="B67" s="35">
        <v>0</v>
      </c>
      <c r="C67" s="35">
        <v>66217.399999999994</v>
      </c>
      <c r="D67" s="37">
        <f t="shared" ref="D67:D69" si="3">+B67-C67</f>
        <v>-66217.399999999994</v>
      </c>
      <c r="E67" s="23"/>
      <c r="F67" s="2"/>
      <c r="G67" s="1"/>
      <c r="H67" s="1"/>
      <c r="J67" s="36"/>
    </row>
    <row r="68" spans="1:10" ht="13.5" customHeight="1" x14ac:dyDescent="0.2">
      <c r="A68" s="20" t="s">
        <v>25</v>
      </c>
      <c r="B68" s="35">
        <v>0</v>
      </c>
      <c r="C68" s="35">
        <v>4130</v>
      </c>
      <c r="D68" s="37">
        <f>+B68-C68</f>
        <v>-4130</v>
      </c>
      <c r="E68" s="23"/>
      <c r="F68" s="2"/>
      <c r="G68" s="1"/>
      <c r="H68" s="1"/>
      <c r="J68" s="36"/>
    </row>
    <row r="69" spans="1:10" ht="13.5" customHeight="1" x14ac:dyDescent="0.2">
      <c r="A69" s="20" t="s">
        <v>24</v>
      </c>
      <c r="B69" s="24">
        <v>10792260.49</v>
      </c>
      <c r="C69" s="24">
        <v>9268462.8499999996</v>
      </c>
      <c r="D69" s="37">
        <f t="shared" si="3"/>
        <v>1523797.6400000006</v>
      </c>
      <c r="E69" s="23"/>
      <c r="F69" s="2"/>
      <c r="G69" s="1"/>
      <c r="H69" s="1"/>
      <c r="I69" s="40"/>
      <c r="J69" s="36"/>
    </row>
    <row r="70" spans="1:10" ht="13.5" customHeight="1" x14ac:dyDescent="0.2">
      <c r="A70" s="33" t="s">
        <v>20</v>
      </c>
      <c r="B70" s="30">
        <f>SUM(B66:B69)</f>
        <v>27661487.840000004</v>
      </c>
      <c r="C70" s="30">
        <f>SUM(C66:C69)</f>
        <v>20684340.759999998</v>
      </c>
      <c r="D70" s="30">
        <f>SUBTOTAL(109,D66:D69)</f>
        <v>6977147.0800000019</v>
      </c>
      <c r="E70" s="23"/>
      <c r="F70" s="38"/>
      <c r="G70" s="1"/>
      <c r="H70" s="1"/>
    </row>
    <row r="71" spans="1:10" x14ac:dyDescent="0.2">
      <c r="A71" s="20"/>
      <c r="B71" s="24"/>
      <c r="C71" s="31"/>
      <c r="D71" s="31"/>
      <c r="E71" s="1"/>
      <c r="F71" s="2"/>
      <c r="G71" s="1"/>
      <c r="H71" s="1"/>
    </row>
    <row r="72" spans="1:10" x14ac:dyDescent="0.2">
      <c r="A72" s="1"/>
      <c r="B72" s="12"/>
      <c r="C72" s="1"/>
      <c r="D72" s="23"/>
      <c r="E72" s="24"/>
      <c r="F72" s="2"/>
      <c r="G72" s="1"/>
      <c r="H72" s="1"/>
    </row>
    <row r="73" spans="1:10" x14ac:dyDescent="0.2">
      <c r="B73" s="4"/>
      <c r="C73" s="41"/>
      <c r="D73" s="41"/>
      <c r="E73" s="38"/>
    </row>
    <row r="74" spans="1:10" x14ac:dyDescent="0.2">
      <c r="C74" s="39"/>
    </row>
    <row r="75" spans="1:10" x14ac:dyDescent="0.2">
      <c r="C75" s="39"/>
    </row>
  </sheetData>
  <mergeCells count="24">
    <mergeCell ref="A61:D61"/>
    <mergeCell ref="A62:D62"/>
    <mergeCell ref="A64:A65"/>
    <mergeCell ref="B64:B65"/>
    <mergeCell ref="C64:C65"/>
    <mergeCell ref="D64:D65"/>
    <mergeCell ref="A47:D47"/>
    <mergeCell ref="A48:D48"/>
    <mergeCell ref="A50:A51"/>
    <mergeCell ref="B50:B51"/>
    <mergeCell ref="C50:C51"/>
    <mergeCell ref="D50:D51"/>
    <mergeCell ref="A24:D24"/>
    <mergeCell ref="A25:D25"/>
    <mergeCell ref="A27:A28"/>
    <mergeCell ref="B27:B28"/>
    <mergeCell ref="C27:C28"/>
    <mergeCell ref="D27:D28"/>
    <mergeCell ref="A1:D1"/>
    <mergeCell ref="A2:D2"/>
    <mergeCell ref="A4:A5"/>
    <mergeCell ref="B4:B5"/>
    <mergeCell ref="C4:C5"/>
    <mergeCell ref="D4:D5"/>
  </mergeCells>
  <printOptions horizontalCentered="1"/>
  <pageMargins left="0.35416666666666702" right="0.47222222222222199" top="0.47986111111111102" bottom="0.35416666666666702" header="0.511811023622047" footer="0.511811023622047"/>
  <pageSetup scale="24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de Ramos</dc:creator>
  <dc:description/>
  <cp:lastModifiedBy>Fatima Rutilia Romero Escobar</cp:lastModifiedBy>
  <cp:revision>27</cp:revision>
  <cp:lastPrinted>2017-12-31T17:29:27Z</cp:lastPrinted>
  <dcterms:created xsi:type="dcterms:W3CDTF">1997-07-09T13:24:52Z</dcterms:created>
  <dcterms:modified xsi:type="dcterms:W3CDTF">2024-04-02T17:32:11Z</dcterms:modified>
  <dc:language>es-SV</dc:language>
</cp:coreProperties>
</file>