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OPAMSS\Información oficiosa 2020\Información Oficiosa- recibida trimestre 2019\UFIA- entregó en abril\UFI-UAIP 2019-2 jul a dic\"/>
    </mc:Choice>
  </mc:AlternateContent>
  <bookViews>
    <workbookView xWindow="0" yWindow="0" windowWidth="20490" windowHeight="7650" tabRatio="893"/>
  </bookViews>
  <sheets>
    <sheet name="ESTFINAN" sheetId="3" r:id="rId1"/>
  </sheets>
  <definedNames>
    <definedName name="_xlnm.Print_Area" localSheetId="0">ESTFINAN!$B$1:$J$43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2" i="3" l="1"/>
  <c r="E25" i="3"/>
  <c r="E18" i="3"/>
  <c r="J25" i="3"/>
  <c r="J24" i="3" s="1"/>
  <c r="J32" i="3" s="1"/>
  <c r="I25" i="3"/>
  <c r="I24" i="3" s="1"/>
  <c r="I32" i="3" s="1"/>
  <c r="D32" i="3"/>
  <c r="D28" i="3" s="1"/>
  <c r="D25" i="3"/>
  <c r="D24" i="3" s="1"/>
  <c r="D18" i="3"/>
  <c r="D14" i="3" s="1"/>
  <c r="J14" i="3"/>
  <c r="J9" i="3" a="1"/>
  <c r="J9" i="3" s="1"/>
  <c r="I14" i="3"/>
  <c r="I9" i="3" a="1"/>
  <c r="I9" i="3" s="1"/>
  <c r="D9" i="3"/>
  <c r="D21" i="3"/>
  <c r="D34" i="3" l="1"/>
  <c r="E34" i="3"/>
  <c r="I21" i="3"/>
  <c r="I34" i="3" s="1"/>
  <c r="J21" i="3"/>
  <c r="J34" i="3" s="1"/>
  <c r="L37" i="3" l="1"/>
</calcChain>
</file>

<file path=xl/sharedStrings.xml><?xml version="1.0" encoding="utf-8"?>
<sst xmlns="http://schemas.openxmlformats.org/spreadsheetml/2006/main" count="51" uniqueCount="47">
  <si>
    <t xml:space="preserve">RECURSOS </t>
  </si>
  <si>
    <t>OBLIGACIONES</t>
  </si>
  <si>
    <t>CORRIENTE</t>
  </si>
  <si>
    <t>ANTERIOR</t>
  </si>
  <si>
    <t>FONDOS</t>
  </si>
  <si>
    <t>INVERSIONES EN EXISTENCIAS</t>
  </si>
  <si>
    <t>INVERSIONES EN BIENES DE USO</t>
  </si>
  <si>
    <t>DEUDA CORRIENTE</t>
  </si>
  <si>
    <t>FINANCIAMIENTO DE TERCEROS</t>
  </si>
  <si>
    <t>INVERSIONES FINANCIERAS</t>
  </si>
  <si>
    <t>INVERSIONES EN PROYECTOS Y PROGRAMAS</t>
  </si>
  <si>
    <t>TOTAL RECURSOS</t>
  </si>
  <si>
    <t>TOTAL DE OBLIGACIONES</t>
  </si>
  <si>
    <t xml:space="preserve">ESTADO DE SITUACIÓN FINANCIERA </t>
  </si>
  <si>
    <t>EXPRESADO EN DÓLARES DE LOS ESTADOS UNIDOS DE NORTEAMÉRICA</t>
  </si>
  <si>
    <t>DEUDORES FINANCIEROS</t>
  </si>
  <si>
    <t>INVERSIONES TEMPORALES</t>
  </si>
  <si>
    <t>ANTICIPOS DE FONDOS</t>
  </si>
  <si>
    <t>DEPARTAMENTO DE SAN SALVADOR</t>
  </si>
  <si>
    <t>OFICINA DE PLANIFICACIÓN DEL ÁREA METROPOLITANA DE SAN SALVADOR</t>
  </si>
  <si>
    <t>AL 31 DE DICIEMBRE DE 2019- CIERRE DEFINITIVO</t>
  </si>
  <si>
    <t>DISPONIBILIDADES</t>
  </si>
  <si>
    <t>DEUDORES MONETARIOS</t>
  </si>
  <si>
    <t>INVERSIONES PERMANENTES</t>
  </si>
  <si>
    <t>INVERSIONES INTANGIBLES</t>
  </si>
  <si>
    <t>( - ) AMORTIZACIÓN ACUMULADA</t>
  </si>
  <si>
    <t>EXISTENCIAS INSTITUCIONALES</t>
  </si>
  <si>
    <t>BIENES DEPRECIABLES</t>
  </si>
  <si>
    <t>( - ) DEPRECIACIÓN ACUMULADA</t>
  </si>
  <si>
    <t>BIENES NO DEPRECIABLES</t>
  </si>
  <si>
    <t>INVERSIONES EN BIENES PRIVATIVOS</t>
  </si>
  <si>
    <t>( - ) APLICACIÓN A GASTOS DE GESTIÓN</t>
  </si>
  <si>
    <t>( - ) APLICACIÓN INVERSIONES PÚBLICAS</t>
  </si>
  <si>
    <t>DEPOSITOS DE TERCEROS</t>
  </si>
  <si>
    <t>ACREEDORES MONETARIOS</t>
  </si>
  <si>
    <t>ACREEDORES FINANCIEROS</t>
  </si>
  <si>
    <t>SUBTOTAL- OBLIGACIONES CON TERCEROS</t>
  </si>
  <si>
    <t>OBLIGACIONES PROPIAS</t>
  </si>
  <si>
    <t>PATRIMONIO ESTATAL</t>
  </si>
  <si>
    <t>PATRIMONIO</t>
  </si>
  <si>
    <t>DETRIMENTO PATRIMONIAL</t>
  </si>
  <si>
    <t>RESULTADOS DE EJERCICIOS ANTERIORES</t>
  </si>
  <si>
    <t>RESULTADO DEL EJERCICIO</t>
  </si>
  <si>
    <t xml:space="preserve">NOTAS </t>
  </si>
  <si>
    <t>DONACIONES Y LEGADOS DE BIENES CORPORALES</t>
  </si>
  <si>
    <t>SUPERAVIT POR REVALUACIONES</t>
  </si>
  <si>
    <t>INVERSIONES EN BIENES DE USO PUB.Y DES.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</si>
</sst>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[$$-440A]* #,##0.00_);_([$$-440A]* \(#,##0.00\);_([$$-440A]* &quot;-&quot;??_);_(@_)"/>
    <numFmt numFmtId="166" formatCode="_-[$$-440A]* #,##0.00_-;\-[$$-440A]* #,##0.00_-;_-[$$-440A]* &quot;-&quot;??_-;_-@_-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165" fontId="0" fillId="0" borderId="0" xfId="0" applyNumberFormat="1" applyBorder="1"/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165" fontId="2" fillId="0" borderId="0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/>
    <xf numFmtId="0" fontId="5" fillId="0" borderId="0" xfId="0" applyFont="1" applyBorder="1"/>
    <xf numFmtId="165" fontId="5" fillId="0" borderId="0" xfId="0" applyNumberFormat="1" applyFont="1" applyBorder="1"/>
    <xf numFmtId="166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43" fontId="3" fillId="0" borderId="5" xfId="0" applyNumberFormat="1" applyFont="1" applyBorder="1" applyAlignment="1">
      <alignment vertical="center"/>
    </xf>
    <xf numFmtId="43" fontId="4" fillId="0" borderId="5" xfId="0" applyNumberFormat="1" applyFont="1" applyBorder="1" applyAlignment="1">
      <alignment vertical="center"/>
    </xf>
    <xf numFmtId="43" fontId="5" fillId="0" borderId="5" xfId="1" applyNumberFormat="1" applyFont="1" applyBorder="1" applyAlignment="1">
      <alignment vertical="center"/>
    </xf>
    <xf numFmtId="43" fontId="0" fillId="0" borderId="5" xfId="0" applyNumberFormat="1" applyBorder="1" applyAlignment="1">
      <alignment vertical="center"/>
    </xf>
    <xf numFmtId="43" fontId="4" fillId="0" borderId="5" xfId="0" applyNumberFormat="1" applyFont="1" applyFill="1" applyBorder="1" applyAlignment="1">
      <alignment vertical="center"/>
    </xf>
    <xf numFmtId="43" fontId="3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43" fontId="6" fillId="2" borderId="1" xfId="0" applyNumberFormat="1" applyFont="1" applyFill="1" applyBorder="1" applyAlignment="1">
      <alignment vertical="center"/>
    </xf>
    <xf numFmtId="43" fontId="6" fillId="2" borderId="3" xfId="0" applyNumberFormat="1" applyFont="1" applyFill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43" fontId="6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5">
    <cellStyle name="Moneda" xfId="1" builtinId="4"/>
    <cellStyle name="Moneda 3" xfId="3"/>
    <cellStyle name="Normal" xfId="0" builtinId="0"/>
    <cellStyle name="Normal 3" xfId="2"/>
    <cellStyle name="Porcentaje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36</xdr:row>
      <xdr:rowOff>85725</xdr:rowOff>
    </xdr:from>
    <xdr:to>
      <xdr:col>4</xdr:col>
      <xdr:colOff>95250</xdr:colOff>
      <xdr:row>39</xdr:row>
      <xdr:rowOff>67236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A00-000001040000}"/>
            </a:ext>
          </a:extLst>
        </xdr:cNvPr>
        <xdr:cNvSpPr txBox="1">
          <a:spLocks noChangeArrowheads="1"/>
        </xdr:cNvSpPr>
      </xdr:nvSpPr>
      <xdr:spPr bwMode="auto">
        <a:xfrm>
          <a:off x="577103" y="8590990"/>
          <a:ext cx="4146176" cy="58662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</a:t>
          </a:r>
          <a:r>
            <a:rPr lang="es-ES_tradnl" sz="1100" b="0" i="0" strike="noStrike" baseline="0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 Y SELLO</a:t>
          </a:r>
          <a:endParaRPr lang="es-ES_tradnl" sz="1100" b="0" i="0" strike="noStrike">
            <a:solidFill>
              <a:srgbClr val="000000"/>
            </a:solidFill>
            <a:latin typeface="Arial Narrow" panose="020B0606020202030204" pitchFamily="34" charset="0"/>
            <a:cs typeface="Times New Roman"/>
          </a:endParaRP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JEFE DE UNIDAD FINANCIERA INSTITUCIONAL</a:t>
          </a:r>
        </a:p>
      </xdr:txBody>
    </xdr:sp>
    <xdr:clientData/>
  </xdr:twoCellAnchor>
  <xdr:twoCellAnchor>
    <xdr:from>
      <xdr:col>6</xdr:col>
      <xdr:colOff>228600</xdr:colOff>
      <xdr:row>36</xdr:row>
      <xdr:rowOff>76200</xdr:rowOff>
    </xdr:from>
    <xdr:to>
      <xdr:col>9</xdr:col>
      <xdr:colOff>476250</xdr:colOff>
      <xdr:row>39</xdr:row>
      <xdr:rowOff>56030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A00-000002040000}"/>
            </a:ext>
          </a:extLst>
        </xdr:cNvPr>
        <xdr:cNvSpPr txBox="1">
          <a:spLocks noChangeArrowheads="1"/>
        </xdr:cNvSpPr>
      </xdr:nvSpPr>
      <xdr:spPr bwMode="auto">
        <a:xfrm>
          <a:off x="5797924" y="8581465"/>
          <a:ext cx="4584326" cy="58494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_________________________________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FIRMA Y SELLO</a:t>
          </a:r>
        </a:p>
        <a:p>
          <a:pPr algn="ctr" rtl="1">
            <a:defRPr sz="1000"/>
          </a:pPr>
          <a:r>
            <a:rPr lang="es-ES_tradnl" sz="1100" b="0" i="0" strike="noStrike">
              <a:solidFill>
                <a:srgbClr val="000000"/>
              </a:solidFill>
              <a:latin typeface="Arial Narrow" panose="020B0606020202030204" pitchFamily="34" charset="0"/>
              <a:cs typeface="Times New Roman"/>
            </a:rPr>
            <a:t>CONTADOR INSTITUCIONAL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42"/>
  <sheetViews>
    <sheetView showGridLines="0" tabSelected="1" zoomScale="85" zoomScaleNormal="85" workbookViewId="0">
      <selection activeCell="D9" sqref="D9"/>
    </sheetView>
  </sheetViews>
  <sheetFormatPr baseColWidth="10" defaultRowHeight="15" x14ac:dyDescent="0.25"/>
  <cols>
    <col min="1" max="1" width="4.42578125" customWidth="1"/>
    <col min="2" max="2" width="45.7109375" customWidth="1"/>
    <col min="3" max="3" width="6.7109375" style="52" customWidth="1"/>
    <col min="4" max="5" width="12.5703125" customWidth="1"/>
    <col min="6" max="6" width="1.42578125" customWidth="1"/>
    <col min="7" max="7" width="45.7109375" customWidth="1"/>
    <col min="8" max="8" width="6.7109375" customWidth="1"/>
    <col min="9" max="10" width="12.5703125" customWidth="1"/>
    <col min="11" max="11" width="16.7109375" customWidth="1"/>
    <col min="12" max="12" width="32.42578125" customWidth="1"/>
    <col min="13" max="16" width="9.5703125" customWidth="1"/>
  </cols>
  <sheetData>
    <row r="1" spans="2:12" x14ac:dyDescent="0.25">
      <c r="B1" s="56" t="s">
        <v>18</v>
      </c>
      <c r="C1" s="56"/>
      <c r="D1" s="56"/>
      <c r="E1" s="56"/>
      <c r="F1" s="56"/>
      <c r="G1" s="56"/>
      <c r="H1" s="56"/>
      <c r="I1" s="56"/>
      <c r="J1" s="56"/>
      <c r="K1" s="4"/>
    </row>
    <row r="2" spans="2:12" x14ac:dyDescent="0.25">
      <c r="B2" s="56" t="s">
        <v>19</v>
      </c>
      <c r="C2" s="56"/>
      <c r="D2" s="56"/>
      <c r="E2" s="56"/>
      <c r="F2" s="56"/>
      <c r="G2" s="56"/>
      <c r="H2" s="56"/>
      <c r="I2" s="56"/>
      <c r="J2" s="56"/>
      <c r="K2" s="4"/>
    </row>
    <row r="3" spans="2:12" x14ac:dyDescent="0.25">
      <c r="B3" s="56" t="s">
        <v>13</v>
      </c>
      <c r="C3" s="56"/>
      <c r="D3" s="56"/>
      <c r="E3" s="56"/>
      <c r="F3" s="56"/>
      <c r="G3" s="56"/>
      <c r="H3" s="56"/>
      <c r="I3" s="56"/>
      <c r="J3" s="56"/>
      <c r="K3" s="4"/>
    </row>
    <row r="4" spans="2:12" x14ac:dyDescent="0.25">
      <c r="B4" s="56" t="s">
        <v>20</v>
      </c>
      <c r="C4" s="56"/>
      <c r="D4" s="56"/>
      <c r="E4" s="56"/>
      <c r="F4" s="56"/>
      <c r="G4" s="56"/>
      <c r="H4" s="56"/>
      <c r="I4" s="56"/>
      <c r="J4" s="56"/>
      <c r="K4" s="4"/>
    </row>
    <row r="5" spans="2:12" x14ac:dyDescent="0.25">
      <c r="B5" s="56" t="s">
        <v>14</v>
      </c>
      <c r="C5" s="56"/>
      <c r="D5" s="56"/>
      <c r="E5" s="56"/>
      <c r="F5" s="56"/>
      <c r="G5" s="56"/>
      <c r="H5" s="56"/>
      <c r="I5" s="56"/>
      <c r="J5" s="56"/>
      <c r="K5" s="4"/>
    </row>
    <row r="6" spans="2:12" ht="15.75" thickBot="1" x14ac:dyDescent="0.3">
      <c r="B6" s="10"/>
      <c r="C6" s="45"/>
      <c r="D6" s="10"/>
      <c r="E6" s="10"/>
      <c r="F6" s="10"/>
      <c r="G6" s="10"/>
      <c r="H6" s="10"/>
      <c r="I6" s="10"/>
      <c r="J6" s="10"/>
      <c r="K6" s="1"/>
    </row>
    <row r="7" spans="2:12" s="5" customFormat="1" ht="17.25" customHeight="1" thickBot="1" x14ac:dyDescent="0.3">
      <c r="B7" s="32" t="s">
        <v>0</v>
      </c>
      <c r="C7" s="32" t="s">
        <v>43</v>
      </c>
      <c r="D7" s="32" t="s">
        <v>2</v>
      </c>
      <c r="E7" s="32" t="s">
        <v>3</v>
      </c>
      <c r="F7" s="33"/>
      <c r="G7" s="32" t="s">
        <v>1</v>
      </c>
      <c r="H7" s="32" t="s">
        <v>43</v>
      </c>
      <c r="I7" s="32" t="s">
        <v>2</v>
      </c>
      <c r="J7" s="34" t="s">
        <v>3</v>
      </c>
    </row>
    <row r="8" spans="2:12" s="5" customFormat="1" ht="19.5" customHeight="1" thickBot="1" x14ac:dyDescent="0.3">
      <c r="B8" s="18"/>
      <c r="C8" s="22"/>
      <c r="D8" s="38">
        <v>2019</v>
      </c>
      <c r="E8" s="38">
        <v>2018</v>
      </c>
      <c r="F8" s="39"/>
      <c r="G8" s="23"/>
      <c r="H8" s="23"/>
      <c r="I8" s="38">
        <v>2019</v>
      </c>
      <c r="J8" s="40">
        <v>2018</v>
      </c>
      <c r="K8" s="6"/>
      <c r="L8" s="6"/>
    </row>
    <row r="9" spans="2:12" s="5" customFormat="1" ht="19.5" customHeight="1" thickBot="1" x14ac:dyDescent="0.3">
      <c r="B9" s="53" t="s">
        <v>4</v>
      </c>
      <c r="C9" s="46"/>
      <c r="D9" s="29">
        <f>+SUM(D10:D12)</f>
        <v>2691773.15</v>
      </c>
      <c r="E9" s="29">
        <v>995585.98</v>
      </c>
      <c r="F9" s="24"/>
      <c r="G9" s="29" t="s">
        <v>7</v>
      </c>
      <c r="H9" s="30"/>
      <c r="I9" s="29">
        <f t="array" ref="I9">+SUM(I10:I11)</f>
        <v>18932.43</v>
      </c>
      <c r="J9" s="29">
        <f t="array" ref="J9">+SUM(J10:J11)</f>
        <v>14707.15</v>
      </c>
      <c r="K9" s="6"/>
      <c r="L9" s="6"/>
    </row>
    <row r="10" spans="2:12" s="5" customFormat="1" ht="19.5" customHeight="1" x14ac:dyDescent="0.25">
      <c r="B10" s="18" t="s">
        <v>21</v>
      </c>
      <c r="C10" s="38">
        <v>4</v>
      </c>
      <c r="D10" s="25">
        <v>2691183.15</v>
      </c>
      <c r="E10" s="25">
        <v>993420.98</v>
      </c>
      <c r="F10" s="24"/>
      <c r="G10" s="25" t="s">
        <v>33</v>
      </c>
      <c r="H10" s="38">
        <v>10</v>
      </c>
      <c r="I10" s="25">
        <v>18932.43</v>
      </c>
      <c r="J10" s="25">
        <v>14707.15</v>
      </c>
      <c r="K10" s="7"/>
      <c r="L10" s="6"/>
    </row>
    <row r="11" spans="2:12" s="5" customFormat="1" ht="19.5" customHeight="1" x14ac:dyDescent="0.25">
      <c r="B11" s="18" t="s">
        <v>17</v>
      </c>
      <c r="C11" s="22">
        <v>5</v>
      </c>
      <c r="D11" s="25">
        <v>590</v>
      </c>
      <c r="E11" s="25">
        <v>2165</v>
      </c>
      <c r="F11" s="25"/>
      <c r="G11" s="25" t="s">
        <v>34</v>
      </c>
      <c r="H11" s="24"/>
      <c r="I11" s="25">
        <v>0</v>
      </c>
      <c r="J11" s="28">
        <v>0</v>
      </c>
      <c r="K11" s="7"/>
      <c r="L11" s="8"/>
    </row>
    <row r="12" spans="2:12" s="5" customFormat="1" ht="19.5" customHeight="1" x14ac:dyDescent="0.25">
      <c r="B12" s="18" t="s">
        <v>22</v>
      </c>
      <c r="C12" s="22"/>
      <c r="D12" s="25">
        <v>0</v>
      </c>
      <c r="E12" s="25">
        <v>0</v>
      </c>
      <c r="F12" s="25"/>
      <c r="G12" s="25"/>
      <c r="H12" s="25"/>
      <c r="I12" s="25"/>
      <c r="J12" s="25"/>
      <c r="K12" s="7"/>
      <c r="L12" s="8"/>
    </row>
    <row r="13" spans="2:12" s="5" customFormat="1" ht="19.5" customHeight="1" thickBot="1" x14ac:dyDescent="0.3">
      <c r="B13" s="18"/>
      <c r="C13" s="22"/>
      <c r="D13" s="25"/>
      <c r="E13" s="25"/>
      <c r="F13" s="25"/>
      <c r="G13" s="25"/>
      <c r="H13" s="25"/>
      <c r="I13" s="25"/>
      <c r="J13" s="25"/>
      <c r="K13" s="7"/>
      <c r="L13" s="8"/>
    </row>
    <row r="14" spans="2:12" s="5" customFormat="1" ht="19.5" customHeight="1" thickBot="1" x14ac:dyDescent="0.3">
      <c r="B14" s="53" t="s">
        <v>9</v>
      </c>
      <c r="C14" s="46">
        <v>6</v>
      </c>
      <c r="D14" s="29">
        <f>+SUM(D15:D19)</f>
        <v>5634882.7999999998</v>
      </c>
      <c r="E14" s="29">
        <v>5002788.93</v>
      </c>
      <c r="F14" s="25"/>
      <c r="G14" s="29" t="s">
        <v>8</v>
      </c>
      <c r="H14" s="17">
        <v>11</v>
      </c>
      <c r="I14" s="29">
        <f>+I15</f>
        <v>1225254.7</v>
      </c>
      <c r="J14" s="29">
        <f>+J15</f>
        <v>775978.11</v>
      </c>
      <c r="K14" s="7"/>
      <c r="L14" s="8"/>
    </row>
    <row r="15" spans="2:12" s="5" customFormat="1" ht="19.5" customHeight="1" x14ac:dyDescent="0.25">
      <c r="B15" s="19" t="s">
        <v>16</v>
      </c>
      <c r="C15" s="47"/>
      <c r="D15" s="26">
        <v>3775000</v>
      </c>
      <c r="E15" s="25">
        <v>3275000</v>
      </c>
      <c r="F15" s="25"/>
      <c r="G15" s="25" t="s">
        <v>35</v>
      </c>
      <c r="H15" s="25"/>
      <c r="I15" s="25">
        <v>1225254.7</v>
      </c>
      <c r="J15" s="25">
        <v>775978.11</v>
      </c>
      <c r="K15" s="7"/>
      <c r="L15" s="8"/>
    </row>
    <row r="16" spans="2:12" s="5" customFormat="1" ht="19.5" customHeight="1" x14ac:dyDescent="0.25">
      <c r="B16" s="19" t="s">
        <v>23</v>
      </c>
      <c r="C16" s="47"/>
      <c r="D16" s="26">
        <v>6285.71</v>
      </c>
      <c r="E16" s="26">
        <v>6285.71</v>
      </c>
      <c r="F16" s="25"/>
      <c r="G16" s="25"/>
      <c r="H16" s="25"/>
      <c r="I16" s="24"/>
      <c r="J16" s="25"/>
      <c r="K16" s="7"/>
      <c r="L16" s="8"/>
    </row>
    <row r="17" spans="2:12" s="5" customFormat="1" ht="19.5" customHeight="1" x14ac:dyDescent="0.25">
      <c r="B17" s="19" t="s">
        <v>15</v>
      </c>
      <c r="C17" s="47"/>
      <c r="D17" s="26">
        <v>1799373.28</v>
      </c>
      <c r="E17" s="25">
        <v>1654135.87</v>
      </c>
      <c r="F17" s="25"/>
      <c r="G17" s="25"/>
      <c r="H17" s="25"/>
      <c r="I17" s="24"/>
      <c r="J17" s="25"/>
      <c r="K17" s="7"/>
      <c r="L17" s="8"/>
    </row>
    <row r="18" spans="2:12" s="5" customFormat="1" ht="19.5" customHeight="1" x14ac:dyDescent="0.25">
      <c r="B18" s="19" t="s">
        <v>24</v>
      </c>
      <c r="C18" s="47"/>
      <c r="D18" s="26">
        <f>32241.7+204103.72</f>
        <v>236345.42</v>
      </c>
      <c r="E18" s="25">
        <f>67367.35+161072.41</f>
        <v>228439.76</v>
      </c>
      <c r="F18" s="25"/>
      <c r="G18" s="25"/>
      <c r="H18" s="25"/>
      <c r="I18" s="24"/>
      <c r="J18" s="25"/>
      <c r="K18" s="7"/>
      <c r="L18" s="8"/>
    </row>
    <row r="19" spans="2:12" s="5" customFormat="1" ht="19.5" customHeight="1" x14ac:dyDescent="0.25">
      <c r="B19" s="19" t="s">
        <v>25</v>
      </c>
      <c r="C19" s="47"/>
      <c r="D19" s="26">
        <v>-182121.61</v>
      </c>
      <c r="E19" s="25">
        <v>-161072.41</v>
      </c>
      <c r="F19" s="25"/>
      <c r="G19" s="25"/>
      <c r="H19" s="25"/>
      <c r="I19" s="24"/>
      <c r="J19" s="25"/>
      <c r="K19" s="7"/>
      <c r="L19" s="8"/>
    </row>
    <row r="20" spans="2:12" s="5" customFormat="1" ht="19.5" customHeight="1" thickBot="1" x14ac:dyDescent="0.3">
      <c r="B20" s="18"/>
      <c r="C20" s="22"/>
      <c r="D20" s="25"/>
      <c r="E20" s="25"/>
      <c r="F20" s="25"/>
      <c r="G20" s="25"/>
      <c r="H20" s="25"/>
      <c r="I20" s="25"/>
      <c r="J20" s="25"/>
      <c r="K20" s="7"/>
      <c r="L20" s="8"/>
    </row>
    <row r="21" spans="2:12" s="5" customFormat="1" ht="19.5" customHeight="1" thickBot="1" x14ac:dyDescent="0.3">
      <c r="B21" s="53" t="s">
        <v>5</v>
      </c>
      <c r="C21" s="46">
        <v>7</v>
      </c>
      <c r="D21" s="29">
        <f>+D22</f>
        <v>16852.27</v>
      </c>
      <c r="E21" s="29">
        <v>23811.919999999998</v>
      </c>
      <c r="F21" s="25"/>
      <c r="G21" s="29" t="s">
        <v>36</v>
      </c>
      <c r="H21" s="30"/>
      <c r="I21" s="29">
        <f>+I14+I9</f>
        <v>1244187.1299999999</v>
      </c>
      <c r="J21" s="29">
        <f>+J14+J9</f>
        <v>790685.26</v>
      </c>
      <c r="K21" s="7"/>
      <c r="L21" s="8"/>
    </row>
    <row r="22" spans="2:12" s="5" customFormat="1" ht="19.5" customHeight="1" thickBot="1" x14ac:dyDescent="0.3">
      <c r="B22" s="18" t="s">
        <v>26</v>
      </c>
      <c r="C22" s="22"/>
      <c r="D22" s="24">
        <v>16852.27</v>
      </c>
      <c r="E22" s="24">
        <v>23811.919999999998</v>
      </c>
      <c r="F22" s="24"/>
      <c r="G22" s="25"/>
      <c r="H22" s="25"/>
      <c r="I22" s="25"/>
      <c r="J22" s="25"/>
      <c r="K22" s="7"/>
      <c r="L22" s="6"/>
    </row>
    <row r="23" spans="2:12" s="5" customFormat="1" ht="19.5" customHeight="1" thickBot="1" x14ac:dyDescent="0.3">
      <c r="B23" s="18"/>
      <c r="C23" s="22"/>
      <c r="D23" s="25"/>
      <c r="E23" s="25"/>
      <c r="F23" s="25"/>
      <c r="G23" s="27"/>
      <c r="H23" s="27"/>
      <c r="I23" s="27"/>
      <c r="J23" s="27"/>
      <c r="K23" s="7"/>
      <c r="L23" s="9"/>
    </row>
    <row r="24" spans="2:12" s="5" customFormat="1" ht="19.5" customHeight="1" thickBot="1" x14ac:dyDescent="0.3">
      <c r="B24" s="53" t="s">
        <v>6</v>
      </c>
      <c r="C24" s="46">
        <v>8</v>
      </c>
      <c r="D24" s="29">
        <f>+SUM(D25:D27)</f>
        <v>1041510.66</v>
      </c>
      <c r="E24" s="29">
        <v>981261.90000000014</v>
      </c>
      <c r="F24" s="25"/>
      <c r="G24" s="29" t="s">
        <v>37</v>
      </c>
      <c r="H24" s="30"/>
      <c r="I24" s="29">
        <f>+I25</f>
        <v>8227628.6699999999</v>
      </c>
      <c r="J24" s="29">
        <f>+J25</f>
        <v>6302380.4800000004</v>
      </c>
      <c r="K24" s="7"/>
      <c r="L24" s="6"/>
    </row>
    <row r="25" spans="2:12" s="5" customFormat="1" ht="19.5" customHeight="1" x14ac:dyDescent="0.25">
      <c r="B25" s="18" t="s">
        <v>27</v>
      </c>
      <c r="C25" s="22"/>
      <c r="D25" s="25">
        <f>666941.04+671606.75</f>
        <v>1338547.79</v>
      </c>
      <c r="E25" s="24">
        <f>644509.78+616954.59</f>
        <v>1261464.3700000001</v>
      </c>
      <c r="F25" s="24"/>
      <c r="G25" s="25" t="s">
        <v>38</v>
      </c>
      <c r="H25" s="55">
        <v>12</v>
      </c>
      <c r="I25" s="24">
        <f>+SUM(I26:I31)</f>
        <v>8227628.6699999999</v>
      </c>
      <c r="J25" s="24">
        <f>+SUM(J26:J31)</f>
        <v>6302380.4800000004</v>
      </c>
      <c r="K25" s="7"/>
      <c r="L25" s="6"/>
    </row>
    <row r="26" spans="2:12" s="5" customFormat="1" ht="19.5" customHeight="1" x14ac:dyDescent="0.25">
      <c r="B26" s="18" t="s">
        <v>28</v>
      </c>
      <c r="C26" s="22"/>
      <c r="D26" s="25">
        <v>-671606.75</v>
      </c>
      <c r="E26" s="25">
        <v>-616954.59</v>
      </c>
      <c r="F26" s="24"/>
      <c r="G26" s="25" t="s">
        <v>39</v>
      </c>
      <c r="H26" s="25"/>
      <c r="I26" s="25">
        <v>1059692.8700000001</v>
      </c>
      <c r="J26" s="28">
        <v>1059692.8700000001</v>
      </c>
      <c r="K26" s="7"/>
      <c r="L26" s="6"/>
    </row>
    <row r="27" spans="2:12" s="5" customFormat="1" ht="19.5" customHeight="1" thickBot="1" x14ac:dyDescent="0.3">
      <c r="B27" s="18" t="s">
        <v>29</v>
      </c>
      <c r="C27" s="22"/>
      <c r="D27" s="25">
        <v>374569.62</v>
      </c>
      <c r="E27" s="25">
        <v>336752.12</v>
      </c>
      <c r="F27" s="24"/>
      <c r="G27" s="27" t="s">
        <v>44</v>
      </c>
      <c r="H27" s="25"/>
      <c r="I27" s="25">
        <v>468351.82</v>
      </c>
      <c r="J27" s="25">
        <v>468351.82</v>
      </c>
      <c r="K27" s="7"/>
      <c r="L27" s="6"/>
    </row>
    <row r="28" spans="2:12" s="5" customFormat="1" ht="19.5" customHeight="1" thickBot="1" x14ac:dyDescent="0.3">
      <c r="B28" s="31" t="s">
        <v>10</v>
      </c>
      <c r="C28" s="54">
        <v>9</v>
      </c>
      <c r="D28" s="29">
        <f>+SUM(D29:D33)</f>
        <v>86796.919999999925</v>
      </c>
      <c r="E28" s="29">
        <v>89617.009999999776</v>
      </c>
      <c r="F28" s="25"/>
      <c r="G28" s="25" t="s">
        <v>40</v>
      </c>
      <c r="H28" s="25"/>
      <c r="I28" s="25">
        <v>0</v>
      </c>
      <c r="J28" s="25">
        <v>0</v>
      </c>
      <c r="K28" s="7"/>
      <c r="L28" s="6"/>
    </row>
    <row r="29" spans="2:12" s="5" customFormat="1" ht="19.5" customHeight="1" x14ac:dyDescent="0.25">
      <c r="B29" s="20" t="s">
        <v>30</v>
      </c>
      <c r="C29" s="48"/>
      <c r="D29" s="25">
        <v>0</v>
      </c>
      <c r="E29" s="25"/>
      <c r="F29" s="25"/>
      <c r="G29" s="25" t="s">
        <v>41</v>
      </c>
      <c r="H29" s="25"/>
      <c r="I29" s="25">
        <v>4759543.45</v>
      </c>
      <c r="J29" s="25">
        <v>5155124.75</v>
      </c>
      <c r="K29" s="7"/>
      <c r="L29" s="6"/>
    </row>
    <row r="30" spans="2:12" s="5" customFormat="1" ht="19.5" customHeight="1" x14ac:dyDescent="0.25">
      <c r="B30" s="20" t="s">
        <v>31</v>
      </c>
      <c r="C30" s="48"/>
      <c r="D30" s="25">
        <v>0</v>
      </c>
      <c r="E30" s="25"/>
      <c r="F30" s="25"/>
      <c r="G30" s="25" t="s">
        <v>42</v>
      </c>
      <c r="H30" s="25"/>
      <c r="I30" s="25">
        <v>1887430.69</v>
      </c>
      <c r="J30" s="25">
        <v>-395581.3</v>
      </c>
      <c r="K30" s="7"/>
    </row>
    <row r="31" spans="2:12" s="5" customFormat="1" ht="19.5" customHeight="1" thickBot="1" x14ac:dyDescent="0.3">
      <c r="B31" s="20"/>
      <c r="C31" s="48"/>
      <c r="D31" s="25"/>
      <c r="E31" s="25"/>
      <c r="F31" s="25"/>
      <c r="G31" s="25" t="s">
        <v>45</v>
      </c>
      <c r="H31" s="25"/>
      <c r="I31" s="25">
        <v>52609.84</v>
      </c>
      <c r="J31" s="25">
        <v>14792.34</v>
      </c>
      <c r="K31" s="7"/>
    </row>
    <row r="32" spans="2:12" s="5" customFormat="1" ht="19.5" customHeight="1" thickBot="1" x14ac:dyDescent="0.3">
      <c r="B32" s="21" t="s">
        <v>46</v>
      </c>
      <c r="C32" s="49"/>
      <c r="D32" s="25">
        <f>7307081.2+86796.92</f>
        <v>7393878.1200000001</v>
      </c>
      <c r="E32" s="25">
        <f>89617.01+7598281.97</f>
        <v>7687898.9799999995</v>
      </c>
      <c r="F32" s="25"/>
      <c r="G32" s="29" t="s">
        <v>36</v>
      </c>
      <c r="H32" s="30"/>
      <c r="I32" s="29">
        <f>+I24</f>
        <v>8227628.6699999999</v>
      </c>
      <c r="J32" s="29">
        <f>+J24</f>
        <v>6302380.4800000004</v>
      </c>
      <c r="K32" s="6"/>
    </row>
    <row r="33" spans="2:12" s="5" customFormat="1" ht="19.5" customHeight="1" thickBot="1" x14ac:dyDescent="0.3">
      <c r="B33" s="20" t="s">
        <v>32</v>
      </c>
      <c r="C33" s="48"/>
      <c r="D33" s="25">
        <v>-7307081.2000000002</v>
      </c>
      <c r="E33" s="25">
        <v>-7598281.9699999997</v>
      </c>
      <c r="F33" s="25"/>
      <c r="G33" s="27"/>
      <c r="H33" s="27"/>
      <c r="I33" s="27"/>
      <c r="J33" s="27"/>
      <c r="K33" s="6"/>
    </row>
    <row r="34" spans="2:12" s="5" customFormat="1" ht="19.5" customHeight="1" thickBot="1" x14ac:dyDescent="0.3">
      <c r="B34" s="35" t="s">
        <v>11</v>
      </c>
      <c r="C34" s="32"/>
      <c r="D34" s="36">
        <f>+D9+D14+D21+D24+D28</f>
        <v>9471815.7999999989</v>
      </c>
      <c r="E34" s="36">
        <f>+E9+E14+E21+E24+E28</f>
        <v>7093065.7400000002</v>
      </c>
      <c r="F34" s="37"/>
      <c r="G34" s="36" t="s">
        <v>12</v>
      </c>
      <c r="H34" s="36"/>
      <c r="I34" s="36">
        <f>+I32+I21</f>
        <v>9471815.8000000007</v>
      </c>
      <c r="J34" s="36">
        <f>+J32+J21</f>
        <v>7093065.7400000002</v>
      </c>
      <c r="K34" s="6"/>
    </row>
    <row r="35" spans="2:12" s="44" customFormat="1" ht="19.5" customHeight="1" x14ac:dyDescent="0.25">
      <c r="B35" s="41"/>
      <c r="C35" s="50"/>
      <c r="D35" s="42"/>
      <c r="E35" s="42"/>
      <c r="F35" s="42"/>
      <c r="G35" s="42"/>
      <c r="H35" s="42"/>
      <c r="I35" s="42"/>
      <c r="J35" s="42"/>
      <c r="K35" s="43"/>
    </row>
    <row r="36" spans="2:12" s="5" customFormat="1" ht="17.25" customHeight="1" x14ac:dyDescent="0.25">
      <c r="B36" s="11"/>
      <c r="C36" s="45"/>
      <c r="D36" s="11"/>
      <c r="E36" s="11"/>
      <c r="F36" s="11"/>
      <c r="G36" s="12"/>
      <c r="H36" s="12"/>
      <c r="I36" s="12"/>
      <c r="J36" s="12"/>
    </row>
    <row r="37" spans="2:12" s="5" customFormat="1" ht="17.25" customHeight="1" x14ac:dyDescent="0.2">
      <c r="B37" s="13"/>
      <c r="C37" s="51"/>
      <c r="D37" s="13"/>
      <c r="E37" s="13"/>
      <c r="F37" s="13"/>
      <c r="G37" s="14"/>
      <c r="H37" s="14"/>
      <c r="I37" s="14"/>
      <c r="J37" s="14"/>
      <c r="K37" s="6"/>
      <c r="L37" s="16">
        <f>+D34-I34</f>
        <v>0</v>
      </c>
    </row>
    <row r="38" spans="2:12" x14ac:dyDescent="0.25">
      <c r="B38" s="13"/>
      <c r="C38" s="51"/>
      <c r="D38" s="13"/>
      <c r="E38" s="13"/>
      <c r="F38" s="13"/>
      <c r="G38" s="14"/>
      <c r="H38" s="14"/>
      <c r="I38" s="14"/>
      <c r="J38" s="14"/>
      <c r="K38" s="3"/>
    </row>
    <row r="39" spans="2:12" x14ac:dyDescent="0.25">
      <c r="B39" s="13"/>
      <c r="C39" s="51"/>
      <c r="D39" s="13"/>
      <c r="E39" s="13"/>
      <c r="F39" s="13"/>
      <c r="G39" s="15"/>
      <c r="H39" s="15"/>
      <c r="I39" s="14"/>
      <c r="J39" s="14"/>
      <c r="K39" s="2"/>
    </row>
    <row r="40" spans="2:12" x14ac:dyDescent="0.25">
      <c r="B40" s="13"/>
      <c r="C40" s="51"/>
      <c r="D40" s="13"/>
      <c r="E40" s="13"/>
      <c r="F40" s="13"/>
      <c r="G40" s="14"/>
      <c r="H40" s="14"/>
      <c r="I40" s="14"/>
      <c r="J40" s="14"/>
      <c r="K40" s="2"/>
    </row>
    <row r="41" spans="2:12" x14ac:dyDescent="0.25">
      <c r="B41" s="13"/>
      <c r="C41" s="51"/>
      <c r="D41" s="13"/>
      <c r="E41" s="13"/>
      <c r="F41" s="13"/>
      <c r="G41" s="14"/>
      <c r="H41" s="14"/>
      <c r="I41" s="14"/>
      <c r="J41" s="14"/>
      <c r="K41" s="2"/>
    </row>
    <row r="42" spans="2:12" x14ac:dyDescent="0.25">
      <c r="K42" s="2"/>
    </row>
  </sheetData>
  <mergeCells count="5">
    <mergeCell ref="B1:J1"/>
    <mergeCell ref="B3:J3"/>
    <mergeCell ref="B4:J4"/>
    <mergeCell ref="B5:J5"/>
    <mergeCell ref="B2:J2"/>
  </mergeCells>
  <phoneticPr fontId="0" type="noConversion"/>
  <pageMargins left="0.31496062992125984" right="0.11811023622047245" top="0.35433070866141736" bottom="0.15748031496062992" header="0.31496062992125984" footer="0.31496062992125984"/>
  <pageSetup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ESTFINAN</vt:lpstr>
      <vt:lpstr>ESTFINAN!Área_de_impresión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</dc:creator>
  <cp:lastModifiedBy>Admin</cp:lastModifiedBy>
  <cp:lastPrinted>2020-03-13T17:45:08Z</cp:lastPrinted>
  <dcterms:created xsi:type="dcterms:W3CDTF">2008-06-19T19:08:53Z</dcterms:created>
  <dcterms:modified xsi:type="dcterms:W3CDTF">2020-07-31T14:44:01Z</dcterms:modified>
</cp:coreProperties>
</file>