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presupuesto 2020\"/>
    </mc:Choice>
  </mc:AlternateContent>
  <bookViews>
    <workbookView xWindow="120" yWindow="120" windowWidth="2160" windowHeight="1245" tabRatio="816" activeTab="1"/>
  </bookViews>
  <sheets>
    <sheet name="FIDEMUNI 2020" sheetId="101" r:id="rId1"/>
    <sheet name="BANCO HIPOTECARIO 2020" sheetId="102" r:id="rId2"/>
  </sheets>
  <calcPr calcId="152511"/>
</workbook>
</file>

<file path=xl/calcChain.xml><?xml version="1.0" encoding="utf-8"?>
<calcChain xmlns="http://schemas.openxmlformats.org/spreadsheetml/2006/main">
  <c r="G35" i="102" l="1"/>
  <c r="H38" i="102" l="1"/>
  <c r="I37" i="102"/>
  <c r="I35" i="102"/>
  <c r="I34" i="102"/>
  <c r="D26" i="102" l="1"/>
  <c r="G14" i="102" l="1"/>
  <c r="H26" i="102" l="1"/>
  <c r="F26" i="102"/>
  <c r="J14" i="102"/>
  <c r="H26" i="101"/>
  <c r="F26" i="101"/>
  <c r="D26" i="101"/>
  <c r="G35" i="101" s="1"/>
  <c r="I35" i="101" s="1"/>
  <c r="I37" i="101"/>
  <c r="I14" i="102" l="1"/>
  <c r="E15" i="102" s="1"/>
  <c r="G15" i="102" s="1"/>
  <c r="I15" i="102" s="1"/>
  <c r="E16" i="102" s="1"/>
  <c r="G16" i="102" s="1"/>
  <c r="I16" i="102" s="1"/>
  <c r="E17" i="102" s="1"/>
  <c r="G14" i="101"/>
  <c r="J15" i="102" l="1"/>
  <c r="J16" i="102" s="1"/>
  <c r="J17" i="102" s="1"/>
  <c r="G17" i="102"/>
  <c r="I17" i="102" s="1"/>
  <c r="E18" i="102" s="1"/>
  <c r="I14" i="101"/>
  <c r="J14" i="101"/>
  <c r="E15" i="101" l="1"/>
  <c r="J18" i="102" l="1"/>
  <c r="G18" i="102"/>
  <c r="G15" i="101"/>
  <c r="J15" i="101"/>
  <c r="I18" i="102" l="1"/>
  <c r="E19" i="102" s="1"/>
  <c r="I15" i="101"/>
  <c r="E16" i="101" l="1"/>
  <c r="G19" i="102" l="1"/>
  <c r="G16" i="101"/>
  <c r="J16" i="101"/>
  <c r="I19" i="102" l="1"/>
  <c r="I16" i="101"/>
  <c r="E17" i="101" l="1"/>
  <c r="G17" i="101" l="1"/>
  <c r="J17" i="101"/>
  <c r="I20" i="102" l="1"/>
  <c r="I17" i="101"/>
  <c r="E18" i="101" l="1"/>
  <c r="J21" i="102" l="1"/>
  <c r="G21" i="102"/>
  <c r="G18" i="101"/>
  <c r="I18" i="101" s="1"/>
  <c r="J18" i="101"/>
  <c r="I21" i="102" l="1"/>
  <c r="E19" i="101"/>
  <c r="G19" i="101" l="1"/>
  <c r="I19" i="101" s="1"/>
  <c r="E20" i="101" s="1"/>
  <c r="G20" i="101" s="1"/>
  <c r="I20" i="101" s="1"/>
  <c r="E21" i="101" s="1"/>
  <c r="G21" i="101" s="1"/>
  <c r="I21" i="101" s="1"/>
  <c r="E22" i="101" s="1"/>
  <c r="G22" i="101" s="1"/>
  <c r="I22" i="101" s="1"/>
  <c r="E23" i="101" s="1"/>
  <c r="G23" i="101" s="1"/>
  <c r="I23" i="101" s="1"/>
  <c r="E24" i="101" s="1"/>
  <c r="G24" i="101" s="1"/>
  <c r="I24" i="101" s="1"/>
  <c r="E25" i="101" s="1"/>
  <c r="G25" i="101" s="1"/>
  <c r="J19" i="101"/>
  <c r="J22" i="102" l="1"/>
  <c r="G22" i="102"/>
  <c r="I22" i="102" s="1"/>
  <c r="J20" i="101"/>
  <c r="J21" i="101" s="1"/>
  <c r="J22" i="101" s="1"/>
  <c r="J23" i="101" s="1"/>
  <c r="J24" i="101" s="1"/>
  <c r="J25" i="101" s="1"/>
  <c r="E26" i="101"/>
  <c r="G34" i="101" s="1"/>
  <c r="I25" i="101"/>
  <c r="I26" i="101" s="1"/>
  <c r="G33" i="101" s="1"/>
  <c r="G26" i="101"/>
  <c r="G23" i="102" l="1"/>
  <c r="I23" i="102" s="1"/>
  <c r="G38" i="101"/>
  <c r="I38" i="101"/>
  <c r="G24" i="102" l="1"/>
  <c r="I24" i="102" s="1"/>
  <c r="G25" i="102" s="1"/>
  <c r="I25" i="102" s="1"/>
  <c r="E24" i="102"/>
  <c r="J23" i="102"/>
  <c r="J24" i="102" s="1"/>
  <c r="J25" i="102" s="1"/>
  <c r="E26" i="102" l="1"/>
  <c r="I38" i="102" l="1"/>
  <c r="G38" i="102"/>
  <c r="I26" i="102" l="1"/>
  <c r="G26" i="102"/>
</calcChain>
</file>

<file path=xl/sharedStrings.xml><?xml version="1.0" encoding="utf-8"?>
<sst xmlns="http://schemas.openxmlformats.org/spreadsheetml/2006/main" count="106" uniqueCount="57">
  <si>
    <t>0501</t>
  </si>
  <si>
    <t>TOTALES</t>
  </si>
  <si>
    <t>Fecha de vencimiento</t>
  </si>
  <si>
    <t>Plazo</t>
  </si>
  <si>
    <t>Monto inicial</t>
  </si>
  <si>
    <t>Comision mensual para ISDEM</t>
  </si>
  <si>
    <t>FECHA</t>
  </si>
  <si>
    <t>Cuota fija mensual</t>
  </si>
  <si>
    <t>CUOTA MENSUAL TOTAL</t>
  </si>
  <si>
    <t>Totales</t>
  </si>
  <si>
    <t>AG</t>
  </si>
  <si>
    <t>LT</t>
  </si>
  <si>
    <t>Financiamiento</t>
  </si>
  <si>
    <t>FODES 75% FF1 FR111</t>
  </si>
  <si>
    <t>PRESTAMO FF4</t>
  </si>
  <si>
    <t>Amortizacion a Capital</t>
  </si>
  <si>
    <t>Pago de comisiones (ISDEM)</t>
  </si>
  <si>
    <t>Comisión por servicio mas IVA</t>
  </si>
  <si>
    <t>Fecha de adquisicion del préstamo</t>
  </si>
  <si>
    <t>Tasa de interés</t>
  </si>
  <si>
    <t>Nº de Cuota</t>
  </si>
  <si>
    <t>Abono a CAPITAL</t>
  </si>
  <si>
    <t>Comisión mensual ISDEM</t>
  </si>
  <si>
    <t>Saldo del préstamo</t>
  </si>
  <si>
    <t>Código Presup.</t>
  </si>
  <si>
    <t xml:space="preserve">Descripción                   </t>
  </si>
  <si>
    <t>TOTAL PRESUPUESTADO PARA PAGO DEL SERV.DE LA DEUDA</t>
  </si>
  <si>
    <t>Canc.a Intereses más Comisión</t>
  </si>
  <si>
    <t>ALCALDIA MUNICIPAL DE NUEVA GUADALUPE</t>
  </si>
  <si>
    <t>PRESTAMO DEL FIDEMUNI PARA REESTRUCTURACION DE DEUDAS DE LAS MUNICIPALIDADES</t>
  </si>
  <si>
    <t>120 meses</t>
  </si>
  <si>
    <t xml:space="preserve">6.25 % anual </t>
  </si>
  <si>
    <t>Cuota fija mensual establecida por el FIDEMUNI</t>
  </si>
  <si>
    <t>Abono a INT. 6.25 %</t>
  </si>
  <si>
    <t>Cancel.serv.deuda préstamo a FIDEMUNI</t>
  </si>
  <si>
    <t>PRESTAMO DEL BANCO HIPOTECARIO DE EL SALVADOR  PARA DIFERENTES PROYECTOS</t>
  </si>
  <si>
    <t>60 meses</t>
  </si>
  <si>
    <t xml:space="preserve">8.50 % anual </t>
  </si>
  <si>
    <t>Cuota fija mensual establecida por el BANCO HIPOTECARIO DE EL SALVADOR</t>
  </si>
  <si>
    <t>Abono a INT. 8.50 %</t>
  </si>
  <si>
    <t>Cancel.serv.deuda préstamo a BANCO HIPOTECARIO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</si>
  <si>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</si>
  <si>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</si>
  <si>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</si>
  <si>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</si>
  <si>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</si>
  <si>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</si>
  <si>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</si>
  <si>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</si>
  <si>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</si>
  <si>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</si>
  <si>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</si>
  <si>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</si>
  <si>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CALCULO DEL SERVICIO DE LA DEUDA PRESUPUESTADO PARA EL AÑO 2020</t>
  </si>
  <si>
    <t>PROYECCION DE PAGO DEL SERVICIO DE LA DEUDA AÑO 2020</t>
  </si>
  <si>
    <t>VIENE DEL AÑO 2019</t>
  </si>
  <si>
    <t>Viene de 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</si>
</sst>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dd/mm/yyyy;@"/>
    <numFmt numFmtId="168" formatCode="_([$$-440A]* #,##0.00_);_([$$-440A]* \(#,##0.00\);_([$$-440A]* &quot;-&quot;??_);_(@_)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0" xfId="0" applyNumberFormat="1" applyBorder="1" applyAlignment="1"/>
    <xf numFmtId="0" fontId="0" fillId="0" borderId="0" xfId="0" applyBorder="1" applyAlignment="1"/>
    <xf numFmtId="0" fontId="0" fillId="0" borderId="4" xfId="0" applyBorder="1" applyAlignment="1">
      <alignment horizontal="center"/>
    </xf>
    <xf numFmtId="164" fontId="0" fillId="0" borderId="4" xfId="0" applyNumberFormat="1" applyBorder="1" applyAlignment="1"/>
    <xf numFmtId="167" fontId="7" fillId="0" borderId="0" xfId="0" applyNumberFormat="1" applyFont="1"/>
    <xf numFmtId="0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4" fillId="0" borderId="1" xfId="0" applyNumberFormat="1" applyFont="1" applyBorder="1" applyAlignment="1">
      <alignment horizontal="center" wrapText="1"/>
    </xf>
    <xf numFmtId="49" fontId="5" fillId="0" borderId="1" xfId="2" applyNumberFormat="1" applyFont="1" applyBorder="1" applyAlignment="1">
      <alignment horizontal="center"/>
    </xf>
    <xf numFmtId="167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4" xfId="0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3" xfId="0" applyFont="1" applyBorder="1" applyAlignment="1"/>
    <xf numFmtId="164" fontId="4" fillId="0" borderId="1" xfId="0" applyNumberFormat="1" applyFont="1" applyBorder="1" applyAlignment="1">
      <alignment horizontal="center"/>
    </xf>
    <xf numFmtId="167" fontId="5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7" fontId="4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167" fontId="5" fillId="0" borderId="1" xfId="0" applyNumberFormat="1" applyFont="1" applyBorder="1" applyAlignment="1"/>
    <xf numFmtId="168" fontId="0" fillId="0" borderId="0" xfId="0" applyNumberFormat="1"/>
    <xf numFmtId="164" fontId="5" fillId="0" borderId="0" xfId="0" applyNumberFormat="1" applyFont="1" applyBorder="1" applyAlignment="1">
      <alignment horizontal="center"/>
    </xf>
    <xf numFmtId="44" fontId="0" fillId="0" borderId="0" xfId="0" applyNumberFormat="1" applyBorder="1" applyAlignment="1"/>
    <xf numFmtId="44" fontId="0" fillId="0" borderId="4" xfId="0" applyNumberFormat="1" applyBorder="1" applyAlignment="1"/>
    <xf numFmtId="44" fontId="0" fillId="0" borderId="0" xfId="0" applyNumberFormat="1" applyAlignment="1">
      <alignment horizontal="center"/>
    </xf>
    <xf numFmtId="44" fontId="4" fillId="0" borderId="1" xfId="0" applyNumberFormat="1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wrapText="1"/>
    </xf>
    <xf numFmtId="44" fontId="5" fillId="0" borderId="1" xfId="0" applyNumberFormat="1" applyFont="1" applyBorder="1" applyAlignment="1">
      <alignment horizontal="center"/>
    </xf>
    <xf numFmtId="44" fontId="4" fillId="0" borderId="1" xfId="0" applyNumberFormat="1" applyFont="1" applyBorder="1" applyAlignment="1">
      <alignment horizontal="center"/>
    </xf>
    <xf numFmtId="44" fontId="3" fillId="0" borderId="1" xfId="0" applyNumberFormat="1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/>
    </xf>
    <xf numFmtId="44" fontId="2" fillId="0" borderId="1" xfId="0" applyNumberFormat="1" applyFont="1" applyBorder="1" applyAlignment="1">
      <alignment horizontal="center" vertical="center"/>
    </xf>
    <xf numFmtId="44" fontId="0" fillId="0" borderId="0" xfId="0" applyNumberFormat="1"/>
    <xf numFmtId="164" fontId="0" fillId="0" borderId="13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5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7" fillId="0" borderId="13" xfId="0" applyNumberFormat="1" applyFont="1" applyBorder="1" applyAlignment="1">
      <alignment horizontal="center" vertical="center"/>
    </xf>
    <xf numFmtId="0" fontId="7" fillId="0" borderId="14" xfId="0" applyNumberFormat="1" applyFont="1" applyBorder="1" applyAlignment="1">
      <alignment horizontal="center" vertical="center"/>
    </xf>
    <xf numFmtId="49" fontId="5" fillId="0" borderId="13" xfId="2" applyNumberFormat="1" applyFont="1" applyBorder="1" applyAlignment="1">
      <alignment horizontal="center" vertical="center"/>
    </xf>
    <xf numFmtId="49" fontId="5" fillId="0" borderId="14" xfId="2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164" fontId="0" fillId="0" borderId="4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7" fontId="4" fillId="0" borderId="5" xfId="0" applyNumberFormat="1" applyFont="1" applyBorder="1" applyAlignment="1">
      <alignment horizontal="center"/>
    </xf>
    <xf numFmtId="167" fontId="4" fillId="0" borderId="7" xfId="0" applyNumberFormat="1" applyFont="1" applyBorder="1" applyAlignment="1">
      <alignment horizontal="center"/>
    </xf>
    <xf numFmtId="167" fontId="4" fillId="0" borderId="6" xfId="0" applyNumberFormat="1" applyFont="1" applyBorder="1" applyAlignment="1">
      <alignment horizontal="center"/>
    </xf>
    <xf numFmtId="167" fontId="6" fillId="0" borderId="4" xfId="0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8" xfId="0" applyBorder="1" applyAlignment="1">
      <alignment horizontal="right"/>
    </xf>
    <xf numFmtId="14" fontId="0" fillId="0" borderId="0" xfId="0" applyNumberFormat="1" applyBorder="1" applyAlignment="1">
      <alignment horizontal="righ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1" xfId="0" applyBorder="1" applyAlignment="1">
      <alignment horizontal="left"/>
    </xf>
    <xf numFmtId="0" fontId="0" fillId="0" borderId="2" xfId="0" applyBorder="1" applyAlignment="1">
      <alignment horizontal="left"/>
    </xf>
    <xf numFmtId="14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2" xfId="0" applyBorder="1" applyAlignment="1">
      <alignment horizontal="right"/>
    </xf>
    <xf numFmtId="44" fontId="0" fillId="0" borderId="13" xfId="0" applyNumberFormat="1" applyBorder="1" applyAlignment="1">
      <alignment horizontal="center"/>
    </xf>
    <xf numFmtId="44" fontId="0" fillId="0" borderId="14" xfId="0" applyNumberFormat="1" applyBorder="1" applyAlignment="1">
      <alignment horizontal="center"/>
    </xf>
    <xf numFmtId="167" fontId="2" fillId="0" borderId="5" xfId="0" applyNumberFormat="1" applyFont="1" applyBorder="1" applyAlignment="1">
      <alignment horizontal="center" wrapText="1"/>
    </xf>
    <xf numFmtId="167" fontId="2" fillId="0" borderId="7" xfId="0" applyNumberFormat="1" applyFont="1" applyBorder="1" applyAlignment="1">
      <alignment horizontal="center" wrapText="1"/>
    </xf>
    <xf numFmtId="167" fontId="2" fillId="0" borderId="6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right"/>
    </xf>
  </cellXfs>
  <cellStyles count="3">
    <cellStyle name="Euro" xfId="1"/>
    <cellStyle name="Millare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2"/>
  <sheetViews>
    <sheetView topLeftCell="A7" zoomScaleNormal="100" workbookViewId="0">
      <selection activeCell="G35" sqref="G35:G36"/>
    </sheetView>
  </sheetViews>
  <sheetFormatPr baseColWidth="10" defaultRowHeight="12.75" x14ac:dyDescent="0.2"/>
  <cols>
    <col min="1" max="1" width="1" customWidth="1"/>
    <col min="2" max="2" width="10" customWidth="1"/>
    <col min="3" max="3" width="8.28515625" customWidth="1"/>
    <col min="4" max="4" width="10.28515625" customWidth="1"/>
    <col min="5" max="5" width="11" customWidth="1"/>
    <col min="6" max="6" width="11.140625" customWidth="1"/>
    <col min="7" max="7" width="14.28515625" customWidth="1"/>
    <col min="8" max="8" width="9.28515625" customWidth="1"/>
    <col min="9" max="9" width="13.5703125" customWidth="1"/>
    <col min="10" max="10" width="14.28515625" customWidth="1"/>
  </cols>
  <sheetData>
    <row r="1" spans="2:10" ht="18.75" customHeight="1" x14ac:dyDescent="0.25">
      <c r="B1" s="90" t="s">
        <v>28</v>
      </c>
      <c r="C1" s="90"/>
      <c r="D1" s="90"/>
      <c r="E1" s="90"/>
      <c r="F1" s="90"/>
      <c r="G1" s="90"/>
      <c r="H1" s="90"/>
      <c r="I1" s="90"/>
      <c r="J1" s="90"/>
    </row>
    <row r="2" spans="2:10" ht="15.75" customHeight="1" x14ac:dyDescent="0.2">
      <c r="B2" s="91" t="s">
        <v>53</v>
      </c>
      <c r="C2" s="91"/>
      <c r="D2" s="91"/>
      <c r="E2" s="91"/>
      <c r="F2" s="91"/>
      <c r="G2" s="91"/>
      <c r="H2" s="91"/>
      <c r="I2" s="91"/>
      <c r="J2" s="91"/>
    </row>
    <row r="3" spans="2:10" ht="15.75" customHeight="1" x14ac:dyDescent="0.2">
      <c r="B3" s="92" t="s">
        <v>29</v>
      </c>
      <c r="C3" s="92"/>
      <c r="D3" s="92"/>
      <c r="E3" s="92"/>
      <c r="F3" s="92"/>
      <c r="G3" s="92"/>
      <c r="H3" s="92"/>
      <c r="I3" s="92"/>
      <c r="J3" s="92"/>
    </row>
    <row r="4" spans="2:10" ht="15" customHeight="1" x14ac:dyDescent="0.2">
      <c r="B4" s="93" t="s">
        <v>18</v>
      </c>
      <c r="C4" s="94"/>
      <c r="D4" s="94"/>
      <c r="E4" s="94"/>
      <c r="F4" s="29"/>
      <c r="G4" s="3"/>
      <c r="H4" s="95">
        <v>40651</v>
      </c>
      <c r="I4" s="96"/>
      <c r="J4" s="97"/>
    </row>
    <row r="5" spans="2:10" ht="15" customHeight="1" x14ac:dyDescent="0.2">
      <c r="B5" s="85" t="s">
        <v>2</v>
      </c>
      <c r="C5" s="86"/>
      <c r="D5" s="86"/>
      <c r="E5" s="86"/>
      <c r="F5" s="28"/>
      <c r="G5" s="2"/>
      <c r="H5" s="89">
        <v>44304</v>
      </c>
      <c r="I5" s="87"/>
      <c r="J5" s="88"/>
    </row>
    <row r="6" spans="2:10" ht="15" customHeight="1" x14ac:dyDescent="0.2">
      <c r="B6" s="85" t="s">
        <v>3</v>
      </c>
      <c r="C6" s="86"/>
      <c r="D6" s="86"/>
      <c r="E6" s="86"/>
      <c r="F6" s="28"/>
      <c r="G6" s="2"/>
      <c r="H6" s="87" t="s">
        <v>30</v>
      </c>
      <c r="I6" s="87"/>
      <c r="J6" s="88"/>
    </row>
    <row r="7" spans="2:10" ht="15" customHeight="1" x14ac:dyDescent="0.2">
      <c r="B7" s="85" t="s">
        <v>19</v>
      </c>
      <c r="C7" s="86"/>
      <c r="D7" s="86"/>
      <c r="E7" s="86"/>
      <c r="F7" s="28"/>
      <c r="G7" s="2"/>
      <c r="H7" s="87" t="s">
        <v>31</v>
      </c>
      <c r="I7" s="87"/>
      <c r="J7" s="88"/>
    </row>
    <row r="8" spans="2:10" ht="15" customHeight="1" x14ac:dyDescent="0.2">
      <c r="B8" s="85" t="s">
        <v>4</v>
      </c>
      <c r="C8" s="86"/>
      <c r="D8" s="86"/>
      <c r="E8" s="86"/>
      <c r="F8" s="28"/>
      <c r="G8" s="2"/>
      <c r="H8" s="4"/>
      <c r="I8" s="72">
        <v>267362.02</v>
      </c>
      <c r="J8" s="73"/>
    </row>
    <row r="9" spans="2:10" ht="15" customHeight="1" x14ac:dyDescent="0.2">
      <c r="B9" s="30" t="s">
        <v>32</v>
      </c>
      <c r="C9" s="5"/>
      <c r="D9" s="5"/>
      <c r="E9" s="2"/>
      <c r="F9" s="2"/>
      <c r="G9" s="2"/>
      <c r="H9" s="4"/>
      <c r="I9" s="72">
        <v>3001.94</v>
      </c>
      <c r="J9" s="73"/>
    </row>
    <row r="10" spans="2:10" ht="15" customHeight="1" x14ac:dyDescent="0.2">
      <c r="B10" s="74" t="s">
        <v>5</v>
      </c>
      <c r="C10" s="75"/>
      <c r="D10" s="75"/>
      <c r="E10" s="75"/>
      <c r="F10" s="26"/>
      <c r="G10" s="6"/>
      <c r="H10" s="7"/>
      <c r="I10" s="76">
        <v>0</v>
      </c>
      <c r="J10" s="77"/>
    </row>
    <row r="11" spans="2:10" x14ac:dyDescent="0.2">
      <c r="B11" s="8"/>
      <c r="C11" s="9"/>
      <c r="D11" s="1"/>
      <c r="E11" s="1"/>
      <c r="F11" s="1"/>
      <c r="G11" s="1"/>
      <c r="H11" s="1"/>
      <c r="I11" s="1"/>
      <c r="J11" s="1"/>
    </row>
    <row r="12" spans="2:10" ht="36" x14ac:dyDescent="0.2">
      <c r="B12" s="17" t="s">
        <v>6</v>
      </c>
      <c r="C12" s="18" t="s">
        <v>20</v>
      </c>
      <c r="D12" s="19" t="s">
        <v>33</v>
      </c>
      <c r="E12" s="19" t="s">
        <v>21</v>
      </c>
      <c r="F12" s="19" t="s">
        <v>17</v>
      </c>
      <c r="G12" s="19" t="s">
        <v>7</v>
      </c>
      <c r="H12" s="19" t="s">
        <v>22</v>
      </c>
      <c r="I12" s="19" t="s">
        <v>8</v>
      </c>
      <c r="J12" s="19" t="s">
        <v>23</v>
      </c>
    </row>
    <row r="13" spans="2:10" ht="16.5" customHeight="1" x14ac:dyDescent="0.2">
      <c r="B13" s="78" t="s">
        <v>55</v>
      </c>
      <c r="C13" s="79"/>
      <c r="D13" s="80"/>
      <c r="E13" s="37"/>
      <c r="F13" s="37"/>
      <c r="G13" s="37"/>
      <c r="H13" s="37"/>
      <c r="I13" s="37"/>
      <c r="J13" s="31">
        <v>42880.480000000003</v>
      </c>
    </row>
    <row r="14" spans="2:10" ht="16.5" customHeight="1" x14ac:dyDescent="0.2">
      <c r="B14" s="32" t="s">
        <v>41</v>
      </c>
      <c r="C14" s="33"/>
      <c r="D14" s="34">
        <v>227.54</v>
      </c>
      <c r="E14" s="34">
        <v>2774.4</v>
      </c>
      <c r="F14" s="34"/>
      <c r="G14" s="34">
        <f>SUM(D14:D14:F14)</f>
        <v>3001.94</v>
      </c>
      <c r="H14" s="34"/>
      <c r="I14" s="34">
        <f t="shared" ref="I14:I21" si="0">G14+H14</f>
        <v>3001.94</v>
      </c>
      <c r="J14" s="34">
        <f t="shared" ref="J14:J21" si="1">J13-E14</f>
        <v>40106.080000000002</v>
      </c>
    </row>
    <row r="15" spans="2:10" ht="16.5" customHeight="1" x14ac:dyDescent="0.2">
      <c r="B15" s="32" t="s">
        <v>42</v>
      </c>
      <c r="C15" s="33"/>
      <c r="D15" s="34">
        <v>400.45</v>
      </c>
      <c r="E15" s="34">
        <f t="shared" ref="E15:E21" si="2">SUM(I14-D15)</f>
        <v>2601.4900000000002</v>
      </c>
      <c r="F15" s="34"/>
      <c r="G15" s="34">
        <f>SUM(D15:D15:F15)</f>
        <v>3001.94</v>
      </c>
      <c r="H15" s="34"/>
      <c r="I15" s="34">
        <f t="shared" si="0"/>
        <v>3001.94</v>
      </c>
      <c r="J15" s="34">
        <f t="shared" si="1"/>
        <v>37504.590000000004</v>
      </c>
    </row>
    <row r="16" spans="2:10" ht="16.5" customHeight="1" x14ac:dyDescent="0.2">
      <c r="B16" s="32" t="s">
        <v>43</v>
      </c>
      <c r="C16" s="33"/>
      <c r="D16" s="34">
        <v>390.47</v>
      </c>
      <c r="E16" s="34">
        <f t="shared" si="2"/>
        <v>2611.4700000000003</v>
      </c>
      <c r="F16" s="34"/>
      <c r="G16" s="34">
        <f>SUM(D16:D16:F16)</f>
        <v>3001.9400000000005</v>
      </c>
      <c r="H16" s="34"/>
      <c r="I16" s="34">
        <f t="shared" si="0"/>
        <v>3001.9400000000005</v>
      </c>
      <c r="J16" s="34">
        <f t="shared" si="1"/>
        <v>34893.120000000003</v>
      </c>
    </row>
    <row r="17" spans="2:10" ht="16.5" customHeight="1" x14ac:dyDescent="0.2">
      <c r="B17" s="32" t="s">
        <v>44</v>
      </c>
      <c r="C17" s="33"/>
      <c r="D17" s="34">
        <v>380.96</v>
      </c>
      <c r="E17" s="34">
        <f t="shared" si="2"/>
        <v>2620.9800000000005</v>
      </c>
      <c r="F17" s="34"/>
      <c r="G17" s="34">
        <f>SUM(D17:D17:F17)</f>
        <v>3001.9400000000005</v>
      </c>
      <c r="H17" s="34"/>
      <c r="I17" s="34">
        <f t="shared" si="0"/>
        <v>3001.9400000000005</v>
      </c>
      <c r="J17" s="34">
        <f t="shared" si="1"/>
        <v>32272.140000000003</v>
      </c>
    </row>
    <row r="18" spans="2:10" ht="16.5" customHeight="1" x14ac:dyDescent="0.2">
      <c r="B18" s="32" t="s">
        <v>45</v>
      </c>
      <c r="C18" s="33"/>
      <c r="D18" s="34">
        <v>370.2</v>
      </c>
      <c r="E18" s="34">
        <f t="shared" si="2"/>
        <v>2631.7400000000007</v>
      </c>
      <c r="F18" s="34"/>
      <c r="G18" s="34">
        <f>SUM(D18:D18:F18)</f>
        <v>3001.9400000000005</v>
      </c>
      <c r="H18" s="34"/>
      <c r="I18" s="34">
        <f t="shared" si="0"/>
        <v>3001.9400000000005</v>
      </c>
      <c r="J18" s="34">
        <f t="shared" si="1"/>
        <v>29640.400000000001</v>
      </c>
    </row>
    <row r="19" spans="2:10" ht="16.5" customHeight="1" x14ac:dyDescent="0.2">
      <c r="B19" s="32" t="s">
        <v>46</v>
      </c>
      <c r="C19" s="33"/>
      <c r="D19" s="34">
        <v>360.97</v>
      </c>
      <c r="E19" s="34">
        <f t="shared" si="2"/>
        <v>2640.9700000000003</v>
      </c>
      <c r="F19" s="34"/>
      <c r="G19" s="34">
        <f>SUM(D19:D19:F19)</f>
        <v>3001.9400000000005</v>
      </c>
      <c r="H19" s="34"/>
      <c r="I19" s="34">
        <f t="shared" si="0"/>
        <v>3001.9400000000005</v>
      </c>
      <c r="J19" s="34">
        <f t="shared" si="1"/>
        <v>26999.43</v>
      </c>
    </row>
    <row r="20" spans="2:10" ht="16.5" customHeight="1" x14ac:dyDescent="0.2">
      <c r="B20" s="32" t="s">
        <v>47</v>
      </c>
      <c r="C20" s="33"/>
      <c r="D20" s="34">
        <v>350.35</v>
      </c>
      <c r="E20" s="34">
        <f t="shared" si="2"/>
        <v>2651.5900000000006</v>
      </c>
      <c r="F20" s="34"/>
      <c r="G20" s="34">
        <f>SUM(D20:D20:F20)</f>
        <v>3001.9400000000005</v>
      </c>
      <c r="H20" s="34"/>
      <c r="I20" s="34">
        <f t="shared" si="0"/>
        <v>3001.9400000000005</v>
      </c>
      <c r="J20" s="34">
        <f t="shared" si="1"/>
        <v>24347.84</v>
      </c>
    </row>
    <row r="21" spans="2:10" ht="16.5" customHeight="1" x14ac:dyDescent="0.2">
      <c r="B21" s="32" t="s">
        <v>48</v>
      </c>
      <c r="C21" s="33"/>
      <c r="D21" s="34">
        <v>340.73</v>
      </c>
      <c r="E21" s="34">
        <f t="shared" si="2"/>
        <v>2661.2100000000005</v>
      </c>
      <c r="F21" s="34"/>
      <c r="G21" s="34">
        <f>SUM(D21:D21:F21)</f>
        <v>3001.9400000000005</v>
      </c>
      <c r="H21" s="34"/>
      <c r="I21" s="34">
        <f t="shared" si="0"/>
        <v>3001.9400000000005</v>
      </c>
      <c r="J21" s="34">
        <f t="shared" si="1"/>
        <v>21686.63</v>
      </c>
    </row>
    <row r="22" spans="2:10" ht="16.5" customHeight="1" x14ac:dyDescent="0.2">
      <c r="B22" s="32" t="s">
        <v>49</v>
      </c>
      <c r="C22" s="33"/>
      <c r="D22" s="34">
        <v>330.82</v>
      </c>
      <c r="E22" s="34">
        <f t="shared" ref="E22:E25" si="3">SUM(I21-D22)</f>
        <v>2671.1200000000003</v>
      </c>
      <c r="F22" s="34"/>
      <c r="G22" s="34">
        <f>SUM(D22:D22:F22)</f>
        <v>3001.9400000000005</v>
      </c>
      <c r="H22" s="34"/>
      <c r="I22" s="34">
        <f t="shared" ref="I22:I25" si="4">G22+H22</f>
        <v>3001.9400000000005</v>
      </c>
      <c r="J22" s="34">
        <f t="shared" ref="J22:J25" si="5">J21-E22</f>
        <v>19015.510000000002</v>
      </c>
    </row>
    <row r="23" spans="2:10" ht="16.5" customHeight="1" x14ac:dyDescent="0.2">
      <c r="B23" s="32" t="s">
        <v>50</v>
      </c>
      <c r="C23" s="33"/>
      <c r="D23" s="34">
        <v>320.86</v>
      </c>
      <c r="E23" s="34">
        <f t="shared" si="3"/>
        <v>2681.0800000000004</v>
      </c>
      <c r="F23" s="34"/>
      <c r="G23" s="34">
        <f>SUM(D23:D23:F23)</f>
        <v>3001.9400000000005</v>
      </c>
      <c r="H23" s="34"/>
      <c r="I23" s="34">
        <f t="shared" si="4"/>
        <v>3001.9400000000005</v>
      </c>
      <c r="J23" s="34">
        <f t="shared" si="5"/>
        <v>16334.430000000002</v>
      </c>
    </row>
    <row r="24" spans="2:10" ht="16.5" customHeight="1" x14ac:dyDescent="0.2">
      <c r="B24" s="32" t="s">
        <v>51</v>
      </c>
      <c r="C24" s="33"/>
      <c r="D24" s="34">
        <v>310.25</v>
      </c>
      <c r="E24" s="34">
        <f t="shared" si="3"/>
        <v>2691.6900000000005</v>
      </c>
      <c r="F24" s="34"/>
      <c r="G24" s="34">
        <f>SUM(D24:D24:F24)</f>
        <v>3001.9400000000005</v>
      </c>
      <c r="H24" s="34"/>
      <c r="I24" s="34">
        <f t="shared" si="4"/>
        <v>3001.9400000000005</v>
      </c>
      <c r="J24" s="34">
        <f t="shared" si="5"/>
        <v>13642.740000000002</v>
      </c>
    </row>
    <row r="25" spans="2:10" ht="16.5" customHeight="1" x14ac:dyDescent="0.2">
      <c r="B25" s="32" t="s">
        <v>52</v>
      </c>
      <c r="C25" s="33"/>
      <c r="D25" s="34">
        <v>300.20999999999998</v>
      </c>
      <c r="E25" s="34">
        <f t="shared" si="3"/>
        <v>2701.7300000000005</v>
      </c>
      <c r="F25" s="34"/>
      <c r="G25" s="34">
        <f>SUM(D25:D25:F25)</f>
        <v>3001.9400000000005</v>
      </c>
      <c r="H25" s="34"/>
      <c r="I25" s="34">
        <f t="shared" si="4"/>
        <v>3001.9400000000005</v>
      </c>
      <c r="J25" s="34">
        <f t="shared" si="5"/>
        <v>10941.010000000002</v>
      </c>
    </row>
    <row r="26" spans="2:10" ht="16.5" customHeight="1" x14ac:dyDescent="0.2">
      <c r="B26" s="35" t="s">
        <v>9</v>
      </c>
      <c r="C26" s="36"/>
      <c r="D26" s="31">
        <f>SUM(D14:D25)</f>
        <v>4083.8100000000004</v>
      </c>
      <c r="E26" s="31">
        <f t="shared" ref="E26:I26" si="6">SUM(E14:E25)</f>
        <v>31939.470000000005</v>
      </c>
      <c r="F26" s="31">
        <f t="shared" si="6"/>
        <v>0</v>
      </c>
      <c r="G26" s="31">
        <f t="shared" si="6"/>
        <v>36023.280000000013</v>
      </c>
      <c r="H26" s="31">
        <f t="shared" si="6"/>
        <v>0</v>
      </c>
      <c r="I26" s="31">
        <f t="shared" si="6"/>
        <v>36023.280000000013</v>
      </c>
      <c r="J26" s="34"/>
    </row>
    <row r="27" spans="2:10" x14ac:dyDescent="0.2">
      <c r="B27" s="8"/>
      <c r="C27" s="9"/>
      <c r="D27" s="1"/>
      <c r="E27" s="1"/>
      <c r="F27" s="1"/>
      <c r="G27" s="1"/>
      <c r="H27" s="1"/>
      <c r="I27" s="1"/>
      <c r="J27" s="1"/>
    </row>
    <row r="28" spans="2:10" x14ac:dyDescent="0.2">
      <c r="B28" s="8"/>
      <c r="C28" s="9"/>
      <c r="D28" s="1"/>
      <c r="E28" s="1"/>
      <c r="F28" s="1"/>
      <c r="G28" s="1"/>
      <c r="H28" s="1"/>
      <c r="I28" s="1"/>
      <c r="J28" s="1"/>
    </row>
    <row r="29" spans="2:10" x14ac:dyDescent="0.2">
      <c r="B29" s="8"/>
      <c r="C29" s="9"/>
      <c r="D29" s="1"/>
      <c r="E29" s="1"/>
      <c r="F29" s="1"/>
      <c r="G29" s="1"/>
      <c r="H29" s="1"/>
      <c r="I29" s="1"/>
      <c r="J29" s="1"/>
    </row>
    <row r="30" spans="2:10" ht="18.75" customHeight="1" x14ac:dyDescent="0.2">
      <c r="B30" s="81" t="s">
        <v>54</v>
      </c>
      <c r="C30" s="81"/>
      <c r="D30" s="81"/>
      <c r="E30" s="81"/>
      <c r="F30" s="81"/>
      <c r="G30" s="81"/>
      <c r="H30" s="81"/>
      <c r="I30" s="81"/>
      <c r="J30" s="1"/>
    </row>
    <row r="31" spans="2:10" x14ac:dyDescent="0.2">
      <c r="B31" s="82" t="s">
        <v>10</v>
      </c>
      <c r="C31" s="83" t="s">
        <v>11</v>
      </c>
      <c r="D31" s="84" t="s">
        <v>24</v>
      </c>
      <c r="E31" s="84" t="s">
        <v>25</v>
      </c>
      <c r="F31" s="84"/>
      <c r="G31" s="84" t="s">
        <v>12</v>
      </c>
      <c r="H31" s="84"/>
      <c r="I31" s="84"/>
      <c r="J31" s="1"/>
    </row>
    <row r="32" spans="2:10" ht="22.5" x14ac:dyDescent="0.2">
      <c r="B32" s="82"/>
      <c r="C32" s="83"/>
      <c r="D32" s="84"/>
      <c r="E32" s="84"/>
      <c r="F32" s="84"/>
      <c r="G32" s="20" t="s">
        <v>13</v>
      </c>
      <c r="H32" s="20" t="s">
        <v>14</v>
      </c>
      <c r="I32" s="27" t="s">
        <v>1</v>
      </c>
      <c r="J32" s="1"/>
    </row>
    <row r="33" spans="2:10" ht="28.5" customHeight="1" x14ac:dyDescent="0.2">
      <c r="B33" s="11">
        <v>5</v>
      </c>
      <c r="C33" s="16" t="s">
        <v>0</v>
      </c>
      <c r="D33" s="12"/>
      <c r="E33" s="57" t="s">
        <v>34</v>
      </c>
      <c r="F33" s="58"/>
      <c r="G33" s="13">
        <f>I26</f>
        <v>36023.280000000013</v>
      </c>
      <c r="H33" s="12"/>
      <c r="I33" s="23"/>
      <c r="J33" s="1"/>
    </row>
    <row r="34" spans="2:10" ht="17.25" customHeight="1" x14ac:dyDescent="0.2">
      <c r="B34" s="11">
        <v>5</v>
      </c>
      <c r="C34" s="16" t="s">
        <v>0</v>
      </c>
      <c r="D34" s="12">
        <v>71304</v>
      </c>
      <c r="E34" s="57" t="s">
        <v>15</v>
      </c>
      <c r="F34" s="58"/>
      <c r="G34" s="13">
        <f>E26</f>
        <v>31939.470000000005</v>
      </c>
      <c r="H34" s="12"/>
      <c r="I34" s="23">
        <v>31939.47</v>
      </c>
      <c r="J34" s="1"/>
    </row>
    <row r="35" spans="2:10" ht="17.25" customHeight="1" x14ac:dyDescent="0.2">
      <c r="B35" s="62">
        <v>5</v>
      </c>
      <c r="C35" s="64" t="s">
        <v>0</v>
      </c>
      <c r="D35" s="66">
        <v>55304</v>
      </c>
      <c r="E35" s="68" t="s">
        <v>27</v>
      </c>
      <c r="F35" s="69"/>
      <c r="G35" s="51">
        <f>D26</f>
        <v>4083.8100000000004</v>
      </c>
      <c r="H35" s="53"/>
      <c r="I35" s="55">
        <f>SUM(G35:G36)</f>
        <v>4083.8100000000004</v>
      </c>
      <c r="J35" s="1"/>
    </row>
    <row r="36" spans="2:10" ht="26.25" customHeight="1" x14ac:dyDescent="0.2">
      <c r="B36" s="63"/>
      <c r="C36" s="65"/>
      <c r="D36" s="67"/>
      <c r="E36" s="70"/>
      <c r="F36" s="71"/>
      <c r="G36" s="52"/>
      <c r="H36" s="54"/>
      <c r="I36" s="56"/>
      <c r="J36" s="14"/>
    </row>
    <row r="37" spans="2:10" ht="26.25" customHeight="1" x14ac:dyDescent="0.2">
      <c r="B37" s="11">
        <v>5</v>
      </c>
      <c r="C37" s="16" t="s">
        <v>0</v>
      </c>
      <c r="D37" s="12">
        <v>55302</v>
      </c>
      <c r="E37" s="57" t="s">
        <v>16</v>
      </c>
      <c r="F37" s="58"/>
      <c r="G37" s="13">
        <v>0</v>
      </c>
      <c r="H37" s="12"/>
      <c r="I37" s="23">
        <f>G37</f>
        <v>0</v>
      </c>
      <c r="J37" s="14"/>
    </row>
    <row r="38" spans="2:10" ht="23.25" customHeight="1" x14ac:dyDescent="0.2">
      <c r="B38" s="59" t="s">
        <v>26</v>
      </c>
      <c r="C38" s="60"/>
      <c r="D38" s="60"/>
      <c r="E38" s="60"/>
      <c r="F38" s="61"/>
      <c r="G38" s="21">
        <f>SUM(G34:G37)</f>
        <v>36023.280000000006</v>
      </c>
      <c r="H38" s="22"/>
      <c r="I38" s="24">
        <f>SUM(I34:I37)</f>
        <v>36023.279999999999</v>
      </c>
      <c r="J38" s="1"/>
    </row>
    <row r="42" spans="2:10" x14ac:dyDescent="0.2">
      <c r="B42" s="25"/>
    </row>
  </sheetData>
  <mergeCells count="34">
    <mergeCell ref="B5:E5"/>
    <mergeCell ref="H5:J5"/>
    <mergeCell ref="B1:J1"/>
    <mergeCell ref="B2:J2"/>
    <mergeCell ref="B3:J3"/>
    <mergeCell ref="B4:E4"/>
    <mergeCell ref="H4:J4"/>
    <mergeCell ref="B6:E6"/>
    <mergeCell ref="H6:J6"/>
    <mergeCell ref="B7:E7"/>
    <mergeCell ref="H7:J7"/>
    <mergeCell ref="B8:E8"/>
    <mergeCell ref="I8:J8"/>
    <mergeCell ref="B31:B32"/>
    <mergeCell ref="C31:C32"/>
    <mergeCell ref="D31:D32"/>
    <mergeCell ref="E31:F32"/>
    <mergeCell ref="G31:I31"/>
    <mergeCell ref="I9:J9"/>
    <mergeCell ref="B10:E10"/>
    <mergeCell ref="I10:J10"/>
    <mergeCell ref="B13:D13"/>
    <mergeCell ref="B30:I30"/>
    <mergeCell ref="E33:F33"/>
    <mergeCell ref="E34:F34"/>
    <mergeCell ref="B35:B36"/>
    <mergeCell ref="C35:C36"/>
    <mergeCell ref="D35:D36"/>
    <mergeCell ref="E35:F36"/>
    <mergeCell ref="G35:G36"/>
    <mergeCell ref="H35:H36"/>
    <mergeCell ref="I35:I36"/>
    <mergeCell ref="E37:F37"/>
    <mergeCell ref="B38:F38"/>
  </mergeCells>
  <pageMargins left="0.65" right="0.68" top="1" bottom="1" header="0" footer="0"/>
  <pageSetup scale="8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2"/>
  <sheetViews>
    <sheetView tabSelected="1" topLeftCell="A10" zoomScaleNormal="100" workbookViewId="0">
      <selection activeCell="R37" sqref="R37"/>
    </sheetView>
  </sheetViews>
  <sheetFormatPr baseColWidth="10" defaultRowHeight="12.75" x14ac:dyDescent="0.2"/>
  <cols>
    <col min="1" max="1" width="1" customWidth="1"/>
    <col min="2" max="2" width="8.5703125" customWidth="1"/>
    <col min="3" max="3" width="4.7109375" customWidth="1"/>
    <col min="4" max="4" width="12.7109375" customWidth="1"/>
    <col min="5" max="5" width="12.28515625" customWidth="1"/>
    <col min="6" max="6" width="11.140625" customWidth="1"/>
    <col min="7" max="7" width="14.28515625" customWidth="1"/>
    <col min="8" max="8" width="11.7109375" style="50" customWidth="1"/>
    <col min="9" max="9" width="13.5703125" customWidth="1"/>
    <col min="10" max="10" width="14.28515625" customWidth="1"/>
    <col min="14" max="14" width="14.42578125" customWidth="1"/>
  </cols>
  <sheetData>
    <row r="1" spans="2:14" ht="15.75" x14ac:dyDescent="0.25">
      <c r="B1" s="90" t="s">
        <v>28</v>
      </c>
      <c r="C1" s="90"/>
      <c r="D1" s="90"/>
      <c r="E1" s="90"/>
      <c r="F1" s="90"/>
      <c r="G1" s="90"/>
      <c r="H1" s="90"/>
      <c r="I1" s="90"/>
      <c r="J1" s="90"/>
    </row>
    <row r="2" spans="2:14" x14ac:dyDescent="0.2">
      <c r="B2" s="91" t="s">
        <v>53</v>
      </c>
      <c r="C2" s="91"/>
      <c r="D2" s="91"/>
      <c r="E2" s="91"/>
      <c r="F2" s="91"/>
      <c r="G2" s="91"/>
      <c r="H2" s="91"/>
      <c r="I2" s="91"/>
      <c r="J2" s="91"/>
    </row>
    <row r="3" spans="2:14" x14ac:dyDescent="0.2">
      <c r="B3" s="92" t="s">
        <v>35</v>
      </c>
      <c r="C3" s="92"/>
      <c r="D3" s="92"/>
      <c r="E3" s="92"/>
      <c r="F3" s="92"/>
      <c r="G3" s="92"/>
      <c r="H3" s="92"/>
      <c r="I3" s="92"/>
      <c r="J3" s="92"/>
    </row>
    <row r="4" spans="2:14" x14ac:dyDescent="0.2">
      <c r="B4" s="93" t="s">
        <v>18</v>
      </c>
      <c r="C4" s="94"/>
      <c r="D4" s="94"/>
      <c r="E4" s="94"/>
      <c r="F4" s="29"/>
      <c r="G4" s="3"/>
      <c r="H4" s="95">
        <v>43674</v>
      </c>
      <c r="I4" s="96"/>
      <c r="J4" s="97"/>
    </row>
    <row r="5" spans="2:14" x14ac:dyDescent="0.2">
      <c r="B5" s="85" t="s">
        <v>2</v>
      </c>
      <c r="C5" s="86"/>
      <c r="D5" s="86"/>
      <c r="E5" s="86"/>
      <c r="F5" s="28"/>
      <c r="G5" s="2"/>
      <c r="H5" s="89">
        <v>45471</v>
      </c>
      <c r="I5" s="87"/>
      <c r="J5" s="88"/>
    </row>
    <row r="6" spans="2:14" x14ac:dyDescent="0.2">
      <c r="B6" s="85" t="s">
        <v>3</v>
      </c>
      <c r="C6" s="86"/>
      <c r="D6" s="86"/>
      <c r="E6" s="86"/>
      <c r="F6" s="28"/>
      <c r="G6" s="2"/>
      <c r="H6" s="87" t="s">
        <v>36</v>
      </c>
      <c r="I6" s="87"/>
      <c r="J6" s="88"/>
    </row>
    <row r="7" spans="2:14" x14ac:dyDescent="0.2">
      <c r="B7" s="85" t="s">
        <v>19</v>
      </c>
      <c r="C7" s="86"/>
      <c r="D7" s="86"/>
      <c r="E7" s="86"/>
      <c r="F7" s="28"/>
      <c r="G7" s="2"/>
      <c r="H7" s="103" t="s">
        <v>37</v>
      </c>
      <c r="I7" s="87"/>
      <c r="J7" s="88"/>
    </row>
    <row r="8" spans="2:14" x14ac:dyDescent="0.2">
      <c r="B8" s="85" t="s">
        <v>4</v>
      </c>
      <c r="C8" s="86"/>
      <c r="D8" s="86"/>
      <c r="E8" s="86"/>
      <c r="F8" s="28"/>
      <c r="G8" s="2"/>
      <c r="H8" s="40"/>
      <c r="I8" s="72">
        <v>475000</v>
      </c>
      <c r="J8" s="73"/>
    </row>
    <row r="9" spans="2:14" x14ac:dyDescent="0.2">
      <c r="B9" s="30" t="s">
        <v>38</v>
      </c>
      <c r="C9" s="5"/>
      <c r="D9" s="5"/>
      <c r="E9" s="2"/>
      <c r="F9" s="2"/>
      <c r="G9" s="2"/>
      <c r="H9" s="40"/>
      <c r="I9" s="72">
        <v>9631.2900000000009</v>
      </c>
      <c r="J9" s="73"/>
    </row>
    <row r="10" spans="2:14" x14ac:dyDescent="0.2">
      <c r="B10" s="74" t="s">
        <v>5</v>
      </c>
      <c r="C10" s="75"/>
      <c r="D10" s="75"/>
      <c r="E10" s="75"/>
      <c r="F10" s="26"/>
      <c r="G10" s="6"/>
      <c r="H10" s="41"/>
      <c r="I10" s="76">
        <v>0</v>
      </c>
      <c r="J10" s="77"/>
    </row>
    <row r="11" spans="2:14" x14ac:dyDescent="0.2">
      <c r="B11" s="8"/>
      <c r="C11" s="9"/>
      <c r="D11" s="1"/>
      <c r="E11" s="1"/>
      <c r="F11" s="1"/>
      <c r="G11" s="1"/>
      <c r="H11" s="42"/>
      <c r="I11" s="1"/>
      <c r="J11" s="1"/>
    </row>
    <row r="12" spans="2:14" ht="48" x14ac:dyDescent="0.2">
      <c r="B12" s="17" t="s">
        <v>6</v>
      </c>
      <c r="C12" s="18" t="s">
        <v>20</v>
      </c>
      <c r="D12" s="19" t="s">
        <v>39</v>
      </c>
      <c r="E12" s="19" t="s">
        <v>21</v>
      </c>
      <c r="F12" s="19" t="s">
        <v>17</v>
      </c>
      <c r="G12" s="19" t="s">
        <v>7</v>
      </c>
      <c r="H12" s="43" t="s">
        <v>22</v>
      </c>
      <c r="I12" s="19" t="s">
        <v>8</v>
      </c>
      <c r="J12" s="19" t="s">
        <v>23</v>
      </c>
    </row>
    <row r="13" spans="2:14" ht="16.5" customHeight="1" x14ac:dyDescent="0.2">
      <c r="B13" s="100" t="s">
        <v>56</v>
      </c>
      <c r="C13" s="101"/>
      <c r="D13" s="102"/>
      <c r="E13" s="10"/>
      <c r="F13" s="10"/>
      <c r="G13" s="10"/>
      <c r="H13" s="44"/>
      <c r="I13" s="10"/>
      <c r="J13" s="15">
        <v>216327.82</v>
      </c>
      <c r="L13" s="38"/>
      <c r="M13" s="38"/>
      <c r="N13" s="38"/>
    </row>
    <row r="14" spans="2:14" ht="16.5" customHeight="1" x14ac:dyDescent="0.2">
      <c r="B14" s="32" t="s">
        <v>41</v>
      </c>
      <c r="C14" s="33"/>
      <c r="D14" s="34">
        <v>1589.93</v>
      </c>
      <c r="E14" s="34">
        <v>8041.36</v>
      </c>
      <c r="F14" s="34"/>
      <c r="G14" s="34">
        <f>SUM(D14+E14)</f>
        <v>9631.2899999999991</v>
      </c>
      <c r="H14" s="45"/>
      <c r="I14" s="34">
        <f>G14+H14</f>
        <v>9631.2899999999991</v>
      </c>
      <c r="J14" s="34">
        <f>J13-E14</f>
        <v>208286.46000000002</v>
      </c>
      <c r="L14" s="39"/>
      <c r="M14" s="38"/>
      <c r="N14" s="38"/>
    </row>
    <row r="15" spans="2:14" ht="16.5" customHeight="1" x14ac:dyDescent="0.2">
      <c r="B15" s="32" t="s">
        <v>42</v>
      </c>
      <c r="C15" s="33"/>
      <c r="D15" s="34">
        <v>1142.56</v>
      </c>
      <c r="E15" s="34">
        <f>I14-D15</f>
        <v>8488.73</v>
      </c>
      <c r="F15" s="34"/>
      <c r="G15" s="34">
        <f>SUM(D15:F15)</f>
        <v>9631.2899999999991</v>
      </c>
      <c r="H15" s="45"/>
      <c r="I15" s="34">
        <f t="shared" ref="I15:I25" si="0">G15+H15</f>
        <v>9631.2899999999991</v>
      </c>
      <c r="J15" s="34">
        <f t="shared" ref="J15:J25" si="1">J14-E15</f>
        <v>199797.73</v>
      </c>
      <c r="L15" s="39"/>
      <c r="M15" s="38"/>
      <c r="N15" s="38"/>
    </row>
    <row r="16" spans="2:14" ht="16.5" customHeight="1" x14ac:dyDescent="0.2">
      <c r="B16" s="32" t="s">
        <v>43</v>
      </c>
      <c r="C16" s="33"/>
      <c r="D16" s="34">
        <v>1000.74</v>
      </c>
      <c r="E16" s="34">
        <f t="shared" ref="E16:E25" si="2">I15-D16</f>
        <v>8630.5499999999993</v>
      </c>
      <c r="F16" s="34"/>
      <c r="G16" s="34">
        <f t="shared" ref="G16:G25" si="3">SUM(D16:F16)</f>
        <v>9631.2899999999991</v>
      </c>
      <c r="H16" s="45"/>
      <c r="I16" s="34">
        <f t="shared" si="0"/>
        <v>9631.2899999999991</v>
      </c>
      <c r="J16" s="34">
        <f t="shared" si="1"/>
        <v>191167.18000000002</v>
      </c>
      <c r="L16" s="39"/>
      <c r="M16" s="38"/>
      <c r="N16" s="38"/>
    </row>
    <row r="17" spans="2:14" ht="16.5" customHeight="1" x14ac:dyDescent="0.2">
      <c r="B17" s="32" t="s">
        <v>44</v>
      </c>
      <c r="C17" s="33"/>
      <c r="D17" s="34">
        <v>1247.95</v>
      </c>
      <c r="E17" s="34">
        <f t="shared" si="2"/>
        <v>8383.3399999999983</v>
      </c>
      <c r="F17" s="34"/>
      <c r="G17" s="34">
        <f t="shared" si="3"/>
        <v>9631.2899999999991</v>
      </c>
      <c r="H17" s="45"/>
      <c r="I17" s="34">
        <f t="shared" si="0"/>
        <v>9631.2899999999991</v>
      </c>
      <c r="J17" s="34">
        <f t="shared" si="1"/>
        <v>182783.84000000003</v>
      </c>
      <c r="L17" s="39"/>
      <c r="M17" s="38"/>
      <c r="N17" s="38"/>
    </row>
    <row r="18" spans="2:14" ht="16.5" customHeight="1" x14ac:dyDescent="0.2">
      <c r="B18" s="32" t="s">
        <v>45</v>
      </c>
      <c r="C18" s="33"/>
      <c r="D18" s="34">
        <v>951.25</v>
      </c>
      <c r="E18" s="34">
        <f t="shared" si="2"/>
        <v>8680.0399999999991</v>
      </c>
      <c r="F18" s="34"/>
      <c r="G18" s="34">
        <f t="shared" si="3"/>
        <v>9631.2899999999991</v>
      </c>
      <c r="H18" s="45"/>
      <c r="I18" s="34">
        <f t="shared" si="0"/>
        <v>9631.2899999999991</v>
      </c>
      <c r="J18" s="34">
        <f t="shared" si="1"/>
        <v>174103.80000000002</v>
      </c>
      <c r="L18" s="39"/>
      <c r="M18" s="38"/>
      <c r="N18" s="38"/>
    </row>
    <row r="19" spans="2:14" ht="16.5" customHeight="1" x14ac:dyDescent="0.2">
      <c r="B19" s="32" t="s">
        <v>46</v>
      </c>
      <c r="C19" s="33"/>
      <c r="D19" s="34">
        <v>951.25</v>
      </c>
      <c r="E19" s="34">
        <f t="shared" si="2"/>
        <v>8680.0399999999991</v>
      </c>
      <c r="F19" s="34"/>
      <c r="G19" s="34">
        <f t="shared" si="3"/>
        <v>9631.2899999999991</v>
      </c>
      <c r="H19" s="45"/>
      <c r="I19" s="34">
        <f t="shared" si="0"/>
        <v>9631.2899999999991</v>
      </c>
      <c r="J19" s="34">
        <v>68572.149999999994</v>
      </c>
      <c r="L19" s="39"/>
      <c r="M19" s="38"/>
      <c r="N19" s="38"/>
    </row>
    <row r="20" spans="2:14" ht="16.5" customHeight="1" x14ac:dyDescent="0.2">
      <c r="B20" s="32" t="s">
        <v>47</v>
      </c>
      <c r="C20" s="33"/>
      <c r="D20" s="34">
        <v>951.25</v>
      </c>
      <c r="E20" s="34">
        <v>9180.4</v>
      </c>
      <c r="F20" s="34"/>
      <c r="G20" s="34">
        <v>9631.2900000000009</v>
      </c>
      <c r="H20" s="45"/>
      <c r="I20" s="34">
        <f t="shared" si="0"/>
        <v>9631.2900000000009</v>
      </c>
      <c r="J20" s="34">
        <v>200179.92</v>
      </c>
      <c r="L20" s="39"/>
      <c r="M20" s="38"/>
      <c r="N20" s="38"/>
    </row>
    <row r="21" spans="2:14" ht="16.5" customHeight="1" x14ac:dyDescent="0.2">
      <c r="B21" s="32" t="s">
        <v>48</v>
      </c>
      <c r="C21" s="33"/>
      <c r="D21" s="34">
        <v>1286.96</v>
      </c>
      <c r="E21" s="34">
        <v>8344.33</v>
      </c>
      <c r="F21" s="34"/>
      <c r="G21" s="34">
        <f t="shared" si="3"/>
        <v>9631.2900000000009</v>
      </c>
      <c r="H21" s="45"/>
      <c r="I21" s="34">
        <f t="shared" si="0"/>
        <v>9631.2900000000009</v>
      </c>
      <c r="J21" s="34">
        <f t="shared" si="1"/>
        <v>191835.59000000003</v>
      </c>
      <c r="L21" s="39"/>
      <c r="M21" s="38"/>
      <c r="N21" s="38"/>
    </row>
    <row r="22" spans="2:14" ht="16.5" customHeight="1" x14ac:dyDescent="0.2">
      <c r="B22" s="32" t="s">
        <v>49</v>
      </c>
      <c r="C22" s="33"/>
      <c r="D22" s="34">
        <v>2676.32</v>
      </c>
      <c r="E22" s="34">
        <v>6954.97</v>
      </c>
      <c r="F22" s="34"/>
      <c r="G22" s="34">
        <f t="shared" si="3"/>
        <v>9631.2900000000009</v>
      </c>
      <c r="H22" s="45"/>
      <c r="I22" s="34">
        <f t="shared" si="0"/>
        <v>9631.2900000000009</v>
      </c>
      <c r="J22" s="34">
        <f t="shared" si="1"/>
        <v>184880.62000000002</v>
      </c>
      <c r="L22" s="39"/>
      <c r="M22" s="38"/>
      <c r="N22" s="38"/>
    </row>
    <row r="23" spans="2:14" ht="16.5" customHeight="1" x14ac:dyDescent="0.2">
      <c r="B23" s="32" t="s">
        <v>50</v>
      </c>
      <c r="C23" s="33"/>
      <c r="D23" s="34">
        <v>2813.77</v>
      </c>
      <c r="E23" s="34">
        <v>6817.52</v>
      </c>
      <c r="F23" s="34"/>
      <c r="G23" s="34">
        <f t="shared" si="3"/>
        <v>9631.2900000000009</v>
      </c>
      <c r="H23" s="45"/>
      <c r="I23" s="34">
        <f t="shared" si="0"/>
        <v>9631.2900000000009</v>
      </c>
      <c r="J23" s="34">
        <f t="shared" si="1"/>
        <v>178063.10000000003</v>
      </c>
      <c r="L23" s="39"/>
      <c r="M23" s="38"/>
      <c r="N23" s="38"/>
    </row>
    <row r="24" spans="2:14" ht="16.5" customHeight="1" x14ac:dyDescent="0.2">
      <c r="B24" s="32" t="s">
        <v>51</v>
      </c>
      <c r="C24" s="33"/>
      <c r="D24" s="34">
        <v>2678.3</v>
      </c>
      <c r="E24" s="34">
        <f t="shared" si="2"/>
        <v>6952.9900000000007</v>
      </c>
      <c r="F24" s="34"/>
      <c r="G24" s="34">
        <f t="shared" si="3"/>
        <v>9631.2900000000009</v>
      </c>
      <c r="H24" s="45"/>
      <c r="I24" s="34">
        <f t="shared" si="0"/>
        <v>9631.2900000000009</v>
      </c>
      <c r="J24" s="34">
        <f t="shared" si="1"/>
        <v>171110.11000000004</v>
      </c>
      <c r="L24" s="39"/>
      <c r="M24" s="38"/>
      <c r="N24" s="38"/>
    </row>
    <row r="25" spans="2:14" ht="16.5" customHeight="1" x14ac:dyDescent="0.2">
      <c r="B25" s="32" t="s">
        <v>52</v>
      </c>
      <c r="C25" s="33"/>
      <c r="D25" s="34">
        <v>2720.46</v>
      </c>
      <c r="E25" s="34">
        <v>6910.83</v>
      </c>
      <c r="F25" s="34"/>
      <c r="G25" s="34">
        <f t="shared" si="3"/>
        <v>9631.2900000000009</v>
      </c>
      <c r="H25" s="45"/>
      <c r="I25" s="34">
        <f t="shared" si="0"/>
        <v>9631.2900000000009</v>
      </c>
      <c r="J25" s="34">
        <f t="shared" si="1"/>
        <v>164199.28000000006</v>
      </c>
      <c r="L25" s="39"/>
      <c r="M25" s="38"/>
      <c r="N25" s="38"/>
    </row>
    <row r="26" spans="2:14" ht="16.5" customHeight="1" x14ac:dyDescent="0.2">
      <c r="B26" s="35" t="s">
        <v>9</v>
      </c>
      <c r="C26" s="36"/>
      <c r="D26" s="31">
        <f>SUM(D14:D25)</f>
        <v>20010.739999999998</v>
      </c>
      <c r="E26" s="31">
        <f>SUM(E14:E25)</f>
        <v>96065.1</v>
      </c>
      <c r="F26" s="31">
        <f t="shared" ref="F26:H26" si="4">SUM(F14:F25)</f>
        <v>0</v>
      </c>
      <c r="G26" s="31">
        <f>SUM(G14:G25)</f>
        <v>115575.48000000004</v>
      </c>
      <c r="H26" s="46">
        <f t="shared" si="4"/>
        <v>0</v>
      </c>
      <c r="I26" s="31">
        <f>SUM(I14:I25)</f>
        <v>115575.48000000004</v>
      </c>
      <c r="J26" s="34"/>
    </row>
    <row r="27" spans="2:14" x14ac:dyDescent="0.2">
      <c r="B27" s="8"/>
      <c r="C27" s="9"/>
      <c r="D27" s="1"/>
      <c r="E27" s="1"/>
      <c r="F27" s="1"/>
      <c r="G27" s="1"/>
      <c r="H27" s="42"/>
      <c r="I27" s="1"/>
      <c r="J27" s="1"/>
    </row>
    <row r="28" spans="2:14" x14ac:dyDescent="0.2">
      <c r="B28" s="8"/>
      <c r="C28" s="9"/>
      <c r="D28" s="1"/>
      <c r="E28" s="1"/>
      <c r="F28" s="1"/>
      <c r="G28" s="1"/>
      <c r="H28" s="42"/>
      <c r="I28" s="1"/>
      <c r="J28" s="1"/>
    </row>
    <row r="29" spans="2:14" x14ac:dyDescent="0.2">
      <c r="B29" s="8"/>
      <c r="C29" s="9"/>
      <c r="D29" s="1"/>
      <c r="E29" s="1"/>
      <c r="F29" s="1"/>
      <c r="G29" s="1"/>
      <c r="H29" s="42"/>
      <c r="I29" s="1"/>
      <c r="J29" s="1"/>
    </row>
    <row r="30" spans="2:14" ht="15.75" x14ac:dyDescent="0.2">
      <c r="B30" s="81" t="s">
        <v>54</v>
      </c>
      <c r="C30" s="81"/>
      <c r="D30" s="81"/>
      <c r="E30" s="81"/>
      <c r="F30" s="81"/>
      <c r="G30" s="81"/>
      <c r="H30" s="81"/>
      <c r="I30" s="81"/>
      <c r="J30" s="1"/>
    </row>
    <row r="31" spans="2:14" x14ac:dyDescent="0.2">
      <c r="B31" s="82" t="s">
        <v>10</v>
      </c>
      <c r="C31" s="83" t="s">
        <v>11</v>
      </c>
      <c r="D31" s="84" t="s">
        <v>24</v>
      </c>
      <c r="E31" s="84" t="s">
        <v>25</v>
      </c>
      <c r="F31" s="84"/>
      <c r="G31" s="84" t="s">
        <v>12</v>
      </c>
      <c r="H31" s="84"/>
      <c r="I31" s="84"/>
      <c r="J31" s="1"/>
    </row>
    <row r="32" spans="2:14" ht="22.5" x14ac:dyDescent="0.2">
      <c r="B32" s="82"/>
      <c r="C32" s="83"/>
      <c r="D32" s="84"/>
      <c r="E32" s="84"/>
      <c r="F32" s="84"/>
      <c r="G32" s="20" t="s">
        <v>13</v>
      </c>
      <c r="H32" s="47" t="s">
        <v>14</v>
      </c>
      <c r="I32" s="27" t="s">
        <v>1</v>
      </c>
      <c r="J32" s="1"/>
    </row>
    <row r="33" spans="2:10" ht="28.5" customHeight="1" x14ac:dyDescent="0.2">
      <c r="B33" s="11">
        <v>5</v>
      </c>
      <c r="C33" s="16" t="s">
        <v>0</v>
      </c>
      <c r="D33" s="12"/>
      <c r="E33" s="57" t="s">
        <v>40</v>
      </c>
      <c r="F33" s="58"/>
      <c r="G33" s="13">
        <v>216327.82</v>
      </c>
      <c r="H33" s="48"/>
      <c r="I33" s="23">
        <v>216327.82</v>
      </c>
      <c r="J33" s="1"/>
    </row>
    <row r="34" spans="2:10" ht="17.25" customHeight="1" x14ac:dyDescent="0.2">
      <c r="B34" s="11">
        <v>5</v>
      </c>
      <c r="C34" s="16" t="s">
        <v>0</v>
      </c>
      <c r="D34" s="12">
        <v>71304</v>
      </c>
      <c r="E34" s="57" t="s">
        <v>15</v>
      </c>
      <c r="F34" s="58"/>
      <c r="G34" s="13">
        <v>96065.1</v>
      </c>
      <c r="H34" s="48"/>
      <c r="I34" s="23">
        <f>G34+H34</f>
        <v>96065.1</v>
      </c>
      <c r="J34" s="1"/>
    </row>
    <row r="35" spans="2:10" ht="17.25" customHeight="1" x14ac:dyDescent="0.2">
      <c r="B35" s="62">
        <v>5</v>
      </c>
      <c r="C35" s="64" t="s">
        <v>0</v>
      </c>
      <c r="D35" s="66">
        <v>55304</v>
      </c>
      <c r="E35" s="68" t="s">
        <v>27</v>
      </c>
      <c r="F35" s="69"/>
      <c r="G35" s="51">
        <f>D26</f>
        <v>20010.739999999998</v>
      </c>
      <c r="H35" s="98"/>
      <c r="I35" s="55">
        <f>G35+H35</f>
        <v>20010.739999999998</v>
      </c>
      <c r="J35" s="1"/>
    </row>
    <row r="36" spans="2:10" ht="26.25" customHeight="1" x14ac:dyDescent="0.2">
      <c r="B36" s="63"/>
      <c r="C36" s="65"/>
      <c r="D36" s="67"/>
      <c r="E36" s="70"/>
      <c r="F36" s="71"/>
      <c r="G36" s="52"/>
      <c r="H36" s="99"/>
      <c r="I36" s="56"/>
      <c r="J36" s="14"/>
    </row>
    <row r="37" spans="2:10" ht="26.25" customHeight="1" x14ac:dyDescent="0.2">
      <c r="B37" s="11">
        <v>5</v>
      </c>
      <c r="C37" s="16" t="s">
        <v>0</v>
      </c>
      <c r="D37" s="12">
        <v>55302</v>
      </c>
      <c r="E37" s="57" t="s">
        <v>16</v>
      </c>
      <c r="F37" s="58"/>
      <c r="G37" s="13"/>
      <c r="H37" s="48"/>
      <c r="I37" s="23">
        <f>H37</f>
        <v>0</v>
      </c>
      <c r="J37" s="14"/>
    </row>
    <row r="38" spans="2:10" x14ac:dyDescent="0.2">
      <c r="B38" s="59" t="s">
        <v>26</v>
      </c>
      <c r="C38" s="60"/>
      <c r="D38" s="60"/>
      <c r="E38" s="60"/>
      <c r="F38" s="61"/>
      <c r="G38" s="21">
        <f>SUM(G34:G37)</f>
        <v>116075.84</v>
      </c>
      <c r="H38" s="49">
        <f>H34+H35+H37</f>
        <v>0</v>
      </c>
      <c r="I38" s="24">
        <f>SUM(I34:I37)</f>
        <v>116075.84</v>
      </c>
      <c r="J38" s="1"/>
    </row>
    <row r="42" spans="2:10" x14ac:dyDescent="0.2">
      <c r="B42" s="25"/>
    </row>
  </sheetData>
  <mergeCells count="34">
    <mergeCell ref="B5:E5"/>
    <mergeCell ref="H5:J5"/>
    <mergeCell ref="B1:J1"/>
    <mergeCell ref="B2:J2"/>
    <mergeCell ref="B3:J3"/>
    <mergeCell ref="B4:E4"/>
    <mergeCell ref="H4:J4"/>
    <mergeCell ref="B6:E6"/>
    <mergeCell ref="H6:J6"/>
    <mergeCell ref="B7:E7"/>
    <mergeCell ref="H7:J7"/>
    <mergeCell ref="B8:E8"/>
    <mergeCell ref="I8:J8"/>
    <mergeCell ref="B31:B32"/>
    <mergeCell ref="C31:C32"/>
    <mergeCell ref="D31:D32"/>
    <mergeCell ref="E31:F32"/>
    <mergeCell ref="G31:I31"/>
    <mergeCell ref="I9:J9"/>
    <mergeCell ref="B10:E10"/>
    <mergeCell ref="I10:J10"/>
    <mergeCell ref="B13:D13"/>
    <mergeCell ref="B30:I30"/>
    <mergeCell ref="E33:F33"/>
    <mergeCell ref="E34:F34"/>
    <mergeCell ref="B35:B36"/>
    <mergeCell ref="C35:C36"/>
    <mergeCell ref="D35:D36"/>
    <mergeCell ref="E35:F36"/>
    <mergeCell ref="G35:G36"/>
    <mergeCell ref="H35:H36"/>
    <mergeCell ref="I35:I36"/>
    <mergeCell ref="E37:F37"/>
    <mergeCell ref="B38:F38"/>
  </mergeCells>
  <pageMargins left="0.65" right="0.68" top="1" bottom="1" header="0" footer="0"/>
  <pageSetup scale="87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FIDEMUNI 2020</vt:lpstr>
      <vt:lpstr>BANCO HIPOTECARIO 2020</vt:lpstr>
    </vt:vector>
  </TitlesOfParts>
  <Company>CONTABILIDAD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ALC.DE NUEVA GUADALUPE</dc:creator>
  <cp:lastModifiedBy>USUARIO</cp:lastModifiedBy>
  <cp:lastPrinted>2019-12-16T19:20:14Z</cp:lastPrinted>
  <dcterms:created xsi:type="dcterms:W3CDTF">2007-11-05T20:52:46Z</dcterms:created>
  <dcterms:modified xsi:type="dcterms:W3CDTF">2019-12-16T21:02:29Z</dcterms:modified>
</cp:coreProperties>
</file>