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showInkAnnotation="0" defaultThemeVersion="124226"/>
  <mc:AlternateContent xmlns:mc="http://schemas.openxmlformats.org/markup-compatibility/2006">
    <mc:Choice Requires="x15">
      <x15ac:absPath xmlns:x15ac="http://schemas.microsoft.com/office/spreadsheetml/2010/11/ac" url="C:\Users\esmeralda.escobar\Desktop\Resoluciones 3° trim 2023\ANEXOS 3° TRIM 2023\092-2023\"/>
    </mc:Choice>
  </mc:AlternateContent>
  <xr:revisionPtr revIDLastSave="0" documentId="8_{B25A9EEE-F500-4655-9CAC-7B49D429EFF7}" xr6:coauthVersionLast="47" xr6:coauthVersionMax="47" xr10:uidLastSave="{00000000-0000-0000-0000-000000000000}"/>
  <bookViews>
    <workbookView xWindow="10050" yWindow="75" windowWidth="10440" windowHeight="10845" tabRatio="917" xr2:uid="{00000000-000D-0000-FFFF-FFFF00000000}"/>
  </bookViews>
  <sheets>
    <sheet name="AHU" sheetId="1" r:id="rId1"/>
    <sheet name="SAN" sheetId="4" r:id="rId2"/>
    <sheet name="SON" sheetId="5" r:id="rId3"/>
    <sheet name="CHA" sheetId="6" r:id="rId4"/>
    <sheet name="LIB" sheetId="7" r:id="rId5"/>
    <sheet name="SAL" sheetId="8" r:id="rId6"/>
    <sheet name="CUS" sheetId="9" r:id="rId7"/>
    <sheet name="PAZ" sheetId="10" r:id="rId8"/>
    <sheet name="CAB" sheetId="11" r:id="rId9"/>
    <sheet name="SAV" sheetId="12" r:id="rId10"/>
    <sheet name="USU" sheetId="13" r:id="rId11"/>
    <sheet name="SAM" sheetId="14" r:id="rId12"/>
    <sheet name="MOR" sheetId="15" r:id="rId13"/>
    <sheet name="UNI" sheetId="16" r:id="rId14"/>
  </sheets>
  <definedNames>
    <definedName name="_xlnm._FilterDatabase" localSheetId="0" hidden="1">AHU!$A$9:$F$38</definedName>
    <definedName name="_xlnm._FilterDatabase" localSheetId="8" hidden="1">CAB!$A$9:$F$32</definedName>
    <definedName name="_xlnm._FilterDatabase" localSheetId="3" hidden="1">CHA!$A$9:$F$63</definedName>
    <definedName name="_xlnm._FilterDatabase" localSheetId="6" hidden="1">CUS!$A$9:$F$42</definedName>
    <definedName name="_xlnm._FilterDatabase" localSheetId="4" hidden="1">LIB!$A$9:$F$9</definedName>
    <definedName name="_xlnm._FilterDatabase" localSheetId="12" hidden="1">MOR!$A$9:$F$56</definedName>
    <definedName name="_xlnm._FilterDatabase" localSheetId="7" hidden="1">PAZ!$A$9:$F$70</definedName>
    <definedName name="_xlnm._FilterDatabase" localSheetId="5" hidden="1">SAL!$A$9:$F$83</definedName>
    <definedName name="_xlnm._FilterDatabase" localSheetId="11" hidden="1">SAM!$A$9:$F$63</definedName>
    <definedName name="_xlnm._FilterDatabase" localSheetId="1" hidden="1">SAN!$A$9:$F$53</definedName>
    <definedName name="_xlnm._FilterDatabase" localSheetId="9" hidden="1">SAV!$A$9:$F$44</definedName>
    <definedName name="_xlnm._FilterDatabase" localSheetId="2" hidden="1">SON!$A$9:$F$53</definedName>
    <definedName name="_xlnm._FilterDatabase" localSheetId="13" hidden="1">UNI!$A$9:$F$45</definedName>
    <definedName name="_xlnm._FilterDatabase" localSheetId="10" hidden="1">USU!$A$9:$F$51</definedName>
    <definedName name="_xlnm.Print_Area" localSheetId="0">AHU!$A$1:$F$39</definedName>
    <definedName name="_xlnm.Print_Area" localSheetId="8">CAB!$A$1:$F$33</definedName>
    <definedName name="_xlnm.Print_Area" localSheetId="3">CHA!$A$1:$F$66</definedName>
    <definedName name="_xlnm.Print_Area" localSheetId="6">CUS!$A$1:$F$43</definedName>
    <definedName name="_xlnm.Print_Area" localSheetId="4">LIB!$A$1:$F$120</definedName>
    <definedName name="_xlnm.Print_Area" localSheetId="12">MOR!$A$1:$F$57</definedName>
    <definedName name="_xlnm.Print_Area" localSheetId="7">PAZ!$A$1:$F$77</definedName>
    <definedName name="_xlnm.Print_Area" localSheetId="5">SAL!$A$1:$F$87</definedName>
    <definedName name="_xlnm.Print_Area" localSheetId="11">SAM!$A$1:$F$64</definedName>
    <definedName name="_xlnm.Print_Area" localSheetId="1">SAN!$A$1:$F$58</definedName>
    <definedName name="_xlnm.Print_Area" localSheetId="9">SAV!$A$1:$F$45</definedName>
    <definedName name="_xlnm.Print_Area" localSheetId="2">SON!$A$1:$F$57</definedName>
    <definedName name="_xlnm.Print_Area" localSheetId="13">UNI!$A$1:$F$49</definedName>
    <definedName name="_xlnm.Print_Area" localSheetId="10">USU!$A$1:$F$55</definedName>
    <definedName name="_xlnm.Print_Titles" localSheetId="0">AHU!$1:$9</definedName>
    <definedName name="_xlnm.Print_Titles" localSheetId="3">CHA!$1:$9</definedName>
    <definedName name="_xlnm.Print_Titles" localSheetId="4">LIB!$1:$9</definedName>
    <definedName name="_xlnm.Print_Titles" localSheetId="12">MOR!$1:$9</definedName>
    <definedName name="_xlnm.Print_Titles" localSheetId="7">PAZ!$1:$9</definedName>
    <definedName name="_xlnm.Print_Titles" localSheetId="5">SAL!$1:$9</definedName>
    <definedName name="_xlnm.Print_Titles" localSheetId="11">SAM!$1:$9</definedName>
    <definedName name="_xlnm.Print_Titles" localSheetId="1">SAN!$1:$9</definedName>
    <definedName name="_xlnm.Print_Titles" localSheetId="9">SAV!$1:$9</definedName>
    <definedName name="_xlnm.Print_Titles" localSheetId="2">SON!$1:$9</definedName>
    <definedName name="_xlnm.Print_Titles" localSheetId="13">UNI!$1:$9</definedName>
    <definedName name="_xlnm.Print_Titles" localSheetId="10">USU!$1:$9</definedName>
  </definedNames>
  <calcPr calcId="181029"/>
</workbook>
</file>

<file path=xl/calcChain.xml><?xml version="1.0" encoding="utf-8"?>
<calcChain xmlns="http://schemas.openxmlformats.org/spreadsheetml/2006/main">
  <c r="D53" i="4" l="1"/>
  <c r="D15" i="14"/>
  <c r="E12" i="14"/>
  <c r="E11" i="14"/>
  <c r="D11" i="14" s="1"/>
  <c r="C12" i="14" s="1"/>
  <c r="E54" i="15"/>
  <c r="E57" i="15" s="1"/>
  <c r="D46" i="15"/>
  <c r="E66" i="6"/>
  <c r="E12" i="10"/>
  <c r="E71" i="10" s="1"/>
  <c r="C25" i="11"/>
  <c r="D25" i="11"/>
  <c r="D50" i="8"/>
  <c r="E18" i="7"/>
  <c r="E120" i="7" s="1"/>
  <c r="D19" i="7"/>
  <c r="E49" i="16"/>
  <c r="E45" i="12"/>
  <c r="E33" i="11"/>
  <c r="E18" i="1"/>
  <c r="E64" i="8"/>
  <c r="E87" i="8" s="1"/>
  <c r="D38" i="15"/>
  <c r="C39" i="15" s="1"/>
  <c r="D39" i="15" s="1"/>
  <c r="D37" i="15"/>
  <c r="D42" i="12"/>
  <c r="D22" i="10"/>
  <c r="E46" i="5"/>
  <c r="E55" i="5"/>
  <c r="E46" i="4"/>
  <c r="E45" i="4"/>
  <c r="E54" i="13"/>
  <c r="E55" i="13" s="1"/>
  <c r="D26" i="11"/>
  <c r="C27" i="11" s="1"/>
  <c r="D27" i="11" s="1"/>
  <c r="C30" i="9"/>
  <c r="D30" i="9" s="1"/>
  <c r="D32" i="6"/>
  <c r="C33" i="6" s="1"/>
  <c r="D33" i="6" s="1"/>
  <c r="C34" i="6" s="1"/>
  <c r="D34" i="6" s="1"/>
  <c r="E40" i="10"/>
  <c r="D40" i="16"/>
  <c r="C41" i="16" s="1"/>
  <c r="D41" i="16" s="1"/>
  <c r="D32" i="16"/>
  <c r="D30" i="16"/>
  <c r="C31" i="16" s="1"/>
  <c r="D31" i="16" s="1"/>
  <c r="C44" i="16" s="1"/>
  <c r="D44" i="16" s="1"/>
  <c r="D28" i="16"/>
  <c r="D36" i="15"/>
  <c r="D35" i="15"/>
  <c r="D34" i="15"/>
  <c r="D33" i="15"/>
  <c r="D32" i="15"/>
  <c r="D31" i="15"/>
  <c r="D29" i="15"/>
  <c r="D26" i="15"/>
  <c r="C27" i="15" s="1"/>
  <c r="D27" i="15" s="1"/>
  <c r="C28" i="15" s="1"/>
  <c r="D28" i="15" s="1"/>
  <c r="D24" i="16"/>
  <c r="C25" i="16"/>
  <c r="D25" i="16" s="1"/>
  <c r="C26" i="16" s="1"/>
  <c r="D26" i="16" s="1"/>
  <c r="D48" i="14"/>
  <c r="D47" i="14"/>
  <c r="D46" i="14"/>
  <c r="D44" i="14"/>
  <c r="D41" i="14"/>
  <c r="D40" i="14"/>
  <c r="D37" i="14"/>
  <c r="C38" i="14"/>
  <c r="D38" i="14" s="1"/>
  <c r="C39" i="14" s="1"/>
  <c r="D39" i="14" s="1"/>
  <c r="D36" i="14"/>
  <c r="D49" i="13"/>
  <c r="C50" i="13" s="1"/>
  <c r="D50" i="13" s="1"/>
  <c r="C51" i="13" s="1"/>
  <c r="D51" i="13" s="1"/>
  <c r="D33" i="13"/>
  <c r="C34" i="13" s="1"/>
  <c r="D34" i="13" s="1"/>
  <c r="C35" i="13" s="1"/>
  <c r="D35" i="13" s="1"/>
  <c r="D29" i="13"/>
  <c r="C30" i="13" s="1"/>
  <c r="D30" i="13" s="1"/>
  <c r="D20" i="13"/>
  <c r="C21" i="13" s="1"/>
  <c r="D21" i="13" s="1"/>
  <c r="C22" i="13" s="1"/>
  <c r="D22" i="13" s="1"/>
  <c r="D29" i="12"/>
  <c r="C30" i="12" s="1"/>
  <c r="D30" i="12" s="1"/>
  <c r="D40" i="12"/>
  <c r="C41" i="12" s="1"/>
  <c r="D41" i="12" s="1"/>
  <c r="D38" i="12"/>
  <c r="D37" i="12"/>
  <c r="D36" i="12"/>
  <c r="D33" i="12"/>
  <c r="D28" i="12"/>
  <c r="D23" i="12"/>
  <c r="D22" i="12"/>
  <c r="D21" i="12"/>
  <c r="D23" i="11"/>
  <c r="D22" i="11"/>
  <c r="D21" i="11"/>
  <c r="D20" i="11"/>
  <c r="D19" i="11"/>
  <c r="D18" i="11"/>
  <c r="D17" i="11"/>
  <c r="D16" i="11"/>
  <c r="D12" i="6"/>
  <c r="C13" i="6" s="1"/>
  <c r="D13" i="6" s="1"/>
  <c r="C14" i="6" s="1"/>
  <c r="D14" i="6" s="1"/>
  <c r="C15" i="6" s="1"/>
  <c r="D15" i="6" s="1"/>
  <c r="C16" i="6" s="1"/>
  <c r="D16" i="6" s="1"/>
  <c r="C17" i="6" s="1"/>
  <c r="D17" i="6" s="1"/>
  <c r="C18" i="6" s="1"/>
  <c r="D18" i="6" s="1"/>
  <c r="C19" i="6" s="1"/>
  <c r="D19" i="6" s="1"/>
  <c r="C20" i="6" s="1"/>
  <c r="D20" i="6" s="1"/>
  <c r="C21" i="6" s="1"/>
  <c r="D21" i="6" s="1"/>
  <c r="C22" i="6" s="1"/>
  <c r="D22" i="6" s="1"/>
  <c r="C10" i="11" s="1"/>
  <c r="D10" i="11" s="1"/>
  <c r="C11" i="11" s="1"/>
  <c r="D11" i="11" s="1"/>
  <c r="C12" i="11" s="1"/>
  <c r="D12" i="11" s="1"/>
  <c r="C13" i="11" s="1"/>
  <c r="D13" i="11" s="1"/>
  <c r="C14" i="11" s="1"/>
  <c r="D14" i="11" s="1"/>
  <c r="C15" i="11" s="1"/>
  <c r="D15" i="11" s="1"/>
  <c r="C22" i="14" s="1"/>
  <c r="D22" i="14" s="1"/>
  <c r="C23" i="14" s="1"/>
  <c r="D23" i="14" s="1"/>
  <c r="C24" i="14" s="1"/>
  <c r="D24" i="14" s="1"/>
  <c r="C25" i="14" s="1"/>
  <c r="D25" i="14" s="1"/>
  <c r="C26" i="14" s="1"/>
  <c r="D26" i="14" s="1"/>
  <c r="C27" i="14" s="1"/>
  <c r="D27" i="14" s="1"/>
  <c r="C28" i="14" s="1"/>
  <c r="D28" i="14" s="1"/>
  <c r="C10" i="15" s="1"/>
  <c r="D10" i="15" s="1"/>
  <c r="C11" i="15" s="1"/>
  <c r="D11" i="15" s="1"/>
  <c r="C12" i="15" s="1"/>
  <c r="D12" i="15" s="1"/>
  <c r="C13" i="15" s="1"/>
  <c r="D13" i="15" s="1"/>
  <c r="C14" i="15" s="1"/>
  <c r="D14" i="15" s="1"/>
  <c r="C15" i="15" s="1"/>
  <c r="D15" i="15" s="1"/>
  <c r="C16" i="15" s="1"/>
  <c r="D16" i="15" s="1"/>
  <c r="C18" i="16" s="1"/>
  <c r="D18" i="16" s="1"/>
  <c r="C19" i="16" s="1"/>
  <c r="D19" i="16" s="1"/>
  <c r="D10" i="6"/>
  <c r="C11" i="6"/>
  <c r="D11" i="6" s="1"/>
  <c r="C29" i="4" s="1"/>
  <c r="D33" i="10"/>
  <c r="C34" i="10" s="1"/>
  <c r="D34" i="10" s="1"/>
  <c r="D26" i="10"/>
  <c r="C27" i="10"/>
  <c r="D23" i="10"/>
  <c r="C24" i="10" s="1"/>
  <c r="D24" i="10" s="1"/>
  <c r="C25" i="10" s="1"/>
  <c r="D25" i="10" s="1"/>
  <c r="D20" i="10"/>
  <c r="C21" i="10" s="1"/>
  <c r="D21" i="10" s="1"/>
  <c r="D17" i="10"/>
  <c r="C18" i="10" s="1"/>
  <c r="D18" i="10" s="1"/>
  <c r="C19" i="10" s="1"/>
  <c r="D19" i="10" s="1"/>
  <c r="D16" i="10"/>
  <c r="D15" i="10"/>
  <c r="D70" i="10"/>
  <c r="D69" i="10"/>
  <c r="D20" i="12"/>
  <c r="D11" i="10"/>
  <c r="D10" i="10"/>
  <c r="D24" i="7"/>
  <c r="D41" i="9"/>
  <c r="C42" i="9" s="1"/>
  <c r="D42" i="9" s="1"/>
  <c r="C30" i="11" s="1"/>
  <c r="D30" i="11" s="1"/>
  <c r="C31" i="11" s="1"/>
  <c r="D31" i="11" s="1"/>
  <c r="C32" i="11" s="1"/>
  <c r="D32" i="11" s="1"/>
  <c r="D38" i="9"/>
  <c r="D37" i="9"/>
  <c r="D36" i="9"/>
  <c r="D34" i="9"/>
  <c r="D32" i="9"/>
  <c r="D28" i="9"/>
  <c r="D27" i="9"/>
  <c r="D26" i="9"/>
  <c r="D39" i="9"/>
  <c r="C40" i="9" s="1"/>
  <c r="D40" i="9" s="1"/>
  <c r="D52" i="10"/>
  <c r="C53" i="10" s="1"/>
  <c r="D53" i="10" s="1"/>
  <c r="D19" i="9"/>
  <c r="D36" i="8"/>
  <c r="D37" i="8"/>
  <c r="D38" i="8"/>
  <c r="D41" i="8"/>
  <c r="D32" i="8"/>
  <c r="D33" i="8"/>
  <c r="D34" i="8"/>
  <c r="D35" i="8"/>
  <c r="D29" i="8"/>
  <c r="D30" i="8"/>
  <c r="D31" i="8"/>
  <c r="C66" i="10"/>
  <c r="D66" i="10" s="1"/>
  <c r="C67" i="10" s="1"/>
  <c r="D67" i="10" s="1"/>
  <c r="C68" i="10" s="1"/>
  <c r="D68" i="10" s="1"/>
  <c r="D25" i="8"/>
  <c r="D26" i="8"/>
  <c r="D27" i="8"/>
  <c r="D28" i="8"/>
  <c r="C54" i="10" s="1"/>
  <c r="D54" i="10" s="1"/>
  <c r="C55" i="10" s="1"/>
  <c r="D55" i="10" s="1"/>
  <c r="C56" i="10" s="1"/>
  <c r="D56" i="10" s="1"/>
  <c r="C57" i="10" s="1"/>
  <c r="D57" i="10" s="1"/>
  <c r="C58" i="10" s="1"/>
  <c r="D58" i="10" s="1"/>
  <c r="C59" i="10" s="1"/>
  <c r="D59" i="10" s="1"/>
  <c r="C60" i="10" s="1"/>
  <c r="D60" i="10" s="1"/>
  <c r="C61" i="10" s="1"/>
  <c r="D61" i="10" s="1"/>
  <c r="C62" i="10" s="1"/>
  <c r="D62" i="10" s="1"/>
  <c r="C63" i="10" s="1"/>
  <c r="D63" i="10" s="1"/>
  <c r="C64" i="10" s="1"/>
  <c r="D64" i="10" s="1"/>
  <c r="C65" i="10" s="1"/>
  <c r="D65" i="10" s="1"/>
  <c r="C18" i="12" s="1"/>
  <c r="D18" i="12" s="1"/>
  <c r="C19" i="12" s="1"/>
  <c r="D19" i="12" s="1"/>
  <c r="D24" i="8"/>
  <c r="D23" i="8"/>
  <c r="D22" i="8"/>
  <c r="D21" i="8"/>
  <c r="D20" i="8"/>
  <c r="D19" i="8"/>
  <c r="D18" i="8"/>
  <c r="D17" i="8"/>
  <c r="D16" i="8"/>
  <c r="D15" i="8"/>
  <c r="D14" i="8"/>
  <c r="D15" i="16"/>
  <c r="D10" i="16"/>
  <c r="C11" i="16" s="1"/>
  <c r="D11" i="16" s="1"/>
  <c r="C12" i="16" s="1"/>
  <c r="D12" i="16" s="1"/>
  <c r="C13" i="16" s="1"/>
  <c r="D13" i="16" s="1"/>
  <c r="C14" i="16" s="1"/>
  <c r="D14" i="16" s="1"/>
  <c r="D16" i="14"/>
  <c r="D10" i="14"/>
  <c r="D13" i="13"/>
  <c r="D12" i="13"/>
  <c r="D11" i="13"/>
  <c r="D10" i="13"/>
  <c r="D15" i="12"/>
  <c r="D14" i="12"/>
  <c r="D13" i="12"/>
  <c r="D12" i="12"/>
  <c r="D11" i="12"/>
  <c r="D10" i="12"/>
  <c r="D11" i="9"/>
  <c r="D10" i="9"/>
  <c r="D11" i="8"/>
  <c r="D12" i="8"/>
  <c r="D10" i="8"/>
  <c r="D54" i="7"/>
  <c r="D52" i="7"/>
  <c r="D45" i="7"/>
  <c r="D42" i="7"/>
  <c r="C43" i="7" s="1"/>
  <c r="D43" i="7" s="1"/>
  <c r="C44" i="7" s="1"/>
  <c r="D44" i="7" s="1"/>
  <c r="D41" i="7"/>
  <c r="D37" i="7"/>
  <c r="D36" i="7"/>
  <c r="D28" i="7"/>
  <c r="D26"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6" i="7"/>
  <c r="D85" i="7"/>
  <c r="D73" i="7"/>
  <c r="D74" i="7"/>
  <c r="D72" i="7"/>
  <c r="D42" i="8"/>
  <c r="D29" i="1"/>
  <c r="D30" i="1"/>
  <c r="D31" i="1"/>
  <c r="D28" i="1"/>
  <c r="D20" i="5"/>
  <c r="D17" i="5"/>
  <c r="D18" i="5"/>
  <c r="D19" i="5"/>
  <c r="D16" i="5"/>
  <c r="D20" i="7"/>
  <c r="C22" i="7" s="1"/>
  <c r="D22" i="7" s="1"/>
  <c r="C23" i="7" s="1"/>
  <c r="D23" i="7" s="1"/>
  <c r="D17" i="7"/>
  <c r="D16" i="7"/>
  <c r="D63" i="6"/>
  <c r="D62" i="6"/>
  <c r="D57" i="6"/>
  <c r="D53" i="6"/>
  <c r="C54" i="6"/>
  <c r="D54" i="6" s="1"/>
  <c r="D40" i="6"/>
  <c r="D41" i="6"/>
  <c r="D39" i="6"/>
  <c r="D43" i="6"/>
  <c r="D44" i="6"/>
  <c r="D45" i="6"/>
  <c r="D42" i="6"/>
  <c r="D23" i="6"/>
  <c r="C24" i="6"/>
  <c r="D24" i="6" s="1"/>
  <c r="C25" i="6" s="1"/>
  <c r="D25" i="6" s="1"/>
  <c r="C26" i="6" s="1"/>
  <c r="D26" i="6" s="1"/>
  <c r="C27" i="6" s="1"/>
  <c r="D27" i="6" s="1"/>
  <c r="D26" i="5"/>
  <c r="C27" i="5" s="1"/>
  <c r="D27" i="5" s="1"/>
  <c r="C28" i="5" s="1"/>
  <c r="D28" i="5" s="1"/>
  <c r="E38" i="1"/>
  <c r="E37" i="1"/>
  <c r="E36" i="1"/>
  <c r="E35" i="1"/>
  <c r="E34" i="1"/>
  <c r="E33" i="1"/>
  <c r="E32" i="1"/>
  <c r="E27" i="1"/>
  <c r="E26" i="1"/>
  <c r="E25" i="1"/>
  <c r="E24" i="1"/>
  <c r="E23" i="1"/>
  <c r="E22" i="1"/>
  <c r="E21" i="1"/>
  <c r="E20" i="1"/>
  <c r="E19" i="1"/>
  <c r="E17" i="1"/>
  <c r="E16" i="1"/>
  <c r="E15" i="1"/>
  <c r="E12" i="1"/>
  <c r="E11" i="1"/>
  <c r="E10" i="1"/>
  <c r="D23" i="9"/>
  <c r="E23" i="9" s="1"/>
  <c r="E43" i="9" s="1"/>
  <c r="E51" i="7"/>
  <c r="E50" i="7"/>
  <c r="C29" i="16"/>
  <c r="D29" i="16"/>
  <c r="C13" i="10"/>
  <c r="D13" i="10" s="1"/>
  <c r="C14" i="10" s="1"/>
  <c r="D14" i="10" s="1"/>
  <c r="C16" i="12" s="1"/>
  <c r="D16" i="12" s="1"/>
  <c r="C17" i="12" s="1"/>
  <c r="D17" i="12" s="1"/>
  <c r="C14" i="13" s="1"/>
  <c r="D14" i="13" s="1"/>
  <c r="C15" i="13" s="1"/>
  <c r="D15" i="13" s="1"/>
  <c r="C16" i="13" s="1"/>
  <c r="D16" i="13" s="1"/>
  <c r="C17" i="13" s="1"/>
  <c r="D17" i="13" s="1"/>
  <c r="C18" i="13" s="1"/>
  <c r="D18" i="13" s="1"/>
  <c r="C19" i="13" s="1"/>
  <c r="D19" i="13" s="1"/>
  <c r="C17" i="14" s="1"/>
  <c r="D17" i="14" s="1"/>
  <c r="C18" i="14" s="1"/>
  <c r="D18" i="14" s="1"/>
  <c r="C43" i="8"/>
  <c r="D43" i="8" s="1"/>
  <c r="D27" i="10"/>
  <c r="C30" i="15"/>
  <c r="D30" i="15" s="1"/>
  <c r="D33" i="14"/>
  <c r="C42" i="14"/>
  <c r="D42" i="14" s="1"/>
  <c r="C43" i="14" s="1"/>
  <c r="D43" i="14" s="1"/>
  <c r="C29" i="14"/>
  <c r="D29" i="14" s="1"/>
  <c r="C17" i="15" s="1"/>
  <c r="D17" i="15" s="1"/>
  <c r="E39" i="1" l="1"/>
  <c r="D64" i="8"/>
  <c r="D12" i="14"/>
  <c r="C13" i="14" s="1"/>
  <c r="D13" i="14" s="1"/>
  <c r="C14" i="14" s="1"/>
  <c r="E14" i="14" s="1"/>
  <c r="E64" i="14" s="1"/>
  <c r="C19" i="14"/>
  <c r="D19" i="14" s="1"/>
  <c r="C20" i="14" s="1"/>
  <c r="D20" i="14" s="1"/>
  <c r="C21" i="14" s="1"/>
  <c r="D21" i="14" s="1"/>
  <c r="C16" i="16" s="1"/>
  <c r="D16" i="16" s="1"/>
  <c r="C17" i="16" s="1"/>
  <c r="D17" i="16" s="1"/>
  <c r="C34" i="14"/>
  <c r="D34" i="14" s="1"/>
  <c r="C18" i="15"/>
  <c r="D18" i="15" s="1"/>
  <c r="C19" i="15" s="1"/>
  <c r="D19" i="15" s="1"/>
  <c r="C20" i="15" s="1"/>
  <c r="D20" i="15" s="1"/>
  <c r="C21" i="15" s="1"/>
  <c r="D21" i="15" s="1"/>
  <c r="C22" i="15" s="1"/>
  <c r="D22" i="15" s="1"/>
  <c r="C23" i="15" s="1"/>
  <c r="D23" i="15" s="1"/>
  <c r="C24" i="15" s="1"/>
  <c r="D24" i="15" s="1"/>
  <c r="C25" i="15" s="1"/>
  <c r="D25" i="15" s="1"/>
  <c r="C55" i="15"/>
  <c r="D55" i="15" s="1"/>
  <c r="C56" i="15" s="1"/>
  <c r="D56" i="15" s="1"/>
  <c r="C20" i="16" s="1"/>
  <c r="D20" i="16" s="1"/>
  <c r="C21" i="16" s="1"/>
  <c r="D21" i="16" s="1"/>
  <c r="C22" i="16" s="1"/>
  <c r="D22" i="16" s="1"/>
  <c r="C23" i="16" s="1"/>
  <c r="D23" i="16" s="1"/>
  <c r="D29" i="4"/>
  <c r="E54" i="4"/>
  <c r="C30" i="14" l="1"/>
  <c r="D30" i="14" s="1"/>
  <c r="C31" i="14" s="1"/>
  <c r="D31" i="14" s="1"/>
  <c r="C32" i="14" s="1"/>
  <c r="D3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GE_Lima</author>
  </authors>
  <commentList>
    <comment ref="B44" authorId="0" shapeId="0" xr:uid="{00000000-0006-0000-0300-000001000000}">
      <text>
        <r>
          <rPr>
            <b/>
            <sz val="8"/>
            <color indexed="81"/>
            <rFont val="Tahoma"/>
            <family val="2"/>
          </rPr>
          <t>GE_Lima:</t>
        </r>
        <r>
          <rPr>
            <sz val="8"/>
            <color indexed="81"/>
            <rFont val="Tahoma"/>
            <family val="2"/>
          </rPr>
          <t xml:space="preserve">
VERIFICAR LONGITUD Y TRAZO DE CÓMO QUEDARA AL FINAL, POR ELIMINACION DEL CAB16N, ADEMAS DE CAMBIAR EL NOMBRE DEL TRAMO POR LA FALTA DE CONTINUIDAD POR UN PORTON. POR LO QUE EL NOMBRE TENDRIA QUE QUEDAR CA03E - CASERIO EL DIQUE - CA03E. LONGITUD DE 1.2 KM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Gilberto Efrain Lima Sagastume Lemus</author>
    <author>Miguel Angel Gonzalez Segovia</author>
    <author>Ministerio de Obras Públicas</author>
    <author>GE_Lima</author>
  </authors>
  <commentList>
    <comment ref="B48" authorId="0" shapeId="0" xr:uid="{00000000-0006-0000-0400-000001000000}">
      <text>
        <r>
          <rPr>
            <b/>
            <sz val="9"/>
            <color indexed="81"/>
            <rFont val="Tahoma"/>
            <family val="2"/>
          </rPr>
          <t>Gilberto Efrain Lima Sagastume Lemus:</t>
        </r>
        <r>
          <rPr>
            <sz val="9"/>
            <color indexed="81"/>
            <rFont val="Tahoma"/>
            <family val="2"/>
          </rPr>
          <t xml:space="preserve">
ya se necuentra en los contratos fovial 2021 como pavimentada</t>
        </r>
      </text>
    </comment>
    <comment ref="A69" authorId="1" shapeId="0" xr:uid="{00000000-0006-0000-0400-000002000000}">
      <text>
        <r>
          <rPr>
            <b/>
            <sz val="9"/>
            <color indexed="81"/>
            <rFont val="Tahoma"/>
            <family val="2"/>
          </rPr>
          <t>Miguel Angel Gonzalez Segovia:</t>
        </r>
        <r>
          <rPr>
            <sz val="9"/>
            <color indexed="81"/>
            <rFont val="Tahoma"/>
            <family val="2"/>
          </rPr>
          <t xml:space="preserve">
INCORPORACIÓN 2020 PARA RED DIC2019</t>
        </r>
      </text>
    </comment>
    <comment ref="A71" authorId="2" shapeId="0" xr:uid="{00000000-0006-0000-0400-000003000000}">
      <text>
        <r>
          <rPr>
            <b/>
            <sz val="9"/>
            <color indexed="81"/>
            <rFont val="Tahoma"/>
            <family val="2"/>
          </rPr>
          <t>Ministerio de Obras Públicas:</t>
        </r>
        <r>
          <rPr>
            <sz val="9"/>
            <color indexed="81"/>
            <rFont val="Tahoma"/>
            <family val="2"/>
          </rPr>
          <t xml:space="preserve">
INCOPORACION DICIEMBRE 2021</t>
        </r>
      </text>
    </comment>
    <comment ref="A115" authorId="3" shapeId="0" xr:uid="{00000000-0006-0000-0400-000004000000}">
      <text>
        <r>
          <rPr>
            <b/>
            <sz val="8"/>
            <color indexed="81"/>
            <rFont val="Tahoma"/>
            <family val="2"/>
          </rPr>
          <t>GE_Lima:</t>
        </r>
        <r>
          <rPr>
            <sz val="8"/>
            <color indexed="81"/>
            <rFont val="Tahoma"/>
            <family val="2"/>
          </rPr>
          <t xml:space="preserve">
poner la longitud solo de los dos primeros tramos
INCORPORACION 2020 A RED DIC2019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Miguel Angel Gonzalez Segovia</author>
  </authors>
  <commentList>
    <comment ref="A49" authorId="0" shapeId="0" xr:uid="{00000000-0006-0000-0500-000001000000}">
      <text>
        <r>
          <rPr>
            <b/>
            <sz val="9"/>
            <color indexed="81"/>
            <rFont val="Tahoma"/>
            <family val="2"/>
          </rPr>
          <t>Miguel Angel Gonzalez Segovia:</t>
        </r>
        <r>
          <rPr>
            <sz val="9"/>
            <color indexed="81"/>
            <rFont val="Tahoma"/>
            <family val="2"/>
          </rPr>
          <t xml:space="preserve">
INCORPORACION 2020 RED DIC2019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GE_Lima</author>
  </authors>
  <commentList>
    <comment ref="B29" authorId="0" shapeId="0" xr:uid="{00000000-0006-0000-0600-000001000000}">
      <text>
        <r>
          <rPr>
            <b/>
            <sz val="8"/>
            <color indexed="81"/>
            <rFont val="Tahoma"/>
            <family val="2"/>
          </rPr>
          <t>GE_Lima:</t>
        </r>
        <r>
          <rPr>
            <sz val="8"/>
            <color indexed="81"/>
            <rFont val="Tahoma"/>
            <family val="2"/>
          </rPr>
          <t xml:space="preserve">
DOBLE TRATAMIENTO</t>
        </r>
      </text>
    </comment>
    <comment ref="B30" authorId="0" shapeId="0" xr:uid="{00000000-0006-0000-0600-000002000000}">
      <text>
        <r>
          <rPr>
            <b/>
            <sz val="8"/>
            <color indexed="81"/>
            <rFont val="Tahoma"/>
            <family val="2"/>
          </rPr>
          <t>GE_Lima:</t>
        </r>
        <r>
          <rPr>
            <sz val="8"/>
            <color indexed="81"/>
            <rFont val="Tahoma"/>
            <family val="2"/>
          </rPr>
          <t xml:space="preserve">
DOBLE TRATAMIENTO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miguel.gonzalez</author>
    <author>GE_Lima</author>
  </authors>
  <commentList>
    <comment ref="A29" authorId="0" shapeId="0" xr:uid="{00000000-0006-0000-0700-000001000000}">
      <text>
        <r>
          <rPr>
            <b/>
            <sz val="9"/>
            <color indexed="81"/>
            <rFont val="Tahoma"/>
            <family val="2"/>
          </rPr>
          <t>miguel.gonzalez:</t>
        </r>
        <r>
          <rPr>
            <sz val="9"/>
            <color indexed="81"/>
            <rFont val="Tahoma"/>
            <family val="2"/>
          </rPr>
          <t xml:space="preserve">
Tramo Imprimado
</t>
        </r>
      </text>
    </comment>
    <comment ref="B48" authorId="1" shapeId="0" xr:uid="{00000000-0006-0000-0700-000002000000}">
      <text>
        <r>
          <rPr>
            <b/>
            <sz val="8"/>
            <color indexed="81"/>
            <rFont val="Tahoma"/>
            <family val="2"/>
          </rPr>
          <t>GE_Lima:</t>
        </r>
        <r>
          <rPr>
            <sz val="8"/>
            <color indexed="81"/>
            <rFont val="Tahoma"/>
            <family val="2"/>
          </rPr>
          <t xml:space="preserve">
PASAR A PAVIMENTADA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Gilberto Efrain Lima Sagastume Lemus</author>
    <author>GE_Lima</author>
  </authors>
  <commentList>
    <comment ref="A28" authorId="0" shapeId="0" xr:uid="{00000000-0006-0000-0800-000001000000}">
      <text>
        <r>
          <rPr>
            <b/>
            <sz val="9"/>
            <color indexed="81"/>
            <rFont val="Tahoma"/>
            <family val="2"/>
          </rPr>
          <t>Gilberto Efrain Lima Sagastume Lemus:</t>
        </r>
        <r>
          <rPr>
            <sz val="9"/>
            <color indexed="81"/>
            <rFont val="Tahoma"/>
            <family val="2"/>
          </rPr>
          <t xml:space="preserve">
Se ha incorporado en nota DMOPT-594-07/07/2021</t>
        </r>
      </text>
    </comment>
    <comment ref="A29" authorId="1" shapeId="0" xr:uid="{00000000-0006-0000-0800-000002000000}">
      <text>
        <r>
          <rPr>
            <b/>
            <sz val="8"/>
            <color indexed="81"/>
            <rFont val="Tahoma"/>
            <family val="2"/>
          </rPr>
          <t>GE_Lima:</t>
        </r>
        <r>
          <rPr>
            <sz val="8"/>
            <color indexed="81"/>
            <rFont val="Tahoma"/>
            <family val="2"/>
          </rPr>
          <t xml:space="preserve">
FONPRODE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GE_Lima</author>
  </authors>
  <commentList>
    <comment ref="A52" authorId="0" shapeId="0" xr:uid="{00000000-0006-0000-0A00-000001000000}">
      <text>
        <r>
          <rPr>
            <b/>
            <sz val="8"/>
            <color indexed="81"/>
            <rFont val="Tahoma"/>
            <family val="2"/>
          </rPr>
          <t>GE_Lima:</t>
        </r>
        <r>
          <rPr>
            <sz val="8"/>
            <color indexed="81"/>
            <rFont val="Tahoma"/>
            <family val="2"/>
          </rPr>
          <t xml:space="preserve">
FOVIAL LA DEJA COMO TIERRA, POR RECOMENDACIÓN DE LA GT
TRATAMIENTO SUPERFICIAL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GE_Lima</author>
  </authors>
  <commentList>
    <comment ref="A62" authorId="0" shapeId="0" xr:uid="{00000000-0006-0000-0B00-000001000000}">
      <text>
        <r>
          <rPr>
            <b/>
            <sz val="8"/>
            <color indexed="81"/>
            <rFont val="Tahoma"/>
            <family val="2"/>
          </rPr>
          <t>GE_Lima:</t>
        </r>
        <r>
          <rPr>
            <sz val="8"/>
            <color indexed="81"/>
            <rFont val="Tahoma"/>
            <family val="2"/>
          </rPr>
          <t xml:space="preserve">
FONPRODE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GE_Lima</author>
    <author>Ministerio de Obras Públicas</author>
  </authors>
  <commentList>
    <comment ref="A34" authorId="0" shapeId="0" xr:uid="{00000000-0006-0000-0D00-000001000000}">
      <text>
        <r>
          <rPr>
            <b/>
            <sz val="8"/>
            <color indexed="81"/>
            <rFont val="Tahoma"/>
            <family val="2"/>
          </rPr>
          <t>GE_Lima:</t>
        </r>
        <r>
          <rPr>
            <sz val="8"/>
            <color indexed="81"/>
            <rFont val="Tahoma"/>
            <family val="2"/>
          </rPr>
          <t xml:space="preserve">
Proyecto BID finalizado 2020 pasa de nopav a pav</t>
        </r>
      </text>
    </comment>
    <comment ref="A47" authorId="1" shapeId="0" xr:uid="{00000000-0006-0000-0D00-000002000000}">
      <text>
        <r>
          <rPr>
            <b/>
            <sz val="9"/>
            <color indexed="81"/>
            <rFont val="Tahoma"/>
            <family val="2"/>
          </rPr>
          <t>Ministerio de Obras Públicas:</t>
        </r>
        <r>
          <rPr>
            <sz val="9"/>
            <color indexed="81"/>
            <rFont val="Tahoma"/>
            <family val="2"/>
          </rPr>
          <t xml:space="preserve">
INCORPORACION DICIEMBRE 2010</t>
        </r>
      </text>
    </comment>
  </commentList>
</comments>
</file>

<file path=xl/sharedStrings.xml><?xml version="1.0" encoding="utf-8"?>
<sst xmlns="http://schemas.openxmlformats.org/spreadsheetml/2006/main" count="2010" uniqueCount="1082">
  <si>
    <t xml:space="preserve">República de El Salvador </t>
  </si>
  <si>
    <t xml:space="preserve">Ministerio de Obras Públicas </t>
  </si>
  <si>
    <t>Dirección de Planificación de la Obra Pública - VMOP</t>
  </si>
  <si>
    <t>Subdirección de Administración de Obras de Paso y de Inventarios Viales</t>
  </si>
  <si>
    <r>
      <t xml:space="preserve">DEPARTAMENTO DE </t>
    </r>
    <r>
      <rPr>
        <b/>
        <sz val="14"/>
        <color indexed="8"/>
        <rFont val="Times New Roman"/>
        <family val="1"/>
      </rPr>
      <t>AHUACHAPÁN</t>
    </r>
  </si>
  <si>
    <t>LISTADO DE LA RED PAVIMENTADA</t>
  </si>
  <si>
    <t>Kms. de Inventario</t>
  </si>
  <si>
    <t>Código</t>
  </si>
  <si>
    <t>Tramo</t>
  </si>
  <si>
    <t>Km. Inicio</t>
  </si>
  <si>
    <t>Km. Final</t>
  </si>
  <si>
    <t>Long. (Km.)</t>
  </si>
  <si>
    <t>Categoría Funcional</t>
  </si>
  <si>
    <t>AHU01N</t>
  </si>
  <si>
    <t>CA02W - San Francisco Menéndez (Final Avenida Fermín Pineda)</t>
  </si>
  <si>
    <t>Terciaria Modificada</t>
  </si>
  <si>
    <t>AHU02S</t>
  </si>
  <si>
    <r>
      <t>Ahuachapán (5</t>
    </r>
    <r>
      <rPr>
        <vertAlign val="superscript"/>
        <sz val="10"/>
        <rFont val="Arial"/>
        <family val="2"/>
      </rPr>
      <t>a</t>
    </r>
    <r>
      <rPr>
        <sz val="10"/>
        <rFont val="Arial"/>
        <family val="2"/>
      </rPr>
      <t xml:space="preserve"> C.Pte.) - Tacuba (9</t>
    </r>
    <r>
      <rPr>
        <vertAlign val="superscript"/>
        <sz val="10"/>
        <rFont val="Arial"/>
        <family val="2"/>
      </rPr>
      <t>a</t>
    </r>
    <r>
      <rPr>
        <sz val="10"/>
        <rFont val="Arial"/>
        <family val="2"/>
      </rPr>
      <t xml:space="preserve"> C.Pte. - Ote.)</t>
    </r>
  </si>
  <si>
    <t>AHU03S</t>
  </si>
  <si>
    <t>CA02W - La Hachadura (Et. AHU25S)</t>
  </si>
  <si>
    <t>AHU04N</t>
  </si>
  <si>
    <t>CA08W (Ahuachapán) - La Coyotera - Et. AHU08E (Tramo Pavimentado)</t>
  </si>
  <si>
    <t>AHU05W</t>
  </si>
  <si>
    <t>CA08W (Arco Durán) - Los Toles (Tramo pavimentado)</t>
  </si>
  <si>
    <t>Rural Modificada</t>
  </si>
  <si>
    <t>AHU09W</t>
  </si>
  <si>
    <t>AHU02S - Hda. La Carrasposa (Tramos Pavimentados)</t>
  </si>
  <si>
    <t>AHU11N</t>
  </si>
  <si>
    <t>Atiquizaya (7ª Av. Nte.) - San Lorenzo (Et. 1ª C. Pte.)</t>
  </si>
  <si>
    <t>AHU13W</t>
  </si>
  <si>
    <t>Tacuba - Concepción de Ataco (Et. CA08W)</t>
  </si>
  <si>
    <t>AHU20N</t>
  </si>
  <si>
    <t>AHU17S San José El Naranjo - Monte Hermoso (Tramo Pavimentado)</t>
  </si>
  <si>
    <t>AHU21N</t>
  </si>
  <si>
    <t>CA02W - Ahuachapio - San Miguelito - Parque El Imposible (Tramo Pavimentado)</t>
  </si>
  <si>
    <t>AHU24S</t>
  </si>
  <si>
    <t>CA02W - Garita Palmera</t>
  </si>
  <si>
    <t>AHU26N</t>
  </si>
  <si>
    <t>Ahuachapán (AHU05W) - Cantón Chancuyo - Las Palmeras</t>
  </si>
  <si>
    <t>AHU27N</t>
  </si>
  <si>
    <t>RN13W - El Refugio</t>
  </si>
  <si>
    <t>AHU30N</t>
  </si>
  <si>
    <t>CA08W - Laguna Verde (Tramo Pavimentado)</t>
  </si>
  <si>
    <t>AHU31S</t>
  </si>
  <si>
    <t>RN13W (El Refugio) - El Arado (Tramo Pavimentado)</t>
  </si>
  <si>
    <t>CA02W</t>
  </si>
  <si>
    <t>LD. Sonsonate - Dv. San Francisco Menéndez</t>
  </si>
  <si>
    <t>Primaria</t>
  </si>
  <si>
    <t>Dv. San Francisco Menéndez - Dv. La Hachadura</t>
  </si>
  <si>
    <t>Dv. La Hachadura - Frontera Guatemala</t>
  </si>
  <si>
    <t>CA08W</t>
  </si>
  <si>
    <t>LD. Sonsonate - Apaneca (Dv. AHU30N a Laguna Verde)</t>
  </si>
  <si>
    <t>Secundaria</t>
  </si>
  <si>
    <t>Apaneca (Dv. AHU30N a Laguna Verde) - Dv. Concepción de Ataco</t>
  </si>
  <si>
    <t>Dv. Concepción de Ataco - Ahuachapán (Et. RN13W)</t>
  </si>
  <si>
    <t>Ahuachapán (Et. RN13W) - Frontera Las Chinamas  (Incluye la 6ª Calle Oriente - Poniente de Ahuachapán)</t>
  </si>
  <si>
    <t>RN13AW</t>
  </si>
  <si>
    <t xml:space="preserve">By Pass Ahuachapán (RN13W - Et. CA08W) </t>
  </si>
  <si>
    <t>RN13W</t>
  </si>
  <si>
    <t>LD. Santa Ana - Dv. Atiquizaya</t>
  </si>
  <si>
    <t>Especial</t>
  </si>
  <si>
    <t>Dv. Atiquizaya - Dv. By Pass Ahuachapán</t>
  </si>
  <si>
    <t>Dv. By Pass Ahuachapán - CA08W</t>
  </si>
  <si>
    <t>RN15S</t>
  </si>
  <si>
    <t>CA08W - Jujutla (3ª C.Pte.-Ote.)</t>
  </si>
  <si>
    <t>Jujutla (3ª C.Pte.-Ote.) - Guaymango (Incluye Tramo Urbano de Guaymango)</t>
  </si>
  <si>
    <t>Guaymango - LD. Sonsonate</t>
  </si>
  <si>
    <t>SUB - TOTAL …</t>
  </si>
  <si>
    <r>
      <t xml:space="preserve">DEPARTAMENTO DE </t>
    </r>
    <r>
      <rPr>
        <b/>
        <sz val="14"/>
        <color indexed="8"/>
        <rFont val="Times New Roman"/>
        <family val="1"/>
      </rPr>
      <t>SANTA ANA</t>
    </r>
  </si>
  <si>
    <t>CA01W</t>
  </si>
  <si>
    <t>LD. La Libertad - Dv. Lago de Coatepeque (Int. RN10)</t>
  </si>
  <si>
    <t>Derivadores CA01W - RN10</t>
  </si>
  <si>
    <t>Dv. Lago de Coatepeque (Int. RN10) - Dv. Santa Ana (Int. CA12N)</t>
  </si>
  <si>
    <t>Derivadores CA01W - CA12N</t>
  </si>
  <si>
    <t>Dv. Santa Ana (Int. CA12N) - CA12S</t>
  </si>
  <si>
    <t>CA12S - Dv. Chalchuapa</t>
  </si>
  <si>
    <t>Dv. Chalchuapa - Dv. El Porvenir</t>
  </si>
  <si>
    <t>Dv. El Porvenir - Candelaria de La Frontera (Calle 2 de febrero)</t>
  </si>
  <si>
    <t>Candelaria de La Frontera (Calle 2 de febrero) - Límite Frontera San Cristóbal</t>
  </si>
  <si>
    <t>CA12N</t>
  </si>
  <si>
    <t>Int. SAN26S - CA01W - Dv. El Congo (RN09W)</t>
  </si>
  <si>
    <t>Rotonda CA12N - Eje 15</t>
  </si>
  <si>
    <t>Rotonda CA12N - Eje 5</t>
  </si>
  <si>
    <t>Dv. El Congo (RN09W) - Dv. Santa Ana (Int. Eje 17)</t>
  </si>
  <si>
    <t>Derivador Eje 17 (Dv. Santa Ana) - CA12N</t>
  </si>
  <si>
    <t>Dv. Santa Ana (Int. Eje 17) - Dv. Texistepeque</t>
  </si>
  <si>
    <t>Dv. Texistepeque - Río Guajoyo</t>
  </si>
  <si>
    <t>Río Guajoyo - By Pass Metapán</t>
  </si>
  <si>
    <t>By Pass Metapán - Frontera Anguiatú</t>
  </si>
  <si>
    <t>CA12S</t>
  </si>
  <si>
    <t>CA01W - LD. Sonsonate</t>
  </si>
  <si>
    <t>CA03W</t>
  </si>
  <si>
    <t>LD. Chalatenango - CA12N (Metapán)</t>
  </si>
  <si>
    <t>RN09W</t>
  </si>
  <si>
    <t>LD. La Libertad - Dv. El Congo</t>
  </si>
  <si>
    <t>Dv. El Congo - Coatepeque (2ª C. Ote.)</t>
  </si>
  <si>
    <t>Coatepeque (2ª C. Ote.) - CA12N (Redondel)</t>
  </si>
  <si>
    <t>RN10N</t>
  </si>
  <si>
    <t>CA01W - El Congo - Et. RN09W</t>
  </si>
  <si>
    <t>RN10S</t>
  </si>
  <si>
    <t>CA01W - Dv. Chalchuapa (Triángulo)</t>
  </si>
  <si>
    <t>Dv. Chalchuapa (Triángulo) - LD. Ahuachapán</t>
  </si>
  <si>
    <t>SAN01S</t>
  </si>
  <si>
    <t>RN10S - Lago de Coatepeque</t>
  </si>
  <si>
    <t>SAN02S</t>
  </si>
  <si>
    <t>RN10S - Cerro Verde</t>
  </si>
  <si>
    <t>SAN03E</t>
  </si>
  <si>
    <t xml:space="preserve">RN09W - El Sálamo </t>
  </si>
  <si>
    <t xml:space="preserve">El Sálamo - LD. La Libertad (Inicio LIB30E a San Pablo Tacachico) </t>
  </si>
  <si>
    <t>SAN04E</t>
  </si>
  <si>
    <t>CA01W - Chilcuyo (Tramo Pavimentado)</t>
  </si>
  <si>
    <t>SAN07N</t>
  </si>
  <si>
    <t xml:space="preserve">RN13W - San Sebastián Salitrillo             </t>
  </si>
  <si>
    <t>SAN08S</t>
  </si>
  <si>
    <t xml:space="preserve">SAN14S El Porvenir - Et. RN13W </t>
  </si>
  <si>
    <t>SAN09N</t>
  </si>
  <si>
    <t>CA01W - San Jerónimo - La Parada - El Paraíso  (Tramo Pavimentado)</t>
  </si>
  <si>
    <t>SAN14S</t>
  </si>
  <si>
    <t>El Porvenir - Et. RN13W Chalchuapa (Tramos Pavimentados)</t>
  </si>
  <si>
    <t>SAN16N</t>
  </si>
  <si>
    <t>RN13W - El Coco - Frontera Guatemala (Tramo pavimentado)</t>
  </si>
  <si>
    <t>SAN18W**</t>
  </si>
  <si>
    <t>CA12N - El Tablón (Tramos Pavimentados)</t>
  </si>
  <si>
    <t>SAN18W</t>
  </si>
  <si>
    <t>San Antonio Pajonal (4ª C. Pte.) - Santiago de La Frontera</t>
  </si>
  <si>
    <t>Santiago de La Frontera - CA01W</t>
  </si>
  <si>
    <t>SAN20W</t>
  </si>
  <si>
    <t>Metapán (Puente Río San José) - El Ronco - Hacienda La Soledad</t>
  </si>
  <si>
    <t>SAN20AW</t>
  </si>
  <si>
    <t xml:space="preserve"> By Pass Metapán (CA12N - Et. SAN20W)</t>
  </si>
  <si>
    <t>SAN34W</t>
  </si>
  <si>
    <t>CA03W - Santa Rosa Guachipilín</t>
  </si>
  <si>
    <t>**</t>
  </si>
  <si>
    <t>Tramos pavimentados a partir de los estacionamientos:</t>
  </si>
  <si>
    <t>2+490 al 2+600 = 110.00 mts.</t>
  </si>
  <si>
    <t>2+910 al 3+220 = 310.00 mts.</t>
  </si>
  <si>
    <r>
      <t xml:space="preserve">DEPARTAMENTO DE </t>
    </r>
    <r>
      <rPr>
        <b/>
        <sz val="14"/>
        <color indexed="8"/>
        <rFont val="Times New Roman"/>
        <family val="1"/>
      </rPr>
      <t>SONSONATE</t>
    </r>
  </si>
  <si>
    <t>LD. La Libertad - Dv. Santa Isabel Ishuatán</t>
  </si>
  <si>
    <t>Dv. Santa Isabel Ishuatán - CA12S</t>
  </si>
  <si>
    <t>Derivador Int. CA02W - CA12S</t>
  </si>
  <si>
    <t>CA12S - Dv. Guaymango</t>
  </si>
  <si>
    <t>Dv. Guaymango - LD. Ahuachapán</t>
  </si>
  <si>
    <t>LD. La Libertad - Dv. Armenia</t>
  </si>
  <si>
    <t>Dv. Armenia - Dv. Cerro Verde</t>
  </si>
  <si>
    <t>Dv. Cerro Verde - Dv. San Julián</t>
  </si>
  <si>
    <t>Dv. San Julián - Dv. Atecozol</t>
  </si>
  <si>
    <t>Dv. Atecozol - Dv. Izalco</t>
  </si>
  <si>
    <t>Dv. Izalco - Int. inicio CA8AW con Eje 1 Sonsonate</t>
  </si>
  <si>
    <t>Sonsonate (Int. Eje 3 con Eje 4) - Dv. Nahuizalco</t>
  </si>
  <si>
    <t>Dv. Nahuizalco - Dv. Juayúa</t>
  </si>
  <si>
    <t>Dv. Juayúa - LD. Ahuachapán</t>
  </si>
  <si>
    <t>LD. Santa Ana - Dv. Juayúa</t>
  </si>
  <si>
    <t>Dv. Juayúa - Int. Eje 1 Sonsonate</t>
  </si>
  <si>
    <t>Sonsonate By Pass Sur (final CA8AW) - Dv. La Libertad</t>
  </si>
  <si>
    <t>Dv. La Libertad - Dv. La Hachadura</t>
  </si>
  <si>
    <t>Dv. La Hachadura - Puerto Acajutla</t>
  </si>
  <si>
    <t>CA8AW</t>
  </si>
  <si>
    <t>By Pass Sonsonate (CA08W - Et. CA12S)</t>
  </si>
  <si>
    <t>Derivador Norte By Pass Sonsonate</t>
  </si>
  <si>
    <t>Derivador Sur By Pass Sonsonate</t>
  </si>
  <si>
    <t>LD. Santa Ana - CA08W</t>
  </si>
  <si>
    <t>RN11S</t>
  </si>
  <si>
    <t>CA08W - San Julián (Incluye Corredor Urbano)</t>
  </si>
  <si>
    <t>San Julián - Santa Isabel Ishuatán (Incluye Corredor Urbano)</t>
  </si>
  <si>
    <t>Santa Isabel Ishuatán - CA02W</t>
  </si>
  <si>
    <t>RN12W</t>
  </si>
  <si>
    <t>CA12S - Juayúa (Et. Calle Merceditas Cáceres)</t>
  </si>
  <si>
    <t>Juayúa - CA08W (Incluye Calle Merceditas Cáceres y Pje. San Juan)</t>
  </si>
  <si>
    <t>LD. Ahuachapán - CA02W</t>
  </si>
  <si>
    <t>SON02W</t>
  </si>
  <si>
    <t>CA08W - Atecozol</t>
  </si>
  <si>
    <t>Atecozol - Izalco (Int. 4ª Av. Nte. y 9ª C. Ote.)</t>
  </si>
  <si>
    <t>SON03S</t>
  </si>
  <si>
    <t>CA08W - Armenia (Int. Calle Alberto Masferrer)</t>
  </si>
  <si>
    <t>SON04S</t>
  </si>
  <si>
    <t>CA08W - Caluco</t>
  </si>
  <si>
    <t>SON05S</t>
  </si>
  <si>
    <t>CA12S - Los Cobanos</t>
  </si>
  <si>
    <t>SON09S</t>
  </si>
  <si>
    <t>San Antonio del Monte (3ª Av. Sur) - Las Hojas</t>
  </si>
  <si>
    <t>SON12S</t>
  </si>
  <si>
    <t>Salcoatitán - Santa Catarina Masahuat (Tramo Pavimentado)</t>
  </si>
  <si>
    <t xml:space="preserve">Santa Catarina Masahuat (Entrada) - Et SON19N </t>
  </si>
  <si>
    <t>SON14S</t>
  </si>
  <si>
    <t>RN10S - Las Lajas (Tramo Pavimentado)</t>
  </si>
  <si>
    <t>SON16S</t>
  </si>
  <si>
    <t>Caluco - Vía férrea (La Ensenada)</t>
  </si>
  <si>
    <t>SON19N</t>
  </si>
  <si>
    <t>San Antonio del Monte (Intersección con 2ª Av. Sur) - Santo Domingo de Guzmán</t>
  </si>
  <si>
    <t>Santo Domingo de Guzmán - San Pedro Puxtla</t>
  </si>
  <si>
    <t>SON22N</t>
  </si>
  <si>
    <t>Cuisnahuat - Et RN11S</t>
  </si>
  <si>
    <t>SON24S **</t>
  </si>
  <si>
    <t>CA02W - Metalío (Tramo Pavimentado)</t>
  </si>
  <si>
    <t>SON28E</t>
  </si>
  <si>
    <t>CA08W - Nahuizalco</t>
  </si>
  <si>
    <t>SON38N</t>
  </si>
  <si>
    <t>Sonsonate - Loma del Muerto - SON08S. (Tramo Pavimentado)</t>
  </si>
  <si>
    <t>Incluye tramo del Blvd. Metalío hasta el puente, longitud es en kms-Calzada</t>
  </si>
  <si>
    <r>
      <t xml:space="preserve">DEPARTAMENTO DE </t>
    </r>
    <r>
      <rPr>
        <b/>
        <sz val="14"/>
        <color indexed="8"/>
        <rFont val="Times New Roman"/>
        <family val="1"/>
      </rPr>
      <t>CHALATENANGO</t>
    </r>
  </si>
  <si>
    <t>CA04N - Nueva Concepción (Dv. CHA34W)</t>
  </si>
  <si>
    <t>Nueva Concepción (Dv. CHA34W) - LD. Santa Ana (El Matazano)</t>
  </si>
  <si>
    <t>CA03E</t>
  </si>
  <si>
    <t>CA04N - Dv. El Paraíso</t>
  </si>
  <si>
    <t>Dv. El Paraíso - Dv. El Dorado</t>
  </si>
  <si>
    <t>Dv. El Dorado - Dv. Chalatenango (Inicio By Pass Chalatenango)</t>
  </si>
  <si>
    <t>By Pass Chalatenango (Dv. Chalatenango - Dv. Chiapas)</t>
  </si>
  <si>
    <t>Dv. Chiapas - Inicio By Pass Guarjila</t>
  </si>
  <si>
    <t>By Pass Guarjila (Dv. Guarjila Poniente - Dv. Guarjila Oriente)</t>
  </si>
  <si>
    <t>Fin By Pass Guarjila - Dv. CHA07E (San José Las Flores - Arcatao)</t>
  </si>
  <si>
    <t>Dv. CHA07E (San José Las Flores - Arcatao) - Inicio By Pass San Isidro Labrador</t>
  </si>
  <si>
    <t>By Pass San Isidro Labrador (Dv. San Isidro Labrador Poniente - Dv. San Isidro Labrador Oriente)</t>
  </si>
  <si>
    <t>Fin By Pass San Isidro Labrador - Dv. San Antonio de La Cruz (CHA07S)</t>
  </si>
  <si>
    <t>Dv. San Antonio de La Cruz (CHA07S) - LD. Cabañas (Incluye Puente Nombre de Jesús)</t>
  </si>
  <si>
    <t>CA04N</t>
  </si>
  <si>
    <t>LD. San Salvador (Entrada puente Colima) - CA03 (Amayo)</t>
  </si>
  <si>
    <t>CA03 (Amayo) - Dv. Tejutla</t>
  </si>
  <si>
    <t>Dv. Tejutla - La Palma</t>
  </si>
  <si>
    <t>La Palma - Dv. Citalá</t>
  </si>
  <si>
    <t>Dv. Citalá - Frontera El Poy</t>
  </si>
  <si>
    <t>CHA01E</t>
  </si>
  <si>
    <t>CA04N - Tejutla (Fin Concreto Hidráulico)</t>
  </si>
  <si>
    <t>CHA02N</t>
  </si>
  <si>
    <t>CA03E - El Paraíso</t>
  </si>
  <si>
    <t>CHA03S</t>
  </si>
  <si>
    <t>CA03E - El Dorado</t>
  </si>
  <si>
    <t>CHA04E</t>
  </si>
  <si>
    <t>Chalatenango (Int. 2ª y 4ª C.Ote.) - Canyuco - Cantón Chiapas (Tramo pavimentado)</t>
  </si>
  <si>
    <t>CHA05N</t>
  </si>
  <si>
    <t xml:space="preserve">CA03E - Concepción Quezaltepeque (Et. CHA06N) </t>
  </si>
  <si>
    <t>CHA06N</t>
  </si>
  <si>
    <t>Concepción Quezaltepeque (Et. CHA06N)  - Comalapa (Entrada)</t>
  </si>
  <si>
    <t>Comalapa (Incluye Corredor Urbano) - La Laguna</t>
  </si>
  <si>
    <t>CHA07E</t>
  </si>
  <si>
    <t>Chalatenango Intersección Calle Morazán y Calle Dolores Martell - Dv. Las Vueltas</t>
  </si>
  <si>
    <t>Dv. Las Vueltas - Et. CA03E</t>
  </si>
  <si>
    <t>Inicio By Pass Guarjila - Dv. San Antonio Los Ranchos</t>
  </si>
  <si>
    <t>Dv. San Antonio Los Ranchos - Fin By Pass Guarjila</t>
  </si>
  <si>
    <t>CA03E (Dv. San Isidro Labrador) - San José Las Flores</t>
  </si>
  <si>
    <t>San José Las Flores - Nueva Trinidad</t>
  </si>
  <si>
    <t>Nueva Trinidad - Arcatao (Calle Dubón)</t>
  </si>
  <si>
    <t>CHA07S</t>
  </si>
  <si>
    <t>CHA08E (Entrada San Isidro Labrador) - ET. CA03E</t>
  </si>
  <si>
    <t>CA03E - San Antonio de La Cruz (Plaza)</t>
  </si>
  <si>
    <t>CA03E - Caserío El Dique . CA03E</t>
  </si>
  <si>
    <t>CA03E - Nombre de Jesús (Et. CHA07S Tramo No Pavimentado) Incluye Corredor Urbano</t>
  </si>
  <si>
    <t>CHA08E</t>
  </si>
  <si>
    <t>CA03E - San Isidro Labrador (Entrada)</t>
  </si>
  <si>
    <t>CHA09S</t>
  </si>
  <si>
    <t>Chalatenango (Calle La Sierpe) - Dv. San Miguel de Mercedes</t>
  </si>
  <si>
    <t>San Antonio Los Ranchos (Salida) - CHA07E (Guarjila)</t>
  </si>
  <si>
    <t>CHA10S</t>
  </si>
  <si>
    <t>CHA09S - Azacualpa</t>
  </si>
  <si>
    <t>Azacualpa - Et CHA11S (San Francisco Lempa)</t>
  </si>
  <si>
    <t>CHA11S</t>
  </si>
  <si>
    <t>San Francisco Lempa - San Luis del Carmen</t>
  </si>
  <si>
    <t>CHA12N</t>
  </si>
  <si>
    <t>CA03E - Santa Rita</t>
  </si>
  <si>
    <t>CHA13N</t>
  </si>
  <si>
    <t>CA03E - San  Rafael (Salida)</t>
  </si>
  <si>
    <t>San  Rafael (Salida) - Dulce  Nombre de María (Salida)</t>
  </si>
  <si>
    <t>CHA17N</t>
  </si>
  <si>
    <t>CA03E - Aldeita (Final de la vía de concreto)</t>
  </si>
  <si>
    <t>CHA18N</t>
  </si>
  <si>
    <t>CA04N - La Reina (Entrada - Puente Existente)</t>
  </si>
  <si>
    <t>CHA20N</t>
  </si>
  <si>
    <t>CA03W – Entrada Agua Caliente</t>
  </si>
  <si>
    <t>CHA25N</t>
  </si>
  <si>
    <t>LD. La Libertad - El Gavilán - Nueva Concepción (Tramo Pavimentado)</t>
  </si>
  <si>
    <t>CHA25A</t>
  </si>
  <si>
    <t>Puente San Isidro (El Progreso, Río Lempa) - CHA25N</t>
  </si>
  <si>
    <t>CHA27E</t>
  </si>
  <si>
    <t>Dv. By Pass Chalatenango - Chalatenango (Inicio 8ª C. Pte.)</t>
  </si>
  <si>
    <t>CHA29E</t>
  </si>
  <si>
    <t>CA04N - San Ignacio - Caserío Río Chiquito</t>
  </si>
  <si>
    <t>CHA30W</t>
  </si>
  <si>
    <t>CA04N - Citalá</t>
  </si>
  <si>
    <t>CHA34W</t>
  </si>
  <si>
    <t>CA03W - Nueva Concepción (Int. 3ª Av. Sur)</t>
  </si>
  <si>
    <t>CHA35E</t>
  </si>
  <si>
    <t>CA04N (prolongación de Calle Independencia)-Río La Palma</t>
  </si>
  <si>
    <t>CHA37E</t>
  </si>
  <si>
    <t>CHA20N – Caserío Metayate</t>
  </si>
  <si>
    <r>
      <t xml:space="preserve">DEPARTAMENTO DE </t>
    </r>
    <r>
      <rPr>
        <b/>
        <sz val="14"/>
        <color indexed="8"/>
        <rFont val="Times New Roman"/>
        <family val="1"/>
      </rPr>
      <t>LA LIBERTAD</t>
    </r>
  </si>
  <si>
    <t>LD. San Salvador (Int. Av. La Revolución) - Santa Tecla (Las Delicias)</t>
  </si>
  <si>
    <t>Santa Tecla ( Las Delicias) - La Cuchilla (Int. CA08W)</t>
  </si>
  <si>
    <t>La Cuchilla (Int. CA08W) - Dv. Quezaltepeque</t>
  </si>
  <si>
    <t>Dv. Quezaltepeque - Dv. Ciudad Arce</t>
  </si>
  <si>
    <t>Dv. Ciudad Arce - LD. Santa Ana</t>
  </si>
  <si>
    <t>CA04S - LD. Sonsonate (Incluye 2ª C. Ote.-Pte. de La Libertad)</t>
  </si>
  <si>
    <t>CA04S</t>
  </si>
  <si>
    <t>CA01W - Dv. Boulevard Sur (Incluye Puente)</t>
  </si>
  <si>
    <t>Dv. Boulevard Sur - Dv. San José Villanueva</t>
  </si>
  <si>
    <t>Dv. San José Villanueva - By Pass La Libertad</t>
  </si>
  <si>
    <t>By Pass La Libertad - La Libertad (Et. CA02)</t>
  </si>
  <si>
    <t>CA01W - Dv. Jayaque</t>
  </si>
  <si>
    <t>Intercambiadores CA08W - CA01W</t>
  </si>
  <si>
    <t>Dv. Jayaque - Dv. Sacacoyo</t>
  </si>
  <si>
    <t>Dv. Sacacoyo - LD. Sonsonate</t>
  </si>
  <si>
    <t>CA2AE</t>
  </si>
  <si>
    <t>CA04S - LD. La Paz</t>
  </si>
  <si>
    <t>LIB01N</t>
  </si>
  <si>
    <t>Quezaltepeque (LIB32N)- La Toma</t>
  </si>
  <si>
    <t>LIB02S</t>
  </si>
  <si>
    <t>CA04S - Salida San José Villanueva (Et. LIB14S)</t>
  </si>
  <si>
    <t>LIB03W</t>
  </si>
  <si>
    <t>CA04S - Asuchio</t>
  </si>
  <si>
    <t>LIB04W</t>
  </si>
  <si>
    <t>CA04S - Santa Tecla (Et. 4ª C. Pte.)</t>
  </si>
  <si>
    <t>LIB05W</t>
  </si>
  <si>
    <t>CA04S - Dv. Comasagua (La Flecha) - Et. LIB22S</t>
  </si>
  <si>
    <t>LIB06S</t>
  </si>
  <si>
    <t>CA08W - Jayaque (Incluye Corredor Urbano)</t>
  </si>
  <si>
    <t>LIB07S</t>
  </si>
  <si>
    <t>LIB06S - Tepecoyo</t>
  </si>
  <si>
    <t>LIB08N</t>
  </si>
  <si>
    <t>RN07W - San Juan Opico ( Et. 8ª Calle Ote. Pte.)</t>
  </si>
  <si>
    <t>LIB09S</t>
  </si>
  <si>
    <t>CA08W - Sacacoyo (Et. Av. Principal)</t>
  </si>
  <si>
    <t>LIB10N</t>
  </si>
  <si>
    <t>Santa Tecla (17ª Av. Nte.) - San Juan Los Planes</t>
  </si>
  <si>
    <t>San Juan Los Planes - RN07W</t>
  </si>
  <si>
    <t>LIB12S</t>
  </si>
  <si>
    <t>CA04S - Nuevo Cuscatlán (Incluye corredor urbano)</t>
  </si>
  <si>
    <t>Nuevo Cuscatlán - Dv. LIB13S</t>
  </si>
  <si>
    <t>LIB13S</t>
  </si>
  <si>
    <t>SAL13S - Dv. Nuevo Cuscatlán (LIB12S) - Huizúcar (Entrada)</t>
  </si>
  <si>
    <t>LIB15S</t>
  </si>
  <si>
    <t>LIB22S - Comasagua (Incluye corredor urbano)</t>
  </si>
  <si>
    <t>Comasagua - Bello Horizonte</t>
  </si>
  <si>
    <t>LIB16S</t>
  </si>
  <si>
    <t>LIB06S - Cantón San José Los Sitios</t>
  </si>
  <si>
    <t>Talnique - Int. LIB22S</t>
  </si>
  <si>
    <t>Int. LIB22S - Tamanique</t>
  </si>
  <si>
    <t>Tamanique (Incluye corredor urbano) - Et. CA02W</t>
  </si>
  <si>
    <t>LIB18N</t>
  </si>
  <si>
    <t>CA02W - Chiltiupán</t>
  </si>
  <si>
    <t>Chiltiupán - Et. LIB22S</t>
  </si>
  <si>
    <t>LIB19N</t>
  </si>
  <si>
    <t>LIB22S - Jayaque</t>
  </si>
  <si>
    <t>LIB21E</t>
  </si>
  <si>
    <t>Teotepeque - Jicalapa</t>
  </si>
  <si>
    <t>LIB22S</t>
  </si>
  <si>
    <t>LIB05W (Dv. Comasagua) - Dv. LIB16S (Talnique)</t>
  </si>
  <si>
    <t>Dv. LIB16S (Talnique) - Dv. LIB19N (Jayaque)</t>
  </si>
  <si>
    <t>Dv. LIB19N (Jayaque) - Dv. LIB18S (Chiltiupán)</t>
  </si>
  <si>
    <t>Teotepeque - CA02W</t>
  </si>
  <si>
    <t>LIB23W</t>
  </si>
  <si>
    <t>CA01W km 33.19 - Termos del Río - CA01W Km 39.00 (Tramo Pavimentado)</t>
  </si>
  <si>
    <t xml:space="preserve">CA01W (La Reforma - km 39.1) - RN09W </t>
  </si>
  <si>
    <t>LIB25W</t>
  </si>
  <si>
    <t>San Juan Opico (LIB31N) - RN09W (Incluye Conexión Urbana)</t>
  </si>
  <si>
    <t>LIB01N - San Matías (Incluye corredor urbano)</t>
  </si>
  <si>
    <t>San Matías - San Juan Opico (Et. LIB31N)</t>
  </si>
  <si>
    <t>LIB30E</t>
  </si>
  <si>
    <t>SAN03E - Et. LIB31N (San Pablo Tacachico)</t>
  </si>
  <si>
    <t>Int LIB31N - LD. San Salvador (Puente Río Sucio)</t>
  </si>
  <si>
    <t>LIB31N</t>
  </si>
  <si>
    <t>LIB08N - San Juan Opico - San Pablo Tacachico</t>
  </si>
  <si>
    <t>San Pablo Tacachico - LD. Chalatenango (San Isidro) (Tramo Pavimentado)</t>
  </si>
  <si>
    <t>LIB31A</t>
  </si>
  <si>
    <t>LIB31N - Puente San Isidro (El Progreso, Río Lempa)</t>
  </si>
  <si>
    <t>LIB32N</t>
  </si>
  <si>
    <t xml:space="preserve">RN07W - Quezaltepeque (Incluye 7ª C. y 6ª Av.)  - Et. LIB01N </t>
  </si>
  <si>
    <t>LIB33W</t>
  </si>
  <si>
    <t>LIB10N - El Boquerón</t>
  </si>
  <si>
    <t>LIB38S</t>
  </si>
  <si>
    <t>RN23S (Periférico Claudia Lars) - CA08W (Tramo Pavimentado)</t>
  </si>
  <si>
    <t>LIB41S</t>
  </si>
  <si>
    <t xml:space="preserve">CA08W - Desvío El Tránsito - Entronque LIB16S </t>
  </si>
  <si>
    <t>LIB43W</t>
  </si>
  <si>
    <t>RN23S (Periferico Claudia Lars) - Caserío El Tigre (Incluye accesos Oriente y Sur)</t>
  </si>
  <si>
    <t>LIB46S</t>
  </si>
  <si>
    <t>RN20E - Blvd. Cuscatlán - LIB12S</t>
  </si>
  <si>
    <t>LIB47E</t>
  </si>
  <si>
    <t>CA04S - Plantel FOVIAL</t>
  </si>
  <si>
    <t>LIB48W</t>
  </si>
  <si>
    <t>Caserío El Conacaste - Caserío San Andrés - CA01W</t>
  </si>
  <si>
    <t>RN07W</t>
  </si>
  <si>
    <t>LD. San Salvador - Dv. Quezaltepeque</t>
  </si>
  <si>
    <t>Dv. Quezaltepeque - Dv. San Juan Los Planes (LIB10N)</t>
  </si>
  <si>
    <t xml:space="preserve">Dv. San Juan Los Planes ( LIB10N) - CA01W </t>
  </si>
  <si>
    <t>Intercambiador  CA01W - RN07W</t>
  </si>
  <si>
    <t>Intercambiador  RN07W - CA01W</t>
  </si>
  <si>
    <t>Retorno RN07W de poniente - oriente (Sitio del Niño)</t>
  </si>
  <si>
    <t>Retorno RN07W de oriente a poniente  (Zona Villa Pamplona)</t>
  </si>
  <si>
    <t>Retorno RN07W de poniente - oriente (Zona Villa Pamplona)</t>
  </si>
  <si>
    <t>Retorno RN07W de poniente - oriente (Vía Tzu - Chi)</t>
  </si>
  <si>
    <t>Retorno 1 RN07W de carril poniente - oriente (El Jabalí)</t>
  </si>
  <si>
    <t>Retorno 2 RN07W de oriente a poniente (El Jabalí)</t>
  </si>
  <si>
    <t>Retorno 2 RN07W de poniente - oriente (Ciudad Versalles)</t>
  </si>
  <si>
    <t>Retorno 3 RN07W de oriente a poniente (Ciudad Versalles)</t>
  </si>
  <si>
    <t>CA01W - Ciudad Arce (2ª Av. Sur)</t>
  </si>
  <si>
    <t>Ciudad Arce (2ª Av. Sur) - LD. Santa Ana</t>
  </si>
  <si>
    <t>RN20E</t>
  </si>
  <si>
    <t xml:space="preserve">CA04S - Blvd. Orden de Malta - RN05S </t>
  </si>
  <si>
    <t>RN21W</t>
  </si>
  <si>
    <t xml:space="preserve">CA01W (Las Delicias) - Dv. 7ª Av. Norte Santa Tecla (Trompeta)/Boulevard Diego de Holguín Tramo 1 (Monseñor Romero) </t>
  </si>
  <si>
    <t xml:space="preserve">Dv. 7ª Av. Nte. Santa Tecla (Trompeta) - Dv. Boulevard Merliot (Boulevard Diego de Holguín Tramo (1) (Monseñor Romero) </t>
  </si>
  <si>
    <t xml:space="preserve">Derivadores Boulevard Merliot - Dv. Av. Jerusalén,/(Boulevard Diego de Holguín Tramo (2) (Monseñor Romero) </t>
  </si>
  <si>
    <t xml:space="preserve">Dv. Av. Jerusalén - Boulevard Los Próceres, /(Boulevard Diego de Holguín Tramo (2) (Monseñor Romero) </t>
  </si>
  <si>
    <t xml:space="preserve">Rampa Norte de Boulevard Diego de Holguín Tramo 1 (Monseñor Romero) - Quezaltepeque  </t>
  </si>
  <si>
    <t>Rampa Norte de Quezaltepeque  - Boulevard Diego de Holguín Tramo 1 (Monseñor Romero)</t>
  </si>
  <si>
    <t>Rampa Sur de Quezaltepeque - Boulevard Diego de Holguín Tramo 1 (Monseñor Romero)</t>
  </si>
  <si>
    <t>Rampa de salida Boulevard Diego de Holguín Tramo 1 (Monseñor Romero) - Las Delicias</t>
  </si>
  <si>
    <t>Rampa de entrada Las Delicias - Boulevard Diego de Holguín Tramo 1 (Monseñor Romero)</t>
  </si>
  <si>
    <t>Rampa de entrada de Santa Rosa - Boulevard Diego de Holguín Tramo 1 (Monseñor Romero)</t>
  </si>
  <si>
    <t>Rampa de Salida Boulevard Diego de Holguín Tramo 1 (Monseñor Romero) - Dv. 7° Av. Norte Santa Tecla</t>
  </si>
  <si>
    <t>Rampa de Entrada Dv. 7° Av. Norte Santa Tecla - Boulevard Diego de Holguín Tramo 1 (Monseñor Romero)</t>
  </si>
  <si>
    <t>Oreja de Salida Boulevard Diego de Holguín Tramo 1 (Monseñor Romero)  -  Dv. 7° Av. Norte Santa Tecla</t>
  </si>
  <si>
    <t>Oreja de Entrada Dv. 7° Av. Norte Santa Tecla - Boulevard Diego de Holguín Tramo 1 (Monseñor Romero)</t>
  </si>
  <si>
    <t>Derivadores Boulevard Merliot - Dv. Av. Jerusalén,/(Boulevard Diego de Holguín Tramo (2) (Monseñor Romero)</t>
  </si>
  <si>
    <t>Rampa de acceso Blvd. Monseñor Romero - Rotonda Blvd. Merliot (Circ. Oriente a Poniente)</t>
  </si>
  <si>
    <t>Rampa de acceso Rotonda Blvd. Merliot - Blvd. Monseñor Romero (Circ. Oriente a Poniente)</t>
  </si>
  <si>
    <t>Derivador Blvd. Monseñor Romero - Blvd. Merliot</t>
  </si>
  <si>
    <t>Derivador Blvd. Merliot - Blvd. Monseñor Romero</t>
  </si>
  <si>
    <t>Redondel Blvd. Monseñor Romero - Blvd. Merliot</t>
  </si>
  <si>
    <t>Derivador Blvd. Monseñor Romero (Circ. de Poniente - Oriente) - Av. Jerusalén</t>
  </si>
  <si>
    <t>Oreja Av. Jerusalén - Boulevard Diego de Holguín Tramo 2 (Monseñor Romero)</t>
  </si>
  <si>
    <t>Derivador Av. Jerusalén (Circ. Sur a Norte) - Blvd. Monseñor Romero</t>
  </si>
  <si>
    <t>Derivador Blvd. Monseñor Romero (Cir. Oriente - Poniente) - Av. Jerusalén</t>
  </si>
  <si>
    <t>Derivador Av. Jerusalén (Circ. Norte - Sur) - Blvd. Monseñor Romero</t>
  </si>
  <si>
    <t>Oreja Boulevard Diego de Holguín Tramo 2 (Monseñor Romero) - Av. Jerusalén</t>
  </si>
  <si>
    <t>Oreja Av. Jerusalén -  Boulevard Diego de Holguín Tramo 2 (Monseñor Romero)</t>
  </si>
  <si>
    <t>RN22W</t>
  </si>
  <si>
    <t>By Pass de La Libertad (CA04S - CA02W) (Incluye Rotondas y Accesos)</t>
  </si>
  <si>
    <t>RN23S</t>
  </si>
  <si>
    <t>By Pass Flor Amarilla - Ateos (Periférico Claudia Lars) (Incluye Rotondas y Accesos)</t>
  </si>
  <si>
    <t>MCA1W</t>
  </si>
  <si>
    <t>Calle Marginal Centros Comerciales (Avenida El Espino - Universidad Dr. José Matías Delgado)</t>
  </si>
  <si>
    <t>Calle Marginal Maya Country Club - Pirámide (Oriente - Poniente)</t>
  </si>
  <si>
    <t>Calle Marginal Juzgados - Holcim (Poniente - Oriente)</t>
  </si>
  <si>
    <r>
      <t xml:space="preserve">DEPARTAMENTO DE </t>
    </r>
    <r>
      <rPr>
        <b/>
        <sz val="14"/>
        <color indexed="8"/>
        <rFont val="Times New Roman"/>
        <family val="1"/>
      </rPr>
      <t>SAN SALVADOR</t>
    </r>
  </si>
  <si>
    <t>Km Inicio</t>
  </si>
  <si>
    <t>Km Final</t>
  </si>
  <si>
    <t>Long. (km)</t>
  </si>
  <si>
    <t>CA01E</t>
  </si>
  <si>
    <t>San Salvador (Dv. 38ª Av. Sur) - Dv. Ilopango</t>
  </si>
  <si>
    <t>Dv. Ilopango - Int. SAL02W</t>
  </si>
  <si>
    <t>Int. SAL02W - Et. SAL03E (Incluye Paso a Desnivel y sus Accesos, San Martín)</t>
  </si>
  <si>
    <t>CA1AE</t>
  </si>
  <si>
    <t xml:space="preserve">SAL03E (San Martín) - LD. Cuscatlán </t>
  </si>
  <si>
    <t>San Salvador (Dv. Diagonal Cipactly) - Apopa (Dv. RN07W)</t>
  </si>
  <si>
    <t>Apopa (Dv. RN07W) - Dv. Tonacatepeque</t>
  </si>
  <si>
    <t>Dv. Tonacatepeque - Guazapa</t>
  </si>
  <si>
    <t>Guazapa - Aguilares (Dv. El Paisnal)</t>
  </si>
  <si>
    <t>Aguilares (Dv. El Paisnal) - LD. Chalatenango (Entrada puente Colima)</t>
  </si>
  <si>
    <t>RN01E</t>
  </si>
  <si>
    <t>CA04N - Tonacatepeque</t>
  </si>
  <si>
    <t>Tonacatepeque (Incluye Conexión Urbana) - CA01E</t>
  </si>
  <si>
    <t>RN02E</t>
  </si>
  <si>
    <t>San Salvador - Agua Caliente - Soyapango</t>
  </si>
  <si>
    <t>Soyapango - CA01E (Cárcel de Mujeres, Incluye Par Vial Soyapango C. Roosevelt y 2ª Calle)</t>
  </si>
  <si>
    <t>RN03E</t>
  </si>
  <si>
    <t>Santiago Texacuangos - LD. La Paz (Panorámica)</t>
  </si>
  <si>
    <t>RN04E</t>
  </si>
  <si>
    <t>San Salvador (Int. Av. Cuba y 10ª Av. Sur - San Marcos (Dv. Terminal Sur)</t>
  </si>
  <si>
    <t>San Marcos (Dv. Terminal Sur) - 10 de Octubre</t>
  </si>
  <si>
    <t>10 de Octubre - Dv. Santiago Texacuangos</t>
  </si>
  <si>
    <t>Dv. Santiago Texacuangos - LD. La Paz</t>
  </si>
  <si>
    <t>RN05S</t>
  </si>
  <si>
    <t>San Salvador (Blvd Los Próceres) - Dv. RN06S (Los Planes de Renderos)</t>
  </si>
  <si>
    <t>Dv. RN06S (Los Planes) - Dv. Santo Tomás</t>
  </si>
  <si>
    <t>Dv. Santo Tomás - LD. La Paz</t>
  </si>
  <si>
    <t>RN06S</t>
  </si>
  <si>
    <t>San Salvador (RN05S) - Los Planes de Renderos (Dv. SAL07W)</t>
  </si>
  <si>
    <t>Los Planes de Renderos (Dv. SAL07W) - Dv. Panchimalco</t>
  </si>
  <si>
    <t>Dv. Panchimalco - Rosario de Mora (Entrada)</t>
  </si>
  <si>
    <t>Rosario de Mora (Entrada) - CA02E</t>
  </si>
  <si>
    <t>Rampa de Entrada San Salvador (RN05S) - Los Planes (Incluye Oreja RN05S - San Jacinto)</t>
  </si>
  <si>
    <t>Rampa de Salida Los Planes - RN05S (Hacia Aeropuerto Comalapa)</t>
  </si>
  <si>
    <t>Intercambiador San Jacinto - RN05S (Hacia Aeropuerto Comalapa)</t>
  </si>
  <si>
    <t>Intercambiador Int. Rampa Entrada (RN05S) - San Jacinto (incluye Oreja Los Planes - RN05S)</t>
  </si>
  <si>
    <t>Intercambiador Salida San Jacinto - Int. RN05S</t>
  </si>
  <si>
    <t>Intercambiador Los Planes - San Jacinto</t>
  </si>
  <si>
    <t>CA04N (Apopa) - Dv. SAL37N</t>
  </si>
  <si>
    <t>Dv. SAL37N - LD. La Libertad</t>
  </si>
  <si>
    <t>SAL01E</t>
  </si>
  <si>
    <t>Ciudad Delgado (Calle Suiza) - Soyapango (Unicentro)</t>
  </si>
  <si>
    <t>SAL02N</t>
  </si>
  <si>
    <t xml:space="preserve">CA01E - Blvd. San Bartolo - SAL03E (Incluye Accesos Paso a Desnivel) </t>
  </si>
  <si>
    <t>SAL02S</t>
  </si>
  <si>
    <t>SAL34N - 3ª C.Ote.-Pte. - 4ª Av.Nte de Ilopango - Et. CA01E</t>
  </si>
  <si>
    <t>SAL03E</t>
  </si>
  <si>
    <t>SAL38E (Unicentro) - CA01E (Paso a desnivel)</t>
  </si>
  <si>
    <t>SAL04N</t>
  </si>
  <si>
    <t>RN01E - San José Guayabal</t>
  </si>
  <si>
    <t>SAL05W</t>
  </si>
  <si>
    <t>CA1AE (Retorno Oriente San Martín) - Empalme CUS18N. (Incluye: Antigua Calle a la Flor, 4ª Calle Oriente, 4ª Avenida Sur, Calle Miguel Román Peña y Avenida Morazán. Urbano San Martín)</t>
  </si>
  <si>
    <t xml:space="preserve">CUS18N  – Ent. MCA1E (Incluye 1ra. Clle. Pte y 1ra. Av. Nte. - Sur (Calle Antigua a Suchitoto). (Urbano San Martín) </t>
  </si>
  <si>
    <t>SAL06E</t>
  </si>
  <si>
    <t>CA01E - Lago de Ilopango (Turicentro Apulo)</t>
  </si>
  <si>
    <t>SAL07W</t>
  </si>
  <si>
    <t>RN06S - Puerta del Diablo</t>
  </si>
  <si>
    <t>SAL08W</t>
  </si>
  <si>
    <t>SAL09N - Aduana AGDOSA - SAL38W</t>
  </si>
  <si>
    <t>SAL09N</t>
  </si>
  <si>
    <t xml:space="preserve">Mejicanos - Mariona - SAL38W - RN07W </t>
  </si>
  <si>
    <t>SAL11N</t>
  </si>
  <si>
    <t>Venecia - San José Cortéz (Tramo Pavimentado)</t>
  </si>
  <si>
    <t>SAL12N</t>
  </si>
  <si>
    <t>Soyapango (Unicentro) - Tonacatepeque (Tramo Pavimentado)</t>
  </si>
  <si>
    <t>SAL13S</t>
  </si>
  <si>
    <t>RN20E - Dv. Lomas de Candelaria - Et. LIB13S</t>
  </si>
  <si>
    <t>SAL14W</t>
  </si>
  <si>
    <t>RN06S - Lomas de Candelaria - SAL13S</t>
  </si>
  <si>
    <t>SAL16S</t>
  </si>
  <si>
    <t>Ilopango - Asino - Joya Grande</t>
  </si>
  <si>
    <t>SAL18S</t>
  </si>
  <si>
    <t>Santo Tomás (RN04E) - El Carmen (Tramo Pavimentado)</t>
  </si>
  <si>
    <t>SAL19N</t>
  </si>
  <si>
    <t>SAL07W - Guayabo (Tramo Pavimentado)</t>
  </si>
  <si>
    <t>SAL22S</t>
  </si>
  <si>
    <t>SAL07W - Mil Cumbres (Tramo Pavimentado)</t>
  </si>
  <si>
    <t>SAL29E</t>
  </si>
  <si>
    <t>LD. La Libertad (Puente Río Sucio) - El Paisnal</t>
  </si>
  <si>
    <r>
      <t>El Paisnal -</t>
    </r>
    <r>
      <rPr>
        <b/>
        <sz val="10"/>
        <color indexed="10"/>
        <rFont val="Arial"/>
        <family val="2"/>
      </rPr>
      <t xml:space="preserve"> </t>
    </r>
    <r>
      <rPr>
        <sz val="10"/>
        <rFont val="Arial"/>
        <family val="2"/>
      </rPr>
      <t>CA04N</t>
    </r>
  </si>
  <si>
    <t>SAL30E</t>
  </si>
  <si>
    <t>CA04N - Suchitoto (Tramo San Salvador) (LD. Cuscatlán Puente Acelhuate)</t>
  </si>
  <si>
    <t>SAL32W</t>
  </si>
  <si>
    <t>CA04N - La Cabaña (Tramo Pavimentado)</t>
  </si>
  <si>
    <t>SAL33N</t>
  </si>
  <si>
    <t>Intersección calle al Plan del Pito - Et. SAL09N (Tramo pavimentado)</t>
  </si>
  <si>
    <t>SAL34N</t>
  </si>
  <si>
    <t>CA01E - Ilopango</t>
  </si>
  <si>
    <t>SAL36N</t>
  </si>
  <si>
    <t>RN05S - Santiago Texacuangos</t>
  </si>
  <si>
    <t>SAL37N</t>
  </si>
  <si>
    <t>Calle al Volcán - Plaza La Integración</t>
  </si>
  <si>
    <t>Plaza La Integración - Et. RN07W</t>
  </si>
  <si>
    <t>SAL38W</t>
  </si>
  <si>
    <t>Plaza La Integración - CA04N (Incluye Paso a 3 Niveles)</t>
  </si>
  <si>
    <t>SAL38E</t>
  </si>
  <si>
    <t>CA04N - SAL03E (Unicentro, Soyapango)</t>
  </si>
  <si>
    <t>SAL40S</t>
  </si>
  <si>
    <t>RN04E - Cantón Las Casitas - RN06S</t>
  </si>
  <si>
    <t>SAL42E</t>
  </si>
  <si>
    <t>SAL09N - Cantón Arenales - CA04N (Tramos pavimentados)</t>
  </si>
  <si>
    <t>SAL45S</t>
  </si>
  <si>
    <t>CA01E (Santa Lucía) - El Guaje - RN04E (San Marcos)</t>
  </si>
  <si>
    <t>SAL45A</t>
  </si>
  <si>
    <t>SAL45S - Final Calle Principal (Obras de Protección Col. Santa Lucía)</t>
  </si>
  <si>
    <t>SAL46N</t>
  </si>
  <si>
    <t>RN06S - Casa de Piedra (RN06S)</t>
  </si>
  <si>
    <t>SAL47S</t>
  </si>
  <si>
    <t>SAL14W (Ramal RN06S -Lomas de Candelaria) - Las Tres Marías (Fundación Hno. Pedro)</t>
  </si>
  <si>
    <t>SAL48E</t>
  </si>
  <si>
    <t>RN06S - Panchimalco</t>
  </si>
  <si>
    <t>SAL49S</t>
  </si>
  <si>
    <t xml:space="preserve">RN06S - El Campamento - RN06S </t>
  </si>
  <si>
    <t>SAL52W</t>
  </si>
  <si>
    <t>Calle San Roque Tramo Calle El Bambú - Cantón y Caserío Zapote Arriba</t>
  </si>
  <si>
    <t>SAL53W</t>
  </si>
  <si>
    <t>SAL52W Ramal (Calle El Bambú - Cantón y Caserío Zapote Arriba) - Et. SAL37N (Prolong. Blvd. Constitución)</t>
  </si>
  <si>
    <t>MCA1E</t>
  </si>
  <si>
    <t>Calle Marginal Molsa Imprenta La Unión-Industria Atlas (Poniente- Oriente)</t>
  </si>
  <si>
    <t>Calle Marginal San Martín-ex Ira-Cantón La Flor</t>
  </si>
  <si>
    <t>Calle Marginal Cantón La Flor-Mercado-Dv. San José Guayabal</t>
  </si>
  <si>
    <r>
      <t xml:space="preserve">DEPARTAMENTO DE </t>
    </r>
    <r>
      <rPr>
        <b/>
        <sz val="14"/>
        <color indexed="8"/>
        <rFont val="Times New Roman"/>
        <family val="1"/>
      </rPr>
      <t>CUSCATLÁN</t>
    </r>
  </si>
  <si>
    <t>SAL03E (San Martín) LD. San Salvador - Dv. San Rafael Cedros</t>
  </si>
  <si>
    <t>Dv. San Rafael Cedros - LD. San Vicente</t>
  </si>
  <si>
    <t>CUS01N</t>
  </si>
  <si>
    <t>RN08N - El Rosario (Et. CUS28N)</t>
  </si>
  <si>
    <t>CUS02E</t>
  </si>
  <si>
    <t>Cojutepeque (Línea Férrea) - San Cristóbal (Frente Alcaldía)</t>
  </si>
  <si>
    <t>CUS03E</t>
  </si>
  <si>
    <t>RN03E - Candelaria</t>
  </si>
  <si>
    <t>CUS04N</t>
  </si>
  <si>
    <t>CA01E - San Pedro Perulapán</t>
  </si>
  <si>
    <t>CUS05N</t>
  </si>
  <si>
    <t>CUS30N - Santa Cruz Michapa</t>
  </si>
  <si>
    <t>CUS06W</t>
  </si>
  <si>
    <t xml:space="preserve">CUS18N - Puente El Milagro </t>
  </si>
  <si>
    <t xml:space="preserve">Puente El Milagro - Puente La Marimba </t>
  </si>
  <si>
    <t xml:space="preserve">Puente La Marimba - Oratorio de Concepción </t>
  </si>
  <si>
    <t>CUS07S</t>
  </si>
  <si>
    <t xml:space="preserve">CUS26E - El Carmen - San Antonio </t>
  </si>
  <si>
    <t>CUS09S</t>
  </si>
  <si>
    <t xml:space="preserve">Candelaria (Et. CUS03N) - San Antonio </t>
  </si>
  <si>
    <t>CUS10N</t>
  </si>
  <si>
    <t>CUS26E - CA01E - Monte San Juan</t>
  </si>
  <si>
    <t>CUS11N</t>
  </si>
  <si>
    <t xml:space="preserve">Santa Cruz Michapa - Tenancingo </t>
  </si>
  <si>
    <t>CUS14E</t>
  </si>
  <si>
    <t>San Bartolomé Perulapía - San Pedro Perulapán</t>
  </si>
  <si>
    <t>CUS17E</t>
  </si>
  <si>
    <t>SAL30E (LD. San Salvador Puente Acelhuate) - Aguacayo - Suchitoto</t>
  </si>
  <si>
    <t>CUS18N</t>
  </si>
  <si>
    <t>SAL05W (Int. 1ª Calle Ote. - Pte. San Martín) - Dv. San Pedro Perulapán</t>
  </si>
  <si>
    <t>Dv. San Pedro Perulapán - Dv. Oratorio de Concepción</t>
  </si>
  <si>
    <t>Dv. Oratorio de Concepción - Suchitoto</t>
  </si>
  <si>
    <t>CUS18E</t>
  </si>
  <si>
    <t>Suchitoto - Dv. CUS11N</t>
  </si>
  <si>
    <t>Dv. CUS11N - CAB18E (Cinquera)</t>
  </si>
  <si>
    <t>CUS19S</t>
  </si>
  <si>
    <t>RN03E - Santa Cruz Analquito</t>
  </si>
  <si>
    <t>CUS20E</t>
  </si>
  <si>
    <t>CA01E - San Rafael Cedros - CA01E</t>
  </si>
  <si>
    <t>CUS21S</t>
  </si>
  <si>
    <t>Cojutepeque - Cerro de Las Pavas</t>
  </si>
  <si>
    <t>CUS24E</t>
  </si>
  <si>
    <t>CA1AE - Cantón La Loma - CA1AE</t>
  </si>
  <si>
    <t>CUS25E</t>
  </si>
  <si>
    <t>CA1AE - Caserío El 25 (San Pedro Perulapán) - CA1AE</t>
  </si>
  <si>
    <t>CUS26E</t>
  </si>
  <si>
    <t>CA1AE - Cojutepeque - CA1AE</t>
  </si>
  <si>
    <t>CUS27E</t>
  </si>
  <si>
    <t>Caserío El Carmen - CA1AE</t>
  </si>
  <si>
    <t>CUS30N</t>
  </si>
  <si>
    <t>CA1AE - Dv. Santa Cruz Michapa - CA1AE</t>
  </si>
  <si>
    <t>San Emigdio - San Ramón</t>
  </si>
  <si>
    <t>San Ramón - Cojutepeque (8ª Calle Ote.)</t>
  </si>
  <si>
    <t>RN08N</t>
  </si>
  <si>
    <t>CUS20E - Dv. El Rosario</t>
  </si>
  <si>
    <t>Dv. El Rosario - LD. Cabañas</t>
  </si>
  <si>
    <r>
      <t xml:space="preserve">DEPARTAMENTO DE </t>
    </r>
    <r>
      <rPr>
        <b/>
        <sz val="14"/>
        <color indexed="8"/>
        <rFont val="Times New Roman"/>
        <family val="1"/>
      </rPr>
      <t>LA PAZ</t>
    </r>
  </si>
  <si>
    <t>LD. La Libertad - Dv. Comalapa</t>
  </si>
  <si>
    <t>Dv. Comalapa - RN05S (Dv. Aeropuerto El Salvador)</t>
  </si>
  <si>
    <t>CA02E</t>
  </si>
  <si>
    <t>RN05S (Dv. Aeropuerto El Salvador) - Dv. San Luis La Herradura</t>
  </si>
  <si>
    <t>Dv. San Luis La Herradura - Dv. Zacatecoluca (Incluye Rotonda)</t>
  </si>
  <si>
    <t>Dv. Zacatecoluca (Desde Rotonda) - LD. San Vicente</t>
  </si>
  <si>
    <t>PAZ01S</t>
  </si>
  <si>
    <t>CA02E- Hda. El Nilo</t>
  </si>
  <si>
    <t>PAZ02S</t>
  </si>
  <si>
    <t>CA02E - San José De La Montaña</t>
  </si>
  <si>
    <t>PAZ03S</t>
  </si>
  <si>
    <t>RN04E (La Flecha) - CA02E</t>
  </si>
  <si>
    <t>CA02E - Dv. Las Isletas</t>
  </si>
  <si>
    <t>Dv. Las Isletas - San Luis La Herradura</t>
  </si>
  <si>
    <t>PAZ04S</t>
  </si>
  <si>
    <t>PAZ03S - San Marcelino</t>
  </si>
  <si>
    <t>San Marcelino - Playa El Zapote (La Puntilla)</t>
  </si>
  <si>
    <t>PAZ05S</t>
  </si>
  <si>
    <t>RN05S - Playa Las Hojas</t>
  </si>
  <si>
    <t>PAZ06N</t>
  </si>
  <si>
    <t>RN04E - San Pedro Masahuat</t>
  </si>
  <si>
    <t>San Pedro Masahuat - San Antonio Masahuat</t>
  </si>
  <si>
    <t>San Antonio Masahuat - RN03E (San Miguel Tepezontes)</t>
  </si>
  <si>
    <t>PAZ07N</t>
  </si>
  <si>
    <t>RN04E - San Pedro Nonualco</t>
  </si>
  <si>
    <t>San Pedro Nonualco - Santa María Ostuma</t>
  </si>
  <si>
    <t>PAZ08W</t>
  </si>
  <si>
    <t>Zacatecoluca (RN04E) - Turicentro (Ichanmichen)</t>
  </si>
  <si>
    <t>PAZ09N</t>
  </si>
  <si>
    <t>Zacatecoluca (Int. Eje 1) - SAV23N (Guadalupe) (Tramo Pavimentado)</t>
  </si>
  <si>
    <t>PAZ10S</t>
  </si>
  <si>
    <t>CA02E - El Recreo - San Francisco Los Reyes - San Sebastián (El Despoblado)(Tramo Pavimentado)</t>
  </si>
  <si>
    <t>PAZ12N</t>
  </si>
  <si>
    <t xml:space="preserve">RN04E - Tapalhuaca </t>
  </si>
  <si>
    <t>PAZ13N</t>
  </si>
  <si>
    <t>PAZ07N - SAV24N (Guadalupe)</t>
  </si>
  <si>
    <t>PAZ14S</t>
  </si>
  <si>
    <t xml:space="preserve">CA02E - San Luis Talpa - La Zunganera </t>
  </si>
  <si>
    <t>La Zunganera - El Pimental</t>
  </si>
  <si>
    <t>PAZ15N</t>
  </si>
  <si>
    <t>CA02E - San Juan Talpa</t>
  </si>
  <si>
    <t>PAZ16S</t>
  </si>
  <si>
    <t>RN03E - San Juan Tepezontes</t>
  </si>
  <si>
    <t>PAZ17E</t>
  </si>
  <si>
    <t>RN03E - Paraíso de Osorio</t>
  </si>
  <si>
    <t>PAZ18W**</t>
  </si>
  <si>
    <t xml:space="preserve">Verapaz - Mercedes La Ceiba (Tramos Pavimentados) </t>
  </si>
  <si>
    <t>PAZ19N</t>
  </si>
  <si>
    <t>RN03E - San Francisco Chinameca</t>
  </si>
  <si>
    <t>PAZ21S</t>
  </si>
  <si>
    <t>SAV18W - Jerusalén (Tramo pavimentado)</t>
  </si>
  <si>
    <t>PAZ22E</t>
  </si>
  <si>
    <t>RN04E - El Rosario - RN04E</t>
  </si>
  <si>
    <t>PAZ23S</t>
  </si>
  <si>
    <t>RN04E (Desvío Tapalhuaca) - RN05S</t>
  </si>
  <si>
    <t>PAZ25N</t>
  </si>
  <si>
    <t>RN04E - Cuyultitán</t>
  </si>
  <si>
    <t>PAZ27N</t>
  </si>
  <si>
    <t>CA02E - RN04E (Santiago Nonualco)</t>
  </si>
  <si>
    <t>PAZ28N</t>
  </si>
  <si>
    <t>RN04E (San José Obrajito) - RN04E (Ojo de Agua) (Tramo pavimentado)</t>
  </si>
  <si>
    <t>PAZ30N</t>
  </si>
  <si>
    <t>CA02E - San Rafael Obrajuelo - RN04E</t>
  </si>
  <si>
    <t>PAZ31N</t>
  </si>
  <si>
    <t>CA02E (Dv. RN05S) - RN04E</t>
  </si>
  <si>
    <t>PAZ33E</t>
  </si>
  <si>
    <t>PAZ13N - San Antonio - San José Carrizal</t>
  </si>
  <si>
    <t>PAZ34N</t>
  </si>
  <si>
    <t>RN04N - Cantón Barahona - Caserío El Cabral (El Tunal) (Tramo pavimentado)</t>
  </si>
  <si>
    <t>PAZ38N</t>
  </si>
  <si>
    <t>RN05S - Olocuilta - RN04E</t>
  </si>
  <si>
    <t>PAZ41N</t>
  </si>
  <si>
    <t>Santa María Ostuma - Caserío Loma del Cementerio Cantón San Isidro. (Tramo pavimentado)</t>
  </si>
  <si>
    <t>LD. San Salvador - San Miguel Tepezontes (Panorámica)</t>
  </si>
  <si>
    <t>San Miguel Tepezontes - San Emigdio (Panorámica)</t>
  </si>
  <si>
    <t>LD. San Salvador - Dv. Olocuilta</t>
  </si>
  <si>
    <t>Dv. Olocuilta - Comalapa</t>
  </si>
  <si>
    <t>Comalapa - Dv. Tapalhuaca</t>
  </si>
  <si>
    <t>Dv. Tapalhuaca - Dv. San Pedro Masahuat</t>
  </si>
  <si>
    <t>Dv. San Pedro Masahuat - Dv. El Rosario</t>
  </si>
  <si>
    <t>Dv. El Rosario - Dv. CA02E (La Flecha)</t>
  </si>
  <si>
    <t>Dv. CA02E (La Flecha) - Dv. San Pedro Nonualco</t>
  </si>
  <si>
    <t>Dv. San Pedro Nonualco - Santiago Nonualco (Dv. CA02E)</t>
  </si>
  <si>
    <t>Santiago Nonualco (Dv. CA02E) - San Rafael Obrajuelo (Dv. CA02E)</t>
  </si>
  <si>
    <t>San Rafael Obrajuelo (Dv. CA02E) - San Juan Nonualco</t>
  </si>
  <si>
    <t>San Juan Nonualco - Zacatecoluca (Hasta Rotonda)</t>
  </si>
  <si>
    <t>Zacatecoluca (Desde Rotonda) - LD. San Vicente</t>
  </si>
  <si>
    <t>Dv. Olocuilta - Dv. La Libertad</t>
  </si>
  <si>
    <t>Dv. La Libertad - Aeropuerto El Salvador</t>
  </si>
  <si>
    <t>Derivador RN05S - CA02E (Plaza de Cocos)</t>
  </si>
  <si>
    <t>Derivador CA02E - RN05S (Plaza de Cocos)</t>
  </si>
  <si>
    <t>1+800 =    300 mts.</t>
  </si>
  <si>
    <t>2+550 = 2,170 mts.</t>
  </si>
  <si>
    <t>5+540 = 1,380 mts.  --&gt;  3,850.00 mts.</t>
  </si>
  <si>
    <r>
      <t xml:space="preserve">DEPARTAMENTO DE </t>
    </r>
    <r>
      <rPr>
        <b/>
        <sz val="14"/>
        <color indexed="8"/>
        <rFont val="Times New Roman"/>
        <family val="1"/>
      </rPr>
      <t>CABAÑAS</t>
    </r>
  </si>
  <si>
    <t>LD. Chalatenango - Int. CAB05N (Dv. La Maraña)</t>
  </si>
  <si>
    <t>Dv. La Maraña - Inicio By Pass Sensuntepeque</t>
  </si>
  <si>
    <t xml:space="preserve">By Pass Sensuntepeque (Dv. Sensuntepeque Poniente - Dv. Victoria (CAB04N))  </t>
  </si>
  <si>
    <t xml:space="preserve">By Pass Sensuntepeque (Dv. Victoria (CAB04N) - Dv. Sensuntepeque Oriente (CAB06S)  </t>
  </si>
  <si>
    <t>Fin By Pass Sensuntepeque - Dv. Dolores</t>
  </si>
  <si>
    <t>Dv. Dolores - LD. San Miguel (Incluye Puente Nuevo Edén de San Juan)</t>
  </si>
  <si>
    <t>CAB01N</t>
  </si>
  <si>
    <r>
      <t xml:space="preserve">RN08N - </t>
    </r>
    <r>
      <rPr>
        <sz val="10"/>
        <rFont val="Calisto MT"/>
        <family val="1"/>
      </rPr>
      <t>I</t>
    </r>
    <r>
      <rPr>
        <sz val="10"/>
        <rFont val="Arial"/>
        <family val="2"/>
      </rPr>
      <t>lobasco (Int. Eje 2 con Eje 3)</t>
    </r>
  </si>
  <si>
    <t>CAB02N</t>
  </si>
  <si>
    <r>
      <rPr>
        <sz val="10"/>
        <rFont val="Calisto MT"/>
        <family val="1"/>
      </rPr>
      <t>I</t>
    </r>
    <r>
      <rPr>
        <sz val="10"/>
        <rFont val="Arial"/>
        <family val="2"/>
      </rPr>
      <t>lobasco (Int. Eje 2) - Tejutepeque</t>
    </r>
  </si>
  <si>
    <t>CAB03N</t>
  </si>
  <si>
    <r>
      <t xml:space="preserve">RN08N (La Quesera) - </t>
    </r>
    <r>
      <rPr>
        <sz val="10"/>
        <rFont val="Calisto MT"/>
        <family val="1"/>
      </rPr>
      <t>I</t>
    </r>
    <r>
      <rPr>
        <sz val="10"/>
        <rFont val="Arial"/>
        <family val="2"/>
      </rPr>
      <t>lobasco (Int. Eje 4)</t>
    </r>
  </si>
  <si>
    <t>CAB04N</t>
  </si>
  <si>
    <t>Sensuntepeque (Int. Eje 6) - Villa Victoria</t>
  </si>
  <si>
    <t>CAB06S</t>
  </si>
  <si>
    <t>CA03E - Dolores</t>
  </si>
  <si>
    <t>Dolores - Puente Titihuapa - Et. SAV25N</t>
  </si>
  <si>
    <t>CAB09E</t>
  </si>
  <si>
    <t>Sensuntepeque  (5ª Avenida Sur) - Guacotecti (RN08E)</t>
  </si>
  <si>
    <t>CAB16N</t>
  </si>
  <si>
    <r>
      <rPr>
        <sz val="10"/>
        <rFont val="Calisto MT"/>
        <family val="1"/>
      </rPr>
      <t>I</t>
    </r>
    <r>
      <rPr>
        <sz val="10"/>
        <rFont val="Arial"/>
        <family val="2"/>
      </rPr>
      <t xml:space="preserve">lobasco (CAB02N) - Et. CAB17N </t>
    </r>
  </si>
  <si>
    <t>CAB17W</t>
  </si>
  <si>
    <t>Tejutepeque - CAB18E</t>
  </si>
  <si>
    <t>CAB17N</t>
  </si>
  <si>
    <t>Tejutepeque (CAB18E) - Jutiapa</t>
  </si>
  <si>
    <t>CAB18E</t>
  </si>
  <si>
    <t>CUS18E (Suchitoto) - Cinquera</t>
  </si>
  <si>
    <t>Cinquera - Tejutepeque (CAB17W)</t>
  </si>
  <si>
    <t>CAB22S</t>
  </si>
  <si>
    <t>CAB21N - El Aguacate - Caserío Los Ranchos</t>
  </si>
  <si>
    <t>CAB31W</t>
  </si>
  <si>
    <t>CAB19N - Calle Circunvalación en Comunidad Santa Marta (Tramo Pavimentado)</t>
  </si>
  <si>
    <t>LD. Cuscatlán - Dv. Ilobasco</t>
  </si>
  <si>
    <t>Dv. Ilobasco - San Isidro</t>
  </si>
  <si>
    <r>
      <t xml:space="preserve">San </t>
    </r>
    <r>
      <rPr>
        <sz val="10"/>
        <rFont val="Calisto MT"/>
        <family val="1"/>
      </rPr>
      <t>I</t>
    </r>
    <r>
      <rPr>
        <sz val="10"/>
        <rFont val="Arial"/>
        <family val="2"/>
      </rPr>
      <t>sidro - Sensuntepeque (4ª Calle Ote.-Pte.)</t>
    </r>
  </si>
  <si>
    <r>
      <t xml:space="preserve">DEPARTAMENTO DE </t>
    </r>
    <r>
      <rPr>
        <b/>
        <sz val="14"/>
        <color indexed="8"/>
        <rFont val="Times New Roman"/>
        <family val="1"/>
      </rPr>
      <t>SAN VICENTE</t>
    </r>
  </si>
  <si>
    <t>LD. Cuscatlán - Dv. San Sebastián</t>
  </si>
  <si>
    <t>Dv. San Sebastián - Dv. San Esteban Catarina</t>
  </si>
  <si>
    <t>Dv. San Esteban Catarina - Dv. San Vicente</t>
  </si>
  <si>
    <t>Dv. San Vicente - Dv. Santa Clara</t>
  </si>
  <si>
    <t>Dv. Santa Clara - Km 70+000</t>
  </si>
  <si>
    <t>Km 70+000 - LD. Usulután ( Incluye Puente Cuscatlán)</t>
  </si>
  <si>
    <t>LD. La Paz - Dv. San José de La Montaña (PAZ02S)</t>
  </si>
  <si>
    <t>Dv. San José La Montaña - LD. Usulután (Inicio Puente San Marcos Lempa)</t>
  </si>
  <si>
    <t>LD. La Paz - Tecoluca</t>
  </si>
  <si>
    <t>Tecoluca - San Vicente</t>
  </si>
  <si>
    <t>San Vicente - CA01E (Incluye Par Vial 2ª Av. Norte y Av. Crecencio Miranda)</t>
  </si>
  <si>
    <t>SAV01N</t>
  </si>
  <si>
    <t>CA01E - San Esteban Catarina - CA01E (curva La Leona)</t>
  </si>
  <si>
    <t>SAV02E</t>
  </si>
  <si>
    <t>RN04E - Apastepeque</t>
  </si>
  <si>
    <t>Apastepeque - CA01E</t>
  </si>
  <si>
    <t>SAV03N</t>
  </si>
  <si>
    <t>CA01E - Santa Clara</t>
  </si>
  <si>
    <t>SAV05E</t>
  </si>
  <si>
    <t>RN04E - Amapulapa</t>
  </si>
  <si>
    <t>SAV06E</t>
  </si>
  <si>
    <t>RN04E - Tecoluca</t>
  </si>
  <si>
    <t>SAV07S</t>
  </si>
  <si>
    <t>Verapaz - Guadalupe</t>
  </si>
  <si>
    <t>SAV08N</t>
  </si>
  <si>
    <t>CA01E - San Sebastián</t>
  </si>
  <si>
    <t>SAV09S</t>
  </si>
  <si>
    <t>CA02E - San Carlos Lempa</t>
  </si>
  <si>
    <t>San Carlos Lempa - La Pita</t>
  </si>
  <si>
    <t>SAV11W</t>
  </si>
  <si>
    <t>San Vicente (Int. C. Alvaro Quiñonez de Osorio y Av. Victoria) - San Cayetano Istepeque</t>
  </si>
  <si>
    <t>San Cayetano Istepeque - Tepetitán</t>
  </si>
  <si>
    <t>Tepetitán - Et. SAV17S (Verapaz)</t>
  </si>
  <si>
    <t>SAV16E</t>
  </si>
  <si>
    <t>SAV07E - San Emigdio</t>
  </si>
  <si>
    <t>SAV17S</t>
  </si>
  <si>
    <t>SAV18W - Verapaz</t>
  </si>
  <si>
    <t>SAV18W</t>
  </si>
  <si>
    <t>CA01E - L.D. Cuscatlán (Dv. SAV17S) (Tramo Pavimentado)</t>
  </si>
  <si>
    <t>SAV19N</t>
  </si>
  <si>
    <t>SAV01N - San Lorenzo (Incluye corredor urbano)</t>
  </si>
  <si>
    <t>SAV20E</t>
  </si>
  <si>
    <t xml:space="preserve">CA01E - San Felipe - San Lázaro </t>
  </si>
  <si>
    <t>SAV24N</t>
  </si>
  <si>
    <t>PAZ13N (San Pedro Nonualco) - Guadalupe (Int. SAV07S)</t>
  </si>
  <si>
    <t>SAV25N</t>
  </si>
  <si>
    <t>CA01E - San Ildefonso (Salida)</t>
  </si>
  <si>
    <r>
      <t xml:space="preserve">San </t>
    </r>
    <r>
      <rPr>
        <sz val="10"/>
        <rFont val="Times New Roman"/>
        <family val="1"/>
      </rPr>
      <t>I</t>
    </r>
    <r>
      <rPr>
        <sz val="10"/>
        <rFont val="Arial"/>
        <family val="2"/>
      </rPr>
      <t>ldefonso (Salida) - LD. Cabañas (Puente Titihuapa)</t>
    </r>
  </si>
  <si>
    <t>SAV27N</t>
  </si>
  <si>
    <t>CA02E (El Playón) - Tecoluca (Tramo Pavimentado)</t>
  </si>
  <si>
    <t>SAV32W</t>
  </si>
  <si>
    <t>San Vicente (Línea Férrea) - Los Laureles (Tramo Pavimentado)</t>
  </si>
  <si>
    <t>SAV36N</t>
  </si>
  <si>
    <t>CA01E  - Santo Domingo - CA01E</t>
  </si>
  <si>
    <r>
      <t xml:space="preserve">DEPARTAMENTO DE </t>
    </r>
    <r>
      <rPr>
        <b/>
        <sz val="14"/>
        <color indexed="8"/>
        <rFont val="Times New Roman"/>
        <family val="1"/>
      </rPr>
      <t>USULUTÁN</t>
    </r>
  </si>
  <si>
    <t>LD. San Vicente (Salida Puente Cuscatlán) - Dv. Mercedes Umaña</t>
  </si>
  <si>
    <t>Dv. Mercedes Umaña - Dv. El Triunfo</t>
  </si>
  <si>
    <t>Dv. El Triunfo - Dv. San Buenaventura</t>
  </si>
  <si>
    <t>Dv. San Buenaventura - LD. San Miguel</t>
  </si>
  <si>
    <t>LD. Usulután (Inicio Puente San Marcos Lempa) - Dv. Salinas El Potrero</t>
  </si>
  <si>
    <t>Dv. Salinas El Potrero - Dv. Jiquilisco</t>
  </si>
  <si>
    <t>Dv. Jiquilisco - Dv. Santiago de María</t>
  </si>
  <si>
    <t>Dv. Santiago de María - Usulután (Entrada)</t>
  </si>
  <si>
    <t>Usulután (Entrada) - Dv. Santa Elena</t>
  </si>
  <si>
    <t>Dv. Santa Elena - LD. San Miguel (Dv. RN16S)</t>
  </si>
  <si>
    <t>RN14S</t>
  </si>
  <si>
    <t>CA01E - Santiago de María</t>
  </si>
  <si>
    <t>Santiago de María - Dv. Ozatlán</t>
  </si>
  <si>
    <t>Dv. Ozatlán - CA02E</t>
  </si>
  <si>
    <t>USU01N</t>
  </si>
  <si>
    <t>CA02E - Santa Elena (Int 1ª C. Ote.)</t>
  </si>
  <si>
    <t>USU02E</t>
  </si>
  <si>
    <t>USU03S - Jucuarán</t>
  </si>
  <si>
    <t>USU03S</t>
  </si>
  <si>
    <t>CA02E - Dv. Jucuarán</t>
  </si>
  <si>
    <t>Dv. Jucuarán - Playa El Espino</t>
  </si>
  <si>
    <t>USU04S</t>
  </si>
  <si>
    <t>CA02E (Usulután) - Puerto Parada</t>
  </si>
  <si>
    <t>USU05S</t>
  </si>
  <si>
    <t>CA02E - Usulután (1ª Calle Pte.) - San Dionisio - Puerto Grande</t>
  </si>
  <si>
    <t>USU06S</t>
  </si>
  <si>
    <r>
      <t>CA02E - Jiquilisco (Incluye la 1ª y 4ª</t>
    </r>
    <r>
      <rPr>
        <sz val="10"/>
        <rFont val="Arial"/>
        <family val="2"/>
      </rPr>
      <t xml:space="preserve"> Av. Nte. -Sur con prolongación  hasta la CA02E)</t>
    </r>
  </si>
  <si>
    <t>Jiquilisco - Puerto El Triunfo</t>
  </si>
  <si>
    <t>USU07S</t>
  </si>
  <si>
    <t>Tierra Blanca - Salinas El Potrero</t>
  </si>
  <si>
    <t>USU08S</t>
  </si>
  <si>
    <t>CA02E - La Canoa</t>
  </si>
  <si>
    <t>USU09S</t>
  </si>
  <si>
    <t>CA01E - Mercedes Umaña</t>
  </si>
  <si>
    <t>Mercedes Umaña - Berlín</t>
  </si>
  <si>
    <t>Berlín - Alegría</t>
  </si>
  <si>
    <t>USU10N</t>
  </si>
  <si>
    <t>CA01E - Estanzuelas</t>
  </si>
  <si>
    <t>USU11S</t>
  </si>
  <si>
    <t>RN14S - Ozatlán</t>
  </si>
  <si>
    <t>USU12N</t>
  </si>
  <si>
    <t>CA02E - Santa María</t>
  </si>
  <si>
    <t>USU13N</t>
  </si>
  <si>
    <t>CA01E - Nueva Granada</t>
  </si>
  <si>
    <t>USU14S</t>
  </si>
  <si>
    <t>CA01E - San Buenaventura</t>
  </si>
  <si>
    <t>San Buenaventura - Jucuapa</t>
  </si>
  <si>
    <t>Jucuapa - San Pedro Arenales</t>
  </si>
  <si>
    <t>San Pedro Arenales - Santa Elena (Incluye 7ª C. Ote, 4ª Av. Nte y 1ª C. Pte.)</t>
  </si>
  <si>
    <t>USU16N</t>
  </si>
  <si>
    <t>CA02E (Ereguayquín) - Santa Elena          (Tramo Pavimentado)</t>
  </si>
  <si>
    <t>USU19E</t>
  </si>
  <si>
    <t>RN14S - California</t>
  </si>
  <si>
    <t>USU23E</t>
  </si>
  <si>
    <t>CA02E - San Francisco Javier (Incluye Corredor Urbano)</t>
  </si>
  <si>
    <t>USU25N</t>
  </si>
  <si>
    <t>CA02E - San Agustín</t>
  </si>
  <si>
    <t>USU26E</t>
  </si>
  <si>
    <t>Alegría - Santiago de María</t>
  </si>
  <si>
    <t>USU27E</t>
  </si>
  <si>
    <t>USU08S - San Juan del Gozo</t>
  </si>
  <si>
    <t>San Juan del Gozo - Isla de Méndez</t>
  </si>
  <si>
    <t>Isla de Méndez - Corral de Mulas</t>
  </si>
  <si>
    <t>USU31N **</t>
  </si>
  <si>
    <t>El Triunfo - SAM30N (Sesori) (Tramo con tratamiento superficial)</t>
  </si>
  <si>
    <t>USU45N</t>
  </si>
  <si>
    <t>By Pass Usulután (CA02E Km. 115.31 - CA02E Km. 122.90)</t>
  </si>
  <si>
    <t>USU46S</t>
  </si>
  <si>
    <t>Tierra Blanca (USU07S) - Cantón California -  San Hilario - Sitio El Corral - Salinas El Zompopero</t>
  </si>
  <si>
    <r>
      <t xml:space="preserve">DEPARTAMENTO DE </t>
    </r>
    <r>
      <rPr>
        <b/>
        <sz val="14"/>
        <color indexed="8"/>
        <rFont val="Times New Roman"/>
        <family val="1"/>
      </rPr>
      <t>SAN MIGUEL</t>
    </r>
  </si>
  <si>
    <t>LD. Usulután - Dv. Lolotique</t>
  </si>
  <si>
    <t>Dv. Lolotique - Dv. Moncagua</t>
  </si>
  <si>
    <t>Dv. Moncagua - Dv. Quelepa (Incluye Rotonda)</t>
  </si>
  <si>
    <t>Dv. Quelepa - Dv. San Jorge (Incluye Rotonda)</t>
  </si>
  <si>
    <t>Dv. San Jorge - San Miguel (El Triángulo)</t>
  </si>
  <si>
    <t>Avenida Roosevelt (El Triángulo - Et. RN17S)</t>
  </si>
  <si>
    <t>San Miguel (Et. RN17S) - LD. La Unión</t>
  </si>
  <si>
    <t>LD. Usulután (Dv. RN16S) - Dv. Playa El Espino</t>
  </si>
  <si>
    <t>Dv. Playa El Espino - Dv. San Miguel (Dv. RN17S El Delirio)</t>
  </si>
  <si>
    <t>Dv. San Miguel (Dv. RN17S El Delirio) - Dv. Chilanguera</t>
  </si>
  <si>
    <t>Dv. Chilanguera - Dv. Chirilagua</t>
  </si>
  <si>
    <t>Dv. Chirilagua - LD. La Unión</t>
  </si>
  <si>
    <t>LD. Cabañas - Nuevo Edén de San Juan (Incluye 1ª Calle Oriente - Poniente)</t>
  </si>
  <si>
    <t>Nuevo Edén de San Juan - San Gerardo (Incluye 5ª Calle Oriente Poniente)</t>
  </si>
  <si>
    <t>San Gerardo - San Luis de La Reina (Incluye 3ª Calle Oriente - Poniente)</t>
  </si>
  <si>
    <t>San Luis de La Reina - Dv. Sesori (SAM30N)</t>
  </si>
  <si>
    <t>Dv. Sesori (SAM30N) - Dv. Carolina (SAM32N)</t>
  </si>
  <si>
    <t>Dv. Carolina (SAM32N) - Dv. Ciudad Barrios (SAM31E)</t>
  </si>
  <si>
    <t>Dv. Ciudad Barrios (SAM31E) - Dv. San Antonio (SAM33N)</t>
  </si>
  <si>
    <t>CA07N</t>
  </si>
  <si>
    <t>San Miguel (El Triángulo) - LD. Morazán</t>
  </si>
  <si>
    <t>RN16S</t>
  </si>
  <si>
    <t>CA01E - San Jorge (Int. Av. Magisterial)</t>
  </si>
  <si>
    <t>San Jorge (Int. Av. Magisterial y C. Principal) - San Rafael Oriente</t>
  </si>
  <si>
    <t>San Rafael Oriente - CA02E</t>
  </si>
  <si>
    <t>RN17S</t>
  </si>
  <si>
    <t>Interconexión CA01E - CA02E (San Miguel - El Delirio)</t>
  </si>
  <si>
    <t>SAM01S</t>
  </si>
  <si>
    <t>CA02E - El Cuco</t>
  </si>
  <si>
    <t>SAM02S</t>
  </si>
  <si>
    <t>SAM01S - Chirilagua</t>
  </si>
  <si>
    <t>SAM03W</t>
  </si>
  <si>
    <t>CA02E - Chilanguera</t>
  </si>
  <si>
    <t>SAM04S</t>
  </si>
  <si>
    <t>CA01E - Nueva Guadalupe (Int. Av. Principal Nte. con 5ª Calle)</t>
  </si>
  <si>
    <t>Nueva Guadalupe (Int. Av. Principal Nte.con 5ª Calle) - Chinameca</t>
  </si>
  <si>
    <t>Chinameca - Jucuapa</t>
  </si>
  <si>
    <t>SAM06N</t>
  </si>
  <si>
    <t>CA01E - Lolotique</t>
  </si>
  <si>
    <t>SAM07N</t>
  </si>
  <si>
    <t>CA01E - Moncagua (Salida)</t>
  </si>
  <si>
    <t>Moncagua (Salida) - Chapeltique (Salida)</t>
  </si>
  <si>
    <t>Chapeltique (Salida) - Ciudad Barrios (Incluye 1ª Calle Pte.) Int. SAM31E</t>
  </si>
  <si>
    <t>SAM08N</t>
  </si>
  <si>
    <t>CA01E - Quelepa</t>
  </si>
  <si>
    <t>SAM09W</t>
  </si>
  <si>
    <t>CA01E (El Sitio) - Quelepa (Incluye 1ª C. Pte.-Ote.)</t>
  </si>
  <si>
    <t>SAM10N</t>
  </si>
  <si>
    <t xml:space="preserve">San Miguel (CA07N) - Villerías                                       </t>
  </si>
  <si>
    <t>SAM11S</t>
  </si>
  <si>
    <t>San Miguel - La Puerta</t>
  </si>
  <si>
    <t>SAM12S</t>
  </si>
  <si>
    <t xml:space="preserve">San Miguel - Las Lomitas </t>
  </si>
  <si>
    <t>SAM13E</t>
  </si>
  <si>
    <t>CA07N - Comacarán</t>
  </si>
  <si>
    <t>Comacarán - UNI15E (Yucuaiquín)</t>
  </si>
  <si>
    <t>SAM16N</t>
  </si>
  <si>
    <t xml:space="preserve">CA01E - Uluazapa (Int. 5ª Av.) </t>
  </si>
  <si>
    <t>Uluazapa - Yucuaiquín</t>
  </si>
  <si>
    <t>SAM25W</t>
  </si>
  <si>
    <t>Nueva Guadalupe - San Buenaventura (Tramo Pavimentado)</t>
  </si>
  <si>
    <t>SAM28N</t>
  </si>
  <si>
    <t>Chapeltique - Sesori</t>
  </si>
  <si>
    <t>SAM29E</t>
  </si>
  <si>
    <t>SAM07N (Chapeltique) - Et. MOR09E (Inicio)</t>
  </si>
  <si>
    <t>SAM30N</t>
  </si>
  <si>
    <t>USU31N (El Triunfo) - Sesori</t>
  </si>
  <si>
    <t>Sesori - Et. CA03E (San Luis de La Reina)</t>
  </si>
  <si>
    <t>SAM31E</t>
  </si>
  <si>
    <t>Dv. SAM33N - Ciudad Barrios (Et. 1ª Calle Poniente) (SAM07N)</t>
  </si>
  <si>
    <t>SAM32N</t>
  </si>
  <si>
    <t>CA03E - Carolina</t>
  </si>
  <si>
    <t>SAM36E</t>
  </si>
  <si>
    <t>CA01E - Puente Las Carretas (Camino Antiguo)</t>
  </si>
  <si>
    <t>SAM39E</t>
  </si>
  <si>
    <t>El Cuco - El Esterón</t>
  </si>
  <si>
    <t>SAM45S</t>
  </si>
  <si>
    <t>Final Eje 19 (Prolongación 8ª C. Pte., Ciudad Pacífica) - El Amate - Las Lomitas - El Niño (Incluye Av. Las Conchas - C. Chaparrastique) (Tramo Pavimentado)</t>
  </si>
  <si>
    <t>SAM46N</t>
  </si>
  <si>
    <t>UNI40N - Cantón Tierra Blanca - Cantón La Estrechura</t>
  </si>
  <si>
    <r>
      <t>DEPARTAMENTO DE</t>
    </r>
    <r>
      <rPr>
        <b/>
        <sz val="14"/>
        <color indexed="8"/>
        <rFont val="Times New Roman"/>
        <family val="1"/>
      </rPr>
      <t xml:space="preserve"> MORAZÁN</t>
    </r>
  </si>
  <si>
    <t>Dv. San Antonio (SAM33N) - Dv. San Isidro (MOR13W)</t>
  </si>
  <si>
    <t>Dv. San Isidro (MOR13W) - Dv. Gualococti</t>
  </si>
  <si>
    <t>Dv. Gualococti - Inicio By Pass Osicala</t>
  </si>
  <si>
    <t>By Pass Osicala (Dv. Osicala Poniente - Dv. Osicala Oriente)</t>
  </si>
  <si>
    <t>Fin By Pass Osicala - Et. CA07N (Osicala)</t>
  </si>
  <si>
    <t>CA07N (Delicias de Concepción) - Et. MOR01N (Cacaopera)</t>
  </si>
  <si>
    <t xml:space="preserve">Cacaopera  - Corinto </t>
  </si>
  <si>
    <t>LD. San Miguel - Dv. Jocoro</t>
  </si>
  <si>
    <t>Dv. Jocoro - San Carlos</t>
  </si>
  <si>
    <t>San Carlos - San Francisco Gotera (Incluye Av. Thomson y 2ª Av. Nte.- Sur)</t>
  </si>
  <si>
    <t>San Francisco Gotera (Final Av. Morazán) - Dv. Lolotiquillo</t>
  </si>
  <si>
    <t>Dv. Lolotiquillo - Delicias de Concepción</t>
  </si>
  <si>
    <t>Delicias de Concepción - Dv. Osicala</t>
  </si>
  <si>
    <t>Dv. Osicala - Meanguera</t>
  </si>
  <si>
    <t>Meanguera - Dv. Arambala</t>
  </si>
  <si>
    <t>Dv. Arambala - Perquín ( Final Calle Los Héroes) (Incluye ejes viales Calle La Esperanza, Av. Los Próceres y  Final Calle Los Héroes)</t>
  </si>
  <si>
    <t>MOR01N</t>
  </si>
  <si>
    <t>CA07N - Lolotiquillo (Entrada)</t>
  </si>
  <si>
    <t xml:space="preserve">Lolotiquillo (Entrada) - Cacaopera (Entrada)(Incluye corredor urbano de Lolotiquillo) </t>
  </si>
  <si>
    <t>Cacaopera - Joateca (Salida)</t>
  </si>
  <si>
    <t>MOR02N</t>
  </si>
  <si>
    <t>RN18W - Sociedad (Incluye corredor urbano)</t>
  </si>
  <si>
    <t>Sociedad - Corinto</t>
  </si>
  <si>
    <t>MOR03W</t>
  </si>
  <si>
    <t>CA07N - San Carlos</t>
  </si>
  <si>
    <t>MOR04W</t>
  </si>
  <si>
    <t>CA03E - Osicala (Poniente)</t>
  </si>
  <si>
    <t>CA03E - Osicala (Oriente)</t>
  </si>
  <si>
    <t>MOR05N</t>
  </si>
  <si>
    <t>CA03E - Gualococti</t>
  </si>
  <si>
    <t>MOR08W</t>
  </si>
  <si>
    <t>San Francisco Gotera (Intersección 3ª Av. Sur y 4ª Calle Pte.) - Yamabal (Final Calle Ppal. Presbítero Norberto Cruz)</t>
  </si>
  <si>
    <t>MOR09W</t>
  </si>
  <si>
    <t>CA07N - Chilanga</t>
  </si>
  <si>
    <t>MOR09E</t>
  </si>
  <si>
    <t>Yamabal - Sensembra</t>
  </si>
  <si>
    <t>SAM29E (Chapeltique) - Guatajiagua</t>
  </si>
  <si>
    <t>Guatajiagua - Yamabal</t>
  </si>
  <si>
    <t>MOR11S</t>
  </si>
  <si>
    <t>MOR15W – Caserío El Mozote – Caserío Altomiro - Dv. Caserio Posa Honda - Caserío Los Hatos –  CA07N. (Incluye Par Vial)</t>
  </si>
  <si>
    <t>MOR13W</t>
  </si>
  <si>
    <t xml:space="preserve">San Simón (CA03E) - San Isidro </t>
  </si>
  <si>
    <t>MOR13N</t>
  </si>
  <si>
    <t>San Isidro - Puente Río Torola</t>
  </si>
  <si>
    <t>MOR14W</t>
  </si>
  <si>
    <t>Torola - Dv. MOR16W (San Fernando)</t>
  </si>
  <si>
    <t>Dv. MOR16W (San Fernando) - Perquín (Final Calle Los Héroes)</t>
  </si>
  <si>
    <t>MOR15W</t>
  </si>
  <si>
    <t>CA07N - Arambala</t>
  </si>
  <si>
    <t>Arambala – Dv. Caserío El Mozote (MOR11S)</t>
  </si>
  <si>
    <t>MOR16W</t>
  </si>
  <si>
    <t>MOR14W - San Fernando</t>
  </si>
  <si>
    <t>MOR17N</t>
  </si>
  <si>
    <t>MOR25W - Jocoaitique</t>
  </si>
  <si>
    <t>MOR19W</t>
  </si>
  <si>
    <t>CA07N  - Meanguera</t>
  </si>
  <si>
    <t>MOR20W</t>
  </si>
  <si>
    <t>CA07N  - Jocoatique</t>
  </si>
  <si>
    <t>MOR21N</t>
  </si>
  <si>
    <t>RN18E - El Divisadero</t>
  </si>
  <si>
    <t>MOR22N</t>
  </si>
  <si>
    <t>CA07N (Desvío El Chorizo) - Caserío Llano Santiago - Escuela El Carrizal (Tramo pavimentado)</t>
  </si>
  <si>
    <t>MOR25W</t>
  </si>
  <si>
    <t>CA07N - El Rosario (Tramo Pavimentado)</t>
  </si>
  <si>
    <t>MOR27S</t>
  </si>
  <si>
    <t>La Coyotera (MOR11S) - Los Leones (MOR11S)</t>
  </si>
  <si>
    <t>RN18E</t>
  </si>
  <si>
    <t>CA07N (Dv. San Francisco Gotera) - Dv. Sociedad (Ruta Militar)</t>
  </si>
  <si>
    <t>Dv. Sociedad - LD. La Unión (Ruta Militar)</t>
  </si>
  <si>
    <r>
      <t xml:space="preserve">DEPARTAMENTO DE </t>
    </r>
    <r>
      <rPr>
        <b/>
        <sz val="14"/>
        <color indexed="8"/>
        <rFont val="Times New Roman"/>
        <family val="1"/>
      </rPr>
      <t>LA UNIÓN</t>
    </r>
  </si>
  <si>
    <t>LD. San Miguel - El Carmen</t>
  </si>
  <si>
    <t>El Carmen - Sirama</t>
  </si>
  <si>
    <t>Sirama - Dv. Hato Nuevo</t>
  </si>
  <si>
    <t>Dv. Hato Nuevo - Dv. Santa Rosa de Lima</t>
  </si>
  <si>
    <t>Dv. Santa Rosa de Lima - Frontera El Amatillo</t>
  </si>
  <si>
    <t>CA01E - Frontera El Amatillo (Puente de La Amistad)</t>
  </si>
  <si>
    <t>LD. La Unión - Dv. El Tamarindo</t>
  </si>
  <si>
    <t>Dv. El Tamarindo - By Pass La Unión (UNI28E)</t>
  </si>
  <si>
    <t>Corinto - Lislique</t>
  </si>
  <si>
    <t>Lislique - Anamorós</t>
  </si>
  <si>
    <t>LD. Morazán - Dv. Bolívar (Ruta Militar)</t>
  </si>
  <si>
    <t>Dv. Bolívar - Santa Rosa de Lima (Ruta Militar)</t>
  </si>
  <si>
    <t>Santa Rosa de Lima - Dv. Anamorós (Ruta Militar)</t>
  </si>
  <si>
    <t>Dv. Anamorós - CA01E (Agua Salada) (Ruta Militar)</t>
  </si>
  <si>
    <t>RN19E</t>
  </si>
  <si>
    <t>CA01E (Sirama) - UNI28E (CA02E)</t>
  </si>
  <si>
    <t>CA02E - La Unión</t>
  </si>
  <si>
    <t>La Unión - Cutuco (Corsaín)</t>
  </si>
  <si>
    <t>UNI01S</t>
  </si>
  <si>
    <t>RN19E - Conchagua</t>
  </si>
  <si>
    <t>UNI02S</t>
  </si>
  <si>
    <t>CA02E - El Jagüey</t>
  </si>
  <si>
    <t xml:space="preserve">Jagüey - El Tamarindo </t>
  </si>
  <si>
    <t>UNI04N</t>
  </si>
  <si>
    <t>RN18E - Anamorós</t>
  </si>
  <si>
    <t>Anamorós - Nueva Esparta</t>
  </si>
  <si>
    <t>UNI05W</t>
  </si>
  <si>
    <t>CA01E - Pasaquina</t>
  </si>
  <si>
    <t>UNI06S</t>
  </si>
  <si>
    <t xml:space="preserve">La Unión (3ª Av. Sur - Eje Vial 1) - Amapalita </t>
  </si>
  <si>
    <t>UNI08S</t>
  </si>
  <si>
    <t>Corsain - Las Playitas</t>
  </si>
  <si>
    <t>UNI09S</t>
  </si>
  <si>
    <t>CA01E - El Piche - Salalagua - El Coyolito (Tramo Pavimentado)</t>
  </si>
  <si>
    <t>UNI11S</t>
  </si>
  <si>
    <t>CA02E - Estero de Cerique - Et. SAM39E</t>
  </si>
  <si>
    <t>UNI12S</t>
  </si>
  <si>
    <t>CA01E - El Carmen - Olomega</t>
  </si>
  <si>
    <t>UNI13N</t>
  </si>
  <si>
    <t>CA01E (San Antonio Silva) - San Alejo</t>
  </si>
  <si>
    <t>UNI15E</t>
  </si>
  <si>
    <t>SAM13E (Comacarán) - Yucuaiquín (Incluye corredor urbano a entroncar con la ruta SAM16N)</t>
  </si>
  <si>
    <t>UNI16S</t>
  </si>
  <si>
    <t xml:space="preserve">RN18E - Bolivar </t>
  </si>
  <si>
    <t>Bolivar - San José La Fuente</t>
  </si>
  <si>
    <t>UNI19E</t>
  </si>
  <si>
    <t>El Sauce - Concepción de Oriente</t>
  </si>
  <si>
    <t>UNI22N</t>
  </si>
  <si>
    <t>Nueva Esparta - Polorós</t>
  </si>
  <si>
    <t>UNI28E</t>
  </si>
  <si>
    <t>By Pass RN19E - CA02E - La Unión</t>
  </si>
  <si>
    <t>UNI35E</t>
  </si>
  <si>
    <t xml:space="preserve">Desvío UNI10E Caserío El Chagüite - Cantón Piedras Blancas </t>
  </si>
  <si>
    <t>UNI39S</t>
  </si>
  <si>
    <t>CA02E (Sitio Desvío La Puertona del Tamarindo) – Embarcadero Los Corrales</t>
  </si>
  <si>
    <t>UNI40N</t>
  </si>
  <si>
    <t>CA02E - Et. SAM46N</t>
  </si>
  <si>
    <t>Diciembre 2022</t>
  </si>
  <si>
    <t>UNI04N - El Sauce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</si>
</sst>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
  </numFmts>
  <fonts count="22" x14ac:knownFonts="1">
    <font>
      <sz val="10"/>
      <name val="Arial"/>
    </font>
    <font>
      <sz val="10"/>
      <name val="Arial"/>
      <family val="2"/>
    </font>
    <font>
      <sz val="8"/>
      <name val="Arial"/>
      <family val="2"/>
    </font>
    <font>
      <b/>
      <sz val="9.85"/>
      <color indexed="8"/>
      <name val="Times New Roman"/>
      <family val="1"/>
    </font>
    <font>
      <sz val="10"/>
      <color indexed="8"/>
      <name val="MS Sans Serif"/>
      <family val="2"/>
    </font>
    <font>
      <b/>
      <sz val="10.8"/>
      <color indexed="8"/>
      <name val="Times New Roman"/>
      <family val="1"/>
    </font>
    <font>
      <sz val="10"/>
      <name val="Times New Roman"/>
      <family val="1"/>
    </font>
    <font>
      <b/>
      <sz val="10"/>
      <name val="Times New Roman"/>
      <family val="1"/>
    </font>
    <font>
      <b/>
      <sz val="14"/>
      <color indexed="8"/>
      <name val="Times New Roman"/>
      <family val="1"/>
    </font>
    <font>
      <b/>
      <sz val="10"/>
      <name val="Arial"/>
      <family val="2"/>
    </font>
    <font>
      <b/>
      <sz val="11"/>
      <color indexed="8"/>
      <name val="Times New Roman"/>
      <family val="1"/>
    </font>
    <font>
      <sz val="10"/>
      <name val="Arial"/>
      <family val="2"/>
    </font>
    <font>
      <b/>
      <sz val="10"/>
      <color indexed="10"/>
      <name val="Arial"/>
      <family val="2"/>
    </font>
    <font>
      <sz val="10"/>
      <color indexed="8"/>
      <name val="Arial"/>
      <family val="2"/>
    </font>
    <font>
      <sz val="11"/>
      <name val="Arial"/>
      <family val="2"/>
    </font>
    <font>
      <sz val="10"/>
      <name val="Calisto MT"/>
      <family val="1"/>
    </font>
    <font>
      <sz val="9"/>
      <color indexed="81"/>
      <name val="Tahoma"/>
      <family val="2"/>
    </font>
    <font>
      <b/>
      <sz val="9"/>
      <color indexed="81"/>
      <name val="Tahoma"/>
      <family val="2"/>
    </font>
    <font>
      <vertAlign val="superscript"/>
      <sz val="10"/>
      <name val="Arial"/>
      <family val="2"/>
    </font>
    <font>
      <b/>
      <sz val="8"/>
      <color indexed="81"/>
      <name val="Tahoma"/>
      <family val="2"/>
    </font>
    <font>
      <sz val="8"/>
      <color indexed="81"/>
      <name val="Tahoma"/>
      <family val="2"/>
    </font>
    <font>
      <sz val="10"/>
      <color theme="1"/>
      <name val="Arial"/>
      <family val="2"/>
    </font>
  </fonts>
  <fills count="2">
    <fill>
      <patternFill patternType="none"/>
    </fill>
    <fill>
      <patternFill patternType="gray125"/>
    </fill>
  </fills>
  <borders count="45">
    <border>
      <left/>
      <right/>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4" fillId="0" borderId="0"/>
  </cellStyleXfs>
  <cellXfs count="252">
    <xf numFmtId="0" fontId="0" fillId="0" borderId="0" xfId="0"/>
    <xf numFmtId="0" fontId="0" fillId="0" borderId="2" xfId="0" applyBorder="1"/>
    <xf numFmtId="0" fontId="0" fillId="0" borderId="3" xfId="0" applyBorder="1"/>
    <xf numFmtId="0" fontId="5" fillId="0" borderId="5" xfId="0" applyFont="1" applyBorder="1" applyAlignment="1">
      <alignment horizontal="left" vertical="center"/>
    </xf>
    <xf numFmtId="0" fontId="6" fillId="0" borderId="4" xfId="0" applyFont="1" applyBorder="1" applyAlignment="1">
      <alignment horizontal="left" vertical="center"/>
    </xf>
    <xf numFmtId="0" fontId="0" fillId="0" borderId="4" xfId="0" applyBorder="1" applyAlignment="1">
      <alignment horizontal="left" vertical="center"/>
    </xf>
    <xf numFmtId="0" fontId="5" fillId="0" borderId="6" xfId="0" applyFont="1" applyBorder="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0" fillId="0" borderId="7" xfId="0" applyBorder="1"/>
    <xf numFmtId="0" fontId="6" fillId="0" borderId="8" xfId="0" applyFont="1" applyBorder="1" applyAlignment="1">
      <alignment horizontal="left" vertical="center"/>
    </xf>
    <xf numFmtId="0" fontId="0" fillId="0" borderId="9" xfId="0" applyBorder="1"/>
    <xf numFmtId="2" fontId="0" fillId="0" borderId="4" xfId="0" applyNumberFormat="1" applyBorder="1" applyAlignment="1">
      <alignment horizontal="left" vertical="center"/>
    </xf>
    <xf numFmtId="2" fontId="0" fillId="0" borderId="0" xfId="0" applyNumberFormat="1" applyAlignment="1">
      <alignment horizontal="left" vertical="center"/>
    </xf>
    <xf numFmtId="0" fontId="5" fillId="0" borderId="10" xfId="0" applyFont="1" applyBorder="1" applyAlignment="1">
      <alignment horizontal="left" vertical="center"/>
    </xf>
    <xf numFmtId="0" fontId="6" fillId="0" borderId="11" xfId="0" applyFont="1" applyBorder="1" applyAlignment="1">
      <alignment horizontal="left" vertical="center"/>
    </xf>
    <xf numFmtId="2" fontId="9" fillId="0" borderId="12" xfId="0" applyNumberFormat="1" applyFont="1" applyBorder="1"/>
    <xf numFmtId="0" fontId="0" fillId="0" borderId="8" xfId="0" applyBorder="1"/>
    <xf numFmtId="2" fontId="0" fillId="0" borderId="13" xfId="0" applyNumberFormat="1" applyBorder="1" applyAlignment="1">
      <alignment vertical="center"/>
    </xf>
    <xf numFmtId="0" fontId="0" fillId="0" borderId="14" xfId="0" applyBorder="1" applyAlignment="1">
      <alignment vertical="center"/>
    </xf>
    <xf numFmtId="0" fontId="0" fillId="0" borderId="15" xfId="0" applyBorder="1"/>
    <xf numFmtId="2" fontId="9" fillId="0" borderId="0" xfId="0" applyNumberFormat="1" applyFont="1"/>
    <xf numFmtId="0" fontId="0" fillId="0" borderId="0" xfId="0" applyAlignment="1">
      <alignment vertical="center" wrapText="1"/>
    </xf>
    <xf numFmtId="0" fontId="0" fillId="0" borderId="13" xfId="0" applyBorder="1" applyAlignment="1">
      <alignment vertical="center" wrapText="1" shrinkToFit="1"/>
    </xf>
    <xf numFmtId="0" fontId="0" fillId="0" borderId="16" xfId="0" applyBorder="1" applyAlignment="1">
      <alignment horizontal="left" vertical="center"/>
    </xf>
    <xf numFmtId="0" fontId="0" fillId="0" borderId="16" xfId="0" quotePrefix="1" applyBorder="1" applyAlignment="1">
      <alignment horizontal="left" vertical="center"/>
    </xf>
    <xf numFmtId="2" fontId="0" fillId="0" borderId="0" xfId="0" applyNumberFormat="1"/>
    <xf numFmtId="0" fontId="0" fillId="0" borderId="0" xfId="0" applyAlignment="1">
      <alignment horizontal="right"/>
    </xf>
    <xf numFmtId="0" fontId="0" fillId="0" borderId="16" xfId="0" applyBorder="1" applyAlignment="1">
      <alignment horizontal="left" vertical="center" wrapText="1" shrinkToFit="1"/>
    </xf>
    <xf numFmtId="0" fontId="6" fillId="0" borderId="17" xfId="0" applyFont="1" applyBorder="1" applyAlignment="1">
      <alignment horizontal="left" vertical="center"/>
    </xf>
    <xf numFmtId="2" fontId="0" fillId="0" borderId="13" xfId="0" applyNumberFormat="1" applyBorder="1" applyAlignment="1">
      <alignment vertical="center" wrapText="1"/>
    </xf>
    <xf numFmtId="0" fontId="0" fillId="0" borderId="13" xfId="0" applyBorder="1" applyAlignment="1">
      <alignment vertical="center" wrapText="1"/>
    </xf>
    <xf numFmtId="0" fontId="0" fillId="0" borderId="13" xfId="0" quotePrefix="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11" fillId="0" borderId="13" xfId="0" applyFont="1" applyBorder="1" applyAlignment="1">
      <alignment vertical="center" wrapText="1"/>
    </xf>
    <xf numFmtId="0" fontId="11" fillId="0" borderId="13" xfId="0" applyFont="1" applyBorder="1" applyAlignment="1">
      <alignment vertical="center"/>
    </xf>
    <xf numFmtId="0" fontId="7" fillId="0" borderId="20" xfId="0" applyFont="1" applyBorder="1" applyAlignment="1">
      <alignment horizontal="center" vertical="center"/>
    </xf>
    <xf numFmtId="0" fontId="7" fillId="0" borderId="21" xfId="0" applyFont="1" applyBorder="1" applyAlignment="1">
      <alignment horizontal="center" vertical="center" wrapText="1"/>
    </xf>
    <xf numFmtId="2" fontId="0" fillId="0" borderId="22" xfId="0" applyNumberFormat="1" applyBorder="1" applyAlignment="1">
      <alignment vertical="center"/>
    </xf>
    <xf numFmtId="0" fontId="0" fillId="0" borderId="16" xfId="0" applyBorder="1" applyAlignment="1">
      <alignment horizontal="left" vertical="center" wrapText="1"/>
    </xf>
    <xf numFmtId="0" fontId="0" fillId="0" borderId="19" xfId="0" applyBorder="1" applyAlignment="1">
      <alignment vertical="center" wrapText="1"/>
    </xf>
    <xf numFmtId="2" fontId="0" fillId="0" borderId="19" xfId="0" applyNumberFormat="1" applyBorder="1" applyAlignment="1">
      <alignment vertical="center"/>
    </xf>
    <xf numFmtId="0" fontId="11" fillId="0" borderId="16" xfId="0" applyFont="1" applyBorder="1" applyAlignment="1">
      <alignment horizontal="left" vertical="center"/>
    </xf>
    <xf numFmtId="0" fontId="11" fillId="0" borderId="0" xfId="0" applyFont="1"/>
    <xf numFmtId="4" fontId="11" fillId="0" borderId="19" xfId="1" applyNumberFormat="1" applyFont="1" applyFill="1" applyBorder="1" applyAlignment="1">
      <alignment horizontal="right" vertical="center"/>
    </xf>
    <xf numFmtId="4" fontId="11" fillId="0" borderId="13" xfId="1" applyNumberFormat="1" applyFont="1" applyFill="1" applyBorder="1" applyAlignment="1">
      <alignment horizontal="right" vertical="center"/>
    </xf>
    <xf numFmtId="0" fontId="11" fillId="0" borderId="22" xfId="0" applyFont="1" applyBorder="1" applyAlignment="1">
      <alignment vertical="center" wrapText="1"/>
    </xf>
    <xf numFmtId="2" fontId="0" fillId="0" borderId="23" xfId="0" applyNumberFormat="1" applyBorder="1" applyAlignment="1">
      <alignment vertical="center"/>
    </xf>
    <xf numFmtId="0" fontId="0" fillId="0" borderId="16" xfId="0" applyBorder="1" applyAlignment="1">
      <alignment vertical="center" wrapText="1"/>
    </xf>
    <xf numFmtId="0" fontId="0" fillId="0" borderId="24" xfId="0" applyBorder="1" applyAlignment="1">
      <alignment vertical="center"/>
    </xf>
    <xf numFmtId="0" fontId="11" fillId="0" borderId="13" xfId="0" applyFont="1" applyBorder="1" applyAlignment="1">
      <alignment horizontal="left" vertical="center" wrapText="1"/>
    </xf>
    <xf numFmtId="0" fontId="0" fillId="0" borderId="14" xfId="0" applyBorder="1" applyAlignment="1">
      <alignment vertical="center" wrapText="1"/>
    </xf>
    <xf numFmtId="0" fontId="9" fillId="0" borderId="0" xfId="0" applyFont="1" applyAlignment="1">
      <alignment horizontal="right"/>
    </xf>
    <xf numFmtId="165" fontId="9" fillId="0" borderId="0" xfId="0" applyNumberFormat="1" applyFont="1"/>
    <xf numFmtId="2" fontId="0" fillId="0" borderId="13" xfId="0" quotePrefix="1" applyNumberFormat="1" applyBorder="1" applyAlignment="1">
      <alignment vertical="center"/>
    </xf>
    <xf numFmtId="0" fontId="11" fillId="0" borderId="19" xfId="0" applyFont="1" applyBorder="1" applyAlignment="1">
      <alignment vertical="center" wrapText="1"/>
    </xf>
    <xf numFmtId="0" fontId="11" fillId="0" borderId="13" xfId="0" quotePrefix="1" applyFont="1" applyBorder="1" applyAlignment="1">
      <alignment vertical="center" wrapText="1"/>
    </xf>
    <xf numFmtId="0" fontId="11" fillId="0" borderId="16" xfId="0" applyFont="1" applyBorder="1" applyAlignment="1">
      <alignment vertical="center"/>
    </xf>
    <xf numFmtId="0" fontId="0" fillId="0" borderId="14" xfId="0" applyBorder="1" applyAlignment="1">
      <alignment vertical="center" wrapText="1" shrinkToFit="1"/>
    </xf>
    <xf numFmtId="0" fontId="11" fillId="0" borderId="16" xfId="0" quotePrefix="1" applyFont="1" applyBorder="1" applyAlignment="1">
      <alignment horizontal="left" vertical="center"/>
    </xf>
    <xf numFmtId="0" fontId="0" fillId="0" borderId="16" xfId="0" quotePrefix="1" applyBorder="1" applyAlignment="1">
      <alignment horizontal="left" vertical="center" wrapText="1"/>
    </xf>
    <xf numFmtId="0" fontId="7" fillId="0" borderId="25" xfId="0" applyFont="1" applyBorder="1" applyAlignment="1">
      <alignment horizontal="center" vertical="center" wrapText="1"/>
    </xf>
    <xf numFmtId="0" fontId="7" fillId="0" borderId="20" xfId="0" applyFont="1" applyBorder="1" applyAlignment="1">
      <alignment horizontal="center" vertical="center" wrapText="1"/>
    </xf>
    <xf numFmtId="2"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0" fillId="0" borderId="23" xfId="0" applyBorder="1" applyAlignment="1">
      <alignment vertical="center" wrapText="1"/>
    </xf>
    <xf numFmtId="0" fontId="11" fillId="0" borderId="23" xfId="0" quotePrefix="1" applyFont="1" applyBorder="1" applyAlignment="1">
      <alignment vertical="center" wrapText="1"/>
    </xf>
    <xf numFmtId="2" fontId="0" fillId="0" borderId="23" xfId="0" quotePrefix="1" applyNumberFormat="1" applyBorder="1" applyAlignment="1">
      <alignment vertical="center"/>
    </xf>
    <xf numFmtId="0" fontId="11" fillId="0" borderId="24" xfId="0" applyFont="1" applyBorder="1" applyAlignment="1">
      <alignment vertical="center"/>
    </xf>
    <xf numFmtId="0" fontId="11" fillId="0" borderId="14" xfId="0" applyFont="1" applyBorder="1" applyAlignment="1">
      <alignment vertical="center"/>
    </xf>
    <xf numFmtId="0" fontId="11" fillId="0" borderId="16" xfId="0" applyFont="1" applyBorder="1" applyAlignment="1">
      <alignment horizontal="left" vertical="center" wrapText="1"/>
    </xf>
    <xf numFmtId="0" fontId="0" fillId="0" borderId="18" xfId="0" applyBorder="1" applyAlignment="1">
      <alignment vertical="center" wrapText="1"/>
    </xf>
    <xf numFmtId="0" fontId="11" fillId="0" borderId="14" xfId="0" applyFont="1" applyBorder="1" applyAlignment="1">
      <alignment vertical="center" wrapText="1"/>
    </xf>
    <xf numFmtId="0" fontId="11" fillId="0" borderId="23" xfId="0" applyFont="1" applyBorder="1" applyAlignment="1">
      <alignment vertical="center" wrapText="1"/>
    </xf>
    <xf numFmtId="0" fontId="0" fillId="0" borderId="24" xfId="0" applyBorder="1" applyAlignment="1">
      <alignment vertical="center" wrapText="1"/>
    </xf>
    <xf numFmtId="0" fontId="0" fillId="0" borderId="28" xfId="0" applyBorder="1" applyAlignment="1">
      <alignment horizontal="left" vertical="center"/>
    </xf>
    <xf numFmtId="2" fontId="9" fillId="0" borderId="12" xfId="0" applyNumberFormat="1" applyFont="1" applyBorder="1" applyAlignment="1">
      <alignment vertical="center"/>
    </xf>
    <xf numFmtId="2" fontId="9" fillId="0" borderId="29" xfId="0" applyNumberFormat="1" applyFont="1" applyBorder="1" applyAlignment="1">
      <alignment vertical="center"/>
    </xf>
    <xf numFmtId="0" fontId="0" fillId="0" borderId="13" xfId="0" applyBorder="1" applyAlignment="1">
      <alignment horizontal="left" vertical="center" wrapText="1"/>
    </xf>
    <xf numFmtId="2" fontId="9" fillId="0" borderId="9" xfId="0" applyNumberFormat="1" applyFont="1" applyBorder="1" applyAlignment="1">
      <alignment vertical="center"/>
    </xf>
    <xf numFmtId="0" fontId="0" fillId="0" borderId="30" xfId="0" applyBorder="1"/>
    <xf numFmtId="0" fontId="0" fillId="0" borderId="31" xfId="0" applyBorder="1" applyAlignment="1">
      <alignment horizontal="left" vertical="center"/>
    </xf>
    <xf numFmtId="0" fontId="7" fillId="0" borderId="32" xfId="0" applyFont="1" applyBorder="1" applyAlignment="1">
      <alignment horizontal="center" vertical="center" wrapText="1"/>
    </xf>
    <xf numFmtId="0" fontId="11" fillId="0" borderId="19" xfId="0" applyFont="1" applyBorder="1" applyAlignment="1">
      <alignment horizontal="left" vertical="center" wrapText="1"/>
    </xf>
    <xf numFmtId="0" fontId="0" fillId="0" borderId="18"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horizontal="left" vertical="center" wrapText="1"/>
    </xf>
    <xf numFmtId="0" fontId="11" fillId="0" borderId="14" xfId="0" applyFont="1" applyBorder="1" applyAlignment="1">
      <alignment horizontal="left" vertical="center"/>
    </xf>
    <xf numFmtId="2" fontId="0" fillId="0" borderId="19" xfId="0" applyNumberFormat="1" applyBorder="1" applyAlignment="1">
      <alignment horizontal="right" vertical="center" wrapText="1"/>
    </xf>
    <xf numFmtId="2" fontId="0" fillId="0" borderId="13" xfId="0" applyNumberFormat="1" applyBorder="1" applyAlignment="1">
      <alignment horizontal="right" vertical="center"/>
    </xf>
    <xf numFmtId="2" fontId="0" fillId="0" borderId="13" xfId="0" applyNumberFormat="1" applyBorder="1" applyAlignment="1">
      <alignment horizontal="right" vertical="center" wrapText="1"/>
    </xf>
    <xf numFmtId="0" fontId="0" fillId="0" borderId="13" xfId="0" applyBorder="1" applyAlignment="1">
      <alignment horizontal="right" vertical="center"/>
    </xf>
    <xf numFmtId="0" fontId="0" fillId="0" borderId="16" xfId="0" quotePrefix="1" applyBorder="1" applyAlignment="1">
      <alignment vertical="center" wrapText="1"/>
    </xf>
    <xf numFmtId="0" fontId="11" fillId="0" borderId="31" xfId="0" applyFont="1" applyBorder="1" applyAlignment="1">
      <alignment horizontal="left" vertical="center"/>
    </xf>
    <xf numFmtId="2" fontId="11" fillId="0" borderId="13" xfId="0" applyNumberFormat="1" applyFont="1" applyBorder="1" applyAlignment="1">
      <alignment vertical="center"/>
    </xf>
    <xf numFmtId="0" fontId="11" fillId="0" borderId="13" xfId="0" quotePrefix="1" applyFont="1" applyBorder="1" applyAlignment="1">
      <alignment vertical="center"/>
    </xf>
    <xf numFmtId="2" fontId="11" fillId="0" borderId="13" xfId="0" quotePrefix="1" applyNumberFormat="1" applyFont="1" applyBorder="1" applyAlignment="1">
      <alignment vertical="center"/>
    </xf>
    <xf numFmtId="0" fontId="11" fillId="0" borderId="18" xfId="0" applyFont="1" applyBorder="1" applyAlignment="1">
      <alignment vertical="center"/>
    </xf>
    <xf numFmtId="0" fontId="11" fillId="0" borderId="23" xfId="0" applyFont="1" applyBorder="1" applyAlignment="1">
      <alignment vertical="center"/>
    </xf>
    <xf numFmtId="2" fontId="11" fillId="0" borderId="23" xfId="0" applyNumberFormat="1" applyFont="1" applyBorder="1" applyAlignment="1">
      <alignment vertical="center"/>
    </xf>
    <xf numFmtId="0" fontId="0" fillId="0" borderId="33" xfId="0" applyBorder="1"/>
    <xf numFmtId="0" fontId="0" fillId="0" borderId="16" xfId="0" quotePrefix="1" applyBorder="1" applyAlignment="1">
      <alignment vertical="center"/>
    </xf>
    <xf numFmtId="0" fontId="7" fillId="0" borderId="25" xfId="0" applyFont="1" applyBorder="1" applyAlignment="1">
      <alignment horizontal="center" vertical="center"/>
    </xf>
    <xf numFmtId="0" fontId="10" fillId="0" borderId="15" xfId="0" quotePrefix="1" applyFont="1" applyBorder="1" applyAlignment="1">
      <alignment horizontal="left" vertical="center"/>
    </xf>
    <xf numFmtId="0" fontId="0" fillId="0" borderId="34" xfId="0" applyBorder="1" applyAlignment="1">
      <alignment vertical="center"/>
    </xf>
    <xf numFmtId="0" fontId="0" fillId="0" borderId="28" xfId="0"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vertical="center" wrapText="1"/>
    </xf>
    <xf numFmtId="0" fontId="0" fillId="0" borderId="36" xfId="0" applyBorder="1"/>
    <xf numFmtId="0" fontId="0" fillId="0" borderId="37" xfId="0" applyBorder="1"/>
    <xf numFmtId="0" fontId="11" fillId="0" borderId="13" xfId="0" quotePrefix="1" applyFont="1" applyBorder="1" applyAlignment="1">
      <alignment horizontal="left" vertical="center" wrapText="1"/>
    </xf>
    <xf numFmtId="0" fontId="11" fillId="0" borderId="11" xfId="0" applyFont="1" applyBorder="1" applyAlignment="1">
      <alignment horizontal="left" vertical="center" wrapText="1"/>
    </xf>
    <xf numFmtId="0" fontId="11" fillId="0" borderId="34" xfId="0" applyFont="1" applyBorder="1" applyAlignment="1">
      <alignment horizontal="left" vertical="center"/>
    </xf>
    <xf numFmtId="0" fontId="11" fillId="0" borderId="38" xfId="0" applyFont="1" applyBorder="1" applyAlignment="1">
      <alignment horizontal="left" vertical="center" wrapText="1"/>
    </xf>
    <xf numFmtId="2" fontId="11" fillId="0" borderId="38" xfId="0" applyNumberFormat="1" applyFont="1" applyBorder="1" applyAlignment="1">
      <alignment horizontal="right" vertical="center"/>
    </xf>
    <xf numFmtId="0" fontId="11" fillId="0" borderId="39" xfId="0" applyFont="1" applyBorder="1" applyAlignment="1">
      <alignment horizontal="left" vertical="center"/>
    </xf>
    <xf numFmtId="0" fontId="11" fillId="0" borderId="16" xfId="0" quotePrefix="1" applyFont="1" applyBorder="1" applyAlignment="1">
      <alignment vertical="center"/>
    </xf>
    <xf numFmtId="2" fontId="11" fillId="0" borderId="22" xfId="0" applyNumberFormat="1" applyFont="1" applyBorder="1" applyAlignment="1">
      <alignment vertical="center"/>
    </xf>
    <xf numFmtId="0" fontId="11" fillId="0" borderId="35" xfId="0" applyFont="1" applyBorder="1" applyAlignment="1">
      <alignment vertical="center"/>
    </xf>
    <xf numFmtId="0" fontId="0" fillId="0" borderId="34" xfId="0" applyBorder="1" applyAlignment="1">
      <alignment horizontal="left" vertical="center" wrapText="1"/>
    </xf>
    <xf numFmtId="0" fontId="0" fillId="0" borderId="6" xfId="0" applyBorder="1" applyAlignment="1">
      <alignment vertical="center"/>
    </xf>
    <xf numFmtId="0" fontId="0" fillId="0" borderId="22" xfId="0" applyBorder="1" applyAlignment="1">
      <alignment vertical="center" wrapText="1"/>
    </xf>
    <xf numFmtId="0" fontId="0" fillId="0" borderId="35" xfId="0" applyBorder="1" applyAlignment="1">
      <alignment vertical="center"/>
    </xf>
    <xf numFmtId="2" fontId="0" fillId="0" borderId="23" xfId="0" applyNumberFormat="1" applyBorder="1" applyAlignment="1">
      <alignment vertical="center" wrapText="1"/>
    </xf>
    <xf numFmtId="0" fontId="0" fillId="0" borderId="22" xfId="0" applyBorder="1" applyAlignment="1">
      <alignment vertical="center"/>
    </xf>
    <xf numFmtId="2" fontId="0" fillId="0" borderId="22" xfId="0" applyNumberFormat="1" applyBorder="1" applyAlignment="1">
      <alignment horizontal="right" vertical="center"/>
    </xf>
    <xf numFmtId="0" fontId="0" fillId="0" borderId="35" xfId="0" applyBorder="1" applyAlignment="1">
      <alignment horizontal="left" vertical="center"/>
    </xf>
    <xf numFmtId="0" fontId="11" fillId="0" borderId="40" xfId="0" applyFont="1" applyBorder="1" applyAlignment="1">
      <alignment horizontal="left" vertical="center"/>
    </xf>
    <xf numFmtId="2" fontId="7" fillId="0" borderId="20" xfId="0" applyNumberFormat="1" applyFont="1" applyBorder="1" applyAlignment="1">
      <alignment horizontal="center" vertical="center"/>
    </xf>
    <xf numFmtId="0" fontId="7" fillId="0" borderId="21" xfId="0" applyFont="1" applyBorder="1" applyAlignment="1">
      <alignment horizontal="center" vertical="center"/>
    </xf>
    <xf numFmtId="2" fontId="9" fillId="0" borderId="41" xfId="0" applyNumberFormat="1" applyFont="1" applyBorder="1" applyAlignment="1">
      <alignment vertical="center"/>
    </xf>
    <xf numFmtId="0" fontId="0" fillId="0" borderId="40" xfId="0" applyBorder="1" applyAlignment="1">
      <alignment vertical="center"/>
    </xf>
    <xf numFmtId="0" fontId="11" fillId="0" borderId="22" xfId="0" applyFont="1" applyBorder="1" applyAlignment="1">
      <alignment horizontal="left" vertical="center" wrapText="1"/>
    </xf>
    <xf numFmtId="0" fontId="0" fillId="0" borderId="23" xfId="0" applyBorder="1" applyAlignment="1">
      <alignment vertical="center"/>
    </xf>
    <xf numFmtId="2" fontId="0" fillId="0" borderId="22" xfId="0" quotePrefix="1" applyNumberFormat="1" applyBorder="1" applyAlignment="1">
      <alignment vertical="center"/>
    </xf>
    <xf numFmtId="0" fontId="14" fillId="0" borderId="0" xfId="0" applyFont="1" applyAlignment="1">
      <alignment horizontal="center" vertical="center"/>
    </xf>
    <xf numFmtId="0" fontId="2" fillId="0" borderId="0" xfId="0" applyFont="1"/>
    <xf numFmtId="2" fontId="0" fillId="0" borderId="11" xfId="0" quotePrefix="1" applyNumberFormat="1" applyBorder="1" applyAlignment="1">
      <alignment vertical="center"/>
    </xf>
    <xf numFmtId="0" fontId="0" fillId="0" borderId="34" xfId="0" quotePrefix="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xf>
    <xf numFmtId="2" fontId="0" fillId="0" borderId="22" xfId="0" applyNumberFormat="1" applyBorder="1" applyAlignment="1">
      <alignment vertical="center" wrapText="1"/>
    </xf>
    <xf numFmtId="4" fontId="11" fillId="0" borderId="22" xfId="1" applyNumberFormat="1" applyFont="1" applyFill="1" applyBorder="1" applyAlignment="1">
      <alignment horizontal="right" vertical="center"/>
    </xf>
    <xf numFmtId="0" fontId="0" fillId="0" borderId="24" xfId="0" applyBorder="1" applyAlignment="1">
      <alignment horizontal="left" vertical="center"/>
    </xf>
    <xf numFmtId="2" fontId="11" fillId="0" borderId="26" xfId="0" applyNumberFormat="1" applyFont="1" applyBorder="1" applyAlignment="1">
      <alignment horizontal="right" vertical="center"/>
    </xf>
    <xf numFmtId="0" fontId="11" fillId="0" borderId="23" xfId="0" applyFont="1" applyBorder="1" applyAlignment="1">
      <alignment horizontal="left" vertical="center" wrapText="1"/>
    </xf>
    <xf numFmtId="0" fontId="11" fillId="0" borderId="24" xfId="0" applyFont="1" applyBorder="1" applyAlignment="1">
      <alignment horizontal="left" vertical="center"/>
    </xf>
    <xf numFmtId="2" fontId="0" fillId="0" borderId="23" xfId="0" applyNumberFormat="1" applyBorder="1" applyAlignment="1">
      <alignment horizontal="right" vertical="center"/>
    </xf>
    <xf numFmtId="2" fontId="11" fillId="0" borderId="23" xfId="0" applyNumberFormat="1" applyFont="1" applyBorder="1" applyAlignment="1">
      <alignment horizontal="right"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11" fillId="0" borderId="11" xfId="0" applyFont="1" applyBorder="1" applyAlignment="1">
      <alignment vertical="center" wrapText="1"/>
    </xf>
    <xf numFmtId="2" fontId="11" fillId="0" borderId="19" xfId="0" applyNumberFormat="1" applyFont="1" applyBorder="1" applyAlignment="1">
      <alignment vertical="center"/>
    </xf>
    <xf numFmtId="4" fontId="11" fillId="0" borderId="23" xfId="1" applyNumberFormat="1" applyFont="1" applyFill="1" applyBorder="1" applyAlignment="1">
      <alignment horizontal="right" vertical="center"/>
    </xf>
    <xf numFmtId="0" fontId="11" fillId="0" borderId="39" xfId="0" applyFont="1" applyBorder="1" applyAlignment="1">
      <alignment vertical="center"/>
    </xf>
    <xf numFmtId="0" fontId="13" fillId="0" borderId="13" xfId="0" quotePrefix="1" applyFont="1" applyBorder="1" applyAlignment="1">
      <alignment horizontal="left" vertical="center" wrapText="1"/>
    </xf>
    <xf numFmtId="2" fontId="11" fillId="0" borderId="13" xfId="0" applyNumberFormat="1" applyFont="1" applyBorder="1" applyAlignment="1">
      <alignment horizontal="right" vertical="center"/>
    </xf>
    <xf numFmtId="2" fontId="0" fillId="0" borderId="22" xfId="0" applyNumberFormat="1" applyBorder="1" applyAlignment="1">
      <alignment horizontal="right" vertical="center" wrapText="1"/>
    </xf>
    <xf numFmtId="2" fontId="0" fillId="0" borderId="26" xfId="0" applyNumberFormat="1" applyBorder="1" applyAlignment="1">
      <alignment horizontal="right" vertical="center"/>
    </xf>
    <xf numFmtId="2" fontId="11" fillId="0" borderId="22" xfId="0" applyNumberFormat="1" applyFont="1" applyBorder="1" applyAlignment="1">
      <alignment horizontal="right" vertical="center"/>
    </xf>
    <xf numFmtId="49" fontId="11" fillId="0" borderId="16" xfId="0" applyNumberFormat="1" applyFont="1" applyBorder="1" applyAlignment="1">
      <alignment horizontal="left" vertical="center" wrapText="1"/>
    </xf>
    <xf numFmtId="0" fontId="11" fillId="0" borderId="14" xfId="0" applyFont="1" applyBorder="1" applyAlignment="1">
      <alignment horizontal="left" vertical="center" wrapText="1"/>
    </xf>
    <xf numFmtId="0" fontId="0" fillId="0" borderId="13" xfId="0" applyBorder="1" applyAlignment="1">
      <alignment horizontal="right" vertical="center" wrapText="1"/>
    </xf>
    <xf numFmtId="49" fontId="11" fillId="0" borderId="28" xfId="0" applyNumberFormat="1" applyFont="1" applyBorder="1" applyAlignment="1">
      <alignment horizontal="left" vertical="center" wrapText="1"/>
    </xf>
    <xf numFmtId="0" fontId="0" fillId="0" borderId="23" xfId="0" applyBorder="1" applyAlignment="1">
      <alignment horizontal="right" vertical="center" wrapText="1"/>
    </xf>
    <xf numFmtId="0" fontId="11" fillId="0" borderId="24" xfId="0" applyFont="1" applyBorder="1" applyAlignment="1">
      <alignment horizontal="left" vertical="center" wrapText="1"/>
    </xf>
    <xf numFmtId="2" fontId="0" fillId="0" borderId="11" xfId="0" applyNumberFormat="1" applyBorder="1" applyAlignment="1">
      <alignment vertical="center"/>
    </xf>
    <xf numFmtId="2" fontId="11" fillId="0" borderId="13" xfId="0" applyNumberFormat="1" applyFont="1" applyBorder="1" applyAlignment="1">
      <alignment vertical="center" wrapText="1"/>
    </xf>
    <xf numFmtId="0" fontId="11" fillId="0" borderId="28" xfId="0" applyFont="1" applyBorder="1" applyAlignment="1">
      <alignment vertical="center"/>
    </xf>
    <xf numFmtId="2" fontId="0" fillId="0" borderId="20" xfId="0" applyNumberFormat="1" applyBorder="1" applyAlignment="1">
      <alignment vertical="center"/>
    </xf>
    <xf numFmtId="0" fontId="0" fillId="0" borderId="13" xfId="0" quotePrefix="1" applyBorder="1" applyAlignment="1">
      <alignment vertical="center"/>
    </xf>
    <xf numFmtId="0" fontId="11" fillId="0" borderId="2" xfId="0" applyFont="1" applyBorder="1" applyAlignment="1">
      <alignment vertical="center"/>
    </xf>
    <xf numFmtId="2" fontId="0" fillId="0" borderId="13" xfId="0" applyNumberFormat="1" applyBorder="1" applyAlignment="1">
      <alignment vertical="center" wrapText="1" shrinkToFit="1"/>
    </xf>
    <xf numFmtId="2" fontId="11" fillId="0" borderId="19" xfId="0" applyNumberFormat="1" applyFont="1" applyBorder="1" applyAlignment="1">
      <alignment horizontal="right" vertical="center" wrapText="1"/>
    </xf>
    <xf numFmtId="2" fontId="11" fillId="0" borderId="13" xfId="0" applyNumberFormat="1" applyFont="1" applyBorder="1" applyAlignment="1">
      <alignment horizontal="right" vertical="center" wrapText="1"/>
    </xf>
    <xf numFmtId="2" fontId="11" fillId="0" borderId="20" xfId="0" applyNumberFormat="1" applyFont="1" applyBorder="1" applyAlignment="1">
      <alignment vertical="center"/>
    </xf>
    <xf numFmtId="49" fontId="21" fillId="0" borderId="22" xfId="0" applyNumberFormat="1" applyFont="1" applyBorder="1" applyAlignment="1">
      <alignment horizontal="left" vertical="center"/>
    </xf>
    <xf numFmtId="49" fontId="21" fillId="0" borderId="13" xfId="0" applyNumberFormat="1" applyFont="1" applyBorder="1" applyAlignment="1">
      <alignment horizontal="left" vertical="center"/>
    </xf>
    <xf numFmtId="2" fontId="11" fillId="0" borderId="22" xfId="0" applyNumberFormat="1" applyFont="1" applyBorder="1" applyAlignment="1">
      <alignment horizontal="right" vertical="center" wrapText="1"/>
    </xf>
    <xf numFmtId="0" fontId="11" fillId="0" borderId="34" xfId="0" applyFont="1" applyBorder="1" applyAlignment="1">
      <alignment vertical="center" wrapText="1"/>
    </xf>
    <xf numFmtId="0" fontId="11" fillId="0" borderId="28" xfId="0" applyFont="1" applyBorder="1" applyAlignment="1">
      <alignment vertical="center" wrapText="1"/>
    </xf>
    <xf numFmtId="0" fontId="11" fillId="0" borderId="38" xfId="0" applyFont="1" applyBorder="1" applyAlignment="1">
      <alignment vertical="center" wrapText="1"/>
    </xf>
    <xf numFmtId="0" fontId="11" fillId="0" borderId="4" xfId="0" applyFont="1" applyBorder="1" applyAlignment="1">
      <alignment horizontal="left" vertical="center"/>
    </xf>
    <xf numFmtId="2" fontId="11" fillId="0" borderId="4" xfId="0" applyNumberFormat="1" applyFont="1" applyBorder="1" applyAlignment="1">
      <alignment horizontal="left" vertical="center"/>
    </xf>
    <xf numFmtId="0" fontId="5" fillId="0" borderId="25" xfId="0" applyFont="1" applyBorder="1" applyAlignment="1">
      <alignment horizontal="left" vertical="center"/>
    </xf>
    <xf numFmtId="0" fontId="6" fillId="0" borderId="42" xfId="0" applyFont="1" applyBorder="1" applyAlignment="1">
      <alignment horizontal="left" vertical="center"/>
    </xf>
    <xf numFmtId="0" fontId="11" fillId="0" borderId="40" xfId="0" applyFont="1" applyBorder="1" applyAlignment="1">
      <alignment vertical="center"/>
    </xf>
    <xf numFmtId="0" fontId="0" fillId="0" borderId="28" xfId="0" applyBorder="1" applyAlignment="1">
      <alignment vertical="center" wrapText="1"/>
    </xf>
    <xf numFmtId="0" fontId="0" fillId="0" borderId="34" xfId="0" applyBorder="1" applyAlignment="1">
      <alignment vertical="center" wrapText="1"/>
    </xf>
    <xf numFmtId="0" fontId="11" fillId="0" borderId="35" xfId="0" applyFont="1" applyBorder="1" applyAlignment="1">
      <alignment horizontal="left" vertical="center"/>
    </xf>
    <xf numFmtId="0" fontId="11" fillId="0" borderId="28" xfId="0" applyFont="1" applyBorder="1" applyAlignment="1">
      <alignment horizontal="left" vertical="center"/>
    </xf>
    <xf numFmtId="0" fontId="11" fillId="0" borderId="40" xfId="0" applyFont="1" applyBorder="1" applyAlignment="1">
      <alignment horizontal="lef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0" fillId="0" borderId="9" xfId="0" applyBorder="1" applyAlignment="1">
      <alignment vertical="center"/>
    </xf>
    <xf numFmtId="0" fontId="0" fillId="0" borderId="31" xfId="0" applyBorder="1" applyAlignment="1">
      <alignment horizontal="left" vertical="center" wrapText="1"/>
    </xf>
    <xf numFmtId="0" fontId="11" fillId="0" borderId="31" xfId="0" applyFont="1" applyBorder="1" applyAlignment="1">
      <alignment horizontal="left" vertical="center" wrapText="1"/>
    </xf>
    <xf numFmtId="0" fontId="11" fillId="0" borderId="18" xfId="0" applyFont="1" applyBorder="1" applyAlignment="1">
      <alignment vertical="center" wrapText="1"/>
    </xf>
    <xf numFmtId="0" fontId="0" fillId="0" borderId="19" xfId="0" applyBorder="1" applyAlignment="1">
      <alignment vertical="center"/>
    </xf>
    <xf numFmtId="2" fontId="0" fillId="0" borderId="11" xfId="0" applyNumberFormat="1" applyBorder="1" applyAlignment="1">
      <alignment vertical="center" wrapText="1"/>
    </xf>
    <xf numFmtId="0" fontId="11" fillId="0" borderId="30" xfId="0" applyFont="1" applyBorder="1" applyAlignment="1">
      <alignment vertical="center" wrapText="1"/>
    </xf>
    <xf numFmtId="0" fontId="0" fillId="0" borderId="13" xfId="0" applyBorder="1" applyAlignment="1">
      <alignment horizontal="left" vertical="center"/>
    </xf>
    <xf numFmtId="17" fontId="11" fillId="0" borderId="2" xfId="0" applyNumberFormat="1" applyFont="1" applyBorder="1" applyAlignment="1">
      <alignment horizontal="left" vertical="center" wrapText="1"/>
    </xf>
    <xf numFmtId="2" fontId="11" fillId="0" borderId="11" xfId="0" quotePrefix="1" applyNumberFormat="1" applyFont="1" applyBorder="1" applyAlignment="1">
      <alignment vertical="center"/>
    </xf>
    <xf numFmtId="2" fontId="11" fillId="0" borderId="11" xfId="0" applyNumberFormat="1" applyFont="1" applyBorder="1" applyAlignment="1">
      <alignment vertical="center"/>
    </xf>
    <xf numFmtId="0" fontId="11" fillId="0" borderId="30" xfId="0" applyFont="1" applyBorder="1" applyAlignment="1">
      <alignment vertical="center"/>
    </xf>
    <xf numFmtId="0" fontId="11" fillId="0" borderId="19" xfId="0" applyFont="1" applyBorder="1" applyAlignment="1">
      <alignment vertical="center"/>
    </xf>
    <xf numFmtId="2" fontId="0" fillId="0" borderId="11" xfId="0" applyNumberFormat="1" applyBorder="1" applyAlignment="1">
      <alignment horizontal="right" vertical="center"/>
    </xf>
    <xf numFmtId="0" fontId="0" fillId="0" borderId="19" xfId="0" applyBorder="1" applyAlignment="1">
      <alignment horizontal="left" vertical="center" wrapText="1"/>
    </xf>
    <xf numFmtId="2" fontId="0" fillId="0" borderId="19" xfId="0" applyNumberFormat="1" applyBorder="1" applyAlignment="1">
      <alignment horizontal="right" vertical="center"/>
    </xf>
    <xf numFmtId="0" fontId="0" fillId="0" borderId="40" xfId="0" applyBorder="1" applyAlignment="1">
      <alignment vertical="center" wrapText="1"/>
    </xf>
    <xf numFmtId="17" fontId="11" fillId="0" borderId="16" xfId="0" applyNumberFormat="1" applyFont="1" applyBorder="1" applyAlignment="1">
      <alignment horizontal="left" vertical="center" wrapText="1"/>
    </xf>
    <xf numFmtId="0" fontId="0" fillId="0" borderId="34" xfId="0" applyBorder="1" applyAlignment="1">
      <alignment horizontal="left" vertical="center" wrapText="1"/>
    </xf>
    <xf numFmtId="0" fontId="0" fillId="0" borderId="16" xfId="0" applyBorder="1" applyAlignment="1">
      <alignment horizontal="left" vertical="center" wrapText="1"/>
    </xf>
    <xf numFmtId="0" fontId="7" fillId="0" borderId="1" xfId="0" applyFont="1" applyBorder="1" applyAlignment="1">
      <alignment horizontal="center"/>
    </xf>
    <xf numFmtId="0" fontId="7" fillId="0" borderId="44" xfId="0" applyFont="1" applyBorder="1" applyAlignment="1">
      <alignment horizontal="center"/>
    </xf>
    <xf numFmtId="0" fontId="7" fillId="0" borderId="43" xfId="0" applyFont="1" applyBorder="1" applyAlignment="1">
      <alignment horizontal="center"/>
    </xf>
    <xf numFmtId="0" fontId="3" fillId="0" borderId="0" xfId="2" applyFont="1" applyAlignment="1">
      <alignment horizontal="center" vertical="center"/>
    </xf>
    <xf numFmtId="0" fontId="3" fillId="0" borderId="0" xfId="2" applyFont="1" applyAlignment="1">
      <alignment horizontal="center" vertical="center" wrapText="1"/>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0" fillId="0" borderId="28" xfId="0" applyBorder="1" applyAlignment="1">
      <alignment horizontal="left" vertical="center" wrapText="1"/>
    </xf>
    <xf numFmtId="0" fontId="0" fillId="0" borderId="31" xfId="0" applyBorder="1" applyAlignment="1">
      <alignment horizontal="left" vertical="center" wrapText="1"/>
    </xf>
    <xf numFmtId="0" fontId="0" fillId="0" borderId="16" xfId="0" applyBorder="1" applyAlignment="1">
      <alignment horizontal="left" vertical="center"/>
    </xf>
    <xf numFmtId="0" fontId="0" fillId="0" borderId="40" xfId="0" applyBorder="1" applyAlignment="1">
      <alignment horizontal="left" vertical="center" wrapText="1"/>
    </xf>
    <xf numFmtId="0" fontId="0" fillId="0" borderId="10" xfId="0" applyBorder="1" applyAlignment="1">
      <alignment horizontal="left" vertical="center" wrapText="1"/>
    </xf>
    <xf numFmtId="0" fontId="0" fillId="0" borderId="25" xfId="0" applyBorder="1" applyAlignment="1">
      <alignment horizontal="left" vertical="center" wrapText="1"/>
    </xf>
    <xf numFmtId="0" fontId="0" fillId="0" borderId="40"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xf>
    <xf numFmtId="0" fontId="9" fillId="0" borderId="1" xfId="0" applyFont="1" applyBorder="1" applyAlignment="1">
      <alignment horizontal="center" vertical="center"/>
    </xf>
    <xf numFmtId="0" fontId="9" fillId="0" borderId="43" xfId="0" applyFont="1" applyBorder="1" applyAlignment="1">
      <alignment horizontal="center" vertical="center"/>
    </xf>
    <xf numFmtId="0" fontId="0" fillId="0" borderId="2" xfId="0" applyBorder="1" applyAlignment="1">
      <alignment horizontal="left" vertical="center" wrapText="1"/>
    </xf>
    <xf numFmtId="0" fontId="11" fillId="0" borderId="40" xfId="0" applyFont="1" applyBorder="1" applyAlignment="1">
      <alignment horizontal="left" vertical="center" wrapText="1"/>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0" fontId="11" fillId="0" borderId="25" xfId="0" applyFont="1" applyBorder="1" applyAlignment="1">
      <alignment horizontal="left" vertical="center" wrapText="1"/>
    </xf>
    <xf numFmtId="0" fontId="11" fillId="0" borderId="34" xfId="0" applyFont="1" applyBorder="1" applyAlignment="1">
      <alignment horizontal="left" vertical="center" wrapText="1"/>
    </xf>
    <xf numFmtId="2" fontId="9" fillId="0" borderId="15" xfId="0" applyNumberFormat="1" applyFont="1" applyBorder="1" applyAlignment="1">
      <alignment horizontal="center" vertical="center"/>
    </xf>
    <xf numFmtId="2" fontId="9" fillId="0" borderId="9" xfId="0" applyNumberFormat="1" applyFont="1" applyBorder="1" applyAlignment="1">
      <alignment horizontal="center" vertical="center"/>
    </xf>
    <xf numFmtId="2" fontId="9" fillId="0" borderId="1" xfId="0" applyNumberFormat="1" applyFont="1" applyBorder="1" applyAlignment="1">
      <alignment horizontal="center"/>
    </xf>
    <xf numFmtId="2" fontId="9" fillId="0" borderId="43" xfId="0" applyNumberFormat="1" applyFont="1" applyBorder="1" applyAlignment="1">
      <alignment horizontal="center"/>
    </xf>
    <xf numFmtId="0" fontId="11" fillId="0" borderId="16" xfId="0" applyFont="1" applyBorder="1" applyAlignment="1">
      <alignment horizontal="left" vertical="center" wrapText="1"/>
    </xf>
    <xf numFmtId="0" fontId="11" fillId="0" borderId="28" xfId="0" applyFont="1" applyBorder="1" applyAlignment="1">
      <alignment horizontal="left" vertical="center" wrapText="1"/>
    </xf>
    <xf numFmtId="0" fontId="0" fillId="0" borderId="16" xfId="0" quotePrefix="1" applyBorder="1" applyAlignment="1">
      <alignment horizontal="left" vertical="center" wrapText="1"/>
    </xf>
    <xf numFmtId="0" fontId="0" fillId="0" borderId="25" xfId="0" applyBorder="1" applyAlignment="1">
      <alignment horizontal="left" vertical="center"/>
    </xf>
    <xf numFmtId="0" fontId="11" fillId="0" borderId="40" xfId="0" applyFont="1" applyBorder="1" applyAlignment="1">
      <alignment horizontal="left" vertical="center"/>
    </xf>
    <xf numFmtId="0" fontId="11" fillId="0" borderId="34" xfId="0" applyFont="1" applyBorder="1" applyAlignment="1">
      <alignment horizontal="left" vertical="center"/>
    </xf>
    <xf numFmtId="0" fontId="11" fillId="0" borderId="31" xfId="0" applyFont="1" applyBorder="1" applyAlignment="1">
      <alignment horizontal="left" vertical="center" wrapText="1"/>
    </xf>
  </cellXfs>
  <cellStyles count="3">
    <cellStyle name="Millares" xfId="1" builtinId="3"/>
    <cellStyle name="Normal" xfId="0" builtinId="0"/>
    <cellStyle name="Normal_TPDA"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70144" name="Picture 72" descr="F:\Mis Documentos\Logos 2014\logo-dpop.jpg">
          <a:extLst>
            <a:ext uri="{FF2B5EF4-FFF2-40B4-BE49-F238E27FC236}">
              <a16:creationId xmlns:a16="http://schemas.microsoft.com/office/drawing/2014/main" id="{55B4F908-EC14-EC9C-D540-8D1BC100916F}"/>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70145" name="Imagen 1">
          <a:extLst>
            <a:ext uri="{FF2B5EF4-FFF2-40B4-BE49-F238E27FC236}">
              <a16:creationId xmlns:a16="http://schemas.microsoft.com/office/drawing/2014/main" id="{7EEB7720-53E9-67CF-DB85-9808396BE0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75264" name="Picture 72" descr="F:\Mis Documentos\Logos 2014\logo-dpop.jpg">
          <a:extLst>
            <a:ext uri="{FF2B5EF4-FFF2-40B4-BE49-F238E27FC236}">
              <a16:creationId xmlns:a16="http://schemas.microsoft.com/office/drawing/2014/main" id="{0B540B7E-400D-0BF7-4E35-621E059B0E7C}"/>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75265" name="Imagen 2">
          <a:extLst>
            <a:ext uri="{FF2B5EF4-FFF2-40B4-BE49-F238E27FC236}">
              <a16:creationId xmlns:a16="http://schemas.microsoft.com/office/drawing/2014/main" id="{08C19018-1E7A-8BC9-D63A-51BB5C87E1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60684" name="Picture 72" descr="F:\Mis Documentos\Logos 2014\logo-dpop.jpg">
          <a:extLst>
            <a:ext uri="{FF2B5EF4-FFF2-40B4-BE49-F238E27FC236}">
              <a16:creationId xmlns:a16="http://schemas.microsoft.com/office/drawing/2014/main" id="{D2E5AFD5-E3BE-614D-C728-E11CE94B716D}"/>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60685" name="Imagen 2">
          <a:extLst>
            <a:ext uri="{FF2B5EF4-FFF2-40B4-BE49-F238E27FC236}">
              <a16:creationId xmlns:a16="http://schemas.microsoft.com/office/drawing/2014/main" id="{12068A69-7A42-F5EC-9BD6-52CD0A0959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1</xdr:row>
      <xdr:rowOff>28575</xdr:rowOff>
    </xdr:from>
    <xdr:to>
      <xdr:col>1</xdr:col>
      <xdr:colOff>533400</xdr:colOff>
      <xdr:row>1</xdr:row>
      <xdr:rowOff>28575</xdr:rowOff>
    </xdr:to>
    <xdr:pic>
      <xdr:nvPicPr>
        <xdr:cNvPr id="176369" name="3 Imagen" descr="LOGO MOP 2009.JPG">
          <a:extLst>
            <a:ext uri="{FF2B5EF4-FFF2-40B4-BE49-F238E27FC236}">
              <a16:creationId xmlns:a16="http://schemas.microsoft.com/office/drawing/2014/main" id="{D68E4D94-43C4-EE35-08F6-E392759296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90500"/>
          <a:ext cx="1162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200025</xdr:colOff>
      <xdr:row>0</xdr:row>
      <xdr:rowOff>0</xdr:rowOff>
    </xdr:from>
    <xdr:to>
      <xdr:col>6</xdr:col>
      <xdr:colOff>161925</xdr:colOff>
      <xdr:row>3</xdr:row>
      <xdr:rowOff>152400</xdr:rowOff>
    </xdr:to>
    <xdr:pic>
      <xdr:nvPicPr>
        <xdr:cNvPr id="176370" name="Picture 72" descr="F:\Mis Documentos\Logos 2014\logo-dpop.jpg">
          <a:extLst>
            <a:ext uri="{FF2B5EF4-FFF2-40B4-BE49-F238E27FC236}">
              <a16:creationId xmlns:a16="http://schemas.microsoft.com/office/drawing/2014/main" id="{E59CFAF2-4798-3DF5-6BAD-91F3F37861B9}"/>
            </a:ext>
          </a:extLst>
        </xdr:cNvPr>
        <xdr:cNvPicPr>
          <a:picLocks noChangeAspect="1" noChangeArrowheads="1"/>
        </xdr:cNvPicPr>
      </xdr:nvPicPr>
      <xdr:blipFill>
        <a:blip xmlns:r="http://schemas.openxmlformats.org/officeDocument/2006/relationships" r:embed="rId2"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76371" name="Imagen 3">
          <a:extLst>
            <a:ext uri="{FF2B5EF4-FFF2-40B4-BE49-F238E27FC236}">
              <a16:creationId xmlns:a16="http://schemas.microsoft.com/office/drawing/2014/main" id="{AE42F89D-DF0B-3F85-AA08-BC011A6709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77312" name="Picture 72" descr="F:\Mis Documentos\Logos 2014\logo-dpop.jpg">
          <a:extLst>
            <a:ext uri="{FF2B5EF4-FFF2-40B4-BE49-F238E27FC236}">
              <a16:creationId xmlns:a16="http://schemas.microsoft.com/office/drawing/2014/main" id="{8BBE28C6-BE74-99C7-1D20-CAEF6397E99C}"/>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77313" name="Imagen 2">
          <a:extLst>
            <a:ext uri="{FF2B5EF4-FFF2-40B4-BE49-F238E27FC236}">
              <a16:creationId xmlns:a16="http://schemas.microsoft.com/office/drawing/2014/main" id="{F0160BAA-919A-1816-7320-6B8119E6EF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62735" name="Picture 72" descr="F:\Mis Documentos\Logos 2014\logo-dpop.jpg">
          <a:extLst>
            <a:ext uri="{FF2B5EF4-FFF2-40B4-BE49-F238E27FC236}">
              <a16:creationId xmlns:a16="http://schemas.microsoft.com/office/drawing/2014/main" id="{0E67A97F-7149-08BD-E5F3-540686DE06DF}"/>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62736" name="Imagen 2">
          <a:extLst>
            <a:ext uri="{FF2B5EF4-FFF2-40B4-BE49-F238E27FC236}">
              <a16:creationId xmlns:a16="http://schemas.microsoft.com/office/drawing/2014/main" id="{1CA9118C-81CA-777F-07F0-08CC64E005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71168" name="Picture 72" descr="F:\Mis Documentos\Logos 2014\logo-dpop.jpg">
          <a:extLst>
            <a:ext uri="{FF2B5EF4-FFF2-40B4-BE49-F238E27FC236}">
              <a16:creationId xmlns:a16="http://schemas.microsoft.com/office/drawing/2014/main" id="{A4C3C01E-C6DA-A00C-BC01-DE7C61293ADC}"/>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71169" name="Imagen 2">
          <a:extLst>
            <a:ext uri="{FF2B5EF4-FFF2-40B4-BE49-F238E27FC236}">
              <a16:creationId xmlns:a16="http://schemas.microsoft.com/office/drawing/2014/main" id="{0119AE2E-68DE-4029-AA3E-39043CDB90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72192" name="Picture 72" descr="F:\Mis Documentos\Logos 2014\logo-dpop.jpg">
          <a:extLst>
            <a:ext uri="{FF2B5EF4-FFF2-40B4-BE49-F238E27FC236}">
              <a16:creationId xmlns:a16="http://schemas.microsoft.com/office/drawing/2014/main" id="{775640B8-7F50-1C6D-5C54-D81DA0562916}"/>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72193" name="Imagen 2">
          <a:extLst>
            <a:ext uri="{FF2B5EF4-FFF2-40B4-BE49-F238E27FC236}">
              <a16:creationId xmlns:a16="http://schemas.microsoft.com/office/drawing/2014/main" id="{81623092-1323-53A4-EFD1-BF3C89DC7A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55565" name="Picture 72" descr="F:\Mis Documentos\Logos 2014\logo-dpop.jpg">
          <a:extLst>
            <a:ext uri="{FF2B5EF4-FFF2-40B4-BE49-F238E27FC236}">
              <a16:creationId xmlns:a16="http://schemas.microsoft.com/office/drawing/2014/main" id="{444C620E-007D-ABD3-D127-5EC49EE0B058}"/>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55566" name="Imagen 2">
          <a:extLst>
            <a:ext uri="{FF2B5EF4-FFF2-40B4-BE49-F238E27FC236}">
              <a16:creationId xmlns:a16="http://schemas.microsoft.com/office/drawing/2014/main" id="{338AB29B-89A5-63CE-823B-9AAFAD97C0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56592" name="Picture 72" descr="F:\Mis Documentos\Logos 2014\logo-dpop.jpg">
          <a:extLst>
            <a:ext uri="{FF2B5EF4-FFF2-40B4-BE49-F238E27FC236}">
              <a16:creationId xmlns:a16="http://schemas.microsoft.com/office/drawing/2014/main" id="{7A516BDD-F955-CED2-2BCA-1BD6CD9631C5}"/>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56593" name="Imagen 2">
          <a:extLst>
            <a:ext uri="{FF2B5EF4-FFF2-40B4-BE49-F238E27FC236}">
              <a16:creationId xmlns:a16="http://schemas.microsoft.com/office/drawing/2014/main" id="{A0BC6B0B-1207-17B8-AFFA-886339002B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57613" name="Picture 72" descr="F:\Mis Documentos\Logos 2014\logo-dpop.jpg">
          <a:extLst>
            <a:ext uri="{FF2B5EF4-FFF2-40B4-BE49-F238E27FC236}">
              <a16:creationId xmlns:a16="http://schemas.microsoft.com/office/drawing/2014/main" id="{230CD32D-5FD9-93C1-73C4-0910F7FF1021}"/>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57614" name="Imagen 2">
          <a:extLst>
            <a:ext uri="{FF2B5EF4-FFF2-40B4-BE49-F238E27FC236}">
              <a16:creationId xmlns:a16="http://schemas.microsoft.com/office/drawing/2014/main" id="{646A558E-E0BC-9DBF-3BE7-0C4C86D639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73297" name="Picture 72" descr="F:\Mis Documentos\Logos 2014\logo-dpop.jpg">
          <a:extLst>
            <a:ext uri="{FF2B5EF4-FFF2-40B4-BE49-F238E27FC236}">
              <a16:creationId xmlns:a16="http://schemas.microsoft.com/office/drawing/2014/main" id="{67083394-72A4-F886-ED6A-F38F4F2BC0D9}"/>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11492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809625</xdr:colOff>
      <xdr:row>3</xdr:row>
      <xdr:rowOff>133350</xdr:rowOff>
    </xdr:to>
    <xdr:pic>
      <xdr:nvPicPr>
        <xdr:cNvPr id="173298" name="Imagen 3">
          <a:extLst>
            <a:ext uri="{FF2B5EF4-FFF2-40B4-BE49-F238E27FC236}">
              <a16:creationId xmlns:a16="http://schemas.microsoft.com/office/drawing/2014/main" id="{63D01CF1-D7AC-36CE-58A7-C3A0DEA6EB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74240" name="Picture 72" descr="F:\Mis Documentos\Logos 2014\logo-dpop.jpg">
          <a:extLst>
            <a:ext uri="{FF2B5EF4-FFF2-40B4-BE49-F238E27FC236}">
              <a16:creationId xmlns:a16="http://schemas.microsoft.com/office/drawing/2014/main" id="{F67C2FDD-2DDC-5AFB-3399-5194422E5954}"/>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74241" name="Imagen 2">
          <a:extLst>
            <a:ext uri="{FF2B5EF4-FFF2-40B4-BE49-F238E27FC236}">
              <a16:creationId xmlns:a16="http://schemas.microsoft.com/office/drawing/2014/main" id="{0F2124CE-9435-877B-0666-4AB4E0D9F1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200025</xdr:colOff>
      <xdr:row>0</xdr:row>
      <xdr:rowOff>0</xdr:rowOff>
    </xdr:from>
    <xdr:to>
      <xdr:col>6</xdr:col>
      <xdr:colOff>161925</xdr:colOff>
      <xdr:row>3</xdr:row>
      <xdr:rowOff>152400</xdr:rowOff>
    </xdr:to>
    <xdr:pic>
      <xdr:nvPicPr>
        <xdr:cNvPr id="168497" name="Picture 72" descr="F:\Mis Documentos\Logos 2014\logo-dpop.jpg">
          <a:extLst>
            <a:ext uri="{FF2B5EF4-FFF2-40B4-BE49-F238E27FC236}">
              <a16:creationId xmlns:a16="http://schemas.microsoft.com/office/drawing/2014/main" id="{7CF1B9AB-1DA0-8C02-8E6C-041903002A38}"/>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57775" y="0"/>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866775</xdr:colOff>
      <xdr:row>3</xdr:row>
      <xdr:rowOff>133350</xdr:rowOff>
    </xdr:to>
    <xdr:pic>
      <xdr:nvPicPr>
        <xdr:cNvPr id="168498" name="Imagen 2">
          <a:extLst>
            <a:ext uri="{FF2B5EF4-FFF2-40B4-BE49-F238E27FC236}">
              <a16:creationId xmlns:a16="http://schemas.microsoft.com/office/drawing/2014/main" id="{1D0D6BAC-F95C-DC09-83F2-7AD71BDE83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81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2:F39"/>
  <sheetViews>
    <sheetView tabSelected="1"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ht="12.95" customHeight="1" x14ac:dyDescent="0.2">
      <c r="A2" s="220" t="s">
        <v>0</v>
      </c>
      <c r="B2" s="220"/>
      <c r="C2" s="220"/>
      <c r="D2" s="220"/>
      <c r="E2" s="220"/>
      <c r="F2" s="220"/>
    </row>
    <row r="3" spans="1:6" ht="12.95" customHeight="1" x14ac:dyDescent="0.2">
      <c r="A3" s="220" t="s">
        <v>1</v>
      </c>
      <c r="B3" s="220"/>
      <c r="C3" s="220"/>
      <c r="D3" s="220"/>
      <c r="E3" s="220"/>
      <c r="F3" s="220"/>
    </row>
    <row r="4" spans="1:6" ht="12.95" customHeight="1" x14ac:dyDescent="0.2">
      <c r="A4" s="221" t="s">
        <v>2</v>
      </c>
      <c r="B4" s="221"/>
      <c r="C4" s="221"/>
      <c r="D4" s="221"/>
      <c r="E4" s="221"/>
      <c r="F4" s="221"/>
    </row>
    <row r="5" spans="1:6" ht="12.95" customHeight="1" thickBot="1" x14ac:dyDescent="0.25">
      <c r="A5" s="220" t="s">
        <v>3</v>
      </c>
      <c r="B5" s="220"/>
      <c r="C5" s="220"/>
      <c r="D5" s="220"/>
      <c r="E5" s="220"/>
      <c r="F5" s="220"/>
    </row>
    <row r="6" spans="1:6" ht="18.75" x14ac:dyDescent="0.2">
      <c r="A6" s="3" t="s">
        <v>4</v>
      </c>
      <c r="B6" s="4"/>
      <c r="C6" s="185"/>
      <c r="D6" s="5"/>
      <c r="E6" s="5"/>
      <c r="F6" s="2"/>
    </row>
    <row r="7" spans="1:6" ht="14.25" thickBot="1" x14ac:dyDescent="0.25">
      <c r="A7" s="6" t="s">
        <v>5</v>
      </c>
      <c r="B7" s="7"/>
      <c r="C7" s="8"/>
      <c r="D7" s="8"/>
      <c r="E7" s="8"/>
      <c r="F7" s="9"/>
    </row>
    <row r="8" spans="1:6" ht="15" thickBot="1" x14ac:dyDescent="0.25">
      <c r="A8" s="106" t="s">
        <v>1080</v>
      </c>
      <c r="B8" s="10"/>
      <c r="C8" s="217" t="s">
        <v>6</v>
      </c>
      <c r="D8" s="218"/>
      <c r="E8" s="219"/>
      <c r="F8" s="11"/>
    </row>
    <row r="9" spans="1:6" ht="14.1" customHeight="1" thickBot="1" x14ac:dyDescent="0.25">
      <c r="A9" s="63" t="s">
        <v>7</v>
      </c>
      <c r="B9" s="64" t="s">
        <v>8</v>
      </c>
      <c r="C9" s="64" t="s">
        <v>9</v>
      </c>
      <c r="D9" s="64" t="s">
        <v>10</v>
      </c>
      <c r="E9" s="64" t="s">
        <v>11</v>
      </c>
      <c r="F9" s="39" t="s">
        <v>12</v>
      </c>
    </row>
    <row r="10" spans="1:6" ht="25.5" x14ac:dyDescent="0.2">
      <c r="A10" s="84" t="s">
        <v>13</v>
      </c>
      <c r="B10" s="42" t="s">
        <v>14</v>
      </c>
      <c r="C10" s="43">
        <v>0</v>
      </c>
      <c r="D10" s="43">
        <v>6.16</v>
      </c>
      <c r="E10" s="43">
        <f t="shared" ref="E10:E17" si="0">ABS(D10-C10)</f>
        <v>6.16</v>
      </c>
      <c r="F10" s="33" t="s">
        <v>15</v>
      </c>
    </row>
    <row r="11" spans="1:6" ht="27" x14ac:dyDescent="0.2">
      <c r="A11" s="24" t="s">
        <v>16</v>
      </c>
      <c r="B11" s="36" t="s">
        <v>17</v>
      </c>
      <c r="C11" s="18">
        <v>0</v>
      </c>
      <c r="D11" s="18">
        <v>16.5</v>
      </c>
      <c r="E11" s="18">
        <f t="shared" si="0"/>
        <v>16.5</v>
      </c>
      <c r="F11" s="19" t="s">
        <v>15</v>
      </c>
    </row>
    <row r="12" spans="1:6" ht="19.5" customHeight="1" x14ac:dyDescent="0.2">
      <c r="A12" s="24" t="s">
        <v>18</v>
      </c>
      <c r="B12" s="36" t="s">
        <v>19</v>
      </c>
      <c r="C12" s="18">
        <v>0</v>
      </c>
      <c r="D12" s="18">
        <v>0.85</v>
      </c>
      <c r="E12" s="18">
        <f t="shared" si="0"/>
        <v>0.85</v>
      </c>
      <c r="F12" s="19" t="s">
        <v>15</v>
      </c>
    </row>
    <row r="13" spans="1:6" ht="29.25" customHeight="1" x14ac:dyDescent="0.2">
      <c r="A13" s="115" t="s">
        <v>20</v>
      </c>
      <c r="B13" s="48" t="s">
        <v>21</v>
      </c>
      <c r="C13" s="18">
        <v>0</v>
      </c>
      <c r="D13" s="18">
        <v>1.65</v>
      </c>
      <c r="E13" s="18">
        <v>1.65</v>
      </c>
      <c r="F13" s="19" t="s">
        <v>15</v>
      </c>
    </row>
    <row r="14" spans="1:6" ht="25.5" x14ac:dyDescent="0.2">
      <c r="A14" s="44" t="s">
        <v>22</v>
      </c>
      <c r="B14" s="36" t="s">
        <v>23</v>
      </c>
      <c r="C14" s="97">
        <v>0</v>
      </c>
      <c r="D14" s="97">
        <v>0.86</v>
      </c>
      <c r="E14" s="97">
        <v>0.86</v>
      </c>
      <c r="F14" s="72" t="s">
        <v>24</v>
      </c>
    </row>
    <row r="15" spans="1:6" ht="25.5" x14ac:dyDescent="0.2">
      <c r="A15" s="44" t="s">
        <v>25</v>
      </c>
      <c r="B15" s="36" t="s">
        <v>26</v>
      </c>
      <c r="C15" s="97">
        <v>1.17</v>
      </c>
      <c r="D15" s="97">
        <v>4.2699999999999996</v>
      </c>
      <c r="E15" s="18">
        <f t="shared" si="0"/>
        <v>3.0999999999999996</v>
      </c>
      <c r="F15" s="72" t="s">
        <v>24</v>
      </c>
    </row>
    <row r="16" spans="1:6" ht="25.5" x14ac:dyDescent="0.2">
      <c r="A16" s="24" t="s">
        <v>27</v>
      </c>
      <c r="B16" s="36" t="s">
        <v>28</v>
      </c>
      <c r="C16" s="18">
        <v>0</v>
      </c>
      <c r="D16" s="18">
        <v>8.39</v>
      </c>
      <c r="E16" s="18">
        <f t="shared" si="0"/>
        <v>8.39</v>
      </c>
      <c r="F16" s="19" t="s">
        <v>15</v>
      </c>
    </row>
    <row r="17" spans="1:6" ht="23.25" customHeight="1" x14ac:dyDescent="0.2">
      <c r="A17" s="24" t="s">
        <v>29</v>
      </c>
      <c r="B17" s="36" t="s">
        <v>30</v>
      </c>
      <c r="C17" s="18">
        <v>0</v>
      </c>
      <c r="D17" s="18">
        <v>0.5</v>
      </c>
      <c r="E17" s="18">
        <f t="shared" si="0"/>
        <v>0.5</v>
      </c>
      <c r="F17" s="19" t="s">
        <v>24</v>
      </c>
    </row>
    <row r="18" spans="1:6" ht="25.5" x14ac:dyDescent="0.2">
      <c r="A18" s="44" t="s">
        <v>31</v>
      </c>
      <c r="B18" s="36" t="s">
        <v>32</v>
      </c>
      <c r="C18" s="18">
        <v>1.45</v>
      </c>
      <c r="D18" s="18">
        <v>2.57</v>
      </c>
      <c r="E18" s="18">
        <f t="shared" ref="E18:E27" si="1">ABS(D18-C18)</f>
        <v>1.1199999999999999</v>
      </c>
      <c r="F18" s="72" t="s">
        <v>24</v>
      </c>
    </row>
    <row r="19" spans="1:6" ht="30" customHeight="1" x14ac:dyDescent="0.2">
      <c r="A19" s="24" t="s">
        <v>33</v>
      </c>
      <c r="B19" s="31" t="s">
        <v>34</v>
      </c>
      <c r="C19" s="18">
        <v>0</v>
      </c>
      <c r="D19" s="18">
        <v>0.16</v>
      </c>
      <c r="E19" s="18">
        <f t="shared" si="1"/>
        <v>0.16</v>
      </c>
      <c r="F19" s="19" t="s">
        <v>24</v>
      </c>
    </row>
    <row r="20" spans="1:6" ht="21" customHeight="1" x14ac:dyDescent="0.2">
      <c r="A20" s="35" t="s">
        <v>35</v>
      </c>
      <c r="B20" s="31" t="s">
        <v>36</v>
      </c>
      <c r="C20" s="18">
        <v>0</v>
      </c>
      <c r="D20" s="18">
        <v>10.119999999999999</v>
      </c>
      <c r="E20" s="18">
        <f t="shared" si="1"/>
        <v>10.119999999999999</v>
      </c>
      <c r="F20" s="19" t="s">
        <v>15</v>
      </c>
    </row>
    <row r="21" spans="1:6" ht="25.5" x14ac:dyDescent="0.2">
      <c r="A21" s="24" t="s">
        <v>37</v>
      </c>
      <c r="B21" s="31" t="s">
        <v>38</v>
      </c>
      <c r="C21" s="18">
        <v>0</v>
      </c>
      <c r="D21" s="18">
        <v>0.67</v>
      </c>
      <c r="E21" s="18">
        <f t="shared" si="1"/>
        <v>0.67</v>
      </c>
      <c r="F21" s="19" t="s">
        <v>24</v>
      </c>
    </row>
    <row r="22" spans="1:6" ht="21" customHeight="1" x14ac:dyDescent="0.2">
      <c r="A22" s="24" t="s">
        <v>39</v>
      </c>
      <c r="B22" s="31" t="s">
        <v>40</v>
      </c>
      <c r="C22" s="18">
        <v>0</v>
      </c>
      <c r="D22" s="18">
        <v>1</v>
      </c>
      <c r="E22" s="18">
        <f t="shared" si="1"/>
        <v>1</v>
      </c>
      <c r="F22" s="19" t="s">
        <v>24</v>
      </c>
    </row>
    <row r="23" spans="1:6" ht="21" customHeight="1" x14ac:dyDescent="0.2">
      <c r="A23" s="25" t="s">
        <v>41</v>
      </c>
      <c r="B23" s="31" t="s">
        <v>42</v>
      </c>
      <c r="C23" s="18">
        <v>0</v>
      </c>
      <c r="D23" s="18">
        <v>0.5</v>
      </c>
      <c r="E23" s="18">
        <f t="shared" si="1"/>
        <v>0.5</v>
      </c>
      <c r="F23" s="19" t="s">
        <v>24</v>
      </c>
    </row>
    <row r="24" spans="1:6" ht="25.5" x14ac:dyDescent="0.2">
      <c r="A24" s="24" t="s">
        <v>43</v>
      </c>
      <c r="B24" s="31" t="s">
        <v>44</v>
      </c>
      <c r="C24" s="18">
        <v>0</v>
      </c>
      <c r="D24" s="18">
        <v>1.23</v>
      </c>
      <c r="E24" s="18">
        <f t="shared" si="1"/>
        <v>1.23</v>
      </c>
      <c r="F24" s="19" t="s">
        <v>24</v>
      </c>
    </row>
    <row r="25" spans="1:6" ht="21.75" customHeight="1" x14ac:dyDescent="0.2">
      <c r="A25" s="216" t="s">
        <v>45</v>
      </c>
      <c r="B25" s="31" t="s">
        <v>46</v>
      </c>
      <c r="C25" s="18">
        <v>132.72000000000003</v>
      </c>
      <c r="D25" s="18">
        <v>152.28000000000003</v>
      </c>
      <c r="E25" s="18">
        <f t="shared" si="1"/>
        <v>19.560000000000002</v>
      </c>
      <c r="F25" s="19" t="s">
        <v>47</v>
      </c>
    </row>
    <row r="26" spans="1:6" ht="29.25" customHeight="1" x14ac:dyDescent="0.2">
      <c r="A26" s="216"/>
      <c r="B26" s="31" t="s">
        <v>48</v>
      </c>
      <c r="C26" s="18">
        <v>152.28000000000003</v>
      </c>
      <c r="D26" s="18">
        <v>157.83000000000004</v>
      </c>
      <c r="E26" s="18">
        <f t="shared" si="1"/>
        <v>5.5500000000000114</v>
      </c>
      <c r="F26" s="19" t="s">
        <v>47</v>
      </c>
    </row>
    <row r="27" spans="1:6" ht="22.5" customHeight="1" x14ac:dyDescent="0.2">
      <c r="A27" s="216"/>
      <c r="B27" s="31" t="s">
        <v>49</v>
      </c>
      <c r="C27" s="18">
        <v>157.83000000000004</v>
      </c>
      <c r="D27" s="18">
        <v>159.68000000000004</v>
      </c>
      <c r="E27" s="18">
        <f t="shared" si="1"/>
        <v>1.8499999999999943</v>
      </c>
      <c r="F27" s="19" t="s">
        <v>47</v>
      </c>
    </row>
    <row r="28" spans="1:6" ht="34.5" customHeight="1" x14ac:dyDescent="0.2">
      <c r="A28" s="216" t="s">
        <v>50</v>
      </c>
      <c r="B28" s="31" t="s">
        <v>51</v>
      </c>
      <c r="C28" s="18">
        <v>86.149999999999991</v>
      </c>
      <c r="D28" s="18">
        <f>C28+E28</f>
        <v>89.529999999999987</v>
      </c>
      <c r="E28" s="18">
        <v>3.38</v>
      </c>
      <c r="F28" s="19" t="s">
        <v>52</v>
      </c>
    </row>
    <row r="29" spans="1:6" ht="33" customHeight="1" x14ac:dyDescent="0.2">
      <c r="A29" s="216"/>
      <c r="B29" s="31" t="s">
        <v>53</v>
      </c>
      <c r="C29" s="18">
        <v>89.53</v>
      </c>
      <c r="D29" s="18">
        <f>C29+E29</f>
        <v>97.08</v>
      </c>
      <c r="E29" s="18">
        <v>7.55</v>
      </c>
      <c r="F29" s="19" t="s">
        <v>52</v>
      </c>
    </row>
    <row r="30" spans="1:6" ht="33" customHeight="1" x14ac:dyDescent="0.2">
      <c r="A30" s="216"/>
      <c r="B30" s="31" t="s">
        <v>54</v>
      </c>
      <c r="C30" s="18">
        <v>97.08</v>
      </c>
      <c r="D30" s="18">
        <f>C30+E30</f>
        <v>108.4</v>
      </c>
      <c r="E30" s="18">
        <v>11.32</v>
      </c>
      <c r="F30" s="19" t="s">
        <v>52</v>
      </c>
    </row>
    <row r="31" spans="1:6" ht="51.75" customHeight="1" x14ac:dyDescent="0.2">
      <c r="A31" s="216"/>
      <c r="B31" s="36" t="s">
        <v>55</v>
      </c>
      <c r="C31" s="18">
        <v>108.4</v>
      </c>
      <c r="D31" s="18">
        <f>C31+E31</f>
        <v>124.41000000000001</v>
      </c>
      <c r="E31" s="18">
        <v>16.010000000000002</v>
      </c>
      <c r="F31" s="19" t="s">
        <v>47</v>
      </c>
    </row>
    <row r="32" spans="1:6" ht="31.5" customHeight="1" thickBot="1" x14ac:dyDescent="0.25">
      <c r="A32" s="78" t="s">
        <v>56</v>
      </c>
      <c r="B32" s="68" t="s">
        <v>57</v>
      </c>
      <c r="C32" s="49">
        <v>91.360000000000014</v>
      </c>
      <c r="D32" s="49">
        <v>97.02000000000001</v>
      </c>
      <c r="E32" s="49">
        <f t="shared" ref="E32:E38" si="2">ABS(D32-C32)</f>
        <v>5.6599999999999966</v>
      </c>
      <c r="F32" s="51" t="s">
        <v>47</v>
      </c>
    </row>
    <row r="33" spans="1:6" ht="21" customHeight="1" x14ac:dyDescent="0.2">
      <c r="A33" s="215" t="s">
        <v>58</v>
      </c>
      <c r="B33" s="124" t="s">
        <v>59</v>
      </c>
      <c r="C33" s="40">
        <v>77.52</v>
      </c>
      <c r="D33" s="40">
        <v>83.87</v>
      </c>
      <c r="E33" s="40">
        <f t="shared" si="2"/>
        <v>6.3500000000000085</v>
      </c>
      <c r="F33" s="125" t="s">
        <v>60</v>
      </c>
    </row>
    <row r="34" spans="1:6" ht="21" customHeight="1" x14ac:dyDescent="0.2">
      <c r="A34" s="216"/>
      <c r="B34" s="31" t="s">
        <v>61</v>
      </c>
      <c r="C34" s="18">
        <v>83.87</v>
      </c>
      <c r="D34" s="18">
        <v>90.58</v>
      </c>
      <c r="E34" s="18">
        <f t="shared" si="2"/>
        <v>6.7099999999999937</v>
      </c>
      <c r="F34" s="19" t="s">
        <v>47</v>
      </c>
    </row>
    <row r="35" spans="1:6" ht="21" customHeight="1" x14ac:dyDescent="0.2">
      <c r="A35" s="216"/>
      <c r="B35" s="31" t="s">
        <v>62</v>
      </c>
      <c r="C35" s="18">
        <v>90.58</v>
      </c>
      <c r="D35" s="18">
        <v>94.83</v>
      </c>
      <c r="E35" s="18">
        <f t="shared" si="2"/>
        <v>4.25</v>
      </c>
      <c r="F35" s="19" t="s">
        <v>47</v>
      </c>
    </row>
    <row r="36" spans="1:6" ht="21" customHeight="1" x14ac:dyDescent="0.2">
      <c r="A36" s="216" t="s">
        <v>63</v>
      </c>
      <c r="B36" s="36" t="s">
        <v>64</v>
      </c>
      <c r="C36" s="18">
        <v>0</v>
      </c>
      <c r="D36" s="18">
        <v>13.25</v>
      </c>
      <c r="E36" s="18">
        <f t="shared" si="2"/>
        <v>13.25</v>
      </c>
      <c r="F36" s="19" t="s">
        <v>15</v>
      </c>
    </row>
    <row r="37" spans="1:6" ht="32.25" customHeight="1" x14ac:dyDescent="0.2">
      <c r="A37" s="216"/>
      <c r="B37" s="36" t="s">
        <v>65</v>
      </c>
      <c r="C37" s="18">
        <v>13.25</v>
      </c>
      <c r="D37" s="18">
        <v>19.25</v>
      </c>
      <c r="E37" s="18">
        <f t="shared" si="2"/>
        <v>6</v>
      </c>
      <c r="F37" s="19" t="s">
        <v>15</v>
      </c>
    </row>
    <row r="38" spans="1:6" ht="20.25" customHeight="1" thickBot="1" x14ac:dyDescent="0.25">
      <c r="A38" s="224"/>
      <c r="B38" s="68" t="s">
        <v>66</v>
      </c>
      <c r="C38" s="49">
        <v>19.25</v>
      </c>
      <c r="D38" s="49">
        <v>26.89</v>
      </c>
      <c r="E38" s="49">
        <f t="shared" si="2"/>
        <v>7.6400000000000006</v>
      </c>
      <c r="F38" s="51" t="s">
        <v>15</v>
      </c>
    </row>
    <row r="39" spans="1:6" ht="18" customHeight="1" thickBot="1" x14ac:dyDescent="0.25">
      <c r="A39" s="20"/>
      <c r="B39" s="17"/>
      <c r="C39" s="222" t="s">
        <v>67</v>
      </c>
      <c r="D39" s="223"/>
      <c r="E39" s="82">
        <f>SUBTOTAL(9,E10:E38)</f>
        <v>167.89</v>
      </c>
      <c r="F39" s="83"/>
    </row>
  </sheetData>
  <mergeCells count="10">
    <mergeCell ref="C39:D39"/>
    <mergeCell ref="A36:A38"/>
    <mergeCell ref="A25:A27"/>
    <mergeCell ref="A28:A31"/>
    <mergeCell ref="A33:A35"/>
    <mergeCell ref="C8:E8"/>
    <mergeCell ref="A2:F2"/>
    <mergeCell ref="A3:F3"/>
    <mergeCell ref="A4:F4"/>
    <mergeCell ref="A5:F5"/>
  </mergeCells>
  <phoneticPr fontId="2" type="noConversion"/>
  <printOptions horizontalCentered="1"/>
  <pageMargins left="0.78740157480314965" right="0.15748031496062992" top="0.59055118110236227" bottom="0.43307086614173229" header="0" footer="0.27559055118110237"/>
  <pageSetup scale="96" fitToHeight="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2:F45"/>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746</v>
      </c>
      <c r="B6" s="4"/>
      <c r="C6" s="185"/>
      <c r="D6" s="5"/>
      <c r="E6" s="5"/>
      <c r="F6" s="2"/>
    </row>
    <row r="7" spans="1:6" ht="14.25" thickBot="1" x14ac:dyDescent="0.25">
      <c r="A7" s="6" t="s">
        <v>5</v>
      </c>
      <c r="B7" s="7"/>
      <c r="C7" s="8"/>
      <c r="D7" s="8"/>
      <c r="E7" s="8"/>
      <c r="F7" s="9"/>
    </row>
    <row r="8" spans="1:6" ht="15" thickBot="1" x14ac:dyDescent="0.25">
      <c r="A8" s="106" t="s">
        <v>1080</v>
      </c>
      <c r="B8" s="7"/>
      <c r="C8" s="217" t="s">
        <v>6</v>
      </c>
      <c r="D8" s="218"/>
      <c r="E8" s="219"/>
      <c r="F8" s="9"/>
    </row>
    <row r="9" spans="1:6" ht="13.5" thickBot="1" x14ac:dyDescent="0.25">
      <c r="A9" s="63" t="s">
        <v>7</v>
      </c>
      <c r="B9" s="64" t="s">
        <v>8</v>
      </c>
      <c r="C9" s="64" t="s">
        <v>433</v>
      </c>
      <c r="D9" s="64" t="s">
        <v>434</v>
      </c>
      <c r="E9" s="64" t="s">
        <v>435</v>
      </c>
      <c r="F9" s="39" t="s">
        <v>12</v>
      </c>
    </row>
    <row r="10" spans="1:6" ht="18" customHeight="1" x14ac:dyDescent="0.2">
      <c r="A10" s="225" t="s">
        <v>436</v>
      </c>
      <c r="B10" s="42" t="s">
        <v>747</v>
      </c>
      <c r="C10" s="43">
        <v>42.050000000000004</v>
      </c>
      <c r="D10" s="43">
        <f t="shared" ref="D10:D23" si="0">C10+E10</f>
        <v>43.46</v>
      </c>
      <c r="E10" s="43">
        <v>1.41</v>
      </c>
      <c r="F10" s="33" t="s">
        <v>60</v>
      </c>
    </row>
    <row r="11" spans="1:6" ht="18" customHeight="1" x14ac:dyDescent="0.2">
      <c r="A11" s="216"/>
      <c r="B11" s="31" t="s">
        <v>748</v>
      </c>
      <c r="C11" s="18">
        <v>43.46</v>
      </c>
      <c r="D11" s="18">
        <f t="shared" si="0"/>
        <v>50.3</v>
      </c>
      <c r="E11" s="18">
        <v>6.84</v>
      </c>
      <c r="F11" s="19" t="s">
        <v>60</v>
      </c>
    </row>
    <row r="12" spans="1:6" ht="18" customHeight="1" x14ac:dyDescent="0.2">
      <c r="A12" s="216"/>
      <c r="B12" s="31" t="s">
        <v>749</v>
      </c>
      <c r="C12" s="18">
        <v>50.3</v>
      </c>
      <c r="D12" s="18">
        <f t="shared" si="0"/>
        <v>54.8</v>
      </c>
      <c r="E12" s="18">
        <v>4.5</v>
      </c>
      <c r="F12" s="19" t="s">
        <v>60</v>
      </c>
    </row>
    <row r="13" spans="1:6" ht="18" customHeight="1" x14ac:dyDescent="0.2">
      <c r="A13" s="215"/>
      <c r="B13" s="124" t="s">
        <v>750</v>
      </c>
      <c r="C13" s="18">
        <v>54.8</v>
      </c>
      <c r="D13" s="18">
        <f t="shared" si="0"/>
        <v>60.55</v>
      </c>
      <c r="E13" s="18">
        <v>5.75</v>
      </c>
      <c r="F13" s="19" t="s">
        <v>47</v>
      </c>
    </row>
    <row r="14" spans="1:6" ht="18" customHeight="1" x14ac:dyDescent="0.2">
      <c r="A14" s="216"/>
      <c r="B14" s="31" t="s">
        <v>751</v>
      </c>
      <c r="C14" s="18">
        <v>60.55</v>
      </c>
      <c r="D14" s="18">
        <f t="shared" si="0"/>
        <v>70.009999999999991</v>
      </c>
      <c r="E14" s="18">
        <v>9.4600000000000009</v>
      </c>
      <c r="F14" s="19" t="s">
        <v>47</v>
      </c>
    </row>
    <row r="15" spans="1:6" ht="25.5" x14ac:dyDescent="0.2">
      <c r="A15" s="216"/>
      <c r="B15" s="31" t="s">
        <v>752</v>
      </c>
      <c r="C15" s="18">
        <v>70.010000000000005</v>
      </c>
      <c r="D15" s="18">
        <f t="shared" si="0"/>
        <v>87.19</v>
      </c>
      <c r="E15" s="18">
        <v>17.18</v>
      </c>
      <c r="F15" s="19" t="s">
        <v>52</v>
      </c>
    </row>
    <row r="16" spans="1:6" ht="28.5" customHeight="1" x14ac:dyDescent="0.2">
      <c r="A16" s="216" t="s">
        <v>618</v>
      </c>
      <c r="B16" s="31" t="s">
        <v>753</v>
      </c>
      <c r="C16" s="18">
        <f>PAZ!D14</f>
        <v>71.539999999999992</v>
      </c>
      <c r="D16" s="18">
        <f t="shared" si="0"/>
        <v>74.539999999999992</v>
      </c>
      <c r="E16" s="18">
        <v>3</v>
      </c>
      <c r="F16" s="19" t="s">
        <v>47</v>
      </c>
    </row>
    <row r="17" spans="1:6" ht="25.5" x14ac:dyDescent="0.2">
      <c r="A17" s="216"/>
      <c r="B17" s="36" t="s">
        <v>754</v>
      </c>
      <c r="C17" s="18">
        <f>D16</f>
        <v>74.539999999999992</v>
      </c>
      <c r="D17" s="18">
        <f t="shared" si="0"/>
        <v>86.44</v>
      </c>
      <c r="E17" s="18">
        <v>11.9</v>
      </c>
      <c r="F17" s="19" t="s">
        <v>47</v>
      </c>
    </row>
    <row r="18" spans="1:6" ht="18" customHeight="1" x14ac:dyDescent="0.2">
      <c r="A18" s="245" t="s">
        <v>455</v>
      </c>
      <c r="B18" s="36" t="s">
        <v>755</v>
      </c>
      <c r="C18" s="18">
        <f>PAZ!D65</f>
        <v>63.519999999999989</v>
      </c>
      <c r="D18" s="18">
        <f t="shared" si="0"/>
        <v>67.519999999999982</v>
      </c>
      <c r="E18" s="18">
        <v>4</v>
      </c>
      <c r="F18" s="19" t="s">
        <v>52</v>
      </c>
    </row>
    <row r="19" spans="1:6" ht="18" customHeight="1" x14ac:dyDescent="0.2">
      <c r="A19" s="216" t="s">
        <v>455</v>
      </c>
      <c r="B19" s="31" t="s">
        <v>756</v>
      </c>
      <c r="C19" s="18">
        <f>D18</f>
        <v>67.519999999999982</v>
      </c>
      <c r="D19" s="18">
        <f t="shared" si="0"/>
        <v>80.389999999999986</v>
      </c>
      <c r="E19" s="18">
        <v>12.87</v>
      </c>
      <c r="F19" s="19" t="s">
        <v>52</v>
      </c>
    </row>
    <row r="20" spans="1:6" ht="25.5" x14ac:dyDescent="0.2">
      <c r="A20" s="216"/>
      <c r="B20" s="36" t="s">
        <v>757</v>
      </c>
      <c r="C20" s="18">
        <v>0</v>
      </c>
      <c r="D20" s="18">
        <f t="shared" si="0"/>
        <v>5.95</v>
      </c>
      <c r="E20" s="18">
        <v>5.95</v>
      </c>
      <c r="F20" s="19" t="s">
        <v>52</v>
      </c>
    </row>
    <row r="21" spans="1:6" ht="25.5" x14ac:dyDescent="0.2">
      <c r="A21" s="24" t="s">
        <v>758</v>
      </c>
      <c r="B21" s="31" t="s">
        <v>759</v>
      </c>
      <c r="C21" s="18">
        <v>50.120000000000005</v>
      </c>
      <c r="D21" s="18">
        <f t="shared" si="0"/>
        <v>58.160000000000004</v>
      </c>
      <c r="E21" s="18">
        <v>8.0399999999999991</v>
      </c>
      <c r="F21" s="19" t="s">
        <v>15</v>
      </c>
    </row>
    <row r="22" spans="1:6" ht="18" customHeight="1" x14ac:dyDescent="0.2">
      <c r="A22" s="216" t="s">
        <v>760</v>
      </c>
      <c r="B22" s="31" t="s">
        <v>761</v>
      </c>
      <c r="C22" s="18">
        <v>0</v>
      </c>
      <c r="D22" s="18">
        <f t="shared" si="0"/>
        <v>2</v>
      </c>
      <c r="E22" s="18">
        <v>2</v>
      </c>
      <c r="F22" s="19" t="s">
        <v>52</v>
      </c>
    </row>
    <row r="23" spans="1:6" ht="18" customHeight="1" x14ac:dyDescent="0.2">
      <c r="A23" s="216"/>
      <c r="B23" s="31" t="s">
        <v>762</v>
      </c>
      <c r="C23" s="18">
        <v>2</v>
      </c>
      <c r="D23" s="18">
        <f t="shared" si="0"/>
        <v>4.3599999999999994</v>
      </c>
      <c r="E23" s="18">
        <v>2.36</v>
      </c>
      <c r="F23" s="19" t="s">
        <v>52</v>
      </c>
    </row>
    <row r="24" spans="1:6" ht="26.45" customHeight="1" x14ac:dyDescent="0.2">
      <c r="A24" s="24" t="s">
        <v>763</v>
      </c>
      <c r="B24" s="31" t="s">
        <v>764</v>
      </c>
      <c r="C24" s="18">
        <v>60.220000000000006</v>
      </c>
      <c r="D24" s="18">
        <v>63.910000000000004</v>
      </c>
      <c r="E24" s="18">
        <v>3.69</v>
      </c>
      <c r="F24" s="19" t="s">
        <v>15</v>
      </c>
    </row>
    <row r="25" spans="1:6" ht="22.5" customHeight="1" x14ac:dyDescent="0.2">
      <c r="A25" s="24" t="s">
        <v>765</v>
      </c>
      <c r="B25" s="31" t="s">
        <v>766</v>
      </c>
      <c r="C25" s="18">
        <v>0</v>
      </c>
      <c r="D25" s="18">
        <v>0.42</v>
      </c>
      <c r="E25" s="18">
        <v>0.42</v>
      </c>
      <c r="F25" s="19" t="s">
        <v>52</v>
      </c>
    </row>
    <row r="26" spans="1:6" ht="25.9" customHeight="1" x14ac:dyDescent="0.2">
      <c r="A26" s="24" t="s">
        <v>767</v>
      </c>
      <c r="B26" s="31" t="s">
        <v>768</v>
      </c>
      <c r="C26" s="18">
        <v>0</v>
      </c>
      <c r="D26" s="18">
        <v>0.81</v>
      </c>
      <c r="E26" s="18">
        <v>0.81</v>
      </c>
      <c r="F26" s="19" t="s">
        <v>52</v>
      </c>
    </row>
    <row r="27" spans="1:6" ht="24.6" customHeight="1" x14ac:dyDescent="0.2">
      <c r="A27" s="41" t="s">
        <v>769</v>
      </c>
      <c r="B27" s="31" t="s">
        <v>770</v>
      </c>
      <c r="C27" s="30">
        <v>0</v>
      </c>
      <c r="D27" s="30">
        <v>2.75</v>
      </c>
      <c r="E27" s="30">
        <v>2.75</v>
      </c>
      <c r="F27" s="53" t="s">
        <v>24</v>
      </c>
    </row>
    <row r="28" spans="1:6" ht="22.5" customHeight="1" x14ac:dyDescent="0.2">
      <c r="A28" s="24" t="s">
        <v>771</v>
      </c>
      <c r="B28" s="31" t="s">
        <v>772</v>
      </c>
      <c r="C28" s="18">
        <v>43.360000000000007</v>
      </c>
      <c r="D28" s="18">
        <f>C28+E28</f>
        <v>49.870000000000005</v>
      </c>
      <c r="E28" s="18">
        <v>6.51</v>
      </c>
      <c r="F28" s="19" t="s">
        <v>52</v>
      </c>
    </row>
    <row r="29" spans="1:6" ht="18" customHeight="1" x14ac:dyDescent="0.2">
      <c r="A29" s="230" t="s">
        <v>773</v>
      </c>
      <c r="B29" s="31" t="s">
        <v>774</v>
      </c>
      <c r="C29" s="18">
        <v>0</v>
      </c>
      <c r="D29" s="18">
        <f>C29+E29</f>
        <v>7.98</v>
      </c>
      <c r="E29" s="18">
        <v>7.98</v>
      </c>
      <c r="F29" s="19" t="s">
        <v>15</v>
      </c>
    </row>
    <row r="30" spans="1:6" ht="18" customHeight="1" x14ac:dyDescent="0.2">
      <c r="A30" s="232"/>
      <c r="B30" s="31" t="s">
        <v>775</v>
      </c>
      <c r="C30" s="18">
        <f>D29</f>
        <v>7.98</v>
      </c>
      <c r="D30" s="18">
        <f>C30+E30</f>
        <v>22.380000000000003</v>
      </c>
      <c r="E30" s="18">
        <v>14.4</v>
      </c>
      <c r="F30" s="19" t="s">
        <v>15</v>
      </c>
    </row>
    <row r="31" spans="1:6" ht="25.5" x14ac:dyDescent="0.2">
      <c r="A31" s="216" t="s">
        <v>776</v>
      </c>
      <c r="B31" s="31" t="s">
        <v>777</v>
      </c>
      <c r="C31" s="18">
        <v>0</v>
      </c>
      <c r="D31" s="18">
        <v>3.55</v>
      </c>
      <c r="E31" s="18">
        <v>3.55</v>
      </c>
      <c r="F31" s="19" t="s">
        <v>15</v>
      </c>
    </row>
    <row r="32" spans="1:6" ht="17.25" customHeight="1" x14ac:dyDescent="0.2">
      <c r="A32" s="216"/>
      <c r="B32" s="31" t="s">
        <v>778</v>
      </c>
      <c r="C32" s="18">
        <v>3.55</v>
      </c>
      <c r="D32" s="18">
        <v>5.77</v>
      </c>
      <c r="E32" s="18">
        <v>2.2200000000000002</v>
      </c>
      <c r="F32" s="19" t="s">
        <v>15</v>
      </c>
    </row>
    <row r="33" spans="1:6" ht="17.25" customHeight="1" x14ac:dyDescent="0.2">
      <c r="A33" s="216"/>
      <c r="B33" s="31" t="s">
        <v>779</v>
      </c>
      <c r="C33" s="18">
        <v>5.77</v>
      </c>
      <c r="D33" s="18">
        <f>C33+E33</f>
        <v>9.3099999999999987</v>
      </c>
      <c r="E33" s="18">
        <v>3.54</v>
      </c>
      <c r="F33" s="19" t="s">
        <v>15</v>
      </c>
    </row>
    <row r="34" spans="1:6" ht="27.75" customHeight="1" x14ac:dyDescent="0.2">
      <c r="A34" s="24" t="s">
        <v>780</v>
      </c>
      <c r="B34" s="31" t="s">
        <v>781</v>
      </c>
      <c r="C34" s="18">
        <v>0</v>
      </c>
      <c r="D34" s="18">
        <v>1.87</v>
      </c>
      <c r="E34" s="18">
        <v>1.87</v>
      </c>
      <c r="F34" s="19" t="s">
        <v>24</v>
      </c>
    </row>
    <row r="35" spans="1:6" ht="21.75" customHeight="1" x14ac:dyDescent="0.2">
      <c r="A35" s="24" t="s">
        <v>782</v>
      </c>
      <c r="B35" s="31" t="s">
        <v>783</v>
      </c>
      <c r="C35" s="18">
        <v>0</v>
      </c>
      <c r="D35" s="18">
        <v>4.0999999999999996</v>
      </c>
      <c r="E35" s="18">
        <v>4.0999999999999996</v>
      </c>
      <c r="F35" s="19" t="s">
        <v>15</v>
      </c>
    </row>
    <row r="36" spans="1:6" ht="30.6" customHeight="1" x14ac:dyDescent="0.2">
      <c r="A36" s="35" t="s">
        <v>784</v>
      </c>
      <c r="B36" s="36" t="s">
        <v>785</v>
      </c>
      <c r="C36" s="18">
        <v>49.620000000000005</v>
      </c>
      <c r="D36" s="18">
        <f>C36+E36</f>
        <v>52.000000000000007</v>
      </c>
      <c r="E36" s="18">
        <v>2.38</v>
      </c>
      <c r="F36" s="19" t="s">
        <v>15</v>
      </c>
    </row>
    <row r="37" spans="1:6" ht="25.5" x14ac:dyDescent="0.2">
      <c r="A37" s="134" t="s">
        <v>786</v>
      </c>
      <c r="B37" s="31" t="s">
        <v>787</v>
      </c>
      <c r="C37" s="18">
        <v>0</v>
      </c>
      <c r="D37" s="18">
        <f>C37+E37</f>
        <v>3.55</v>
      </c>
      <c r="E37" s="18">
        <v>3.55</v>
      </c>
      <c r="F37" s="19" t="s">
        <v>15</v>
      </c>
    </row>
    <row r="38" spans="1:6" ht="27" customHeight="1" thickBot="1" x14ac:dyDescent="0.25">
      <c r="A38" s="78" t="s">
        <v>788</v>
      </c>
      <c r="B38" s="68" t="s">
        <v>789</v>
      </c>
      <c r="C38" s="49">
        <v>67.690000000000012</v>
      </c>
      <c r="D38" s="49">
        <f>C38+E38</f>
        <v>72.910000000000011</v>
      </c>
      <c r="E38" s="49">
        <v>5.22</v>
      </c>
      <c r="F38" s="51" t="s">
        <v>24</v>
      </c>
    </row>
    <row r="39" spans="1:6" ht="25.5" x14ac:dyDescent="0.2">
      <c r="A39" s="109" t="s">
        <v>790</v>
      </c>
      <c r="B39" s="48" t="s">
        <v>791</v>
      </c>
      <c r="C39" s="40">
        <v>0</v>
      </c>
      <c r="D39" s="40">
        <v>3.17</v>
      </c>
      <c r="E39" s="40">
        <v>3.17</v>
      </c>
      <c r="F39" s="125" t="s">
        <v>24</v>
      </c>
    </row>
    <row r="40" spans="1:6" ht="23.25" customHeight="1" x14ac:dyDescent="0.2">
      <c r="A40" s="215" t="s">
        <v>792</v>
      </c>
      <c r="B40" s="48" t="s">
        <v>793</v>
      </c>
      <c r="C40" s="40">
        <v>0</v>
      </c>
      <c r="D40" s="40">
        <f>C40+E40</f>
        <v>13.91</v>
      </c>
      <c r="E40" s="40">
        <v>13.91</v>
      </c>
      <c r="F40" s="125" t="s">
        <v>52</v>
      </c>
    </row>
    <row r="41" spans="1:6" ht="25.5" x14ac:dyDescent="0.2">
      <c r="A41" s="216"/>
      <c r="B41" s="36" t="s">
        <v>794</v>
      </c>
      <c r="C41" s="18">
        <f>D40</f>
        <v>13.91</v>
      </c>
      <c r="D41" s="18">
        <f>C41+E41</f>
        <v>19.079999999999998</v>
      </c>
      <c r="E41" s="18">
        <v>5.17</v>
      </c>
      <c r="F41" s="19" t="s">
        <v>15</v>
      </c>
    </row>
    <row r="42" spans="1:6" ht="25.5" x14ac:dyDescent="0.2">
      <c r="A42" s="107" t="s">
        <v>795</v>
      </c>
      <c r="B42" s="48" t="s">
        <v>796</v>
      </c>
      <c r="C42" s="40">
        <v>10.44</v>
      </c>
      <c r="D42" s="40">
        <f>C42+E42</f>
        <v>11.24</v>
      </c>
      <c r="E42" s="40">
        <v>0.8</v>
      </c>
      <c r="F42" s="125" t="s">
        <v>15</v>
      </c>
    </row>
    <row r="43" spans="1:6" ht="25.5" x14ac:dyDescent="0.2">
      <c r="A43" s="107" t="s">
        <v>797</v>
      </c>
      <c r="B43" s="48" t="s">
        <v>798</v>
      </c>
      <c r="C43" s="40">
        <v>0</v>
      </c>
      <c r="D43" s="40">
        <v>1.75</v>
      </c>
      <c r="E43" s="40">
        <v>1.75</v>
      </c>
      <c r="F43" s="121" t="s">
        <v>24</v>
      </c>
    </row>
    <row r="44" spans="1:6" ht="18" customHeight="1" thickBot="1" x14ac:dyDescent="0.25">
      <c r="A44" s="78" t="s">
        <v>799</v>
      </c>
      <c r="B44" s="68" t="s">
        <v>800</v>
      </c>
      <c r="C44" s="49">
        <v>0</v>
      </c>
      <c r="D44" s="70">
        <v>1.37</v>
      </c>
      <c r="E44" s="49">
        <v>1.37</v>
      </c>
      <c r="F44" s="51" t="s">
        <v>52</v>
      </c>
    </row>
    <row r="45" spans="1:6" ht="19.5" customHeight="1" thickBot="1" x14ac:dyDescent="0.25">
      <c r="A45" s="20"/>
      <c r="B45" s="17"/>
      <c r="C45" s="222" t="s">
        <v>67</v>
      </c>
      <c r="D45" s="223"/>
      <c r="E45" s="79">
        <f>SUBTOTAL(9,E10:E44)</f>
        <v>184.42000000000002</v>
      </c>
      <c r="F45" s="11"/>
    </row>
  </sheetData>
  <mergeCells count="13">
    <mergeCell ref="C45:D45"/>
    <mergeCell ref="A40:A41"/>
    <mergeCell ref="A31:A33"/>
    <mergeCell ref="A10:A15"/>
    <mergeCell ref="A16:A17"/>
    <mergeCell ref="A29:A30"/>
    <mergeCell ref="A22:A23"/>
    <mergeCell ref="A18:A20"/>
    <mergeCell ref="C8:E8"/>
    <mergeCell ref="A2:F2"/>
    <mergeCell ref="A3:F3"/>
    <mergeCell ref="A4:F4"/>
    <mergeCell ref="A5:F5"/>
  </mergeCells>
  <phoneticPr fontId="0" type="noConversion"/>
  <printOptions horizontalCentered="1"/>
  <pageMargins left="0.78740157480314965" right="0.15748031496062992" top="0.59055118110236227" bottom="0.43307086614173229" header="0" footer="0.27559055118110237"/>
  <pageSetup scale="96" fitToHeight="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fitToPage="1"/>
  </sheetPr>
  <dimension ref="A2:F55"/>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1" t="s">
        <v>3</v>
      </c>
      <c r="B5" s="221"/>
      <c r="C5" s="221"/>
      <c r="D5" s="221"/>
      <c r="E5" s="221"/>
      <c r="F5" s="221"/>
    </row>
    <row r="6" spans="1:6" ht="18.75" x14ac:dyDescent="0.2">
      <c r="A6" s="3" t="s">
        <v>801</v>
      </c>
      <c r="B6" s="4"/>
      <c r="C6" s="185"/>
      <c r="D6" s="5"/>
      <c r="E6" s="5"/>
      <c r="F6" s="2"/>
    </row>
    <row r="7" spans="1:6" ht="14.25" thickBot="1" x14ac:dyDescent="0.25">
      <c r="A7" s="6" t="s">
        <v>5</v>
      </c>
      <c r="B7" s="7"/>
      <c r="C7" s="8"/>
      <c r="D7" s="8"/>
      <c r="E7" s="8"/>
      <c r="F7" s="9"/>
    </row>
    <row r="8" spans="1:6" ht="15" thickBot="1" x14ac:dyDescent="0.25">
      <c r="A8" s="106" t="s">
        <v>1080</v>
      </c>
      <c r="B8" s="7"/>
      <c r="C8" s="217" t="s">
        <v>6</v>
      </c>
      <c r="D8" s="218"/>
      <c r="E8" s="219"/>
      <c r="F8" s="9"/>
    </row>
    <row r="9" spans="1:6" ht="13.5" thickBot="1" x14ac:dyDescent="0.25">
      <c r="A9" s="105" t="s">
        <v>7</v>
      </c>
      <c r="B9" s="38" t="s">
        <v>8</v>
      </c>
      <c r="C9" s="38" t="s">
        <v>433</v>
      </c>
      <c r="D9" s="38" t="s">
        <v>434</v>
      </c>
      <c r="E9" s="38" t="s">
        <v>435</v>
      </c>
      <c r="F9" s="39" t="s">
        <v>12</v>
      </c>
    </row>
    <row r="10" spans="1:6" ht="25.5" x14ac:dyDescent="0.2">
      <c r="A10" s="225" t="s">
        <v>436</v>
      </c>
      <c r="B10" s="42" t="s">
        <v>802</v>
      </c>
      <c r="C10" s="43">
        <v>87.19</v>
      </c>
      <c r="D10" s="172">
        <f t="shared" ref="D10:D22" si="0">C10+E10</f>
        <v>97.69</v>
      </c>
      <c r="E10" s="43">
        <v>10.5</v>
      </c>
      <c r="F10" s="33" t="s">
        <v>52</v>
      </c>
    </row>
    <row r="11" spans="1:6" ht="24.75" customHeight="1" x14ac:dyDescent="0.2">
      <c r="A11" s="216"/>
      <c r="B11" s="34" t="s">
        <v>803</v>
      </c>
      <c r="C11" s="18">
        <v>97.69</v>
      </c>
      <c r="D11" s="18">
        <f t="shared" si="0"/>
        <v>105.09</v>
      </c>
      <c r="E11" s="18">
        <v>7.4</v>
      </c>
      <c r="F11" s="19" t="s">
        <v>52</v>
      </c>
    </row>
    <row r="12" spans="1:6" ht="24.75" customHeight="1" x14ac:dyDescent="0.2">
      <c r="A12" s="216"/>
      <c r="B12" s="34" t="s">
        <v>804</v>
      </c>
      <c r="C12" s="18">
        <v>105.09</v>
      </c>
      <c r="D12" s="18">
        <f t="shared" si="0"/>
        <v>110.19</v>
      </c>
      <c r="E12" s="18">
        <v>5.0999999999999996</v>
      </c>
      <c r="F12" s="19" t="s">
        <v>47</v>
      </c>
    </row>
    <row r="13" spans="1:6" ht="24.75" customHeight="1" x14ac:dyDescent="0.2">
      <c r="A13" s="215"/>
      <c r="B13" s="127" t="s">
        <v>805</v>
      </c>
      <c r="C13" s="18">
        <v>110.19</v>
      </c>
      <c r="D13" s="18">
        <f t="shared" si="0"/>
        <v>110.57</v>
      </c>
      <c r="E13" s="18">
        <v>0.38</v>
      </c>
      <c r="F13" s="19" t="s">
        <v>47</v>
      </c>
    </row>
    <row r="14" spans="1:6" ht="25.5" x14ac:dyDescent="0.2">
      <c r="A14" s="216" t="s">
        <v>618</v>
      </c>
      <c r="B14" s="36" t="s">
        <v>806</v>
      </c>
      <c r="C14" s="18">
        <f>SAV!D17</f>
        <v>86.44</v>
      </c>
      <c r="D14" s="18">
        <f t="shared" si="0"/>
        <v>92.52</v>
      </c>
      <c r="E14" s="18">
        <v>6.08</v>
      </c>
      <c r="F14" s="19" t="s">
        <v>47</v>
      </c>
    </row>
    <row r="15" spans="1:6" ht="19.5" customHeight="1" x14ac:dyDescent="0.2">
      <c r="A15" s="216"/>
      <c r="B15" s="34" t="s">
        <v>807</v>
      </c>
      <c r="C15" s="18">
        <f>D14</f>
        <v>92.52</v>
      </c>
      <c r="D15" s="18">
        <f t="shared" si="0"/>
        <v>103.14999999999999</v>
      </c>
      <c r="E15" s="18">
        <v>10.63</v>
      </c>
      <c r="F15" s="19" t="s">
        <v>47</v>
      </c>
    </row>
    <row r="16" spans="1:6" ht="19.5" customHeight="1" x14ac:dyDescent="0.2">
      <c r="A16" s="216"/>
      <c r="B16" s="34" t="s">
        <v>808</v>
      </c>
      <c r="C16" s="18">
        <f>D15</f>
        <v>103.14999999999999</v>
      </c>
      <c r="D16" s="18">
        <f t="shared" si="0"/>
        <v>115.14999999999999</v>
      </c>
      <c r="E16" s="18">
        <v>12</v>
      </c>
      <c r="F16" s="19" t="s">
        <v>47</v>
      </c>
    </row>
    <row r="17" spans="1:6" ht="19.5" customHeight="1" x14ac:dyDescent="0.2">
      <c r="A17" s="216"/>
      <c r="B17" s="36" t="s">
        <v>809</v>
      </c>
      <c r="C17" s="18">
        <f>D16</f>
        <v>115.14999999999999</v>
      </c>
      <c r="D17" s="18">
        <f t="shared" si="0"/>
        <v>116.89999999999999</v>
      </c>
      <c r="E17" s="18">
        <v>1.75</v>
      </c>
      <c r="F17" s="19" t="s">
        <v>47</v>
      </c>
    </row>
    <row r="18" spans="1:6" ht="24.75" customHeight="1" x14ac:dyDescent="0.2">
      <c r="A18" s="216"/>
      <c r="B18" s="36" t="s">
        <v>810</v>
      </c>
      <c r="C18" s="18">
        <f>D17</f>
        <v>116.89999999999999</v>
      </c>
      <c r="D18" s="18">
        <f t="shared" si="0"/>
        <v>121.17999999999999</v>
      </c>
      <c r="E18" s="18">
        <v>4.28</v>
      </c>
      <c r="F18" s="19" t="s">
        <v>47</v>
      </c>
    </row>
    <row r="19" spans="1:6" ht="24.75" customHeight="1" x14ac:dyDescent="0.2">
      <c r="A19" s="216"/>
      <c r="B19" s="36" t="s">
        <v>811</v>
      </c>
      <c r="C19" s="18">
        <f>D18</f>
        <v>121.17999999999999</v>
      </c>
      <c r="D19" s="18">
        <f t="shared" si="0"/>
        <v>127.69999999999999</v>
      </c>
      <c r="E19" s="18">
        <v>6.52</v>
      </c>
      <c r="F19" s="19" t="s">
        <v>47</v>
      </c>
    </row>
    <row r="20" spans="1:6" ht="23.25" customHeight="1" x14ac:dyDescent="0.2">
      <c r="A20" s="216" t="s">
        <v>812</v>
      </c>
      <c r="B20" s="34" t="s">
        <v>813</v>
      </c>
      <c r="C20" s="18">
        <v>105.09</v>
      </c>
      <c r="D20" s="18">
        <f t="shared" si="0"/>
        <v>115.59</v>
      </c>
      <c r="E20" s="18">
        <v>10.5</v>
      </c>
      <c r="F20" s="19" t="s">
        <v>52</v>
      </c>
    </row>
    <row r="21" spans="1:6" ht="23.25" customHeight="1" x14ac:dyDescent="0.2">
      <c r="A21" s="216"/>
      <c r="B21" s="34" t="s">
        <v>814</v>
      </c>
      <c r="C21" s="18">
        <f>D20</f>
        <v>115.59</v>
      </c>
      <c r="D21" s="18">
        <f t="shared" si="0"/>
        <v>129.54</v>
      </c>
      <c r="E21" s="18">
        <v>13.95</v>
      </c>
      <c r="F21" s="19" t="s">
        <v>52</v>
      </c>
    </row>
    <row r="22" spans="1:6" ht="23.25" customHeight="1" x14ac:dyDescent="0.2">
      <c r="A22" s="216"/>
      <c r="B22" s="34" t="s">
        <v>815</v>
      </c>
      <c r="C22" s="18">
        <f>D21</f>
        <v>129.54</v>
      </c>
      <c r="D22" s="18">
        <f t="shared" si="0"/>
        <v>137.04</v>
      </c>
      <c r="E22" s="18">
        <v>7.5</v>
      </c>
      <c r="F22" s="19" t="s">
        <v>52</v>
      </c>
    </row>
    <row r="23" spans="1:6" ht="24.75" customHeight="1" x14ac:dyDescent="0.2">
      <c r="A23" s="24" t="s">
        <v>816</v>
      </c>
      <c r="B23" s="34" t="s">
        <v>817</v>
      </c>
      <c r="C23" s="18">
        <v>121.84000000000002</v>
      </c>
      <c r="D23" s="18">
        <v>126.16000000000003</v>
      </c>
      <c r="E23" s="18">
        <v>4.32</v>
      </c>
      <c r="F23" s="19" t="s">
        <v>52</v>
      </c>
    </row>
    <row r="24" spans="1:6" ht="24.75" customHeight="1" x14ac:dyDescent="0.2">
      <c r="A24" s="24" t="s">
        <v>818</v>
      </c>
      <c r="B24" s="34" t="s">
        <v>819</v>
      </c>
      <c r="C24" s="18">
        <v>0</v>
      </c>
      <c r="D24" s="18">
        <v>7.67</v>
      </c>
      <c r="E24" s="18">
        <v>7.67</v>
      </c>
      <c r="F24" s="19" t="s">
        <v>15</v>
      </c>
    </row>
    <row r="25" spans="1:6" ht="24.75" customHeight="1" x14ac:dyDescent="0.2">
      <c r="A25" s="216" t="s">
        <v>820</v>
      </c>
      <c r="B25" s="34" t="s">
        <v>821</v>
      </c>
      <c r="C25" s="18">
        <v>0</v>
      </c>
      <c r="D25" s="18">
        <v>15.94</v>
      </c>
      <c r="E25" s="18">
        <v>15.94</v>
      </c>
      <c r="F25" s="19" t="s">
        <v>15</v>
      </c>
    </row>
    <row r="26" spans="1:6" ht="24.75" customHeight="1" x14ac:dyDescent="0.2">
      <c r="A26" s="216"/>
      <c r="B26" s="34" t="s">
        <v>822</v>
      </c>
      <c r="C26" s="18">
        <v>15.94</v>
      </c>
      <c r="D26" s="18">
        <v>25.990000000000002</v>
      </c>
      <c r="E26" s="18">
        <v>10.050000000000001</v>
      </c>
      <c r="F26" s="19" t="s">
        <v>15</v>
      </c>
    </row>
    <row r="27" spans="1:6" ht="24.75" customHeight="1" x14ac:dyDescent="0.2">
      <c r="A27" s="24" t="s">
        <v>823</v>
      </c>
      <c r="B27" s="37" t="s">
        <v>824</v>
      </c>
      <c r="C27" s="18">
        <v>0</v>
      </c>
      <c r="D27" s="18">
        <v>10.82</v>
      </c>
      <c r="E27" s="18">
        <v>10.82</v>
      </c>
      <c r="F27" s="19" t="s">
        <v>15</v>
      </c>
    </row>
    <row r="28" spans="1:6" ht="25.5" x14ac:dyDescent="0.2">
      <c r="A28" s="24" t="s">
        <v>825</v>
      </c>
      <c r="B28" s="31" t="s">
        <v>826</v>
      </c>
      <c r="C28" s="18">
        <v>0</v>
      </c>
      <c r="D28" s="18">
        <v>8.25</v>
      </c>
      <c r="E28" s="18">
        <v>8.25</v>
      </c>
      <c r="F28" s="19" t="s">
        <v>24</v>
      </c>
    </row>
    <row r="29" spans="1:6" ht="31.5" customHeight="1" x14ac:dyDescent="0.2">
      <c r="A29" s="216" t="s">
        <v>827</v>
      </c>
      <c r="B29" s="36" t="s">
        <v>828</v>
      </c>
      <c r="C29" s="18">
        <v>103.93</v>
      </c>
      <c r="D29" s="18">
        <f>C29+E29</f>
        <v>107.78</v>
      </c>
      <c r="E29" s="18">
        <v>3.85</v>
      </c>
      <c r="F29" s="19" t="s">
        <v>52</v>
      </c>
    </row>
    <row r="30" spans="1:6" ht="18" customHeight="1" x14ac:dyDescent="0.2">
      <c r="A30" s="216"/>
      <c r="B30" s="34" t="s">
        <v>829</v>
      </c>
      <c r="C30" s="18">
        <f>D29</f>
        <v>107.78</v>
      </c>
      <c r="D30" s="18">
        <f>C30+E30</f>
        <v>114.63</v>
      </c>
      <c r="E30" s="18">
        <v>6.85</v>
      </c>
      <c r="F30" s="19" t="s">
        <v>52</v>
      </c>
    </row>
    <row r="31" spans="1:6" ht="18" customHeight="1" x14ac:dyDescent="0.2">
      <c r="A31" s="24" t="s">
        <v>830</v>
      </c>
      <c r="B31" s="36" t="s">
        <v>831</v>
      </c>
      <c r="C31" s="18">
        <v>0</v>
      </c>
      <c r="D31" s="18">
        <v>12.88</v>
      </c>
      <c r="E31" s="18">
        <v>12.88</v>
      </c>
      <c r="F31" s="19" t="s">
        <v>15</v>
      </c>
    </row>
    <row r="32" spans="1:6" ht="18" customHeight="1" x14ac:dyDescent="0.2">
      <c r="A32" s="24" t="s">
        <v>832</v>
      </c>
      <c r="B32" s="34" t="s">
        <v>833</v>
      </c>
      <c r="C32" s="18">
        <v>0</v>
      </c>
      <c r="D32" s="18">
        <v>17.489999999999998</v>
      </c>
      <c r="E32" s="18">
        <v>17.489999999999998</v>
      </c>
      <c r="F32" s="19" t="s">
        <v>15</v>
      </c>
    </row>
    <row r="33" spans="1:6" ht="18" customHeight="1" x14ac:dyDescent="0.2">
      <c r="A33" s="216" t="s">
        <v>834</v>
      </c>
      <c r="B33" s="34" t="s">
        <v>835</v>
      </c>
      <c r="C33" s="18">
        <v>97.190000000000012</v>
      </c>
      <c r="D33" s="18">
        <f>C33+E33</f>
        <v>98.140000000000015</v>
      </c>
      <c r="E33" s="18">
        <v>0.95</v>
      </c>
      <c r="F33" s="19" t="s">
        <v>52</v>
      </c>
    </row>
    <row r="34" spans="1:6" ht="21" customHeight="1" x14ac:dyDescent="0.2">
      <c r="A34" s="216"/>
      <c r="B34" s="34" t="s">
        <v>836</v>
      </c>
      <c r="C34" s="18">
        <f>D33</f>
        <v>98.140000000000015</v>
      </c>
      <c r="D34" s="18">
        <f>C34+E34</f>
        <v>108.74000000000001</v>
      </c>
      <c r="E34" s="18">
        <v>10.6</v>
      </c>
      <c r="F34" s="19" t="s">
        <v>52</v>
      </c>
    </row>
    <row r="35" spans="1:6" ht="21.6" customHeight="1" x14ac:dyDescent="0.2">
      <c r="A35" s="216"/>
      <c r="B35" s="34" t="s">
        <v>837</v>
      </c>
      <c r="C35" s="18">
        <f>D34</f>
        <v>108.74000000000001</v>
      </c>
      <c r="D35" s="18">
        <f>C35+E35</f>
        <v>114.69000000000001</v>
      </c>
      <c r="E35" s="18">
        <v>5.95</v>
      </c>
      <c r="F35" s="19" t="s">
        <v>52</v>
      </c>
    </row>
    <row r="36" spans="1:6" ht="23.45" customHeight="1" x14ac:dyDescent="0.2">
      <c r="A36" s="24" t="s">
        <v>838</v>
      </c>
      <c r="B36" s="34" t="s">
        <v>839</v>
      </c>
      <c r="C36" s="18">
        <v>0</v>
      </c>
      <c r="D36" s="18">
        <v>10.47</v>
      </c>
      <c r="E36" s="18">
        <v>10.47</v>
      </c>
      <c r="F36" s="19" t="s">
        <v>52</v>
      </c>
    </row>
    <row r="37" spans="1:6" ht="18" customHeight="1" thickBot="1" x14ac:dyDescent="0.25">
      <c r="A37" s="78" t="s">
        <v>840</v>
      </c>
      <c r="B37" s="136" t="s">
        <v>841</v>
      </c>
      <c r="C37" s="49">
        <v>0</v>
      </c>
      <c r="D37" s="49">
        <v>1.1100000000000001</v>
      </c>
      <c r="E37" s="49">
        <v>1.1100000000000001</v>
      </c>
      <c r="F37" s="51" t="s">
        <v>52</v>
      </c>
    </row>
    <row r="38" spans="1:6" ht="18" customHeight="1" x14ac:dyDescent="0.2">
      <c r="A38" s="109" t="s">
        <v>842</v>
      </c>
      <c r="B38" s="127" t="s">
        <v>843</v>
      </c>
      <c r="C38" s="40">
        <v>0</v>
      </c>
      <c r="D38" s="40">
        <v>0.51</v>
      </c>
      <c r="E38" s="40">
        <v>0.51</v>
      </c>
      <c r="F38" s="125" t="s">
        <v>24</v>
      </c>
    </row>
    <row r="39" spans="1:6" ht="18" customHeight="1" x14ac:dyDescent="0.2">
      <c r="A39" s="24" t="s">
        <v>844</v>
      </c>
      <c r="B39" s="34" t="s">
        <v>845</v>
      </c>
      <c r="C39" s="18">
        <v>0</v>
      </c>
      <c r="D39" s="18">
        <v>3.75</v>
      </c>
      <c r="E39" s="18">
        <v>3.75</v>
      </c>
      <c r="F39" s="19" t="s">
        <v>15</v>
      </c>
    </row>
    <row r="40" spans="1:6" ht="18" customHeight="1" x14ac:dyDescent="0.2">
      <c r="A40" s="216" t="s">
        <v>846</v>
      </c>
      <c r="B40" s="34" t="s">
        <v>847</v>
      </c>
      <c r="C40" s="18">
        <v>109.75000000000001</v>
      </c>
      <c r="D40" s="18">
        <v>111.50000000000001</v>
      </c>
      <c r="E40" s="18">
        <v>1.75</v>
      </c>
      <c r="F40" s="19" t="s">
        <v>52</v>
      </c>
    </row>
    <row r="41" spans="1:6" ht="18" customHeight="1" x14ac:dyDescent="0.2">
      <c r="A41" s="216"/>
      <c r="B41" s="34" t="s">
        <v>848</v>
      </c>
      <c r="C41" s="18">
        <v>111.50000000000001</v>
      </c>
      <c r="D41" s="18">
        <v>115.21000000000001</v>
      </c>
      <c r="E41" s="18">
        <v>3.71</v>
      </c>
      <c r="F41" s="19" t="s">
        <v>52</v>
      </c>
    </row>
    <row r="42" spans="1:6" ht="18" customHeight="1" x14ac:dyDescent="0.2">
      <c r="A42" s="216"/>
      <c r="B42" s="34" t="s">
        <v>849</v>
      </c>
      <c r="C42" s="18">
        <v>115.21000000000001</v>
      </c>
      <c r="D42" s="18">
        <v>119.67</v>
      </c>
      <c r="E42" s="18">
        <v>4.46</v>
      </c>
      <c r="F42" s="19" t="s">
        <v>52</v>
      </c>
    </row>
    <row r="43" spans="1:6" ht="25.5" x14ac:dyDescent="0.2">
      <c r="A43" s="216"/>
      <c r="B43" s="31" t="s">
        <v>850</v>
      </c>
      <c r="C43" s="18">
        <v>119.67</v>
      </c>
      <c r="D43" s="18">
        <v>132</v>
      </c>
      <c r="E43" s="18">
        <v>12.33</v>
      </c>
      <c r="F43" s="19" t="s">
        <v>15</v>
      </c>
    </row>
    <row r="44" spans="1:6" ht="25.5" x14ac:dyDescent="0.2">
      <c r="A44" s="122" t="s">
        <v>851</v>
      </c>
      <c r="B44" s="124" t="s">
        <v>852</v>
      </c>
      <c r="C44" s="40">
        <v>0</v>
      </c>
      <c r="D44" s="40">
        <v>0.25</v>
      </c>
      <c r="E44" s="40">
        <v>0.25</v>
      </c>
      <c r="F44" s="125" t="s">
        <v>24</v>
      </c>
    </row>
    <row r="45" spans="1:6" ht="18" customHeight="1" x14ac:dyDescent="0.2">
      <c r="A45" s="104" t="s">
        <v>853</v>
      </c>
      <c r="B45" s="173" t="s">
        <v>854</v>
      </c>
      <c r="C45" s="56">
        <v>0</v>
      </c>
      <c r="D45" s="56">
        <v>2</v>
      </c>
      <c r="E45" s="56">
        <v>2</v>
      </c>
      <c r="F45" s="19" t="s">
        <v>15</v>
      </c>
    </row>
    <row r="46" spans="1:6" ht="25.5" x14ac:dyDescent="0.2">
      <c r="A46" s="130" t="s">
        <v>855</v>
      </c>
      <c r="B46" s="36" t="s">
        <v>856</v>
      </c>
      <c r="C46" s="56">
        <v>0</v>
      </c>
      <c r="D46" s="56">
        <v>9.7899999999999991</v>
      </c>
      <c r="E46" s="56">
        <v>9.7899999999999991</v>
      </c>
      <c r="F46" s="72" t="s">
        <v>15</v>
      </c>
    </row>
    <row r="47" spans="1:6" ht="18" customHeight="1" x14ac:dyDescent="0.2">
      <c r="A47" s="130" t="s">
        <v>857</v>
      </c>
      <c r="B47" s="31" t="s">
        <v>858</v>
      </c>
      <c r="C47" s="18">
        <v>0</v>
      </c>
      <c r="D47" s="18">
        <v>8.6199999999999992</v>
      </c>
      <c r="E47" s="18">
        <v>8.6199999999999992</v>
      </c>
      <c r="F47" s="72" t="s">
        <v>15</v>
      </c>
    </row>
    <row r="48" spans="1:6" ht="18" customHeight="1" x14ac:dyDescent="0.2">
      <c r="A48" s="24" t="s">
        <v>859</v>
      </c>
      <c r="B48" s="34" t="s">
        <v>860</v>
      </c>
      <c r="C48" s="18">
        <v>0</v>
      </c>
      <c r="D48" s="18">
        <v>5</v>
      </c>
      <c r="E48" s="18">
        <v>5</v>
      </c>
      <c r="F48" s="19" t="s">
        <v>15</v>
      </c>
    </row>
    <row r="49" spans="1:6" ht="18" customHeight="1" x14ac:dyDescent="0.2">
      <c r="A49" s="216" t="s">
        <v>861</v>
      </c>
      <c r="B49" s="34" t="s">
        <v>862</v>
      </c>
      <c r="C49" s="18">
        <v>0</v>
      </c>
      <c r="D49" s="18">
        <f>C49+E49</f>
        <v>5.27</v>
      </c>
      <c r="E49" s="34">
        <v>5.27</v>
      </c>
      <c r="F49" s="19" t="s">
        <v>24</v>
      </c>
    </row>
    <row r="50" spans="1:6" ht="18" customHeight="1" x14ac:dyDescent="0.2">
      <c r="A50" s="216"/>
      <c r="B50" s="34" t="s">
        <v>863</v>
      </c>
      <c r="C50" s="18">
        <f>D49</f>
        <v>5.27</v>
      </c>
      <c r="D50" s="18">
        <f>C50+E50</f>
        <v>13.02</v>
      </c>
      <c r="E50" s="34">
        <v>7.75</v>
      </c>
      <c r="F50" s="19" t="s">
        <v>24</v>
      </c>
    </row>
    <row r="51" spans="1:6" ht="18" customHeight="1" x14ac:dyDescent="0.2">
      <c r="A51" s="216"/>
      <c r="B51" s="34" t="s">
        <v>864</v>
      </c>
      <c r="C51" s="18">
        <f>D50</f>
        <v>13.02</v>
      </c>
      <c r="D51" s="18">
        <f>C51+E51</f>
        <v>31.75</v>
      </c>
      <c r="E51" s="34">
        <v>18.73</v>
      </c>
      <c r="F51" s="19" t="s">
        <v>24</v>
      </c>
    </row>
    <row r="52" spans="1:6" ht="38.25" customHeight="1" x14ac:dyDescent="0.2">
      <c r="A52" s="59" t="s">
        <v>865</v>
      </c>
      <c r="B52" s="36" t="s">
        <v>866</v>
      </c>
      <c r="C52" s="18">
        <v>0</v>
      </c>
      <c r="D52" s="18">
        <v>14.13</v>
      </c>
      <c r="E52" s="18">
        <v>14.13</v>
      </c>
      <c r="F52" s="72" t="s">
        <v>15</v>
      </c>
    </row>
    <row r="53" spans="1:6" ht="25.5" x14ac:dyDescent="0.2">
      <c r="A53" s="25" t="s">
        <v>867</v>
      </c>
      <c r="B53" s="31" t="s">
        <v>868</v>
      </c>
      <c r="C53" s="56">
        <v>0</v>
      </c>
      <c r="D53" s="56">
        <v>9.19</v>
      </c>
      <c r="E53" s="56">
        <v>9.19</v>
      </c>
      <c r="F53" s="72" t="s">
        <v>60</v>
      </c>
    </row>
    <row r="54" spans="1:6" ht="39" thickBot="1" x14ac:dyDescent="0.25">
      <c r="A54" s="174" t="s">
        <v>869</v>
      </c>
      <c r="B54" s="154" t="s">
        <v>870</v>
      </c>
      <c r="C54" s="140">
        <v>0</v>
      </c>
      <c r="D54" s="140">
        <v>7.38</v>
      </c>
      <c r="E54" s="140">
        <f>+D54-C54</f>
        <v>7.38</v>
      </c>
      <c r="F54" s="125" t="s">
        <v>24</v>
      </c>
    </row>
    <row r="55" spans="1:6" ht="13.5" thickBot="1" x14ac:dyDescent="0.25">
      <c r="A55" s="20"/>
      <c r="B55" s="17"/>
      <c r="C55" s="233" t="s">
        <v>67</v>
      </c>
      <c r="D55" s="234"/>
      <c r="E55" s="79">
        <f>SUBTOTAL(9,E10:E54)</f>
        <v>338.40999999999997</v>
      </c>
      <c r="F55" s="11"/>
    </row>
  </sheetData>
  <mergeCells count="14">
    <mergeCell ref="A2:F2"/>
    <mergeCell ref="A3:F3"/>
    <mergeCell ref="A4:F4"/>
    <mergeCell ref="A5:F5"/>
    <mergeCell ref="C55:D55"/>
    <mergeCell ref="C8:E8"/>
    <mergeCell ref="A49:A51"/>
    <mergeCell ref="A33:A35"/>
    <mergeCell ref="A10:A13"/>
    <mergeCell ref="A40:A43"/>
    <mergeCell ref="A14:A19"/>
    <mergeCell ref="A20:A22"/>
    <mergeCell ref="A25:A26"/>
    <mergeCell ref="A29:A30"/>
  </mergeCells>
  <phoneticPr fontId="0" type="noConversion"/>
  <printOptions horizontalCentered="1"/>
  <pageMargins left="0.78740157480314965" right="0.15748031496062992" top="0.59055118110236227" bottom="0.43307086614173229" header="0" footer="0.27559055118110237"/>
  <pageSetup scale="96" fitToHeight="3"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pageSetUpPr fitToPage="1"/>
  </sheetPr>
  <dimension ref="A2:F64"/>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871</v>
      </c>
      <c r="B6" s="4"/>
      <c r="C6" s="185"/>
      <c r="D6" s="5"/>
      <c r="E6" s="5"/>
      <c r="F6" s="2"/>
    </row>
    <row r="7" spans="1:6" ht="14.25" thickBot="1" x14ac:dyDescent="0.25">
      <c r="A7" s="6" t="s">
        <v>5</v>
      </c>
      <c r="B7" s="7"/>
      <c r="C7" s="8"/>
      <c r="D7" s="8"/>
      <c r="E7" s="8"/>
      <c r="F7" s="9"/>
    </row>
    <row r="8" spans="1:6" ht="15" thickBot="1" x14ac:dyDescent="0.25">
      <c r="A8" s="106" t="s">
        <v>1080</v>
      </c>
      <c r="B8" s="7"/>
      <c r="C8" s="217" t="s">
        <v>6</v>
      </c>
      <c r="D8" s="218"/>
      <c r="E8" s="219"/>
      <c r="F8" s="9"/>
    </row>
    <row r="9" spans="1:6" ht="13.5" thickBot="1" x14ac:dyDescent="0.25">
      <c r="A9" s="63" t="s">
        <v>7</v>
      </c>
      <c r="B9" s="64" t="s">
        <v>8</v>
      </c>
      <c r="C9" s="64" t="s">
        <v>433</v>
      </c>
      <c r="D9" s="64" t="s">
        <v>434</v>
      </c>
      <c r="E9" s="64" t="s">
        <v>435</v>
      </c>
      <c r="F9" s="39" t="s">
        <v>12</v>
      </c>
    </row>
    <row r="10" spans="1:6" ht="18" customHeight="1" x14ac:dyDescent="0.2">
      <c r="A10" s="229" t="s">
        <v>436</v>
      </c>
      <c r="B10" s="42" t="s">
        <v>872</v>
      </c>
      <c r="C10" s="43">
        <v>110.57</v>
      </c>
      <c r="D10" s="172">
        <f t="shared" ref="D10:D34" si="0">C10+E10</f>
        <v>115.49</v>
      </c>
      <c r="E10" s="43">
        <v>4.92</v>
      </c>
      <c r="F10" s="33" t="s">
        <v>47</v>
      </c>
    </row>
    <row r="11" spans="1:6" ht="18" customHeight="1" x14ac:dyDescent="0.2">
      <c r="A11" s="228"/>
      <c r="B11" s="31" t="s">
        <v>873</v>
      </c>
      <c r="C11" s="18">
        <v>115.49</v>
      </c>
      <c r="D11" s="18">
        <f t="shared" si="0"/>
        <v>125.17</v>
      </c>
      <c r="E11" s="18">
        <f>9.88-0.2</f>
        <v>9.6800000000000015</v>
      </c>
      <c r="F11" s="19" t="s">
        <v>47</v>
      </c>
    </row>
    <row r="12" spans="1:6" ht="18" customHeight="1" x14ac:dyDescent="0.2">
      <c r="A12" s="215"/>
      <c r="B12" s="31" t="s">
        <v>874</v>
      </c>
      <c r="C12" s="18">
        <f>D11</f>
        <v>125.17</v>
      </c>
      <c r="D12" s="18">
        <f t="shared" si="0"/>
        <v>126.48</v>
      </c>
      <c r="E12" s="18">
        <f>1.11+0.2</f>
        <v>1.31</v>
      </c>
      <c r="F12" s="19" t="s">
        <v>60</v>
      </c>
    </row>
    <row r="13" spans="1:6" ht="18" customHeight="1" x14ac:dyDescent="0.2">
      <c r="A13" s="228"/>
      <c r="B13" s="124" t="s">
        <v>875</v>
      </c>
      <c r="C13" s="18">
        <f>D12</f>
        <v>126.48</v>
      </c>
      <c r="D13" s="18">
        <f t="shared" si="0"/>
        <v>127.94</v>
      </c>
      <c r="E13" s="18">
        <v>1.46</v>
      </c>
      <c r="F13" s="19" t="s">
        <v>60</v>
      </c>
    </row>
    <row r="14" spans="1:6" ht="18" customHeight="1" x14ac:dyDescent="0.2">
      <c r="A14" s="228"/>
      <c r="B14" s="31" t="s">
        <v>876</v>
      </c>
      <c r="C14" s="18">
        <f>D13</f>
        <v>127.94</v>
      </c>
      <c r="D14" s="18">
        <v>133.25</v>
      </c>
      <c r="E14" s="18">
        <f>+D14-C14</f>
        <v>5.3100000000000023</v>
      </c>
      <c r="F14" s="19" t="s">
        <v>60</v>
      </c>
    </row>
    <row r="15" spans="1:6" ht="18" customHeight="1" x14ac:dyDescent="0.2">
      <c r="A15" s="228"/>
      <c r="B15" s="31" t="s">
        <v>877</v>
      </c>
      <c r="C15" s="30">
        <v>133.25</v>
      </c>
      <c r="D15" s="18">
        <f t="shared" si="0"/>
        <v>139.02000000000001</v>
      </c>
      <c r="E15" s="30">
        <v>5.77</v>
      </c>
      <c r="F15" s="53" t="s">
        <v>60</v>
      </c>
    </row>
    <row r="16" spans="1:6" ht="18" customHeight="1" x14ac:dyDescent="0.2">
      <c r="A16" s="215"/>
      <c r="B16" s="31" t="s">
        <v>878</v>
      </c>
      <c r="C16" s="18">
        <v>139.02000000000001</v>
      </c>
      <c r="D16" s="40">
        <f t="shared" si="0"/>
        <v>156.75</v>
      </c>
      <c r="E16" s="18">
        <v>17.73</v>
      </c>
      <c r="F16" s="19" t="s">
        <v>52</v>
      </c>
    </row>
    <row r="17" spans="1:6" ht="18" customHeight="1" x14ac:dyDescent="0.2">
      <c r="A17" s="216" t="s">
        <v>618</v>
      </c>
      <c r="B17" s="31" t="s">
        <v>879</v>
      </c>
      <c r="C17" s="18">
        <f>USU!D19</f>
        <v>127.69999999999999</v>
      </c>
      <c r="D17" s="40">
        <f t="shared" si="0"/>
        <v>130.69999999999999</v>
      </c>
      <c r="E17" s="18">
        <v>3</v>
      </c>
      <c r="F17" s="19" t="s">
        <v>47</v>
      </c>
    </row>
    <row r="18" spans="1:6" ht="25.5" x14ac:dyDescent="0.2">
      <c r="A18" s="216"/>
      <c r="B18" s="31" t="s">
        <v>880</v>
      </c>
      <c r="C18" s="18">
        <f>D17</f>
        <v>130.69999999999999</v>
      </c>
      <c r="D18" s="40">
        <f t="shared" si="0"/>
        <v>150.83999999999997</v>
      </c>
      <c r="E18" s="18">
        <v>20.14</v>
      </c>
      <c r="F18" s="19" t="s">
        <v>47</v>
      </c>
    </row>
    <row r="19" spans="1:6" ht="25.5" x14ac:dyDescent="0.2">
      <c r="A19" s="216"/>
      <c r="B19" s="36" t="s">
        <v>881</v>
      </c>
      <c r="C19" s="18">
        <f>D18</f>
        <v>150.83999999999997</v>
      </c>
      <c r="D19" s="40">
        <f t="shared" si="0"/>
        <v>154.38999999999999</v>
      </c>
      <c r="E19" s="18">
        <v>3.55</v>
      </c>
      <c r="F19" s="19" t="s">
        <v>47</v>
      </c>
    </row>
    <row r="20" spans="1:6" ht="18" customHeight="1" x14ac:dyDescent="0.2">
      <c r="A20" s="216"/>
      <c r="B20" s="31" t="s">
        <v>882</v>
      </c>
      <c r="C20" s="18">
        <f>D19</f>
        <v>154.38999999999999</v>
      </c>
      <c r="D20" s="40">
        <f t="shared" si="0"/>
        <v>164.25</v>
      </c>
      <c r="E20" s="18">
        <v>9.86</v>
      </c>
      <c r="F20" s="19" t="s">
        <v>47</v>
      </c>
    </row>
    <row r="21" spans="1:6" ht="18" customHeight="1" x14ac:dyDescent="0.2">
      <c r="A21" s="216"/>
      <c r="B21" s="31" t="s">
        <v>883</v>
      </c>
      <c r="C21" s="18">
        <f>D20</f>
        <v>164.25</v>
      </c>
      <c r="D21" s="40">
        <f t="shared" si="0"/>
        <v>168.72</v>
      </c>
      <c r="E21" s="18">
        <v>4.47</v>
      </c>
      <c r="F21" s="19" t="s">
        <v>47</v>
      </c>
    </row>
    <row r="22" spans="1:6" ht="25.5" x14ac:dyDescent="0.2">
      <c r="A22" s="227" t="s">
        <v>202</v>
      </c>
      <c r="B22" s="36" t="s">
        <v>884</v>
      </c>
      <c r="C22" s="18">
        <f>CAB!D15</f>
        <v>163.87999999999997</v>
      </c>
      <c r="D22" s="18">
        <f t="shared" si="0"/>
        <v>165.32999999999996</v>
      </c>
      <c r="E22" s="18">
        <v>1.45</v>
      </c>
      <c r="F22" s="19" t="s">
        <v>52</v>
      </c>
    </row>
    <row r="23" spans="1:6" ht="25.5" x14ac:dyDescent="0.2">
      <c r="A23" s="228"/>
      <c r="B23" s="36" t="s">
        <v>885</v>
      </c>
      <c r="C23" s="18">
        <f t="shared" ref="C23:C28" si="1">D22</f>
        <v>165.32999999999996</v>
      </c>
      <c r="D23" s="18">
        <f t="shared" si="0"/>
        <v>175.72999999999996</v>
      </c>
      <c r="E23" s="18">
        <v>10.4</v>
      </c>
      <c r="F23" s="19" t="s">
        <v>52</v>
      </c>
    </row>
    <row r="24" spans="1:6" ht="25.5" x14ac:dyDescent="0.2">
      <c r="A24" s="228"/>
      <c r="B24" s="36" t="s">
        <v>886</v>
      </c>
      <c r="C24" s="18">
        <f t="shared" si="1"/>
        <v>175.72999999999996</v>
      </c>
      <c r="D24" s="18">
        <f t="shared" si="0"/>
        <v>186.02999999999997</v>
      </c>
      <c r="E24" s="18">
        <v>10.3</v>
      </c>
      <c r="F24" s="19" t="s">
        <v>52</v>
      </c>
    </row>
    <row r="25" spans="1:6" ht="18" customHeight="1" x14ac:dyDescent="0.2">
      <c r="A25" s="228"/>
      <c r="B25" s="36" t="s">
        <v>887</v>
      </c>
      <c r="C25" s="18">
        <f t="shared" si="1"/>
        <v>186.02999999999997</v>
      </c>
      <c r="D25" s="18">
        <f t="shared" si="0"/>
        <v>187.17999999999998</v>
      </c>
      <c r="E25" s="18">
        <v>1.1499999999999999</v>
      </c>
      <c r="F25" s="19" t="s">
        <v>52</v>
      </c>
    </row>
    <row r="26" spans="1:6" ht="18" customHeight="1" x14ac:dyDescent="0.2">
      <c r="A26" s="228"/>
      <c r="B26" s="36" t="s">
        <v>888</v>
      </c>
      <c r="C26" s="18">
        <f t="shared" si="1"/>
        <v>187.17999999999998</v>
      </c>
      <c r="D26" s="18">
        <f t="shared" si="0"/>
        <v>196.02999999999997</v>
      </c>
      <c r="E26" s="18">
        <v>8.85</v>
      </c>
      <c r="F26" s="19" t="s">
        <v>52</v>
      </c>
    </row>
    <row r="27" spans="1:6" ht="25.5" x14ac:dyDescent="0.2">
      <c r="A27" s="228"/>
      <c r="B27" s="36" t="s">
        <v>889</v>
      </c>
      <c r="C27" s="18">
        <f t="shared" si="1"/>
        <v>196.02999999999997</v>
      </c>
      <c r="D27" s="18">
        <f t="shared" si="0"/>
        <v>199.02999999999997</v>
      </c>
      <c r="E27" s="18">
        <v>3</v>
      </c>
      <c r="F27" s="19" t="s">
        <v>52</v>
      </c>
    </row>
    <row r="28" spans="1:6" ht="25.5" x14ac:dyDescent="0.2">
      <c r="A28" s="215"/>
      <c r="B28" s="36" t="s">
        <v>890</v>
      </c>
      <c r="C28" s="18">
        <f t="shared" si="1"/>
        <v>199.02999999999997</v>
      </c>
      <c r="D28" s="18">
        <f t="shared" si="0"/>
        <v>202.06999999999996</v>
      </c>
      <c r="E28" s="18">
        <v>3.04</v>
      </c>
      <c r="F28" s="19" t="s">
        <v>52</v>
      </c>
    </row>
    <row r="29" spans="1:6" ht="18" customHeight="1" x14ac:dyDescent="0.2">
      <c r="A29" s="24" t="s">
        <v>891</v>
      </c>
      <c r="B29" s="31" t="s">
        <v>892</v>
      </c>
      <c r="C29" s="18" t="e">
        <f>#REF!</f>
        <v>#REF!</v>
      </c>
      <c r="D29" s="18" t="e">
        <f t="shared" si="0"/>
        <v>#REF!</v>
      </c>
      <c r="E29" s="18">
        <v>12.37</v>
      </c>
      <c r="F29" s="19" t="s">
        <v>52</v>
      </c>
    </row>
    <row r="30" spans="1:6" ht="18" customHeight="1" x14ac:dyDescent="0.2">
      <c r="A30" s="216" t="s">
        <v>893</v>
      </c>
      <c r="B30" s="36" t="s">
        <v>894</v>
      </c>
      <c r="C30" s="18">
        <f>C14</f>
        <v>127.94</v>
      </c>
      <c r="D30" s="18">
        <f t="shared" si="0"/>
        <v>148.29</v>
      </c>
      <c r="E30" s="18">
        <v>20.350000000000001</v>
      </c>
      <c r="F30" s="19" t="s">
        <v>52</v>
      </c>
    </row>
    <row r="31" spans="1:6" ht="25.5" x14ac:dyDescent="0.2">
      <c r="A31" s="216"/>
      <c r="B31" s="36" t="s">
        <v>895</v>
      </c>
      <c r="C31" s="18">
        <f>D30</f>
        <v>148.29</v>
      </c>
      <c r="D31" s="18">
        <f t="shared" si="0"/>
        <v>151.29</v>
      </c>
      <c r="E31" s="18">
        <v>3</v>
      </c>
      <c r="F31" s="19" t="s">
        <v>52</v>
      </c>
    </row>
    <row r="32" spans="1:6" ht="18" customHeight="1" x14ac:dyDescent="0.2">
      <c r="A32" s="216"/>
      <c r="B32" s="31" t="s">
        <v>896</v>
      </c>
      <c r="C32" s="18">
        <f>D31</f>
        <v>151.29</v>
      </c>
      <c r="D32" s="18">
        <f t="shared" si="0"/>
        <v>155.98999999999998</v>
      </c>
      <c r="E32" s="18">
        <v>4.7</v>
      </c>
      <c r="F32" s="19" t="s">
        <v>52</v>
      </c>
    </row>
    <row r="33" spans="1:6" ht="25.5" x14ac:dyDescent="0.2">
      <c r="A33" s="28" t="s">
        <v>897</v>
      </c>
      <c r="B33" s="23" t="s">
        <v>898</v>
      </c>
      <c r="C33" s="175">
        <v>139.02000000000001</v>
      </c>
      <c r="D33" s="18">
        <f t="shared" si="0"/>
        <v>153.61000000000001</v>
      </c>
      <c r="E33" s="175">
        <v>14.59</v>
      </c>
      <c r="F33" s="60" t="s">
        <v>52</v>
      </c>
    </row>
    <row r="34" spans="1:6" ht="18" customHeight="1" x14ac:dyDescent="0.2">
      <c r="A34" s="24" t="s">
        <v>899</v>
      </c>
      <c r="B34" s="31" t="s">
        <v>900</v>
      </c>
      <c r="C34" s="18">
        <f>D18</f>
        <v>150.83999999999997</v>
      </c>
      <c r="D34" s="18">
        <f t="shared" si="0"/>
        <v>159.29999999999998</v>
      </c>
      <c r="E34" s="18">
        <v>8.4600000000000009</v>
      </c>
      <c r="F34" s="19" t="s">
        <v>52</v>
      </c>
    </row>
    <row r="35" spans="1:6" ht="18" customHeight="1" x14ac:dyDescent="0.2">
      <c r="A35" s="24" t="s">
        <v>901</v>
      </c>
      <c r="B35" s="31" t="s">
        <v>902</v>
      </c>
      <c r="C35" s="18">
        <v>0</v>
      </c>
      <c r="D35" s="18">
        <v>1.1200000000000001</v>
      </c>
      <c r="E35" s="18">
        <v>1.1200000000000001</v>
      </c>
      <c r="F35" s="19" t="s">
        <v>52</v>
      </c>
    </row>
    <row r="36" spans="1:6" ht="18" customHeight="1" x14ac:dyDescent="0.2">
      <c r="A36" s="24" t="s">
        <v>903</v>
      </c>
      <c r="B36" s="31" t="s">
        <v>904</v>
      </c>
      <c r="C36" s="18">
        <v>0</v>
      </c>
      <c r="D36" s="18">
        <f t="shared" ref="D36:D44" si="2">C36+E36</f>
        <v>6.16</v>
      </c>
      <c r="E36" s="18">
        <v>6.16</v>
      </c>
      <c r="F36" s="19" t="s">
        <v>24</v>
      </c>
    </row>
    <row r="37" spans="1:6" ht="25.5" x14ac:dyDescent="0.2">
      <c r="A37" s="216" t="s">
        <v>905</v>
      </c>
      <c r="B37" s="36" t="s">
        <v>906</v>
      </c>
      <c r="C37" s="18">
        <v>0</v>
      </c>
      <c r="D37" s="18">
        <f t="shared" si="2"/>
        <v>1.83</v>
      </c>
      <c r="E37" s="18">
        <v>1.83</v>
      </c>
      <c r="F37" s="19" t="s">
        <v>52</v>
      </c>
    </row>
    <row r="38" spans="1:6" ht="25.5" x14ac:dyDescent="0.2">
      <c r="A38" s="216"/>
      <c r="B38" s="36" t="s">
        <v>907</v>
      </c>
      <c r="C38" s="18">
        <f>D37</f>
        <v>1.83</v>
      </c>
      <c r="D38" s="18">
        <f t="shared" si="2"/>
        <v>4.04</v>
      </c>
      <c r="E38" s="18">
        <v>2.21</v>
      </c>
      <c r="F38" s="19" t="s">
        <v>52</v>
      </c>
    </row>
    <row r="39" spans="1:6" ht="18" customHeight="1" thickBot="1" x14ac:dyDescent="0.25">
      <c r="A39" s="224"/>
      <c r="B39" s="68" t="s">
        <v>908</v>
      </c>
      <c r="C39" s="49">
        <f>D38</f>
        <v>4.04</v>
      </c>
      <c r="D39" s="49">
        <f t="shared" si="2"/>
        <v>8.11</v>
      </c>
      <c r="E39" s="126">
        <v>4.07</v>
      </c>
      <c r="F39" s="77" t="s">
        <v>52</v>
      </c>
    </row>
    <row r="40" spans="1:6" ht="24.75" customHeight="1" x14ac:dyDescent="0.2">
      <c r="A40" s="109" t="s">
        <v>909</v>
      </c>
      <c r="B40" s="124" t="s">
        <v>910</v>
      </c>
      <c r="C40" s="40">
        <v>0</v>
      </c>
      <c r="D40" s="40">
        <f t="shared" si="2"/>
        <v>2.75</v>
      </c>
      <c r="E40" s="40">
        <v>2.75</v>
      </c>
      <c r="F40" s="125" t="s">
        <v>52</v>
      </c>
    </row>
    <row r="41" spans="1:6" ht="18" customHeight="1" x14ac:dyDescent="0.2">
      <c r="A41" s="215" t="s">
        <v>911</v>
      </c>
      <c r="B41" s="124" t="s">
        <v>912</v>
      </c>
      <c r="C41" s="40">
        <v>0</v>
      </c>
      <c r="D41" s="40">
        <f t="shared" si="2"/>
        <v>2.52</v>
      </c>
      <c r="E41" s="40">
        <v>2.52</v>
      </c>
      <c r="F41" s="125" t="s">
        <v>52</v>
      </c>
    </row>
    <row r="42" spans="1:6" ht="28.15" customHeight="1" x14ac:dyDescent="0.2">
      <c r="A42" s="216"/>
      <c r="B42" s="36" t="s">
        <v>913</v>
      </c>
      <c r="C42" s="18">
        <f>D41</f>
        <v>2.52</v>
      </c>
      <c r="D42" s="18">
        <f t="shared" si="2"/>
        <v>14.469999999999999</v>
      </c>
      <c r="E42" s="18">
        <v>11.95</v>
      </c>
      <c r="F42" s="19" t="s">
        <v>52</v>
      </c>
    </row>
    <row r="43" spans="1:6" ht="25.5" x14ac:dyDescent="0.2">
      <c r="A43" s="216"/>
      <c r="B43" s="36" t="s">
        <v>914</v>
      </c>
      <c r="C43" s="18">
        <f>D42</f>
        <v>14.469999999999999</v>
      </c>
      <c r="D43" s="18">
        <f t="shared" si="2"/>
        <v>30.119999999999997</v>
      </c>
      <c r="E43" s="18">
        <v>15.65</v>
      </c>
      <c r="F43" s="19" t="s">
        <v>15</v>
      </c>
    </row>
    <row r="44" spans="1:6" ht="18" customHeight="1" x14ac:dyDescent="0.2">
      <c r="A44" s="24" t="s">
        <v>915</v>
      </c>
      <c r="B44" s="31" t="s">
        <v>916</v>
      </c>
      <c r="C44" s="18">
        <v>0</v>
      </c>
      <c r="D44" s="18">
        <f t="shared" si="2"/>
        <v>1.46</v>
      </c>
      <c r="E44" s="18">
        <v>1.46</v>
      </c>
      <c r="F44" s="19" t="s">
        <v>52</v>
      </c>
    </row>
    <row r="45" spans="1:6" ht="25.5" x14ac:dyDescent="0.2">
      <c r="A45" s="35" t="s">
        <v>917</v>
      </c>
      <c r="B45" s="36" t="s">
        <v>918</v>
      </c>
      <c r="C45" s="18">
        <v>0</v>
      </c>
      <c r="D45" s="18">
        <v>5.28</v>
      </c>
      <c r="E45" s="18">
        <v>5.28</v>
      </c>
      <c r="F45" s="72" t="s">
        <v>15</v>
      </c>
    </row>
    <row r="46" spans="1:6" ht="18" customHeight="1" x14ac:dyDescent="0.2">
      <c r="A46" s="35" t="s">
        <v>919</v>
      </c>
      <c r="B46" s="31" t="s">
        <v>920</v>
      </c>
      <c r="C46" s="18">
        <v>0</v>
      </c>
      <c r="D46" s="18">
        <f>C46+E46</f>
        <v>3.81</v>
      </c>
      <c r="E46" s="18">
        <v>3.81</v>
      </c>
      <c r="F46" s="19" t="s">
        <v>24</v>
      </c>
    </row>
    <row r="47" spans="1:6" ht="18" customHeight="1" x14ac:dyDescent="0.2">
      <c r="A47" s="24" t="s">
        <v>921</v>
      </c>
      <c r="B47" s="31" t="s">
        <v>922</v>
      </c>
      <c r="C47" s="18">
        <v>0</v>
      </c>
      <c r="D47" s="18">
        <f>C47+E47</f>
        <v>0.47</v>
      </c>
      <c r="E47" s="18">
        <v>0.47</v>
      </c>
      <c r="F47" s="19" t="s">
        <v>15</v>
      </c>
    </row>
    <row r="48" spans="1:6" ht="18" customHeight="1" x14ac:dyDescent="0.2">
      <c r="A48" s="24" t="s">
        <v>923</v>
      </c>
      <c r="B48" s="31" t="s">
        <v>924</v>
      </c>
      <c r="C48" s="18">
        <v>0</v>
      </c>
      <c r="D48" s="18">
        <f>C48+E48</f>
        <v>0.79</v>
      </c>
      <c r="E48" s="18">
        <v>0.79</v>
      </c>
      <c r="F48" s="19" t="s">
        <v>24</v>
      </c>
    </row>
    <row r="49" spans="1:6" ht="18" customHeight="1" x14ac:dyDescent="0.2">
      <c r="A49" s="230" t="s">
        <v>925</v>
      </c>
      <c r="B49" s="31" t="s">
        <v>926</v>
      </c>
      <c r="C49" s="18">
        <v>0</v>
      </c>
      <c r="D49" s="18">
        <v>9.3800000000000008</v>
      </c>
      <c r="E49" s="18">
        <v>9.3800000000000008</v>
      </c>
      <c r="F49" s="19" t="s">
        <v>15</v>
      </c>
    </row>
    <row r="50" spans="1:6" ht="18" customHeight="1" x14ac:dyDescent="0.2">
      <c r="A50" s="232"/>
      <c r="B50" s="36" t="s">
        <v>927</v>
      </c>
      <c r="C50" s="97">
        <v>0</v>
      </c>
      <c r="D50" s="97">
        <v>4</v>
      </c>
      <c r="E50" s="97">
        <v>4</v>
      </c>
      <c r="F50" s="19" t="s">
        <v>24</v>
      </c>
    </row>
    <row r="51" spans="1:6" ht="18" customHeight="1" x14ac:dyDescent="0.2">
      <c r="A51" s="230" t="s">
        <v>928</v>
      </c>
      <c r="B51" s="31" t="s">
        <v>929</v>
      </c>
      <c r="C51" s="18">
        <v>0</v>
      </c>
      <c r="D51" s="18">
        <v>9.68</v>
      </c>
      <c r="E51" s="18">
        <v>9.68</v>
      </c>
      <c r="F51" s="19" t="s">
        <v>15</v>
      </c>
    </row>
    <row r="52" spans="1:6" ht="25.5" customHeight="1" x14ac:dyDescent="0.2">
      <c r="A52" s="232"/>
      <c r="B52" s="36" t="s">
        <v>930</v>
      </c>
      <c r="C52" s="18">
        <v>0</v>
      </c>
      <c r="D52" s="18">
        <v>11.65</v>
      </c>
      <c r="E52" s="18">
        <v>11.65</v>
      </c>
      <c r="F52" s="19" t="s">
        <v>24</v>
      </c>
    </row>
    <row r="53" spans="1:6" ht="25.5" x14ac:dyDescent="0.2">
      <c r="A53" s="35" t="s">
        <v>931</v>
      </c>
      <c r="B53" s="31" t="s">
        <v>932</v>
      </c>
      <c r="C53" s="18">
        <v>0</v>
      </c>
      <c r="D53" s="18">
        <v>3.9</v>
      </c>
      <c r="E53" s="18">
        <v>3.9</v>
      </c>
      <c r="F53" s="19" t="s">
        <v>24</v>
      </c>
    </row>
    <row r="54" spans="1:6" ht="18" customHeight="1" x14ac:dyDescent="0.2">
      <c r="A54" s="59" t="s">
        <v>933</v>
      </c>
      <c r="B54" s="36" t="s">
        <v>934</v>
      </c>
      <c r="C54" s="97">
        <v>0</v>
      </c>
      <c r="D54" s="97">
        <v>15.88</v>
      </c>
      <c r="E54" s="97">
        <v>15.88</v>
      </c>
      <c r="F54" s="72" t="s">
        <v>24</v>
      </c>
    </row>
    <row r="55" spans="1:6" ht="18" customHeight="1" x14ac:dyDescent="0.2">
      <c r="A55" s="35" t="s">
        <v>935</v>
      </c>
      <c r="B55" s="31" t="s">
        <v>936</v>
      </c>
      <c r="C55" s="18">
        <v>0</v>
      </c>
      <c r="D55" s="18">
        <v>4.2</v>
      </c>
      <c r="E55" s="18">
        <v>4.2</v>
      </c>
      <c r="F55" s="19" t="s">
        <v>24</v>
      </c>
    </row>
    <row r="56" spans="1:6" ht="18" customHeight="1" x14ac:dyDescent="0.2">
      <c r="A56" s="245" t="s">
        <v>937</v>
      </c>
      <c r="B56" s="36" t="s">
        <v>938</v>
      </c>
      <c r="C56" s="97">
        <v>0</v>
      </c>
      <c r="D56" s="97">
        <v>9.9</v>
      </c>
      <c r="E56" s="97">
        <v>9.9</v>
      </c>
      <c r="F56" s="19" t="s">
        <v>15</v>
      </c>
    </row>
    <row r="57" spans="1:6" ht="18" customHeight="1" x14ac:dyDescent="0.2">
      <c r="A57" s="245"/>
      <c r="B57" s="36" t="s">
        <v>939</v>
      </c>
      <c r="C57" s="97">
        <v>9.9</v>
      </c>
      <c r="D57" s="97">
        <v>25.21</v>
      </c>
      <c r="E57" s="97">
        <v>15.31</v>
      </c>
      <c r="F57" s="19" t="s">
        <v>15</v>
      </c>
    </row>
    <row r="58" spans="1:6" ht="25.5" x14ac:dyDescent="0.2">
      <c r="A58" s="213" t="s">
        <v>940</v>
      </c>
      <c r="B58" s="36" t="s">
        <v>941</v>
      </c>
      <c r="C58" s="56">
        <v>0</v>
      </c>
      <c r="D58" s="18">
        <v>3.28</v>
      </c>
      <c r="E58" s="56">
        <v>3.28</v>
      </c>
      <c r="F58" s="19" t="s">
        <v>24</v>
      </c>
    </row>
    <row r="59" spans="1:6" ht="18" customHeight="1" x14ac:dyDescent="0.2">
      <c r="A59" s="25" t="s">
        <v>942</v>
      </c>
      <c r="B59" s="36" t="s">
        <v>943</v>
      </c>
      <c r="C59" s="56">
        <v>0</v>
      </c>
      <c r="D59" s="56">
        <v>7.38</v>
      </c>
      <c r="E59" s="56">
        <v>7.38</v>
      </c>
      <c r="F59" s="19" t="s">
        <v>24</v>
      </c>
    </row>
    <row r="60" spans="1:6" ht="18" customHeight="1" x14ac:dyDescent="0.2">
      <c r="A60" s="24" t="s">
        <v>944</v>
      </c>
      <c r="B60" s="36" t="s">
        <v>945</v>
      </c>
      <c r="C60" s="18">
        <v>0</v>
      </c>
      <c r="D60" s="18">
        <v>1.0900000000000001</v>
      </c>
      <c r="E60" s="18">
        <v>1.0900000000000001</v>
      </c>
      <c r="F60" s="19" t="s">
        <v>52</v>
      </c>
    </row>
    <row r="61" spans="1:6" ht="18" customHeight="1" x14ac:dyDescent="0.2">
      <c r="A61" s="119" t="s">
        <v>946</v>
      </c>
      <c r="B61" s="58" t="s">
        <v>947</v>
      </c>
      <c r="C61" s="99">
        <v>0</v>
      </c>
      <c r="D61" s="97">
        <v>4.68</v>
      </c>
      <c r="E61" s="99">
        <v>4.68</v>
      </c>
      <c r="F61" s="72" t="s">
        <v>24</v>
      </c>
    </row>
    <row r="62" spans="1:6" ht="54.75" customHeight="1" x14ac:dyDescent="0.2">
      <c r="A62" s="109" t="s">
        <v>948</v>
      </c>
      <c r="B62" s="48" t="s">
        <v>949</v>
      </c>
      <c r="C62" s="40">
        <v>0</v>
      </c>
      <c r="D62" s="40">
        <v>1.28</v>
      </c>
      <c r="E62" s="40">
        <v>1.28</v>
      </c>
      <c r="F62" s="125" t="s">
        <v>24</v>
      </c>
    </row>
    <row r="63" spans="1:6" ht="26.25" thickBot="1" x14ac:dyDescent="0.25">
      <c r="A63" s="204" t="s">
        <v>950</v>
      </c>
      <c r="B63" s="36" t="s">
        <v>951</v>
      </c>
      <c r="C63" s="18">
        <v>0</v>
      </c>
      <c r="D63" s="18">
        <v>10.08</v>
      </c>
      <c r="E63" s="18">
        <v>10.08</v>
      </c>
      <c r="F63" s="71" t="s">
        <v>24</v>
      </c>
    </row>
    <row r="64" spans="1:6" ht="17.25" customHeight="1" thickBot="1" x14ac:dyDescent="0.25">
      <c r="A64" s="20"/>
      <c r="B64" s="17"/>
      <c r="C64" s="222" t="s">
        <v>67</v>
      </c>
      <c r="D64" s="223"/>
      <c r="E64" s="79">
        <f>SUBTOTAL(9,E10:E63)</f>
        <v>360.61999999999989</v>
      </c>
      <c r="F64" s="11"/>
    </row>
  </sheetData>
  <mergeCells count="15">
    <mergeCell ref="A51:A52"/>
    <mergeCell ref="C64:D64"/>
    <mergeCell ref="A49:A50"/>
    <mergeCell ref="A56:A57"/>
    <mergeCell ref="A41:A43"/>
    <mergeCell ref="A17:A21"/>
    <mergeCell ref="A30:A32"/>
    <mergeCell ref="A10:A16"/>
    <mergeCell ref="A37:A39"/>
    <mergeCell ref="A22:A28"/>
    <mergeCell ref="C8:E8"/>
    <mergeCell ref="A2:F2"/>
    <mergeCell ref="A3:F3"/>
    <mergeCell ref="A4:F4"/>
    <mergeCell ref="A5:F5"/>
  </mergeCells>
  <phoneticPr fontId="0" type="noConversion"/>
  <printOptions horizontalCentered="1"/>
  <pageMargins left="0.78740157480314965" right="0.15748031496062992" top="0.59055118110236227" bottom="0.43307086614173229" header="0" footer="0.27559055118110237"/>
  <pageSetup scale="96" fitToHeight="3"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2:F57"/>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952</v>
      </c>
      <c r="B6" s="4"/>
      <c r="C6" s="185"/>
      <c r="D6" s="5"/>
      <c r="E6" s="5"/>
      <c r="F6" s="2"/>
    </row>
    <row r="7" spans="1:6" ht="14.25" thickBot="1" x14ac:dyDescent="0.25">
      <c r="A7" s="6" t="s">
        <v>5</v>
      </c>
      <c r="B7" s="7"/>
      <c r="C7" s="8"/>
      <c r="D7" s="8"/>
      <c r="E7" s="8"/>
      <c r="F7" s="9"/>
    </row>
    <row r="8" spans="1:6" ht="15" thickBot="1" x14ac:dyDescent="0.25">
      <c r="A8" s="106" t="s">
        <v>1080</v>
      </c>
      <c r="B8" s="7"/>
      <c r="C8" s="217" t="s">
        <v>6</v>
      </c>
      <c r="D8" s="219"/>
      <c r="E8" s="8"/>
      <c r="F8" s="9"/>
    </row>
    <row r="9" spans="1:6" ht="13.5" thickBot="1" x14ac:dyDescent="0.25">
      <c r="A9" s="63" t="s">
        <v>7</v>
      </c>
      <c r="B9" s="64" t="s">
        <v>8</v>
      </c>
      <c r="C9" s="64" t="s">
        <v>433</v>
      </c>
      <c r="D9" s="64" t="s">
        <v>434</v>
      </c>
      <c r="E9" s="64" t="s">
        <v>435</v>
      </c>
      <c r="F9" s="39" t="s">
        <v>12</v>
      </c>
    </row>
    <row r="10" spans="1:6" ht="25.5" x14ac:dyDescent="0.2">
      <c r="A10" s="251" t="s">
        <v>202</v>
      </c>
      <c r="B10" s="57" t="s">
        <v>953</v>
      </c>
      <c r="C10" s="176">
        <f>SAM!D28</f>
        <v>202.06999999999996</v>
      </c>
      <c r="D10" s="176">
        <f t="shared" ref="D10:D39" si="0">C10+E10</f>
        <v>208.63999999999996</v>
      </c>
      <c r="E10" s="176">
        <v>6.57</v>
      </c>
      <c r="F10" s="100" t="s">
        <v>52</v>
      </c>
    </row>
    <row r="11" spans="1:6" ht="21.75" customHeight="1" x14ac:dyDescent="0.2">
      <c r="A11" s="245"/>
      <c r="B11" s="36" t="s">
        <v>954</v>
      </c>
      <c r="C11" s="177">
        <f t="shared" ref="C11:C16" si="1">D10</f>
        <v>208.63999999999996</v>
      </c>
      <c r="D11" s="181">
        <f t="shared" si="0"/>
        <v>214.20999999999995</v>
      </c>
      <c r="E11" s="177">
        <v>5.57</v>
      </c>
      <c r="F11" s="72" t="s">
        <v>52</v>
      </c>
    </row>
    <row r="12" spans="1:6" ht="18" customHeight="1" x14ac:dyDescent="0.2">
      <c r="A12" s="245"/>
      <c r="B12" s="36" t="s">
        <v>955</v>
      </c>
      <c r="C12" s="177">
        <f t="shared" si="1"/>
        <v>214.20999999999995</v>
      </c>
      <c r="D12" s="177">
        <f t="shared" si="0"/>
        <v>222.04999999999995</v>
      </c>
      <c r="E12" s="177">
        <v>7.84</v>
      </c>
      <c r="F12" s="72" t="s">
        <v>52</v>
      </c>
    </row>
    <row r="13" spans="1:6" ht="25.5" x14ac:dyDescent="0.2">
      <c r="A13" s="240"/>
      <c r="B13" s="48" t="s">
        <v>956</v>
      </c>
      <c r="C13" s="177">
        <f t="shared" si="1"/>
        <v>222.04999999999995</v>
      </c>
      <c r="D13" s="177">
        <f t="shared" si="0"/>
        <v>223.04999999999995</v>
      </c>
      <c r="E13" s="177">
        <v>1</v>
      </c>
      <c r="F13" s="72" t="s">
        <v>52</v>
      </c>
    </row>
    <row r="14" spans="1:6" ht="22.5" customHeight="1" x14ac:dyDescent="0.2">
      <c r="A14" s="245"/>
      <c r="B14" s="36" t="s">
        <v>957</v>
      </c>
      <c r="C14" s="177">
        <f t="shared" si="1"/>
        <v>223.04999999999995</v>
      </c>
      <c r="D14" s="177">
        <f t="shared" si="0"/>
        <v>223.49999999999994</v>
      </c>
      <c r="E14" s="177">
        <v>0.45</v>
      </c>
      <c r="F14" s="72" t="s">
        <v>52</v>
      </c>
    </row>
    <row r="15" spans="1:6" ht="25.5" x14ac:dyDescent="0.2">
      <c r="A15" s="245"/>
      <c r="B15" s="36" t="s">
        <v>958</v>
      </c>
      <c r="C15" s="177">
        <f t="shared" si="1"/>
        <v>223.49999999999994</v>
      </c>
      <c r="D15" s="177">
        <f t="shared" si="0"/>
        <v>232.49999999999994</v>
      </c>
      <c r="E15" s="177">
        <v>9</v>
      </c>
      <c r="F15" s="72" t="s">
        <v>52</v>
      </c>
    </row>
    <row r="16" spans="1:6" ht="18" customHeight="1" x14ac:dyDescent="0.2">
      <c r="A16" s="245"/>
      <c r="B16" s="36" t="s">
        <v>959</v>
      </c>
      <c r="C16" s="177">
        <f t="shared" si="1"/>
        <v>232.49999999999994</v>
      </c>
      <c r="D16" s="177">
        <f t="shared" si="0"/>
        <v>251.28999999999994</v>
      </c>
      <c r="E16" s="177">
        <v>18.79</v>
      </c>
      <c r="F16" s="72" t="s">
        <v>24</v>
      </c>
    </row>
    <row r="17" spans="1:6" ht="24.75" customHeight="1" x14ac:dyDescent="0.2">
      <c r="A17" s="245" t="s">
        <v>891</v>
      </c>
      <c r="B17" s="36" t="s">
        <v>960</v>
      </c>
      <c r="C17" s="97" t="e">
        <f>SAM!D29</f>
        <v>#REF!</v>
      </c>
      <c r="D17" s="97" t="e">
        <f t="shared" si="0"/>
        <v>#REF!</v>
      </c>
      <c r="E17" s="97">
        <v>5.03</v>
      </c>
      <c r="F17" s="72" t="s">
        <v>52</v>
      </c>
    </row>
    <row r="18" spans="1:6" ht="24.75" customHeight="1" x14ac:dyDescent="0.2">
      <c r="A18" s="245"/>
      <c r="B18" s="36" t="s">
        <v>961</v>
      </c>
      <c r="C18" s="97" t="e">
        <f>D17</f>
        <v>#REF!</v>
      </c>
      <c r="D18" s="97" t="e">
        <f t="shared" si="0"/>
        <v>#REF!</v>
      </c>
      <c r="E18" s="97">
        <v>7.3</v>
      </c>
      <c r="F18" s="72" t="s">
        <v>52</v>
      </c>
    </row>
    <row r="19" spans="1:6" ht="25.5" x14ac:dyDescent="0.2">
      <c r="A19" s="245"/>
      <c r="B19" s="36" t="s">
        <v>962</v>
      </c>
      <c r="C19" s="97" t="e">
        <f t="shared" ref="C19:C30" si="2">D18</f>
        <v>#REF!</v>
      </c>
      <c r="D19" s="97" t="e">
        <f t="shared" si="0"/>
        <v>#REF!</v>
      </c>
      <c r="E19" s="97">
        <v>6.59</v>
      </c>
      <c r="F19" s="72" t="s">
        <v>52</v>
      </c>
    </row>
    <row r="20" spans="1:6" ht="25.5" x14ac:dyDescent="0.2">
      <c r="A20" s="245"/>
      <c r="B20" s="36" t="s">
        <v>963</v>
      </c>
      <c r="C20" s="97" t="e">
        <f t="shared" si="2"/>
        <v>#REF!</v>
      </c>
      <c r="D20" s="97" t="e">
        <f t="shared" si="0"/>
        <v>#REF!</v>
      </c>
      <c r="E20" s="97">
        <v>0.21</v>
      </c>
      <c r="F20" s="72" t="s">
        <v>52</v>
      </c>
    </row>
    <row r="21" spans="1:6" ht="18" customHeight="1" x14ac:dyDescent="0.2">
      <c r="A21" s="245"/>
      <c r="B21" s="36" t="s">
        <v>964</v>
      </c>
      <c r="C21" s="97" t="e">
        <f t="shared" si="2"/>
        <v>#REF!</v>
      </c>
      <c r="D21" s="97" t="e">
        <f t="shared" si="0"/>
        <v>#REF!</v>
      </c>
      <c r="E21" s="97">
        <v>11.45</v>
      </c>
      <c r="F21" s="72" t="s">
        <v>52</v>
      </c>
    </row>
    <row r="22" spans="1:6" ht="18" customHeight="1" x14ac:dyDescent="0.2">
      <c r="A22" s="245"/>
      <c r="B22" s="36" t="s">
        <v>965</v>
      </c>
      <c r="C22" s="97" t="e">
        <f t="shared" si="2"/>
        <v>#REF!</v>
      </c>
      <c r="D22" s="97" t="e">
        <f t="shared" si="0"/>
        <v>#REF!</v>
      </c>
      <c r="E22" s="97">
        <v>3.28</v>
      </c>
      <c r="F22" s="72" t="s">
        <v>52</v>
      </c>
    </row>
    <row r="23" spans="1:6" ht="18" customHeight="1" x14ac:dyDescent="0.2">
      <c r="A23" s="245"/>
      <c r="B23" s="36" t="s">
        <v>966</v>
      </c>
      <c r="C23" s="97" t="e">
        <f t="shared" si="2"/>
        <v>#REF!</v>
      </c>
      <c r="D23" s="97" t="e">
        <f t="shared" si="0"/>
        <v>#REF!</v>
      </c>
      <c r="E23" s="97">
        <v>5.13</v>
      </c>
      <c r="F23" s="72" t="s">
        <v>52</v>
      </c>
    </row>
    <row r="24" spans="1:6" ht="18" customHeight="1" x14ac:dyDescent="0.2">
      <c r="A24" s="245"/>
      <c r="B24" s="36" t="s">
        <v>967</v>
      </c>
      <c r="C24" s="97" t="e">
        <f t="shared" si="2"/>
        <v>#REF!</v>
      </c>
      <c r="D24" s="97" t="e">
        <f t="shared" si="0"/>
        <v>#REF!</v>
      </c>
      <c r="E24" s="97">
        <v>13</v>
      </c>
      <c r="F24" s="72" t="s">
        <v>52</v>
      </c>
    </row>
    <row r="25" spans="1:6" ht="51" x14ac:dyDescent="0.2">
      <c r="A25" s="245"/>
      <c r="B25" s="36" t="s">
        <v>968</v>
      </c>
      <c r="C25" s="97" t="e">
        <f t="shared" si="2"/>
        <v>#REF!</v>
      </c>
      <c r="D25" s="97" t="e">
        <f t="shared" si="0"/>
        <v>#REF!</v>
      </c>
      <c r="E25" s="97">
        <v>4.57</v>
      </c>
      <c r="F25" s="72" t="s">
        <v>52</v>
      </c>
    </row>
    <row r="26" spans="1:6" ht="18" customHeight="1" x14ac:dyDescent="0.2">
      <c r="A26" s="245" t="s">
        <v>969</v>
      </c>
      <c r="B26" s="36" t="s">
        <v>970</v>
      </c>
      <c r="C26" s="97">
        <v>0</v>
      </c>
      <c r="D26" s="97">
        <f t="shared" si="0"/>
        <v>3.35</v>
      </c>
      <c r="E26" s="97">
        <v>3.35</v>
      </c>
      <c r="F26" s="72" t="s">
        <v>15</v>
      </c>
    </row>
    <row r="27" spans="1:6" ht="38.25" x14ac:dyDescent="0.2">
      <c r="A27" s="245"/>
      <c r="B27" s="36" t="s">
        <v>971</v>
      </c>
      <c r="C27" s="97">
        <f t="shared" si="2"/>
        <v>3.35</v>
      </c>
      <c r="D27" s="97">
        <f t="shared" si="0"/>
        <v>11.35</v>
      </c>
      <c r="E27" s="97">
        <v>8</v>
      </c>
      <c r="F27" s="72" t="s">
        <v>15</v>
      </c>
    </row>
    <row r="28" spans="1:6" ht="18" customHeight="1" x14ac:dyDescent="0.2">
      <c r="A28" s="245"/>
      <c r="B28" s="36" t="s">
        <v>972</v>
      </c>
      <c r="C28" s="97">
        <f t="shared" si="2"/>
        <v>11.35</v>
      </c>
      <c r="D28" s="97">
        <f t="shared" si="0"/>
        <v>30.35</v>
      </c>
      <c r="E28" s="97">
        <v>19</v>
      </c>
      <c r="F28" s="72" t="s">
        <v>15</v>
      </c>
    </row>
    <row r="29" spans="1:6" ht="19.5" customHeight="1" x14ac:dyDescent="0.2">
      <c r="A29" s="245" t="s">
        <v>973</v>
      </c>
      <c r="B29" s="36" t="s">
        <v>974</v>
      </c>
      <c r="C29" s="97">
        <v>0</v>
      </c>
      <c r="D29" s="97">
        <f t="shared" si="0"/>
        <v>11.34</v>
      </c>
      <c r="E29" s="97">
        <v>11.34</v>
      </c>
      <c r="F29" s="72" t="s">
        <v>15</v>
      </c>
    </row>
    <row r="30" spans="1:6" ht="19.5" customHeight="1" x14ac:dyDescent="0.2">
      <c r="A30" s="245"/>
      <c r="B30" s="36" t="s">
        <v>975</v>
      </c>
      <c r="C30" s="97">
        <f t="shared" si="2"/>
        <v>11.34</v>
      </c>
      <c r="D30" s="97">
        <f t="shared" si="0"/>
        <v>28.45</v>
      </c>
      <c r="E30" s="97">
        <v>17.11</v>
      </c>
      <c r="F30" s="72" t="s">
        <v>15</v>
      </c>
    </row>
    <row r="31" spans="1:6" ht="19.5" customHeight="1" x14ac:dyDescent="0.2">
      <c r="A31" s="61" t="s">
        <v>976</v>
      </c>
      <c r="B31" s="58" t="s">
        <v>977</v>
      </c>
      <c r="C31" s="99">
        <v>0</v>
      </c>
      <c r="D31" s="97">
        <f t="shared" si="0"/>
        <v>1.1499999999999999</v>
      </c>
      <c r="E31" s="99">
        <v>1.1499999999999999</v>
      </c>
      <c r="F31" s="72" t="s">
        <v>15</v>
      </c>
    </row>
    <row r="32" spans="1:6" ht="19.5" customHeight="1" x14ac:dyDescent="0.2">
      <c r="A32" s="249" t="s">
        <v>978</v>
      </c>
      <c r="B32" s="36" t="s">
        <v>979</v>
      </c>
      <c r="C32" s="97">
        <v>0</v>
      </c>
      <c r="D32" s="97">
        <f t="shared" si="0"/>
        <v>0.42</v>
      </c>
      <c r="E32" s="97">
        <v>0.42</v>
      </c>
      <c r="F32" s="72" t="s">
        <v>15</v>
      </c>
    </row>
    <row r="33" spans="1:6" ht="19.5" customHeight="1" x14ac:dyDescent="0.2">
      <c r="A33" s="250"/>
      <c r="B33" s="36" t="s">
        <v>980</v>
      </c>
      <c r="C33" s="97">
        <v>0</v>
      </c>
      <c r="D33" s="97">
        <f t="shared" si="0"/>
        <v>0.37</v>
      </c>
      <c r="E33" s="97">
        <v>0.37</v>
      </c>
      <c r="F33" s="72" t="s">
        <v>15</v>
      </c>
    </row>
    <row r="34" spans="1:6" ht="19.5" customHeight="1" x14ac:dyDescent="0.2">
      <c r="A34" s="73" t="s">
        <v>981</v>
      </c>
      <c r="B34" s="36" t="s">
        <v>982</v>
      </c>
      <c r="C34" s="97">
        <v>0</v>
      </c>
      <c r="D34" s="97">
        <f t="shared" si="0"/>
        <v>1.31</v>
      </c>
      <c r="E34" s="97">
        <v>1.31</v>
      </c>
      <c r="F34" s="72" t="s">
        <v>52</v>
      </c>
    </row>
    <row r="35" spans="1:6" ht="38.25" x14ac:dyDescent="0.2">
      <c r="A35" s="59" t="s">
        <v>983</v>
      </c>
      <c r="B35" s="36" t="s">
        <v>984</v>
      </c>
      <c r="C35" s="97">
        <v>0</v>
      </c>
      <c r="D35" s="97">
        <f t="shared" si="0"/>
        <v>9.44</v>
      </c>
      <c r="E35" s="97">
        <v>9.44</v>
      </c>
      <c r="F35" s="72" t="s">
        <v>15</v>
      </c>
    </row>
    <row r="36" spans="1:6" ht="18" customHeight="1" x14ac:dyDescent="0.2">
      <c r="A36" s="44" t="s">
        <v>985</v>
      </c>
      <c r="B36" s="36" t="s">
        <v>986</v>
      </c>
      <c r="C36" s="97">
        <v>0</v>
      </c>
      <c r="D36" s="97">
        <f t="shared" si="0"/>
        <v>1.57</v>
      </c>
      <c r="E36" s="97">
        <v>1.57</v>
      </c>
      <c r="F36" s="72" t="s">
        <v>15</v>
      </c>
    </row>
    <row r="37" spans="1:6" ht="18" customHeight="1" thickBot="1" x14ac:dyDescent="0.25">
      <c r="A37" s="193" t="s">
        <v>987</v>
      </c>
      <c r="B37" s="76" t="s">
        <v>988</v>
      </c>
      <c r="C37" s="102">
        <v>0</v>
      </c>
      <c r="D37" s="102">
        <f t="shared" si="0"/>
        <v>1.02</v>
      </c>
      <c r="E37" s="102">
        <v>1.02</v>
      </c>
      <c r="F37" s="71" t="s">
        <v>24</v>
      </c>
    </row>
    <row r="38" spans="1:6" ht="18" customHeight="1" x14ac:dyDescent="0.2">
      <c r="A38" s="240" t="s">
        <v>987</v>
      </c>
      <c r="B38" s="48" t="s">
        <v>989</v>
      </c>
      <c r="C38" s="120">
        <v>3.28</v>
      </c>
      <c r="D38" s="120">
        <f t="shared" si="0"/>
        <v>6.83</v>
      </c>
      <c r="E38" s="120">
        <v>3.55</v>
      </c>
      <c r="F38" s="121" t="s">
        <v>15</v>
      </c>
    </row>
    <row r="39" spans="1:6" ht="18" customHeight="1" x14ac:dyDescent="0.2">
      <c r="A39" s="245"/>
      <c r="B39" s="36" t="s">
        <v>990</v>
      </c>
      <c r="C39" s="97">
        <f>D38</f>
        <v>6.83</v>
      </c>
      <c r="D39" s="97">
        <f t="shared" si="0"/>
        <v>10.99</v>
      </c>
      <c r="E39" s="97">
        <v>4.16</v>
      </c>
      <c r="F39" s="72" t="s">
        <v>15</v>
      </c>
    </row>
    <row r="40" spans="1:6" ht="49.15" customHeight="1" x14ac:dyDescent="0.2">
      <c r="A40" s="194" t="s">
        <v>991</v>
      </c>
      <c r="B40" s="48" t="s">
        <v>992</v>
      </c>
      <c r="C40" s="120">
        <v>0</v>
      </c>
      <c r="D40" s="120">
        <v>14.85</v>
      </c>
      <c r="E40" s="120">
        <v>14.85</v>
      </c>
      <c r="F40" s="72" t="s">
        <v>24</v>
      </c>
    </row>
    <row r="41" spans="1:6" ht="18" customHeight="1" x14ac:dyDescent="0.2">
      <c r="A41" s="189" t="s">
        <v>993</v>
      </c>
      <c r="B41" s="48" t="s">
        <v>994</v>
      </c>
      <c r="C41" s="120">
        <v>0</v>
      </c>
      <c r="D41" s="120">
        <v>3.92</v>
      </c>
      <c r="E41" s="120">
        <v>3.92</v>
      </c>
      <c r="F41" s="121" t="s">
        <v>15</v>
      </c>
    </row>
    <row r="42" spans="1:6" ht="18" customHeight="1" x14ac:dyDescent="0.2">
      <c r="A42" s="189" t="s">
        <v>995</v>
      </c>
      <c r="B42" s="48" t="s">
        <v>996</v>
      </c>
      <c r="C42" s="120">
        <v>0</v>
      </c>
      <c r="D42" s="120">
        <v>3.17</v>
      </c>
      <c r="E42" s="120">
        <v>3.17</v>
      </c>
      <c r="F42" s="72" t="s">
        <v>24</v>
      </c>
    </row>
    <row r="43" spans="1:6" ht="18" customHeight="1" x14ac:dyDescent="0.2">
      <c r="A43" s="245" t="s">
        <v>997</v>
      </c>
      <c r="B43" s="36" t="s">
        <v>998</v>
      </c>
      <c r="C43" s="97">
        <v>0</v>
      </c>
      <c r="D43" s="97">
        <v>8.0299999999999994</v>
      </c>
      <c r="E43" s="97">
        <v>8.0299999999999994</v>
      </c>
      <c r="F43" s="72" t="s">
        <v>24</v>
      </c>
    </row>
    <row r="44" spans="1:6" ht="25.5" x14ac:dyDescent="0.2">
      <c r="A44" s="245"/>
      <c r="B44" s="36" t="s">
        <v>999</v>
      </c>
      <c r="C44" s="97">
        <v>0</v>
      </c>
      <c r="D44" s="97">
        <v>5.3</v>
      </c>
      <c r="E44" s="97">
        <v>5.3</v>
      </c>
      <c r="F44" s="72" t="s">
        <v>24</v>
      </c>
    </row>
    <row r="45" spans="1:6" ht="18" customHeight="1" x14ac:dyDescent="0.2">
      <c r="A45" s="236" t="s">
        <v>1000</v>
      </c>
      <c r="B45" s="36" t="s">
        <v>1001</v>
      </c>
      <c r="C45" s="97">
        <v>198.50000000000003</v>
      </c>
      <c r="D45" s="97">
        <v>201.00000000000003</v>
      </c>
      <c r="E45" s="97">
        <v>2.5</v>
      </c>
      <c r="F45" s="72" t="s">
        <v>24</v>
      </c>
    </row>
    <row r="46" spans="1:6" ht="18" customHeight="1" x14ac:dyDescent="0.2">
      <c r="A46" s="240"/>
      <c r="B46" s="36" t="s">
        <v>1002</v>
      </c>
      <c r="C46" s="97">
        <v>201</v>
      </c>
      <c r="D46" s="97">
        <f>C46+E46</f>
        <v>202.66</v>
      </c>
      <c r="E46" s="97">
        <v>1.66</v>
      </c>
      <c r="F46" s="72" t="s">
        <v>24</v>
      </c>
    </row>
    <row r="47" spans="1:6" ht="18" customHeight="1" x14ac:dyDescent="0.2">
      <c r="A47" s="59" t="s">
        <v>1003</v>
      </c>
      <c r="B47" s="36" t="s">
        <v>1004</v>
      </c>
      <c r="C47" s="97">
        <v>0</v>
      </c>
      <c r="D47" s="97">
        <v>0.33</v>
      </c>
      <c r="E47" s="97">
        <v>0.33</v>
      </c>
      <c r="F47" s="72" t="s">
        <v>24</v>
      </c>
    </row>
    <row r="48" spans="1:6" ht="18" customHeight="1" x14ac:dyDescent="0.2">
      <c r="A48" s="59" t="s">
        <v>1005</v>
      </c>
      <c r="B48" s="36" t="s">
        <v>1006</v>
      </c>
      <c r="C48" s="97">
        <v>0</v>
      </c>
      <c r="D48" s="97">
        <v>1.24</v>
      </c>
      <c r="E48" s="97">
        <v>1.24</v>
      </c>
      <c r="F48" s="72" t="s">
        <v>24</v>
      </c>
    </row>
    <row r="49" spans="1:6" ht="18" customHeight="1" x14ac:dyDescent="0.2">
      <c r="A49" s="44" t="s">
        <v>1007</v>
      </c>
      <c r="B49" s="36" t="s">
        <v>1008</v>
      </c>
      <c r="C49" s="97">
        <v>185.20000000000002</v>
      </c>
      <c r="D49" s="97">
        <v>186.37</v>
      </c>
      <c r="E49" s="97">
        <v>1.17</v>
      </c>
      <c r="F49" s="72" t="s">
        <v>15</v>
      </c>
    </row>
    <row r="50" spans="1:6" ht="18" customHeight="1" x14ac:dyDescent="0.2">
      <c r="A50" s="44" t="s">
        <v>1009</v>
      </c>
      <c r="B50" s="36" t="s">
        <v>1010</v>
      </c>
      <c r="C50" s="97">
        <v>0</v>
      </c>
      <c r="D50" s="97">
        <v>1.5429999999999999</v>
      </c>
      <c r="E50" s="97">
        <v>1.54</v>
      </c>
      <c r="F50" s="72" t="s">
        <v>24</v>
      </c>
    </row>
    <row r="51" spans="1:6" ht="19.5" customHeight="1" x14ac:dyDescent="0.2">
      <c r="A51" s="61" t="s">
        <v>1011</v>
      </c>
      <c r="B51" s="58" t="s">
        <v>1012</v>
      </c>
      <c r="C51" s="99">
        <v>0</v>
      </c>
      <c r="D51" s="97">
        <v>0.75</v>
      </c>
      <c r="E51" s="99">
        <v>0.75</v>
      </c>
      <c r="F51" s="72" t="s">
        <v>15</v>
      </c>
    </row>
    <row r="52" spans="1:6" ht="38.25" x14ac:dyDescent="0.2">
      <c r="A52" s="61" t="s">
        <v>1013</v>
      </c>
      <c r="B52" s="36" t="s">
        <v>1014</v>
      </c>
      <c r="C52" s="99">
        <v>0</v>
      </c>
      <c r="D52" s="97">
        <v>3.4</v>
      </c>
      <c r="E52" s="99">
        <v>3.4</v>
      </c>
      <c r="F52" s="72" t="s">
        <v>24</v>
      </c>
    </row>
    <row r="53" spans="1:6" ht="20.25" customHeight="1" x14ac:dyDescent="0.2">
      <c r="A53" s="44" t="s">
        <v>1015</v>
      </c>
      <c r="B53" s="36" t="s">
        <v>1016</v>
      </c>
      <c r="C53" s="97">
        <v>0</v>
      </c>
      <c r="D53" s="97">
        <v>0.44</v>
      </c>
      <c r="E53" s="97">
        <v>0.44</v>
      </c>
      <c r="F53" s="72" t="s">
        <v>15</v>
      </c>
    </row>
    <row r="54" spans="1:6" ht="20.25" customHeight="1" x14ac:dyDescent="0.2">
      <c r="A54" s="130" t="s">
        <v>1017</v>
      </c>
      <c r="B54" s="36" t="s">
        <v>1018</v>
      </c>
      <c r="C54" s="97">
        <v>0</v>
      </c>
      <c r="D54" s="97">
        <v>1.44</v>
      </c>
      <c r="E54" s="97">
        <f>D54-C54</f>
        <v>1.44</v>
      </c>
      <c r="F54" s="72" t="s">
        <v>24</v>
      </c>
    </row>
    <row r="55" spans="1:6" ht="33.75" customHeight="1" x14ac:dyDescent="0.2">
      <c r="A55" s="245" t="s">
        <v>1019</v>
      </c>
      <c r="B55" s="36" t="s">
        <v>1020</v>
      </c>
      <c r="C55" s="97" t="e">
        <f>D17</f>
        <v>#REF!</v>
      </c>
      <c r="D55" s="97" t="e">
        <f>C55+E55</f>
        <v>#REF!</v>
      </c>
      <c r="E55" s="97">
        <v>10</v>
      </c>
      <c r="F55" s="72" t="s">
        <v>47</v>
      </c>
    </row>
    <row r="56" spans="1:6" ht="23.25" customHeight="1" thickBot="1" x14ac:dyDescent="0.25">
      <c r="A56" s="246"/>
      <c r="B56" s="76" t="s">
        <v>1021</v>
      </c>
      <c r="C56" s="102" t="e">
        <f>D55</f>
        <v>#REF!</v>
      </c>
      <c r="D56" s="102" t="e">
        <f>C56+E56</f>
        <v>#REF!</v>
      </c>
      <c r="E56" s="102">
        <v>2.5</v>
      </c>
      <c r="F56" s="71" t="s">
        <v>47</v>
      </c>
    </row>
    <row r="57" spans="1:6" ht="21" customHeight="1" thickBot="1" x14ac:dyDescent="0.25">
      <c r="A57" s="20"/>
      <c r="B57" s="17"/>
      <c r="C57" s="222" t="s">
        <v>67</v>
      </c>
      <c r="D57" s="223"/>
      <c r="E57" s="79">
        <f>SUBTOTAL(9,E10:E56)</f>
        <v>249.80999999999997</v>
      </c>
      <c r="F57" s="11"/>
    </row>
  </sheetData>
  <mergeCells count="15">
    <mergeCell ref="C57:D57"/>
    <mergeCell ref="C8:D8"/>
    <mergeCell ref="A32:A33"/>
    <mergeCell ref="A45:A46"/>
    <mergeCell ref="A26:A28"/>
    <mergeCell ref="A10:A16"/>
    <mergeCell ref="A43:A44"/>
    <mergeCell ref="A29:A30"/>
    <mergeCell ref="A55:A56"/>
    <mergeCell ref="A38:A39"/>
    <mergeCell ref="A2:F2"/>
    <mergeCell ref="A3:F3"/>
    <mergeCell ref="A4:F4"/>
    <mergeCell ref="A5:F5"/>
    <mergeCell ref="A17:A25"/>
  </mergeCells>
  <phoneticPr fontId="0" type="noConversion"/>
  <printOptions horizontalCentered="1"/>
  <pageMargins left="0.78740157480314965" right="0.15748031496062992" top="0.59055118110236227" bottom="0.43307086614173229" header="0" footer="0.27559055118110237"/>
  <pageSetup scale="96" fitToHeight="3" orientation="portrait" r:id="rId1"/>
  <headerFooter alignWithMargins="0"/>
  <rowBreaks count="1" manualBreakCount="1">
    <brk id="37" max="8"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pageSetUpPr fitToPage="1"/>
  </sheetPr>
  <dimension ref="A2:F49"/>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1022</v>
      </c>
      <c r="B6" s="4"/>
      <c r="C6" s="185"/>
      <c r="D6" s="5"/>
      <c r="E6" s="5"/>
      <c r="F6" s="2"/>
    </row>
    <row r="7" spans="1:6" ht="14.25" thickBot="1" x14ac:dyDescent="0.25">
      <c r="A7" s="6" t="s">
        <v>5</v>
      </c>
      <c r="B7" s="7"/>
      <c r="C7" s="8"/>
      <c r="D7" s="8"/>
      <c r="E7" s="8"/>
      <c r="F7" s="9"/>
    </row>
    <row r="8" spans="1:6" ht="15" thickBot="1" x14ac:dyDescent="0.25">
      <c r="A8" s="106" t="s">
        <v>1080</v>
      </c>
      <c r="B8" s="7"/>
      <c r="C8" s="217" t="s">
        <v>6</v>
      </c>
      <c r="D8" s="219"/>
      <c r="E8" s="8"/>
      <c r="F8" s="9"/>
    </row>
    <row r="9" spans="1:6" ht="13.5" thickBot="1" x14ac:dyDescent="0.25">
      <c r="A9" s="63" t="s">
        <v>7</v>
      </c>
      <c r="B9" s="64" t="s">
        <v>8</v>
      </c>
      <c r="C9" s="64" t="s">
        <v>433</v>
      </c>
      <c r="D9" s="64" t="s">
        <v>434</v>
      </c>
      <c r="E9" s="64" t="s">
        <v>435</v>
      </c>
      <c r="F9" s="39" t="s">
        <v>12</v>
      </c>
    </row>
    <row r="10" spans="1:6" ht="27.75" customHeight="1" x14ac:dyDescent="0.2">
      <c r="A10" s="239" t="s">
        <v>436</v>
      </c>
      <c r="B10" s="57" t="s">
        <v>1023</v>
      </c>
      <c r="C10" s="155">
        <v>156.75</v>
      </c>
      <c r="D10" s="178">
        <f t="shared" ref="D10:D26" si="0">C10+E10</f>
        <v>160.85</v>
      </c>
      <c r="E10" s="155">
        <v>4.0999999999999996</v>
      </c>
      <c r="F10" s="100" t="s">
        <v>52</v>
      </c>
    </row>
    <row r="11" spans="1:6" ht="27.75" customHeight="1" x14ac:dyDescent="0.2">
      <c r="A11" s="237"/>
      <c r="B11" s="36" t="s">
        <v>1024</v>
      </c>
      <c r="C11" s="97">
        <f>D10</f>
        <v>160.85</v>
      </c>
      <c r="D11" s="97">
        <f t="shared" si="0"/>
        <v>172.85</v>
      </c>
      <c r="E11" s="97">
        <v>12</v>
      </c>
      <c r="F11" s="72" t="s">
        <v>52</v>
      </c>
    </row>
    <row r="12" spans="1:6" ht="27.75" customHeight="1" x14ac:dyDescent="0.2">
      <c r="A12" s="240"/>
      <c r="B12" s="36" t="s">
        <v>1025</v>
      </c>
      <c r="C12" s="97">
        <f>D11</f>
        <v>172.85</v>
      </c>
      <c r="D12" s="97">
        <f t="shared" si="0"/>
        <v>186.75</v>
      </c>
      <c r="E12" s="97">
        <v>13.9</v>
      </c>
      <c r="F12" s="72" t="s">
        <v>47</v>
      </c>
    </row>
    <row r="13" spans="1:6" ht="27.75" customHeight="1" x14ac:dyDescent="0.2">
      <c r="A13" s="237"/>
      <c r="B13" s="48" t="s">
        <v>1026</v>
      </c>
      <c r="C13" s="97">
        <f>D12</f>
        <v>186.75</v>
      </c>
      <c r="D13" s="97">
        <f t="shared" si="0"/>
        <v>199.85</v>
      </c>
      <c r="E13" s="97">
        <v>13.1</v>
      </c>
      <c r="F13" s="72" t="s">
        <v>47</v>
      </c>
    </row>
    <row r="14" spans="1:6" ht="27.75" customHeight="1" x14ac:dyDescent="0.2">
      <c r="A14" s="237"/>
      <c r="B14" s="36" t="s">
        <v>1027</v>
      </c>
      <c r="C14" s="97">
        <f>D13</f>
        <v>199.85</v>
      </c>
      <c r="D14" s="97">
        <f t="shared" si="0"/>
        <v>206.25</v>
      </c>
      <c r="E14" s="97">
        <v>6.4</v>
      </c>
      <c r="F14" s="72" t="s">
        <v>47</v>
      </c>
    </row>
    <row r="15" spans="1:6" ht="27.75" customHeight="1" x14ac:dyDescent="0.2">
      <c r="A15" s="240"/>
      <c r="B15" s="36" t="s">
        <v>1028</v>
      </c>
      <c r="C15" s="97">
        <v>0</v>
      </c>
      <c r="D15" s="120">
        <f t="shared" si="0"/>
        <v>0.23</v>
      </c>
      <c r="E15" s="97">
        <v>0.23</v>
      </c>
      <c r="F15" s="72" t="s">
        <v>47</v>
      </c>
    </row>
    <row r="16" spans="1:6" ht="18" customHeight="1" x14ac:dyDescent="0.2">
      <c r="A16" s="245" t="s">
        <v>618</v>
      </c>
      <c r="B16" s="36" t="s">
        <v>1029</v>
      </c>
      <c r="C16" s="97">
        <f>SAM!D21</f>
        <v>168.72</v>
      </c>
      <c r="D16" s="120">
        <f t="shared" si="0"/>
        <v>182.47</v>
      </c>
      <c r="E16" s="97">
        <v>13.75</v>
      </c>
      <c r="F16" s="72" t="s">
        <v>47</v>
      </c>
    </row>
    <row r="17" spans="1:6" ht="30" customHeight="1" x14ac:dyDescent="0.2">
      <c r="A17" s="245"/>
      <c r="B17" s="36" t="s">
        <v>1030</v>
      </c>
      <c r="C17" s="97">
        <f>D16</f>
        <v>182.47</v>
      </c>
      <c r="D17" s="120">
        <f t="shared" si="0"/>
        <v>202.1</v>
      </c>
      <c r="E17" s="97">
        <v>19.63</v>
      </c>
      <c r="F17" s="72" t="s">
        <v>47</v>
      </c>
    </row>
    <row r="18" spans="1:6" ht="18" customHeight="1" x14ac:dyDescent="0.2">
      <c r="A18" s="245" t="s">
        <v>202</v>
      </c>
      <c r="B18" s="36" t="s">
        <v>1031</v>
      </c>
      <c r="C18" s="97">
        <f>MOR!D16</f>
        <v>251.28999999999994</v>
      </c>
      <c r="D18" s="97">
        <f t="shared" si="0"/>
        <v>261.10999999999996</v>
      </c>
      <c r="E18" s="97">
        <v>9.82</v>
      </c>
      <c r="F18" s="72" t="s">
        <v>15</v>
      </c>
    </row>
    <row r="19" spans="1:6" ht="18" customHeight="1" x14ac:dyDescent="0.2">
      <c r="A19" s="245"/>
      <c r="B19" s="36" t="s">
        <v>1032</v>
      </c>
      <c r="C19" s="97">
        <f>D18</f>
        <v>261.10999999999996</v>
      </c>
      <c r="D19" s="97">
        <f t="shared" si="0"/>
        <v>269.53999999999996</v>
      </c>
      <c r="E19" s="97">
        <v>8.43</v>
      </c>
      <c r="F19" s="72" t="s">
        <v>15</v>
      </c>
    </row>
    <row r="20" spans="1:6" ht="18" customHeight="1" x14ac:dyDescent="0.2">
      <c r="A20" s="245" t="s">
        <v>1019</v>
      </c>
      <c r="B20" s="36" t="s">
        <v>1033</v>
      </c>
      <c r="C20" s="97" t="e">
        <f>MOR!D56</f>
        <v>#REF!</v>
      </c>
      <c r="D20" s="120" t="e">
        <f t="shared" si="0"/>
        <v>#REF!</v>
      </c>
      <c r="E20" s="97">
        <v>4.7</v>
      </c>
      <c r="F20" s="72" t="s">
        <v>47</v>
      </c>
    </row>
    <row r="21" spans="1:6" ht="18" customHeight="1" x14ac:dyDescent="0.2">
      <c r="A21" s="245"/>
      <c r="B21" s="36" t="s">
        <v>1034</v>
      </c>
      <c r="C21" s="97" t="e">
        <f t="shared" ref="C21:C26" si="1">D20</f>
        <v>#REF!</v>
      </c>
      <c r="D21" s="120" t="e">
        <f t="shared" si="0"/>
        <v>#REF!</v>
      </c>
      <c r="E21" s="97">
        <v>7.55</v>
      </c>
      <c r="F21" s="72" t="s">
        <v>47</v>
      </c>
    </row>
    <row r="22" spans="1:6" ht="25.5" x14ac:dyDescent="0.2">
      <c r="A22" s="245"/>
      <c r="B22" s="36" t="s">
        <v>1035</v>
      </c>
      <c r="C22" s="97" t="e">
        <f t="shared" si="1"/>
        <v>#REF!</v>
      </c>
      <c r="D22" s="120" t="e">
        <f t="shared" si="0"/>
        <v>#REF!</v>
      </c>
      <c r="E22" s="97">
        <v>3.15</v>
      </c>
      <c r="F22" s="72" t="s">
        <v>47</v>
      </c>
    </row>
    <row r="23" spans="1:6" ht="25.5" x14ac:dyDescent="0.2">
      <c r="A23" s="245"/>
      <c r="B23" s="36" t="s">
        <v>1036</v>
      </c>
      <c r="C23" s="97" t="e">
        <f t="shared" si="1"/>
        <v>#REF!</v>
      </c>
      <c r="D23" s="120" t="e">
        <f t="shared" si="0"/>
        <v>#REF!</v>
      </c>
      <c r="E23" s="97">
        <v>6.64</v>
      </c>
      <c r="F23" s="72" t="s">
        <v>47</v>
      </c>
    </row>
    <row r="24" spans="1:6" ht="24" customHeight="1" x14ac:dyDescent="0.2">
      <c r="A24" s="245" t="s">
        <v>1037</v>
      </c>
      <c r="B24" s="36" t="s">
        <v>1038</v>
      </c>
      <c r="C24" s="97">
        <v>171.72000000000003</v>
      </c>
      <c r="D24" s="120">
        <f t="shared" si="0"/>
        <v>176.22000000000003</v>
      </c>
      <c r="E24" s="97">
        <v>4.5</v>
      </c>
      <c r="F24" s="72" t="s">
        <v>60</v>
      </c>
    </row>
    <row r="25" spans="1:6" ht="24" customHeight="1" x14ac:dyDescent="0.2">
      <c r="A25" s="245"/>
      <c r="B25" s="36" t="s">
        <v>1039</v>
      </c>
      <c r="C25" s="97">
        <f t="shared" si="1"/>
        <v>176.22000000000003</v>
      </c>
      <c r="D25" s="120">
        <f t="shared" si="0"/>
        <v>180.72000000000003</v>
      </c>
      <c r="E25" s="97">
        <v>4.5</v>
      </c>
      <c r="F25" s="72" t="s">
        <v>47</v>
      </c>
    </row>
    <row r="26" spans="1:6" ht="24" customHeight="1" x14ac:dyDescent="0.2">
      <c r="A26" s="245"/>
      <c r="B26" s="36" t="s">
        <v>1040</v>
      </c>
      <c r="C26" s="97">
        <f t="shared" si="1"/>
        <v>180.72000000000003</v>
      </c>
      <c r="D26" s="120">
        <f t="shared" si="0"/>
        <v>183.22000000000003</v>
      </c>
      <c r="E26" s="97">
        <v>2.5</v>
      </c>
      <c r="F26" s="72" t="s">
        <v>47</v>
      </c>
    </row>
    <row r="27" spans="1:6" ht="27.75" customHeight="1" x14ac:dyDescent="0.2">
      <c r="A27" s="44" t="s">
        <v>1041</v>
      </c>
      <c r="B27" s="36" t="s">
        <v>1042</v>
      </c>
      <c r="C27" s="97">
        <v>0</v>
      </c>
      <c r="D27" s="97">
        <v>4.16</v>
      </c>
      <c r="E27" s="97">
        <v>4.16</v>
      </c>
      <c r="F27" s="72" t="s">
        <v>52</v>
      </c>
    </row>
    <row r="28" spans="1:6" ht="27.75" customHeight="1" x14ac:dyDescent="0.2">
      <c r="A28" s="249" t="s">
        <v>1043</v>
      </c>
      <c r="B28" s="36" t="s">
        <v>1044</v>
      </c>
      <c r="C28" s="97">
        <v>0</v>
      </c>
      <c r="D28" s="120">
        <f>C28+E28</f>
        <v>12.6</v>
      </c>
      <c r="E28" s="97">
        <v>12.6</v>
      </c>
      <c r="F28" s="72" t="s">
        <v>52</v>
      </c>
    </row>
    <row r="29" spans="1:6" ht="27.75" customHeight="1" x14ac:dyDescent="0.2">
      <c r="A29" s="250"/>
      <c r="B29" s="48" t="s">
        <v>1045</v>
      </c>
      <c r="C29" s="97">
        <f>D28</f>
        <v>12.6</v>
      </c>
      <c r="D29" s="120">
        <f>C29+E29</f>
        <v>16.689999999999998</v>
      </c>
      <c r="E29" s="120">
        <v>4.09</v>
      </c>
      <c r="F29" s="121" t="s">
        <v>24</v>
      </c>
    </row>
    <row r="30" spans="1:6" ht="24.75" customHeight="1" x14ac:dyDescent="0.2">
      <c r="A30" s="245" t="s">
        <v>1046</v>
      </c>
      <c r="B30" s="36" t="s">
        <v>1047</v>
      </c>
      <c r="C30" s="97">
        <v>0</v>
      </c>
      <c r="D30" s="120">
        <f>C30+E30</f>
        <v>14.3</v>
      </c>
      <c r="E30" s="97">
        <v>14.3</v>
      </c>
      <c r="F30" s="72" t="s">
        <v>15</v>
      </c>
    </row>
    <row r="31" spans="1:6" ht="24" customHeight="1" x14ac:dyDescent="0.2">
      <c r="A31" s="245"/>
      <c r="B31" s="36" t="s">
        <v>1048</v>
      </c>
      <c r="C31" s="97">
        <f>D30</f>
        <v>14.3</v>
      </c>
      <c r="D31" s="120">
        <f>C31+E31</f>
        <v>23.05</v>
      </c>
      <c r="E31" s="97">
        <v>8.75</v>
      </c>
      <c r="F31" s="72" t="s">
        <v>15</v>
      </c>
    </row>
    <row r="32" spans="1:6" ht="27.75" customHeight="1" x14ac:dyDescent="0.2">
      <c r="A32" s="44" t="s">
        <v>1049</v>
      </c>
      <c r="B32" s="36" t="s">
        <v>1050</v>
      </c>
      <c r="C32" s="97">
        <v>0</v>
      </c>
      <c r="D32" s="120">
        <f>C32+E32</f>
        <v>2.2000000000000002</v>
      </c>
      <c r="E32" s="97">
        <v>2.2000000000000002</v>
      </c>
      <c r="F32" s="72" t="s">
        <v>52</v>
      </c>
    </row>
    <row r="33" spans="1:6" ht="27.75" customHeight="1" x14ac:dyDescent="0.2">
      <c r="A33" s="59" t="s">
        <v>1051</v>
      </c>
      <c r="B33" s="36" t="s">
        <v>1052</v>
      </c>
      <c r="C33" s="97">
        <v>0</v>
      </c>
      <c r="D33" s="97">
        <v>4.76</v>
      </c>
      <c r="E33" s="97">
        <v>4.76</v>
      </c>
      <c r="F33" s="72" t="s">
        <v>15</v>
      </c>
    </row>
    <row r="34" spans="1:6" ht="25.5" customHeight="1" thickBot="1" x14ac:dyDescent="0.25">
      <c r="A34" s="171" t="s">
        <v>1053</v>
      </c>
      <c r="B34" s="76" t="s">
        <v>1054</v>
      </c>
      <c r="C34" s="102">
        <v>0</v>
      </c>
      <c r="D34" s="102">
        <v>6.76</v>
      </c>
      <c r="E34" s="102">
        <v>6.76</v>
      </c>
      <c r="F34" s="71" t="s">
        <v>15</v>
      </c>
    </row>
    <row r="35" spans="1:6" ht="29.25" customHeight="1" x14ac:dyDescent="0.2">
      <c r="A35" s="115" t="s">
        <v>1055</v>
      </c>
      <c r="B35" s="48" t="s">
        <v>1056</v>
      </c>
      <c r="C35" s="120">
        <v>0</v>
      </c>
      <c r="D35" s="120">
        <v>9.65</v>
      </c>
      <c r="E35" s="120">
        <v>9.65</v>
      </c>
      <c r="F35" s="121" t="s">
        <v>24</v>
      </c>
    </row>
    <row r="36" spans="1:6" ht="29.25" customHeight="1" x14ac:dyDescent="0.2">
      <c r="A36" s="59" t="s">
        <v>1057</v>
      </c>
      <c r="B36" s="113" t="s">
        <v>1058</v>
      </c>
      <c r="C36" s="97">
        <v>0</v>
      </c>
      <c r="D36" s="97">
        <v>4.71</v>
      </c>
      <c r="E36" s="97">
        <v>4.71</v>
      </c>
      <c r="F36" s="121" t="s">
        <v>24</v>
      </c>
    </row>
    <row r="37" spans="1:6" ht="18" customHeight="1" x14ac:dyDescent="0.2">
      <c r="A37" s="44" t="s">
        <v>1059</v>
      </c>
      <c r="B37" s="36" t="s">
        <v>1060</v>
      </c>
      <c r="C37" s="97">
        <v>0</v>
      </c>
      <c r="D37" s="97">
        <v>7.46</v>
      </c>
      <c r="E37" s="97">
        <v>7.46</v>
      </c>
      <c r="F37" s="72" t="s">
        <v>15</v>
      </c>
    </row>
    <row r="38" spans="1:6" ht="18" customHeight="1" x14ac:dyDescent="0.2">
      <c r="A38" s="115" t="s">
        <v>1061</v>
      </c>
      <c r="B38" s="48" t="s">
        <v>1062</v>
      </c>
      <c r="C38" s="120">
        <v>0</v>
      </c>
      <c r="D38" s="120">
        <v>9.6999999999999993</v>
      </c>
      <c r="E38" s="120">
        <v>9.6999999999999993</v>
      </c>
      <c r="F38" s="121" t="s">
        <v>15</v>
      </c>
    </row>
    <row r="39" spans="1:6" ht="38.25" x14ac:dyDescent="0.2">
      <c r="A39" s="59" t="s">
        <v>1063</v>
      </c>
      <c r="B39" s="36" t="s">
        <v>1064</v>
      </c>
      <c r="C39" s="97">
        <v>4</v>
      </c>
      <c r="D39" s="97">
        <v>8.8000000000000007</v>
      </c>
      <c r="E39" s="97">
        <v>4.8</v>
      </c>
      <c r="F39" s="121" t="s">
        <v>24</v>
      </c>
    </row>
    <row r="40" spans="1:6" ht="18" customHeight="1" x14ac:dyDescent="0.2">
      <c r="A40" s="240" t="s">
        <v>1065</v>
      </c>
      <c r="B40" s="48" t="s">
        <v>1066</v>
      </c>
      <c r="C40" s="120">
        <v>0</v>
      </c>
      <c r="D40" s="120">
        <f>C40+E40</f>
        <v>5.5</v>
      </c>
      <c r="E40" s="120">
        <v>5.5</v>
      </c>
      <c r="F40" s="121" t="s">
        <v>15</v>
      </c>
    </row>
    <row r="41" spans="1:6" ht="18" customHeight="1" x14ac:dyDescent="0.2">
      <c r="A41" s="245"/>
      <c r="B41" s="36" t="s">
        <v>1067</v>
      </c>
      <c r="C41" s="97">
        <f>D40</f>
        <v>5.5</v>
      </c>
      <c r="D41" s="120">
        <f>C41+E41</f>
        <v>11.83</v>
      </c>
      <c r="E41" s="97">
        <v>6.33</v>
      </c>
      <c r="F41" s="72" t="s">
        <v>15</v>
      </c>
    </row>
    <row r="42" spans="1:6" ht="18" customHeight="1" x14ac:dyDescent="0.2">
      <c r="A42" s="245" t="s">
        <v>1068</v>
      </c>
      <c r="B42" s="36" t="s">
        <v>1081</v>
      </c>
      <c r="C42" s="97">
        <v>0</v>
      </c>
      <c r="D42" s="97">
        <v>8.0500000000000007</v>
      </c>
      <c r="E42" s="97">
        <v>8.0500000000000007</v>
      </c>
      <c r="F42" s="72" t="s">
        <v>15</v>
      </c>
    </row>
    <row r="43" spans="1:6" ht="18" customHeight="1" x14ac:dyDescent="0.2">
      <c r="A43" s="245"/>
      <c r="B43" s="36" t="s">
        <v>1069</v>
      </c>
      <c r="C43" s="97">
        <v>8.0500000000000007</v>
      </c>
      <c r="D43" s="97">
        <v>28.95</v>
      </c>
      <c r="E43" s="97">
        <v>20.9</v>
      </c>
      <c r="F43" s="72" t="s">
        <v>15</v>
      </c>
    </row>
    <row r="44" spans="1:6" ht="18" customHeight="1" x14ac:dyDescent="0.2">
      <c r="A44" s="59" t="s">
        <v>1070</v>
      </c>
      <c r="B44" s="36" t="s">
        <v>1071</v>
      </c>
      <c r="C44" s="97">
        <f>D31</f>
        <v>23.05</v>
      </c>
      <c r="D44" s="120">
        <f>C44+E44</f>
        <v>28.950000000000003</v>
      </c>
      <c r="E44" s="97">
        <v>5.9</v>
      </c>
      <c r="F44" s="72" t="s">
        <v>24</v>
      </c>
    </row>
    <row r="45" spans="1:6" x14ac:dyDescent="0.2">
      <c r="A45" s="44" t="s">
        <v>1072</v>
      </c>
      <c r="B45" s="58" t="s">
        <v>1073</v>
      </c>
      <c r="C45" s="97">
        <v>0</v>
      </c>
      <c r="D45" s="97">
        <v>8.1999999999999993</v>
      </c>
      <c r="E45" s="97">
        <v>8.1999999999999993</v>
      </c>
      <c r="F45" s="72" t="s">
        <v>60</v>
      </c>
    </row>
    <row r="46" spans="1:6" ht="25.5" x14ac:dyDescent="0.2">
      <c r="A46" s="73" t="s">
        <v>1074</v>
      </c>
      <c r="B46" s="52" t="s">
        <v>1075</v>
      </c>
      <c r="C46" s="97">
        <v>0</v>
      </c>
      <c r="D46" s="97">
        <v>0.77</v>
      </c>
      <c r="E46" s="97">
        <v>0.77</v>
      </c>
      <c r="F46" s="72" t="s">
        <v>24</v>
      </c>
    </row>
    <row r="47" spans="1:6" ht="25.5" x14ac:dyDescent="0.2">
      <c r="A47" s="214" t="s">
        <v>1076</v>
      </c>
      <c r="B47" s="52" t="s">
        <v>1077</v>
      </c>
      <c r="C47" s="99">
        <v>0</v>
      </c>
      <c r="D47" s="97">
        <v>1.3</v>
      </c>
      <c r="E47" s="97">
        <v>1.3</v>
      </c>
      <c r="F47" s="72" t="s">
        <v>24</v>
      </c>
    </row>
    <row r="48" spans="1:6" ht="21" customHeight="1" thickBot="1" x14ac:dyDescent="0.25">
      <c r="A48" s="205" t="s">
        <v>1078</v>
      </c>
      <c r="B48" s="114" t="s">
        <v>1079</v>
      </c>
      <c r="C48" s="206">
        <v>0</v>
      </c>
      <c r="D48" s="207">
        <v>4.42</v>
      </c>
      <c r="E48" s="207">
        <v>4.42</v>
      </c>
      <c r="F48" s="208" t="s">
        <v>24</v>
      </c>
    </row>
    <row r="49" spans="1:6" ht="17.25" customHeight="1" thickBot="1" x14ac:dyDescent="0.25">
      <c r="A49" s="20"/>
      <c r="B49" s="17"/>
      <c r="C49" s="222" t="s">
        <v>67</v>
      </c>
      <c r="D49" s="223"/>
      <c r="E49" s="79">
        <f>SUBTOTAL(9,E10:E48)</f>
        <v>290.21000000000004</v>
      </c>
      <c r="F49" s="11"/>
    </row>
  </sheetData>
  <mergeCells count="15">
    <mergeCell ref="C49:D49"/>
    <mergeCell ref="A42:A43"/>
    <mergeCell ref="A40:A41"/>
    <mergeCell ref="A30:A31"/>
    <mergeCell ref="A16:A17"/>
    <mergeCell ref="A20:A23"/>
    <mergeCell ref="A18:A19"/>
    <mergeCell ref="A24:A26"/>
    <mergeCell ref="A28:A29"/>
    <mergeCell ref="A10:A15"/>
    <mergeCell ref="A2:F2"/>
    <mergeCell ref="A3:F3"/>
    <mergeCell ref="A4:F4"/>
    <mergeCell ref="A5:F5"/>
    <mergeCell ref="C8:D8"/>
  </mergeCells>
  <phoneticPr fontId="0" type="noConversion"/>
  <printOptions horizontalCentered="1"/>
  <pageMargins left="0.78740157480314965" right="0.15748031496062992" top="0.59055118110236227" bottom="0.43307086614173229" header="0" footer="0.27559055118110237"/>
  <pageSetup scale="96"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2:F58"/>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68</v>
      </c>
      <c r="B6" s="4"/>
      <c r="C6" s="185"/>
      <c r="D6" s="5"/>
      <c r="E6" s="5"/>
      <c r="F6" s="2"/>
    </row>
    <row r="7" spans="1:6" ht="14.25" thickBot="1" x14ac:dyDescent="0.25">
      <c r="A7" s="6" t="s">
        <v>5</v>
      </c>
      <c r="B7" s="7"/>
      <c r="C7" s="8"/>
      <c r="D7" s="8"/>
      <c r="E7" s="8"/>
      <c r="F7" s="9"/>
    </row>
    <row r="8" spans="1:6" ht="15" thickBot="1" x14ac:dyDescent="0.25">
      <c r="A8" s="106" t="s">
        <v>1080</v>
      </c>
      <c r="B8" s="10"/>
      <c r="C8" s="217" t="s">
        <v>6</v>
      </c>
      <c r="D8" s="218"/>
      <c r="E8" s="219"/>
      <c r="F8" s="11"/>
    </row>
    <row r="9" spans="1:6" ht="14.1" customHeight="1" thickBot="1" x14ac:dyDescent="0.25">
      <c r="A9" s="63" t="s">
        <v>7</v>
      </c>
      <c r="B9" s="64" t="s">
        <v>8</v>
      </c>
      <c r="C9" s="64" t="s">
        <v>9</v>
      </c>
      <c r="D9" s="64" t="s">
        <v>10</v>
      </c>
      <c r="E9" s="64" t="s">
        <v>11</v>
      </c>
      <c r="F9" s="39" t="s">
        <v>12</v>
      </c>
    </row>
    <row r="10" spans="1:6" ht="25.5" x14ac:dyDescent="0.2">
      <c r="A10" s="225" t="s">
        <v>69</v>
      </c>
      <c r="B10" s="57" t="s">
        <v>70</v>
      </c>
      <c r="C10" s="43">
        <v>39.58</v>
      </c>
      <c r="D10" s="43">
        <v>50.44</v>
      </c>
      <c r="E10" s="46">
        <v>10.86</v>
      </c>
      <c r="F10" s="74" t="s">
        <v>60</v>
      </c>
    </row>
    <row r="11" spans="1:6" ht="19.5" customHeight="1" x14ac:dyDescent="0.2">
      <c r="A11" s="216"/>
      <c r="B11" s="31" t="s">
        <v>71</v>
      </c>
      <c r="C11" s="18">
        <v>0</v>
      </c>
      <c r="D11" s="18">
        <v>0.86</v>
      </c>
      <c r="E11" s="47">
        <v>0.86</v>
      </c>
      <c r="F11" s="75" t="s">
        <v>60</v>
      </c>
    </row>
    <row r="12" spans="1:6" ht="25.5" x14ac:dyDescent="0.2">
      <c r="A12" s="216"/>
      <c r="B12" s="36" t="s">
        <v>72</v>
      </c>
      <c r="C12" s="18">
        <v>50.44</v>
      </c>
      <c r="D12" s="18">
        <v>60.699999999999996</v>
      </c>
      <c r="E12" s="47">
        <v>10.259999999999998</v>
      </c>
      <c r="F12" s="53" t="s">
        <v>60</v>
      </c>
    </row>
    <row r="13" spans="1:6" ht="18" customHeight="1" x14ac:dyDescent="0.2">
      <c r="A13" s="215"/>
      <c r="B13" s="124" t="s">
        <v>73</v>
      </c>
      <c r="C13" s="18">
        <v>0</v>
      </c>
      <c r="D13" s="18">
        <v>1.44</v>
      </c>
      <c r="E13" s="47">
        <v>1.44</v>
      </c>
      <c r="F13" s="75" t="s">
        <v>60</v>
      </c>
    </row>
    <row r="14" spans="1:6" ht="18" customHeight="1" x14ac:dyDescent="0.2">
      <c r="A14" s="216"/>
      <c r="B14" s="36" t="s">
        <v>74</v>
      </c>
      <c r="C14" s="18">
        <v>60.699999999999996</v>
      </c>
      <c r="D14" s="18">
        <v>63.709999999999994</v>
      </c>
      <c r="E14" s="47">
        <v>3.01</v>
      </c>
      <c r="F14" s="53" t="s">
        <v>60</v>
      </c>
    </row>
    <row r="15" spans="1:6" ht="18" customHeight="1" x14ac:dyDescent="0.2">
      <c r="A15" s="216"/>
      <c r="B15" s="31" t="s">
        <v>75</v>
      </c>
      <c r="C15" s="18">
        <v>63.709999999999994</v>
      </c>
      <c r="D15" s="18">
        <v>65.61</v>
      </c>
      <c r="E15" s="47">
        <v>1.9</v>
      </c>
      <c r="F15" s="53" t="s">
        <v>60</v>
      </c>
    </row>
    <row r="16" spans="1:6" ht="18" customHeight="1" x14ac:dyDescent="0.2">
      <c r="A16" s="216"/>
      <c r="B16" s="31" t="s">
        <v>76</v>
      </c>
      <c r="C16" s="18">
        <v>65.61</v>
      </c>
      <c r="D16" s="18">
        <v>74.599999999999994</v>
      </c>
      <c r="E16" s="47">
        <v>8.99</v>
      </c>
      <c r="F16" s="53" t="s">
        <v>52</v>
      </c>
    </row>
    <row r="17" spans="1:6" ht="25.5" x14ac:dyDescent="0.2">
      <c r="A17" s="216"/>
      <c r="B17" s="36" t="s">
        <v>77</v>
      </c>
      <c r="C17" s="18">
        <v>74.599999999999994</v>
      </c>
      <c r="D17" s="18">
        <v>83.25</v>
      </c>
      <c r="E17" s="47">
        <v>8.65</v>
      </c>
      <c r="F17" s="53" t="s">
        <v>52</v>
      </c>
    </row>
    <row r="18" spans="1:6" ht="25.5" x14ac:dyDescent="0.2">
      <c r="A18" s="216"/>
      <c r="B18" s="36" t="s">
        <v>78</v>
      </c>
      <c r="C18" s="18">
        <v>83.25</v>
      </c>
      <c r="D18" s="18">
        <v>92.52</v>
      </c>
      <c r="E18" s="47">
        <v>9.269999999999996</v>
      </c>
      <c r="F18" s="53" t="s">
        <v>52</v>
      </c>
    </row>
    <row r="19" spans="1:6" ht="20.25" customHeight="1" x14ac:dyDescent="0.2">
      <c r="A19" s="216" t="s">
        <v>79</v>
      </c>
      <c r="B19" s="36" t="s">
        <v>80</v>
      </c>
      <c r="C19" s="18">
        <v>60.62</v>
      </c>
      <c r="D19" s="18">
        <v>65.319999999999993</v>
      </c>
      <c r="E19" s="47">
        <v>4.6999999999999957</v>
      </c>
      <c r="F19" s="53" t="s">
        <v>60</v>
      </c>
    </row>
    <row r="20" spans="1:6" ht="17.25" customHeight="1" x14ac:dyDescent="0.2">
      <c r="A20" s="216"/>
      <c r="B20" s="31" t="s">
        <v>81</v>
      </c>
      <c r="C20" s="18">
        <v>0</v>
      </c>
      <c r="D20" s="18">
        <v>0.22</v>
      </c>
      <c r="E20" s="18">
        <v>0.22</v>
      </c>
      <c r="F20" s="75" t="s">
        <v>60</v>
      </c>
    </row>
    <row r="21" spans="1:6" ht="17.25" customHeight="1" x14ac:dyDescent="0.2">
      <c r="A21" s="216"/>
      <c r="B21" s="31" t="s">
        <v>82</v>
      </c>
      <c r="C21" s="18">
        <v>0</v>
      </c>
      <c r="D21" s="18">
        <v>0.17</v>
      </c>
      <c r="E21" s="18">
        <v>0.17</v>
      </c>
      <c r="F21" s="75" t="s">
        <v>60</v>
      </c>
    </row>
    <row r="22" spans="1:6" ht="25.5" x14ac:dyDescent="0.2">
      <c r="A22" s="216"/>
      <c r="B22" s="31" t="s">
        <v>83</v>
      </c>
      <c r="C22" s="18">
        <v>65.319999999999993</v>
      </c>
      <c r="D22" s="18">
        <v>68.66</v>
      </c>
      <c r="E22" s="47">
        <v>3.3400000000000034</v>
      </c>
      <c r="F22" s="53" t="s">
        <v>47</v>
      </c>
    </row>
    <row r="23" spans="1:6" ht="18" customHeight="1" x14ac:dyDescent="0.2">
      <c r="A23" s="216"/>
      <c r="B23" s="31" t="s">
        <v>84</v>
      </c>
      <c r="C23" s="18">
        <v>0</v>
      </c>
      <c r="D23" s="18">
        <v>0.36</v>
      </c>
      <c r="E23" s="18">
        <v>0.36</v>
      </c>
      <c r="F23" s="75" t="s">
        <v>47</v>
      </c>
    </row>
    <row r="24" spans="1:6" ht="18" customHeight="1" x14ac:dyDescent="0.2">
      <c r="A24" s="216"/>
      <c r="B24" s="31" t="s">
        <v>85</v>
      </c>
      <c r="C24" s="18">
        <v>68.66</v>
      </c>
      <c r="D24" s="18">
        <v>82.92</v>
      </c>
      <c r="E24" s="47">
        <v>14.260000000000005</v>
      </c>
      <c r="F24" s="53" t="s">
        <v>47</v>
      </c>
    </row>
    <row r="25" spans="1:6" ht="18" customHeight="1" x14ac:dyDescent="0.2">
      <c r="A25" s="216"/>
      <c r="B25" s="31" t="s">
        <v>86</v>
      </c>
      <c r="C25" s="18">
        <v>82.92</v>
      </c>
      <c r="D25" s="18">
        <v>95.59</v>
      </c>
      <c r="E25" s="47">
        <v>12.670000000000002</v>
      </c>
      <c r="F25" s="53" t="s">
        <v>47</v>
      </c>
    </row>
    <row r="26" spans="1:6" ht="18" customHeight="1" x14ac:dyDescent="0.2">
      <c r="A26" s="216"/>
      <c r="B26" s="31" t="s">
        <v>87</v>
      </c>
      <c r="C26" s="18">
        <v>95.59</v>
      </c>
      <c r="D26" s="18">
        <v>111.11</v>
      </c>
      <c r="E26" s="47">
        <v>15.519999999999996</v>
      </c>
      <c r="F26" s="53" t="s">
        <v>47</v>
      </c>
    </row>
    <row r="27" spans="1:6" ht="18" customHeight="1" x14ac:dyDescent="0.2">
      <c r="A27" s="216"/>
      <c r="B27" s="31" t="s">
        <v>88</v>
      </c>
      <c r="C27" s="18">
        <v>111.11</v>
      </c>
      <c r="D27" s="18">
        <v>125.58</v>
      </c>
      <c r="E27" s="47">
        <v>14.469999999999999</v>
      </c>
      <c r="F27" s="53" t="s">
        <v>47</v>
      </c>
    </row>
    <row r="28" spans="1:6" ht="22.15" customHeight="1" x14ac:dyDescent="0.2">
      <c r="A28" s="24" t="s">
        <v>89</v>
      </c>
      <c r="B28" s="31" t="s">
        <v>90</v>
      </c>
      <c r="C28" s="18">
        <v>63.709999999999994</v>
      </c>
      <c r="D28" s="18">
        <v>80.22999999999999</v>
      </c>
      <c r="E28" s="47">
        <v>16.519999999999996</v>
      </c>
      <c r="F28" s="53" t="s">
        <v>47</v>
      </c>
    </row>
    <row r="29" spans="1:6" ht="22.15" customHeight="1" x14ac:dyDescent="0.2">
      <c r="A29" s="44" t="s">
        <v>91</v>
      </c>
      <c r="B29" s="36" t="s">
        <v>92</v>
      </c>
      <c r="C29" s="18">
        <f>CHA!D11</f>
        <v>79.150000000000006</v>
      </c>
      <c r="D29" s="18">
        <f>C29+E29</f>
        <v>111.11000000000001</v>
      </c>
      <c r="E29" s="47">
        <v>31.96</v>
      </c>
      <c r="F29" s="53" t="s">
        <v>52</v>
      </c>
    </row>
    <row r="30" spans="1:6" ht="18" customHeight="1" x14ac:dyDescent="0.2">
      <c r="A30" s="216" t="s">
        <v>93</v>
      </c>
      <c r="B30" s="31" t="s">
        <v>94</v>
      </c>
      <c r="C30" s="18">
        <v>40.65</v>
      </c>
      <c r="D30" s="18">
        <v>50.42</v>
      </c>
      <c r="E30" s="47">
        <v>9.7700000000000031</v>
      </c>
      <c r="F30" s="53" t="s">
        <v>52</v>
      </c>
    </row>
    <row r="31" spans="1:6" ht="18" customHeight="1" x14ac:dyDescent="0.2">
      <c r="A31" s="216"/>
      <c r="B31" s="36" t="s">
        <v>95</v>
      </c>
      <c r="C31" s="18">
        <v>50.42</v>
      </c>
      <c r="D31" s="18">
        <v>52.61</v>
      </c>
      <c r="E31" s="47">
        <v>2.1899999999999977</v>
      </c>
      <c r="F31" s="53" t="s">
        <v>52</v>
      </c>
    </row>
    <row r="32" spans="1:6" ht="18" customHeight="1" x14ac:dyDescent="0.2">
      <c r="A32" s="216"/>
      <c r="B32" s="36" t="s">
        <v>96</v>
      </c>
      <c r="C32" s="18">
        <v>52.61</v>
      </c>
      <c r="D32" s="18">
        <v>63.68</v>
      </c>
      <c r="E32" s="47">
        <v>11.07</v>
      </c>
      <c r="F32" s="53" t="s">
        <v>52</v>
      </c>
    </row>
    <row r="33" spans="1:6" ht="23.45" customHeight="1" x14ac:dyDescent="0.2">
      <c r="A33" s="24" t="s">
        <v>97</v>
      </c>
      <c r="B33" s="31" t="s">
        <v>98</v>
      </c>
      <c r="C33" s="18">
        <v>50.44</v>
      </c>
      <c r="D33" s="18">
        <v>52.58</v>
      </c>
      <c r="E33" s="47">
        <v>2.1400000000000006</v>
      </c>
      <c r="F33" s="53" t="s">
        <v>52</v>
      </c>
    </row>
    <row r="34" spans="1:6" ht="23.45" customHeight="1" x14ac:dyDescent="0.2">
      <c r="A34" s="24" t="s">
        <v>99</v>
      </c>
      <c r="B34" s="31" t="s">
        <v>90</v>
      </c>
      <c r="C34" s="18">
        <v>50.44</v>
      </c>
      <c r="D34" s="18">
        <v>62.01</v>
      </c>
      <c r="E34" s="47">
        <v>11.57</v>
      </c>
      <c r="F34" s="53" t="s">
        <v>52</v>
      </c>
    </row>
    <row r="35" spans="1:6" ht="18" customHeight="1" x14ac:dyDescent="0.2">
      <c r="A35" s="216" t="s">
        <v>58</v>
      </c>
      <c r="B35" s="36" t="s">
        <v>100</v>
      </c>
      <c r="C35" s="18">
        <v>65.61</v>
      </c>
      <c r="D35" s="18">
        <v>73.739999999999995</v>
      </c>
      <c r="E35" s="47">
        <v>8.1299999999999955</v>
      </c>
      <c r="F35" s="53" t="s">
        <v>60</v>
      </c>
    </row>
    <row r="36" spans="1:6" ht="18" customHeight="1" x14ac:dyDescent="0.2">
      <c r="A36" s="216"/>
      <c r="B36" s="36" t="s">
        <v>101</v>
      </c>
      <c r="C36" s="18">
        <v>73.739999999999995</v>
      </c>
      <c r="D36" s="18">
        <v>78.06</v>
      </c>
      <c r="E36" s="47">
        <v>4.32</v>
      </c>
      <c r="F36" s="53" t="s">
        <v>60</v>
      </c>
    </row>
    <row r="37" spans="1:6" ht="18" customHeight="1" x14ac:dyDescent="0.2">
      <c r="A37" s="24" t="s">
        <v>102</v>
      </c>
      <c r="B37" s="31" t="s">
        <v>103</v>
      </c>
      <c r="C37" s="18">
        <v>0</v>
      </c>
      <c r="D37" s="18">
        <v>5.13</v>
      </c>
      <c r="E37" s="47">
        <v>5.13</v>
      </c>
      <c r="F37" s="53" t="s">
        <v>52</v>
      </c>
    </row>
    <row r="38" spans="1:6" ht="18" customHeight="1" x14ac:dyDescent="0.2">
      <c r="A38" s="24" t="s">
        <v>104</v>
      </c>
      <c r="B38" s="31" t="s">
        <v>105</v>
      </c>
      <c r="C38" s="18">
        <v>0</v>
      </c>
      <c r="D38" s="18">
        <v>13</v>
      </c>
      <c r="E38" s="47">
        <v>13</v>
      </c>
      <c r="F38" s="53" t="s">
        <v>52</v>
      </c>
    </row>
    <row r="39" spans="1:6" ht="18" customHeight="1" x14ac:dyDescent="0.2">
      <c r="A39" s="216" t="s">
        <v>106</v>
      </c>
      <c r="B39" s="31" t="s">
        <v>107</v>
      </c>
      <c r="C39" s="18">
        <v>0</v>
      </c>
      <c r="D39" s="18">
        <v>2.72</v>
      </c>
      <c r="E39" s="47">
        <v>2.72</v>
      </c>
      <c r="F39" s="53" t="s">
        <v>52</v>
      </c>
    </row>
    <row r="40" spans="1:6" ht="26.25" thickBot="1" x14ac:dyDescent="0.25">
      <c r="A40" s="224"/>
      <c r="B40" s="76" t="s">
        <v>108</v>
      </c>
      <c r="C40" s="49">
        <v>2.72</v>
      </c>
      <c r="D40" s="49">
        <v>22.18</v>
      </c>
      <c r="E40" s="156">
        <v>19.46</v>
      </c>
      <c r="F40" s="77" t="s">
        <v>15</v>
      </c>
    </row>
    <row r="41" spans="1:6" ht="25.5" customHeight="1" x14ac:dyDescent="0.2">
      <c r="A41" s="199" t="s">
        <v>109</v>
      </c>
      <c r="B41" s="57" t="s">
        <v>110</v>
      </c>
      <c r="C41" s="43">
        <v>0</v>
      </c>
      <c r="D41" s="43">
        <v>1.1599999999999999</v>
      </c>
      <c r="E41" s="46">
        <v>1.1599999999999999</v>
      </c>
      <c r="F41" s="200" t="s">
        <v>24</v>
      </c>
    </row>
    <row r="42" spans="1:6" ht="26.25" customHeight="1" x14ac:dyDescent="0.2">
      <c r="A42" s="122" t="s">
        <v>111</v>
      </c>
      <c r="B42" s="124" t="s">
        <v>112</v>
      </c>
      <c r="C42" s="144">
        <v>0</v>
      </c>
      <c r="D42" s="144">
        <v>2.68</v>
      </c>
      <c r="E42" s="145">
        <v>2.68</v>
      </c>
      <c r="F42" s="110" t="s">
        <v>24</v>
      </c>
    </row>
    <row r="43" spans="1:6" ht="23.25" customHeight="1" x14ac:dyDescent="0.2">
      <c r="A43" s="24" t="s">
        <v>113</v>
      </c>
      <c r="B43" s="36" t="s">
        <v>114</v>
      </c>
      <c r="C43" s="18">
        <v>0</v>
      </c>
      <c r="D43" s="18">
        <v>1.7</v>
      </c>
      <c r="E43" s="47">
        <v>1.7</v>
      </c>
      <c r="F43" s="53" t="s">
        <v>24</v>
      </c>
    </row>
    <row r="44" spans="1:6" ht="25.5" x14ac:dyDescent="0.2">
      <c r="A44" s="109" t="s">
        <v>115</v>
      </c>
      <c r="B44" s="48" t="s">
        <v>116</v>
      </c>
      <c r="C44" s="40">
        <v>0</v>
      </c>
      <c r="D44" s="40">
        <v>1.75</v>
      </c>
      <c r="E44" s="145">
        <v>1.75</v>
      </c>
      <c r="F44" s="110" t="s">
        <v>24</v>
      </c>
    </row>
    <row r="45" spans="1:6" ht="24.75" customHeight="1" x14ac:dyDescent="0.2">
      <c r="A45" s="226" t="s">
        <v>117</v>
      </c>
      <c r="B45" s="184" t="s">
        <v>118</v>
      </c>
      <c r="C45" s="18">
        <v>79.72999999999999</v>
      </c>
      <c r="D45" s="18">
        <v>82.26</v>
      </c>
      <c r="E45" s="47">
        <f>D45-C45</f>
        <v>2.5300000000000153</v>
      </c>
      <c r="F45" s="53" t="s">
        <v>24</v>
      </c>
    </row>
    <row r="46" spans="1:6" ht="24.75" customHeight="1" x14ac:dyDescent="0.2">
      <c r="A46" s="226"/>
      <c r="B46" s="184" t="s">
        <v>118</v>
      </c>
      <c r="C46" s="18">
        <v>85.6</v>
      </c>
      <c r="D46" s="18">
        <v>86.51</v>
      </c>
      <c r="E46" s="47">
        <f>D46-C46</f>
        <v>0.9100000000000108</v>
      </c>
      <c r="F46" s="53" t="s">
        <v>24</v>
      </c>
    </row>
    <row r="47" spans="1:6" ht="36" customHeight="1" x14ac:dyDescent="0.2">
      <c r="A47" s="24" t="s">
        <v>119</v>
      </c>
      <c r="B47" s="36" t="s">
        <v>120</v>
      </c>
      <c r="C47" s="97">
        <v>0</v>
      </c>
      <c r="D47" s="97">
        <v>6.3</v>
      </c>
      <c r="E47" s="97">
        <v>6.3</v>
      </c>
      <c r="F47" s="72" t="s">
        <v>24</v>
      </c>
    </row>
    <row r="48" spans="1:6" ht="18" customHeight="1" x14ac:dyDescent="0.2">
      <c r="A48" s="44" t="s">
        <v>121</v>
      </c>
      <c r="B48" s="31" t="s">
        <v>122</v>
      </c>
      <c r="C48" s="18">
        <v>0</v>
      </c>
      <c r="D48" s="18">
        <v>0.42</v>
      </c>
      <c r="E48" s="18">
        <v>0.42</v>
      </c>
      <c r="F48" s="53" t="s">
        <v>24</v>
      </c>
    </row>
    <row r="49" spans="1:6" ht="25.5" x14ac:dyDescent="0.2">
      <c r="A49" s="216" t="s">
        <v>123</v>
      </c>
      <c r="B49" s="36" t="s">
        <v>124</v>
      </c>
      <c r="C49" s="18">
        <v>0</v>
      </c>
      <c r="D49" s="18">
        <v>3.88</v>
      </c>
      <c r="E49" s="47">
        <v>3.88</v>
      </c>
      <c r="F49" s="53" t="s">
        <v>24</v>
      </c>
    </row>
    <row r="50" spans="1:6" ht="18" customHeight="1" x14ac:dyDescent="0.2">
      <c r="A50" s="216"/>
      <c r="B50" s="36" t="s">
        <v>125</v>
      </c>
      <c r="C50" s="18">
        <v>3.88</v>
      </c>
      <c r="D50" s="18">
        <v>13.969999999999999</v>
      </c>
      <c r="E50" s="47">
        <v>10.09</v>
      </c>
      <c r="F50" s="53" t="s">
        <v>24</v>
      </c>
    </row>
    <row r="51" spans="1:6" ht="25.5" x14ac:dyDescent="0.2">
      <c r="A51" s="24" t="s">
        <v>126</v>
      </c>
      <c r="B51" s="36" t="s">
        <v>127</v>
      </c>
      <c r="C51" s="18">
        <v>0</v>
      </c>
      <c r="D51" s="18">
        <v>9.94</v>
      </c>
      <c r="E51" s="47">
        <v>9.94</v>
      </c>
      <c r="F51" s="53" t="s">
        <v>15</v>
      </c>
    </row>
    <row r="52" spans="1:6" s="111" customFormat="1" ht="18" customHeight="1" x14ac:dyDescent="0.2">
      <c r="A52" s="109" t="s">
        <v>128</v>
      </c>
      <c r="B52" s="48" t="s">
        <v>129</v>
      </c>
      <c r="C52" s="40">
        <v>0</v>
      </c>
      <c r="D52" s="40">
        <v>2</v>
      </c>
      <c r="E52" s="47">
        <v>2</v>
      </c>
      <c r="F52" s="110" t="s">
        <v>60</v>
      </c>
    </row>
    <row r="53" spans="1:6" s="112" customFormat="1" ht="18" customHeight="1" thickBot="1" x14ac:dyDescent="0.25">
      <c r="A53" s="108" t="s">
        <v>130</v>
      </c>
      <c r="B53" s="68" t="s">
        <v>131</v>
      </c>
      <c r="C53" s="49">
        <v>49.980000000000004</v>
      </c>
      <c r="D53" s="49">
        <f>C53+E53</f>
        <v>51.59</v>
      </c>
      <c r="E53" s="49">
        <v>1.61</v>
      </c>
      <c r="F53" s="77" t="s">
        <v>15</v>
      </c>
    </row>
    <row r="54" spans="1:6" ht="18" customHeight="1" thickBot="1" x14ac:dyDescent="0.25">
      <c r="A54" s="20"/>
      <c r="B54" s="17"/>
      <c r="C54" s="222" t="s">
        <v>67</v>
      </c>
      <c r="D54" s="223"/>
      <c r="E54" s="79">
        <f>SUBTOTAL(9,E10:E53)</f>
        <v>303.90000000000009</v>
      </c>
      <c r="F54" s="11"/>
    </row>
    <row r="56" spans="1:6" ht="25.5" x14ac:dyDescent="0.2">
      <c r="A56" s="27" t="s">
        <v>132</v>
      </c>
      <c r="B56" s="22" t="s">
        <v>133</v>
      </c>
    </row>
    <row r="57" spans="1:6" x14ac:dyDescent="0.2">
      <c r="B57" s="45" t="s">
        <v>134</v>
      </c>
    </row>
    <row r="58" spans="1:6" x14ac:dyDescent="0.2">
      <c r="B58" s="45" t="s">
        <v>135</v>
      </c>
    </row>
  </sheetData>
  <mergeCells count="13">
    <mergeCell ref="C54:D54"/>
    <mergeCell ref="A49:A50"/>
    <mergeCell ref="A10:A18"/>
    <mergeCell ref="A39:A40"/>
    <mergeCell ref="A30:A32"/>
    <mergeCell ref="A35:A36"/>
    <mergeCell ref="A19:A27"/>
    <mergeCell ref="A45:A46"/>
    <mergeCell ref="A2:F2"/>
    <mergeCell ref="A3:F3"/>
    <mergeCell ref="A4:F4"/>
    <mergeCell ref="A5:F5"/>
    <mergeCell ref="C8:E8"/>
  </mergeCells>
  <phoneticPr fontId="0" type="noConversion"/>
  <printOptions horizontalCentered="1"/>
  <pageMargins left="0.78740157480314965" right="0.15748031496062992" top="0.59055118110236227" bottom="0.43307086614173229" header="0" footer="0"/>
  <pageSetup scale="96"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2:F57"/>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136</v>
      </c>
      <c r="B6" s="4"/>
      <c r="C6" s="185"/>
      <c r="D6" s="5"/>
      <c r="E6" s="5"/>
      <c r="F6" s="2"/>
    </row>
    <row r="7" spans="1:6" ht="14.25" thickBot="1" x14ac:dyDescent="0.25">
      <c r="A7" s="6" t="s">
        <v>5</v>
      </c>
      <c r="B7" s="7"/>
      <c r="C7" s="8"/>
      <c r="D7" s="8"/>
      <c r="E7" s="8"/>
      <c r="F7" s="9"/>
    </row>
    <row r="8" spans="1:6" ht="15" thickBot="1" x14ac:dyDescent="0.25">
      <c r="A8" s="106" t="s">
        <v>1080</v>
      </c>
      <c r="B8" s="7"/>
      <c r="C8" s="217" t="s">
        <v>6</v>
      </c>
      <c r="D8" s="218"/>
      <c r="E8" s="219"/>
      <c r="F8" s="9"/>
    </row>
    <row r="9" spans="1:6" ht="14.1" customHeight="1" thickBot="1" x14ac:dyDescent="0.25">
      <c r="A9" s="63" t="s">
        <v>7</v>
      </c>
      <c r="B9" s="64" t="s">
        <v>8</v>
      </c>
      <c r="C9" s="64" t="s">
        <v>9</v>
      </c>
      <c r="D9" s="64" t="s">
        <v>10</v>
      </c>
      <c r="E9" s="64" t="s">
        <v>11</v>
      </c>
      <c r="F9" s="39" t="s">
        <v>12</v>
      </c>
    </row>
    <row r="10" spans="1:6" ht="18.75" customHeight="1" x14ac:dyDescent="0.2">
      <c r="A10" s="229" t="s">
        <v>45</v>
      </c>
      <c r="B10" s="201" t="s">
        <v>137</v>
      </c>
      <c r="C10" s="43">
        <v>90.48</v>
      </c>
      <c r="D10" s="43">
        <v>96.210000000000008</v>
      </c>
      <c r="E10" s="43">
        <v>5.73</v>
      </c>
      <c r="F10" s="33" t="s">
        <v>47</v>
      </c>
    </row>
    <row r="11" spans="1:6" ht="18.75" customHeight="1" x14ac:dyDescent="0.2">
      <c r="A11" s="228"/>
      <c r="B11" s="34" t="s">
        <v>138</v>
      </c>
      <c r="C11" s="18">
        <v>96.210000000000008</v>
      </c>
      <c r="D11" s="40">
        <v>112.64000000000001</v>
      </c>
      <c r="E11" s="18">
        <v>16.43</v>
      </c>
      <c r="F11" s="19" t="s">
        <v>47</v>
      </c>
    </row>
    <row r="12" spans="1:6" ht="18.75" customHeight="1" x14ac:dyDescent="0.2">
      <c r="A12" s="215"/>
      <c r="B12" s="37" t="s">
        <v>139</v>
      </c>
      <c r="C12" s="18">
        <v>0</v>
      </c>
      <c r="D12" s="40">
        <v>0.59</v>
      </c>
      <c r="E12" s="18">
        <v>0.59</v>
      </c>
      <c r="F12" s="72" t="s">
        <v>47</v>
      </c>
    </row>
    <row r="13" spans="1:6" ht="18.75" customHeight="1" x14ac:dyDescent="0.2">
      <c r="A13" s="228"/>
      <c r="B13" s="127" t="s">
        <v>140</v>
      </c>
      <c r="C13" s="18">
        <v>115.42000000000002</v>
      </c>
      <c r="D13" s="18">
        <v>120.85000000000002</v>
      </c>
      <c r="E13" s="18">
        <v>5.43</v>
      </c>
      <c r="F13" s="19" t="s">
        <v>47</v>
      </c>
    </row>
    <row r="14" spans="1:6" ht="18.75" customHeight="1" x14ac:dyDescent="0.2">
      <c r="A14" s="215"/>
      <c r="B14" s="34" t="s">
        <v>141</v>
      </c>
      <c r="C14" s="18">
        <v>120.85000000000002</v>
      </c>
      <c r="D14" s="18">
        <v>132.72000000000003</v>
      </c>
      <c r="E14" s="18">
        <v>11.87</v>
      </c>
      <c r="F14" s="19" t="s">
        <v>47</v>
      </c>
    </row>
    <row r="15" spans="1:6" ht="18.75" customHeight="1" x14ac:dyDescent="0.2">
      <c r="A15" s="227" t="s">
        <v>50</v>
      </c>
      <c r="B15" s="34" t="s">
        <v>142</v>
      </c>
      <c r="C15" s="18">
        <v>34.340000000000003</v>
      </c>
      <c r="D15" s="18">
        <v>38.940000000000005</v>
      </c>
      <c r="E15" s="18">
        <v>4.5999999999999996</v>
      </c>
      <c r="F15" s="19" t="s">
        <v>60</v>
      </c>
    </row>
    <row r="16" spans="1:6" ht="18.75" customHeight="1" x14ac:dyDescent="0.2">
      <c r="A16" s="228"/>
      <c r="B16" s="34" t="s">
        <v>143</v>
      </c>
      <c r="C16" s="18">
        <v>38.940000000000005</v>
      </c>
      <c r="D16" s="18">
        <f>C16+E16</f>
        <v>44.900000000000006</v>
      </c>
      <c r="E16" s="18">
        <v>5.96</v>
      </c>
      <c r="F16" s="19" t="s">
        <v>60</v>
      </c>
    </row>
    <row r="17" spans="1:6" ht="18.75" customHeight="1" x14ac:dyDescent="0.2">
      <c r="A17" s="228"/>
      <c r="B17" s="34" t="s">
        <v>144</v>
      </c>
      <c r="C17" s="18">
        <v>44.9</v>
      </c>
      <c r="D17" s="18">
        <f>C17+E17</f>
        <v>49.16</v>
      </c>
      <c r="E17" s="18">
        <v>4.26</v>
      </c>
      <c r="F17" s="19" t="s">
        <v>60</v>
      </c>
    </row>
    <row r="18" spans="1:6" ht="18.75" customHeight="1" x14ac:dyDescent="0.2">
      <c r="A18" s="228"/>
      <c r="B18" s="34" t="s">
        <v>145</v>
      </c>
      <c r="C18" s="18">
        <v>49.16</v>
      </c>
      <c r="D18" s="18">
        <f>C18+E18</f>
        <v>57.459999999999994</v>
      </c>
      <c r="E18" s="18">
        <v>8.3000000000000007</v>
      </c>
      <c r="F18" s="19" t="s">
        <v>60</v>
      </c>
    </row>
    <row r="19" spans="1:6" ht="18.75" customHeight="1" x14ac:dyDescent="0.2">
      <c r="A19" s="228"/>
      <c r="B19" s="34" t="s">
        <v>146</v>
      </c>
      <c r="C19" s="18">
        <v>57.46</v>
      </c>
      <c r="D19" s="18">
        <f>C19+E19</f>
        <v>58.980000000000004</v>
      </c>
      <c r="E19" s="18">
        <v>1.52</v>
      </c>
      <c r="F19" s="19" t="s">
        <v>60</v>
      </c>
    </row>
    <row r="20" spans="1:6" ht="25.5" x14ac:dyDescent="0.2">
      <c r="A20" s="228"/>
      <c r="B20" s="36" t="s">
        <v>147</v>
      </c>
      <c r="C20" s="18">
        <v>58.98</v>
      </c>
      <c r="D20" s="18">
        <f>C20+E20</f>
        <v>60.889999999999993</v>
      </c>
      <c r="E20" s="18">
        <v>1.91</v>
      </c>
      <c r="F20" s="19" t="s">
        <v>60</v>
      </c>
    </row>
    <row r="21" spans="1:6" ht="30" customHeight="1" x14ac:dyDescent="0.2">
      <c r="A21" s="228"/>
      <c r="B21" s="36" t="s">
        <v>148</v>
      </c>
      <c r="C21" s="18">
        <v>66.290000000000006</v>
      </c>
      <c r="D21" s="18">
        <v>71.289999999999992</v>
      </c>
      <c r="E21" s="18">
        <v>5</v>
      </c>
      <c r="F21" s="19" t="s">
        <v>52</v>
      </c>
    </row>
    <row r="22" spans="1:6" ht="18.75" customHeight="1" x14ac:dyDescent="0.2">
      <c r="A22" s="228"/>
      <c r="B22" s="34" t="s">
        <v>149</v>
      </c>
      <c r="C22" s="18">
        <v>71.289999999999992</v>
      </c>
      <c r="D22" s="18">
        <v>81.91</v>
      </c>
      <c r="E22" s="18">
        <v>10.62</v>
      </c>
      <c r="F22" s="19" t="s">
        <v>52</v>
      </c>
    </row>
    <row r="23" spans="1:6" ht="18.75" customHeight="1" x14ac:dyDescent="0.2">
      <c r="A23" s="215"/>
      <c r="B23" s="34" t="s">
        <v>150</v>
      </c>
      <c r="C23" s="18">
        <v>81.91</v>
      </c>
      <c r="D23" s="18">
        <v>86.24</v>
      </c>
      <c r="E23" s="18">
        <v>4.33</v>
      </c>
      <c r="F23" s="19" t="s">
        <v>52</v>
      </c>
    </row>
    <row r="24" spans="1:6" ht="18.75" customHeight="1" x14ac:dyDescent="0.2">
      <c r="A24" s="227" t="s">
        <v>89</v>
      </c>
      <c r="B24" s="34" t="s">
        <v>151</v>
      </c>
      <c r="C24" s="18">
        <v>80.22999999999999</v>
      </c>
      <c r="D24" s="18">
        <v>84.649999999999991</v>
      </c>
      <c r="E24" s="18">
        <v>4.42</v>
      </c>
      <c r="F24" s="19" t="s">
        <v>52</v>
      </c>
    </row>
    <row r="25" spans="1:6" ht="18.75" customHeight="1" x14ac:dyDescent="0.2">
      <c r="A25" s="228"/>
      <c r="B25" s="37" t="s">
        <v>152</v>
      </c>
      <c r="C25" s="18">
        <v>84.649999999999991</v>
      </c>
      <c r="D25" s="18">
        <v>100.71</v>
      </c>
      <c r="E25" s="18">
        <v>16.059999999999999</v>
      </c>
      <c r="F25" s="19" t="s">
        <v>52</v>
      </c>
    </row>
    <row r="26" spans="1:6" ht="25.5" x14ac:dyDescent="0.2">
      <c r="A26" s="228"/>
      <c r="B26" s="36" t="s">
        <v>153</v>
      </c>
      <c r="C26" s="18">
        <v>107.77</v>
      </c>
      <c r="D26" s="18">
        <f>C26+E26</f>
        <v>118.42</v>
      </c>
      <c r="E26" s="18">
        <v>10.65</v>
      </c>
      <c r="F26" s="19" t="s">
        <v>60</v>
      </c>
    </row>
    <row r="27" spans="1:6" ht="18.75" customHeight="1" x14ac:dyDescent="0.2">
      <c r="A27" s="228"/>
      <c r="B27" s="34" t="s">
        <v>154</v>
      </c>
      <c r="C27" s="18">
        <f>D26</f>
        <v>118.42</v>
      </c>
      <c r="D27" s="18">
        <f>C27+E27</f>
        <v>121.2</v>
      </c>
      <c r="E27" s="18">
        <v>2.78</v>
      </c>
      <c r="F27" s="19" t="s">
        <v>60</v>
      </c>
    </row>
    <row r="28" spans="1:6" ht="18.75" customHeight="1" x14ac:dyDescent="0.2">
      <c r="A28" s="228"/>
      <c r="B28" s="34" t="s">
        <v>155</v>
      </c>
      <c r="C28" s="18">
        <f>D27</f>
        <v>121.2</v>
      </c>
      <c r="D28" s="18">
        <f>C28+E28</f>
        <v>126.10000000000001</v>
      </c>
      <c r="E28" s="18">
        <v>4.9000000000000004</v>
      </c>
      <c r="F28" s="19" t="s">
        <v>60</v>
      </c>
    </row>
    <row r="29" spans="1:6" ht="18.75" customHeight="1" x14ac:dyDescent="0.2">
      <c r="A29" s="230" t="s">
        <v>156</v>
      </c>
      <c r="B29" s="36" t="s">
        <v>157</v>
      </c>
      <c r="C29" s="18">
        <v>0</v>
      </c>
      <c r="D29" s="18">
        <v>6.03</v>
      </c>
      <c r="E29" s="18">
        <v>6.03</v>
      </c>
      <c r="F29" s="19" t="s">
        <v>60</v>
      </c>
    </row>
    <row r="30" spans="1:6" ht="18.75" customHeight="1" x14ac:dyDescent="0.2">
      <c r="A30" s="231"/>
      <c r="B30" s="36" t="s">
        <v>158</v>
      </c>
      <c r="C30" s="18">
        <v>0</v>
      </c>
      <c r="D30" s="18">
        <v>1.21</v>
      </c>
      <c r="E30" s="18">
        <v>1.21</v>
      </c>
      <c r="F30" s="72" t="s">
        <v>60</v>
      </c>
    </row>
    <row r="31" spans="1:6" ht="18.75" customHeight="1" x14ac:dyDescent="0.2">
      <c r="A31" s="232"/>
      <c r="B31" s="36" t="s">
        <v>159</v>
      </c>
      <c r="C31" s="18">
        <v>0</v>
      </c>
      <c r="D31" s="18">
        <v>0.7</v>
      </c>
      <c r="E31" s="18">
        <v>0.7</v>
      </c>
      <c r="F31" s="72" t="s">
        <v>60</v>
      </c>
    </row>
    <row r="32" spans="1:6" ht="24.6" customHeight="1" x14ac:dyDescent="0.2">
      <c r="A32" s="24" t="s">
        <v>99</v>
      </c>
      <c r="B32" s="34" t="s">
        <v>160</v>
      </c>
      <c r="C32" s="18">
        <v>62.01</v>
      </c>
      <c r="D32" s="18">
        <v>73.009999999999991</v>
      </c>
      <c r="E32" s="18">
        <v>11</v>
      </c>
      <c r="F32" s="19" t="s">
        <v>52</v>
      </c>
    </row>
    <row r="33" spans="1:6" ht="18.75" customHeight="1" x14ac:dyDescent="0.2">
      <c r="A33" s="227" t="s">
        <v>161</v>
      </c>
      <c r="B33" s="34" t="s">
        <v>162</v>
      </c>
      <c r="C33" s="18">
        <v>49.13</v>
      </c>
      <c r="D33" s="18">
        <v>57.11</v>
      </c>
      <c r="E33" s="18">
        <v>7.98</v>
      </c>
      <c r="F33" s="19" t="s">
        <v>15</v>
      </c>
    </row>
    <row r="34" spans="1:6" ht="25.5" x14ac:dyDescent="0.2">
      <c r="A34" s="228"/>
      <c r="B34" s="31" t="s">
        <v>163</v>
      </c>
      <c r="C34" s="18">
        <v>57.11</v>
      </c>
      <c r="D34" s="18">
        <v>72.69</v>
      </c>
      <c r="E34" s="18">
        <v>15.58</v>
      </c>
      <c r="F34" s="19" t="s">
        <v>15</v>
      </c>
    </row>
    <row r="35" spans="1:6" ht="18.75" customHeight="1" x14ac:dyDescent="0.2">
      <c r="A35" s="228"/>
      <c r="B35" s="34" t="s">
        <v>164</v>
      </c>
      <c r="C35" s="18">
        <v>72.69</v>
      </c>
      <c r="D35" s="18">
        <v>84.99</v>
      </c>
      <c r="E35" s="18">
        <v>12.3</v>
      </c>
      <c r="F35" s="19" t="s">
        <v>15</v>
      </c>
    </row>
    <row r="36" spans="1:6" ht="24.75" customHeight="1" x14ac:dyDescent="0.2">
      <c r="A36" s="227" t="s">
        <v>165</v>
      </c>
      <c r="B36" s="31" t="s">
        <v>166</v>
      </c>
      <c r="C36" s="18">
        <v>84.65</v>
      </c>
      <c r="D36" s="18">
        <v>95.15</v>
      </c>
      <c r="E36" s="18">
        <v>10.5</v>
      </c>
      <c r="F36" s="19" t="s">
        <v>52</v>
      </c>
    </row>
    <row r="37" spans="1:6" ht="25.5" x14ac:dyDescent="0.2">
      <c r="A37" s="228"/>
      <c r="B37" s="31" t="s">
        <v>167</v>
      </c>
      <c r="C37" s="18">
        <v>95.15</v>
      </c>
      <c r="D37" s="18">
        <v>97.850000000000009</v>
      </c>
      <c r="E37" s="18">
        <v>2.7</v>
      </c>
      <c r="F37" s="19" t="s">
        <v>52</v>
      </c>
    </row>
    <row r="38" spans="1:6" ht="24" customHeight="1" x14ac:dyDescent="0.2">
      <c r="A38" s="24" t="s">
        <v>63</v>
      </c>
      <c r="B38" s="34" t="s">
        <v>168</v>
      </c>
      <c r="C38" s="18">
        <v>26.87</v>
      </c>
      <c r="D38" s="18">
        <v>32.57</v>
      </c>
      <c r="E38" s="18">
        <v>5.7</v>
      </c>
      <c r="F38" s="19" t="s">
        <v>15</v>
      </c>
    </row>
    <row r="39" spans="1:6" ht="18" customHeight="1" x14ac:dyDescent="0.2">
      <c r="A39" s="227" t="s">
        <v>169</v>
      </c>
      <c r="B39" s="34" t="s">
        <v>170</v>
      </c>
      <c r="C39" s="18">
        <v>57.39</v>
      </c>
      <c r="D39" s="18">
        <v>58.09</v>
      </c>
      <c r="E39" s="18">
        <v>0.7</v>
      </c>
      <c r="F39" s="19" t="s">
        <v>52</v>
      </c>
    </row>
    <row r="40" spans="1:6" ht="18" customHeight="1" thickBot="1" x14ac:dyDescent="0.25">
      <c r="A40" s="235"/>
      <c r="B40" s="101" t="s">
        <v>171</v>
      </c>
      <c r="C40" s="49">
        <v>58.09</v>
      </c>
      <c r="D40" s="49">
        <v>58.99</v>
      </c>
      <c r="E40" s="49">
        <v>0.9</v>
      </c>
      <c r="F40" s="51" t="s">
        <v>15</v>
      </c>
    </row>
    <row r="41" spans="1:6" ht="23.45" customHeight="1" x14ac:dyDescent="0.2">
      <c r="A41" s="84" t="s">
        <v>172</v>
      </c>
      <c r="B41" s="209" t="s">
        <v>173</v>
      </c>
      <c r="C41" s="43">
        <v>38.94</v>
      </c>
      <c r="D41" s="43">
        <v>39.58</v>
      </c>
      <c r="E41" s="43">
        <v>0.64</v>
      </c>
      <c r="F41" s="33" t="s">
        <v>52</v>
      </c>
    </row>
    <row r="42" spans="1:6" ht="18.75" customHeight="1" x14ac:dyDescent="0.2">
      <c r="A42" s="122" t="s">
        <v>174</v>
      </c>
      <c r="B42" s="127" t="s">
        <v>175</v>
      </c>
      <c r="C42" s="40">
        <v>57.93</v>
      </c>
      <c r="D42" s="40">
        <v>60.03</v>
      </c>
      <c r="E42" s="40">
        <v>2.1</v>
      </c>
      <c r="F42" s="125" t="s">
        <v>52</v>
      </c>
    </row>
    <row r="43" spans="1:6" ht="18.75" customHeight="1" x14ac:dyDescent="0.2">
      <c r="A43" s="109" t="s">
        <v>176</v>
      </c>
      <c r="B43" s="127" t="s">
        <v>177</v>
      </c>
      <c r="C43" s="40">
        <v>0</v>
      </c>
      <c r="D43" s="40">
        <v>8.59</v>
      </c>
      <c r="E43" s="40">
        <v>8.59</v>
      </c>
      <c r="F43" s="125" t="s">
        <v>52</v>
      </c>
    </row>
    <row r="44" spans="1:6" ht="26.25" customHeight="1" x14ac:dyDescent="0.2">
      <c r="A44" s="35" t="s">
        <v>178</v>
      </c>
      <c r="B44" s="36" t="s">
        <v>179</v>
      </c>
      <c r="C44" s="18">
        <v>0</v>
      </c>
      <c r="D44" s="18">
        <v>0.65</v>
      </c>
      <c r="E44" s="18">
        <v>0.65</v>
      </c>
      <c r="F44" s="19" t="s">
        <v>24</v>
      </c>
    </row>
    <row r="45" spans="1:6" ht="26.25" customHeight="1" x14ac:dyDescent="0.2">
      <c r="A45" s="227" t="s">
        <v>180</v>
      </c>
      <c r="B45" s="36" t="s">
        <v>181</v>
      </c>
      <c r="C45" s="97">
        <v>0</v>
      </c>
      <c r="D45" s="97">
        <v>0.34</v>
      </c>
      <c r="E45" s="97">
        <v>0.34</v>
      </c>
      <c r="F45" s="72" t="s">
        <v>15</v>
      </c>
    </row>
    <row r="46" spans="1:6" ht="26.25" customHeight="1" x14ac:dyDescent="0.2">
      <c r="A46" s="215"/>
      <c r="B46" s="31" t="s">
        <v>182</v>
      </c>
      <c r="C46" s="18">
        <v>4.93</v>
      </c>
      <c r="D46" s="18">
        <v>14.3</v>
      </c>
      <c r="E46" s="18">
        <f>D46-C46</f>
        <v>9.370000000000001</v>
      </c>
      <c r="F46" s="19" t="s">
        <v>15</v>
      </c>
    </row>
    <row r="47" spans="1:6" ht="18.75" customHeight="1" x14ac:dyDescent="0.2">
      <c r="A47" s="24" t="s">
        <v>183</v>
      </c>
      <c r="B47" s="36" t="s">
        <v>184</v>
      </c>
      <c r="C47" s="18">
        <v>0</v>
      </c>
      <c r="D47" s="18">
        <v>1.1399999999999999</v>
      </c>
      <c r="E47" s="18">
        <v>1.1399999999999999</v>
      </c>
      <c r="F47" s="19" t="s">
        <v>24</v>
      </c>
    </row>
    <row r="48" spans="1:6" ht="18.75" customHeight="1" x14ac:dyDescent="0.2">
      <c r="A48" s="41" t="s">
        <v>185</v>
      </c>
      <c r="B48" s="36" t="s">
        <v>186</v>
      </c>
      <c r="C48" s="18">
        <v>0</v>
      </c>
      <c r="D48" s="18">
        <v>1.28</v>
      </c>
      <c r="E48" s="18">
        <v>1.28</v>
      </c>
      <c r="F48" s="19" t="s">
        <v>24</v>
      </c>
    </row>
    <row r="49" spans="1:6" ht="25.5" x14ac:dyDescent="0.2">
      <c r="A49" s="216" t="s">
        <v>187</v>
      </c>
      <c r="B49" s="48" t="s">
        <v>188</v>
      </c>
      <c r="C49" s="40">
        <v>0</v>
      </c>
      <c r="D49" s="18">
        <v>9.5500000000000007</v>
      </c>
      <c r="E49" s="40">
        <v>9.5500000000000007</v>
      </c>
      <c r="F49" s="19" t="s">
        <v>15</v>
      </c>
    </row>
    <row r="50" spans="1:6" ht="18" customHeight="1" x14ac:dyDescent="0.2">
      <c r="A50" s="216"/>
      <c r="B50" s="34" t="s">
        <v>189</v>
      </c>
      <c r="C50" s="18">
        <v>9.5500000000000007</v>
      </c>
      <c r="D50" s="18">
        <v>18.18</v>
      </c>
      <c r="E50" s="18">
        <v>8.6300000000000008</v>
      </c>
      <c r="F50" s="19" t="s">
        <v>15</v>
      </c>
    </row>
    <row r="51" spans="1:6" ht="18.75" customHeight="1" x14ac:dyDescent="0.2">
      <c r="A51" s="41" t="s">
        <v>190</v>
      </c>
      <c r="B51" s="34" t="s">
        <v>191</v>
      </c>
      <c r="C51" s="18">
        <v>15.89</v>
      </c>
      <c r="D51" s="18">
        <v>25.89</v>
      </c>
      <c r="E51" s="18">
        <v>10</v>
      </c>
      <c r="F51" s="19" t="s">
        <v>15</v>
      </c>
    </row>
    <row r="52" spans="1:6" ht="18.75" customHeight="1" x14ac:dyDescent="0.2">
      <c r="A52" s="59" t="s">
        <v>192</v>
      </c>
      <c r="B52" s="36" t="s">
        <v>193</v>
      </c>
      <c r="C52" s="18">
        <v>0</v>
      </c>
      <c r="D52" s="18">
        <v>1.75</v>
      </c>
      <c r="E52" s="18">
        <v>1.75</v>
      </c>
      <c r="F52" s="157" t="s">
        <v>24</v>
      </c>
    </row>
    <row r="53" spans="1:6" ht="18.75" customHeight="1" x14ac:dyDescent="0.2">
      <c r="A53" s="73" t="s">
        <v>194</v>
      </c>
      <c r="B53" s="34" t="s">
        <v>195</v>
      </c>
      <c r="C53" s="18">
        <v>71.289999999999992</v>
      </c>
      <c r="D53" s="18">
        <v>72.169999999999987</v>
      </c>
      <c r="E53" s="18">
        <v>0.88</v>
      </c>
      <c r="F53" s="19" t="s">
        <v>52</v>
      </c>
    </row>
    <row r="54" spans="1:6" ht="26.25" thickBot="1" x14ac:dyDescent="0.25">
      <c r="A54" s="195" t="s">
        <v>196</v>
      </c>
      <c r="B54" s="114" t="s">
        <v>197</v>
      </c>
      <c r="C54" s="140">
        <v>0</v>
      </c>
      <c r="D54" s="140">
        <v>1</v>
      </c>
      <c r="E54" s="140">
        <v>1</v>
      </c>
      <c r="F54" s="197" t="s">
        <v>24</v>
      </c>
    </row>
    <row r="55" spans="1:6" ht="18" customHeight="1" thickBot="1" x14ac:dyDescent="0.25">
      <c r="A55" s="20"/>
      <c r="B55" s="17"/>
      <c r="C55" s="233" t="s">
        <v>67</v>
      </c>
      <c r="D55" s="234"/>
      <c r="E55" s="80">
        <f>SUM(E10:E54)</f>
        <v>256.58</v>
      </c>
      <c r="F55" s="11"/>
    </row>
    <row r="56" spans="1:6" ht="3.6" customHeight="1" x14ac:dyDescent="0.2"/>
    <row r="57" spans="1:6" ht="14.25" x14ac:dyDescent="0.2">
      <c r="A57" s="138" t="s">
        <v>132</v>
      </c>
      <c r="B57" s="139" t="s">
        <v>198</v>
      </c>
    </row>
  </sheetData>
  <mergeCells count="15">
    <mergeCell ref="C55:D55"/>
    <mergeCell ref="A49:A50"/>
    <mergeCell ref="A45:A46"/>
    <mergeCell ref="A39:A40"/>
    <mergeCell ref="A2:F2"/>
    <mergeCell ref="A3:F3"/>
    <mergeCell ref="A4:F4"/>
    <mergeCell ref="A5:F5"/>
    <mergeCell ref="A36:A37"/>
    <mergeCell ref="C8:E8"/>
    <mergeCell ref="A10:A14"/>
    <mergeCell ref="A15:A23"/>
    <mergeCell ref="A24:A28"/>
    <mergeCell ref="A33:A35"/>
    <mergeCell ref="A29:A31"/>
  </mergeCells>
  <phoneticPr fontId="0" type="noConversion"/>
  <printOptions horizontalCentered="1"/>
  <pageMargins left="0.78740157480314965" right="0.15748031496062992" top="0.59055118110236227" bottom="0.43307086614173229" header="0" footer="0.27559055118110237"/>
  <pageSetup scale="96"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2:F66"/>
  <sheetViews>
    <sheetView view="pageBreakPreview" zoomScale="115" zoomScaleNormal="100" zoomScaleSheetLayoutView="115"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199</v>
      </c>
      <c r="B6" s="4"/>
      <c r="C6" s="185"/>
      <c r="D6" s="5"/>
      <c r="E6" s="5"/>
      <c r="F6" s="2"/>
    </row>
    <row r="7" spans="1:6" ht="14.25" thickBot="1" x14ac:dyDescent="0.25">
      <c r="A7" s="6" t="s">
        <v>5</v>
      </c>
      <c r="B7" s="7"/>
      <c r="C7" s="8"/>
      <c r="D7" s="8"/>
      <c r="E7" s="8"/>
      <c r="F7" s="9"/>
    </row>
    <row r="8" spans="1:6" ht="15" thickBot="1" x14ac:dyDescent="0.25">
      <c r="A8" s="106" t="s">
        <v>1080</v>
      </c>
      <c r="B8" s="7"/>
      <c r="C8" s="217" t="s">
        <v>6</v>
      </c>
      <c r="D8" s="218"/>
      <c r="E8" s="219"/>
      <c r="F8" s="9"/>
    </row>
    <row r="9" spans="1:6" ht="13.5" thickBot="1" x14ac:dyDescent="0.25">
      <c r="A9" s="63" t="s">
        <v>7</v>
      </c>
      <c r="B9" s="64" t="s">
        <v>8</v>
      </c>
      <c r="C9" s="64" t="s">
        <v>9</v>
      </c>
      <c r="D9" s="64" t="s">
        <v>10</v>
      </c>
      <c r="E9" s="64" t="s">
        <v>11</v>
      </c>
      <c r="F9" s="39" t="s">
        <v>12</v>
      </c>
    </row>
    <row r="10" spans="1:6" ht="18" customHeight="1" x14ac:dyDescent="0.2">
      <c r="A10" s="225" t="s">
        <v>91</v>
      </c>
      <c r="B10" s="57" t="s">
        <v>200</v>
      </c>
      <c r="C10" s="43">
        <v>52.170000000000009</v>
      </c>
      <c r="D10" s="43">
        <f t="shared" ref="D10:D21" si="0">E10+C10</f>
        <v>67.77000000000001</v>
      </c>
      <c r="E10" s="43">
        <v>15.6</v>
      </c>
      <c r="F10" s="33" t="s">
        <v>52</v>
      </c>
    </row>
    <row r="11" spans="1:6" ht="25.5" x14ac:dyDescent="0.2">
      <c r="A11" s="216"/>
      <c r="B11" s="36" t="s">
        <v>201</v>
      </c>
      <c r="C11" s="18">
        <f>D10</f>
        <v>67.77000000000001</v>
      </c>
      <c r="D11" s="40">
        <f t="shared" si="0"/>
        <v>79.150000000000006</v>
      </c>
      <c r="E11" s="18">
        <v>11.38</v>
      </c>
      <c r="F11" s="19" t="s">
        <v>52</v>
      </c>
    </row>
    <row r="12" spans="1:6" ht="18" customHeight="1" x14ac:dyDescent="0.2">
      <c r="A12" s="215" t="s">
        <v>202</v>
      </c>
      <c r="B12" s="48" t="s">
        <v>203</v>
      </c>
      <c r="C12" s="40">
        <v>52.19</v>
      </c>
      <c r="D12" s="40">
        <f t="shared" si="0"/>
        <v>62.17</v>
      </c>
      <c r="E12" s="40">
        <v>9.98</v>
      </c>
      <c r="F12" s="125" t="s">
        <v>52</v>
      </c>
    </row>
    <row r="13" spans="1:6" ht="18" customHeight="1" x14ac:dyDescent="0.2">
      <c r="A13" s="215"/>
      <c r="B13" s="124" t="s">
        <v>204</v>
      </c>
      <c r="C13" s="18">
        <f>D12</f>
        <v>62.17</v>
      </c>
      <c r="D13" s="40">
        <f t="shared" si="0"/>
        <v>71.42</v>
      </c>
      <c r="E13" s="18">
        <v>9.25</v>
      </c>
      <c r="F13" s="19" t="s">
        <v>52</v>
      </c>
    </row>
    <row r="14" spans="1:6" ht="25.5" x14ac:dyDescent="0.2">
      <c r="A14" s="216"/>
      <c r="B14" s="36" t="s">
        <v>205</v>
      </c>
      <c r="C14" s="18">
        <f>D13</f>
        <v>71.42</v>
      </c>
      <c r="D14" s="40">
        <f t="shared" si="0"/>
        <v>75.58</v>
      </c>
      <c r="E14" s="18">
        <v>4.16</v>
      </c>
      <c r="F14" s="19" t="s">
        <v>52</v>
      </c>
    </row>
    <row r="15" spans="1:6" ht="25.5" x14ac:dyDescent="0.2">
      <c r="A15" s="216" t="s">
        <v>202</v>
      </c>
      <c r="B15" s="36" t="s">
        <v>206</v>
      </c>
      <c r="C15" s="18">
        <f>D14</f>
        <v>75.58</v>
      </c>
      <c r="D15" s="40">
        <f t="shared" si="0"/>
        <v>83.27</v>
      </c>
      <c r="E15" s="18">
        <v>7.69</v>
      </c>
      <c r="F15" s="72" t="s">
        <v>52</v>
      </c>
    </row>
    <row r="16" spans="1:6" ht="15.95" customHeight="1" x14ac:dyDescent="0.2">
      <c r="A16" s="216"/>
      <c r="B16" s="36" t="s">
        <v>207</v>
      </c>
      <c r="C16" s="18">
        <f t="shared" ref="C16:C22" si="1">D15</f>
        <v>83.27</v>
      </c>
      <c r="D16" s="40">
        <f t="shared" si="0"/>
        <v>86.02</v>
      </c>
      <c r="E16" s="18">
        <v>2.75</v>
      </c>
      <c r="F16" s="72" t="s">
        <v>52</v>
      </c>
    </row>
    <row r="17" spans="1:6" ht="25.5" x14ac:dyDescent="0.2">
      <c r="A17" s="216"/>
      <c r="B17" s="36" t="s">
        <v>208</v>
      </c>
      <c r="C17" s="18">
        <f t="shared" si="1"/>
        <v>86.02</v>
      </c>
      <c r="D17" s="40">
        <f t="shared" si="0"/>
        <v>87.24</v>
      </c>
      <c r="E17" s="18">
        <v>1.22</v>
      </c>
      <c r="F17" s="72" t="s">
        <v>52</v>
      </c>
    </row>
    <row r="18" spans="1:6" ht="25.5" x14ac:dyDescent="0.2">
      <c r="A18" s="216"/>
      <c r="B18" s="36" t="s">
        <v>209</v>
      </c>
      <c r="C18" s="18">
        <f t="shared" si="1"/>
        <v>87.24</v>
      </c>
      <c r="D18" s="40">
        <f t="shared" si="0"/>
        <v>88.339999999999989</v>
      </c>
      <c r="E18" s="18">
        <v>1.1000000000000001</v>
      </c>
      <c r="F18" s="72" t="s">
        <v>52</v>
      </c>
    </row>
    <row r="19" spans="1:6" ht="25.5" x14ac:dyDescent="0.2">
      <c r="A19" s="216"/>
      <c r="B19" s="36" t="s">
        <v>210</v>
      </c>
      <c r="C19" s="18">
        <f t="shared" si="1"/>
        <v>88.339999999999989</v>
      </c>
      <c r="D19" s="40">
        <f t="shared" si="0"/>
        <v>91.589999999999989</v>
      </c>
      <c r="E19" s="18">
        <v>3.25</v>
      </c>
      <c r="F19" s="72" t="s">
        <v>52</v>
      </c>
    </row>
    <row r="20" spans="1:6" ht="38.25" x14ac:dyDescent="0.2">
      <c r="A20" s="216"/>
      <c r="B20" s="36" t="s">
        <v>211</v>
      </c>
      <c r="C20" s="18">
        <f t="shared" si="1"/>
        <v>91.589999999999989</v>
      </c>
      <c r="D20" s="40">
        <f t="shared" si="0"/>
        <v>92.679999999999993</v>
      </c>
      <c r="E20" s="18">
        <v>1.0900000000000034</v>
      </c>
      <c r="F20" s="72" t="s">
        <v>52</v>
      </c>
    </row>
    <row r="21" spans="1:6" ht="25.5" x14ac:dyDescent="0.2">
      <c r="A21" s="216"/>
      <c r="B21" s="36" t="s">
        <v>212</v>
      </c>
      <c r="C21" s="18">
        <f t="shared" si="1"/>
        <v>92.679999999999993</v>
      </c>
      <c r="D21" s="40">
        <f t="shared" si="0"/>
        <v>100.17999999999999</v>
      </c>
      <c r="E21" s="18">
        <v>7.5</v>
      </c>
      <c r="F21" s="72" t="s">
        <v>52</v>
      </c>
    </row>
    <row r="22" spans="1:6" ht="25.5" x14ac:dyDescent="0.2">
      <c r="A22" s="216"/>
      <c r="B22" s="36" t="s">
        <v>213</v>
      </c>
      <c r="C22" s="18">
        <f t="shared" si="1"/>
        <v>100.17999999999999</v>
      </c>
      <c r="D22" s="18">
        <f t="shared" ref="D22:D27" si="2">C22+E22</f>
        <v>107.25999999999999</v>
      </c>
      <c r="E22" s="18">
        <v>7.08</v>
      </c>
      <c r="F22" s="72" t="s">
        <v>52</v>
      </c>
    </row>
    <row r="23" spans="1:6" ht="25.5" x14ac:dyDescent="0.2">
      <c r="A23" s="216" t="s">
        <v>214</v>
      </c>
      <c r="B23" s="158" t="s">
        <v>215</v>
      </c>
      <c r="C23" s="18">
        <v>47.35</v>
      </c>
      <c r="D23" s="18">
        <f t="shared" si="2"/>
        <v>52.19</v>
      </c>
      <c r="E23" s="18">
        <v>4.84</v>
      </c>
      <c r="F23" s="19" t="s">
        <v>52</v>
      </c>
    </row>
    <row r="24" spans="1:6" ht="17.100000000000001" customHeight="1" x14ac:dyDescent="0.2">
      <c r="A24" s="216"/>
      <c r="B24" s="31" t="s">
        <v>216</v>
      </c>
      <c r="C24" s="18">
        <f>D23</f>
        <v>52.19</v>
      </c>
      <c r="D24" s="18">
        <f t="shared" si="2"/>
        <v>62.44</v>
      </c>
      <c r="E24" s="18">
        <v>10.25</v>
      </c>
      <c r="F24" s="19" t="s">
        <v>52</v>
      </c>
    </row>
    <row r="25" spans="1:6" ht="17.100000000000001" customHeight="1" x14ac:dyDescent="0.2">
      <c r="A25" s="216"/>
      <c r="B25" s="31" t="s">
        <v>217</v>
      </c>
      <c r="C25" s="18">
        <f>D24</f>
        <v>62.44</v>
      </c>
      <c r="D25" s="18">
        <f t="shared" si="2"/>
        <v>85.679999999999993</v>
      </c>
      <c r="E25" s="18">
        <v>23.24</v>
      </c>
      <c r="F25" s="19" t="s">
        <v>47</v>
      </c>
    </row>
    <row r="26" spans="1:6" ht="17.100000000000001" customHeight="1" x14ac:dyDescent="0.2">
      <c r="A26" s="216"/>
      <c r="B26" s="36" t="s">
        <v>218</v>
      </c>
      <c r="C26" s="18">
        <f>D25</f>
        <v>85.679999999999993</v>
      </c>
      <c r="D26" s="18">
        <f t="shared" si="2"/>
        <v>95.25</v>
      </c>
      <c r="E26" s="18">
        <v>9.57</v>
      </c>
      <c r="F26" s="19" t="s">
        <v>47</v>
      </c>
    </row>
    <row r="27" spans="1:6" ht="17.100000000000001" customHeight="1" x14ac:dyDescent="0.2">
      <c r="A27" s="216"/>
      <c r="B27" s="36" t="s">
        <v>219</v>
      </c>
      <c r="C27" s="18">
        <f>D26</f>
        <v>95.25</v>
      </c>
      <c r="D27" s="18">
        <f t="shared" si="2"/>
        <v>95.72</v>
      </c>
      <c r="E27" s="18">
        <v>0.47</v>
      </c>
      <c r="F27" s="19" t="s">
        <v>47</v>
      </c>
    </row>
    <row r="28" spans="1:6" ht="17.100000000000001" customHeight="1" x14ac:dyDescent="0.2">
      <c r="A28" s="24" t="s">
        <v>220</v>
      </c>
      <c r="B28" s="36" t="s">
        <v>221</v>
      </c>
      <c r="C28" s="18">
        <v>62.080000000000013</v>
      </c>
      <c r="D28" s="18">
        <v>62.960000000000015</v>
      </c>
      <c r="E28" s="18">
        <v>0.88</v>
      </c>
      <c r="F28" s="19" t="s">
        <v>52</v>
      </c>
    </row>
    <row r="29" spans="1:6" ht="17.100000000000001" customHeight="1" x14ac:dyDescent="0.2">
      <c r="A29" s="24" t="s">
        <v>222</v>
      </c>
      <c r="B29" s="31" t="s">
        <v>223</v>
      </c>
      <c r="C29" s="18">
        <v>62.150000000000006</v>
      </c>
      <c r="D29" s="18">
        <v>63.150000000000006</v>
      </c>
      <c r="E29" s="18">
        <v>1</v>
      </c>
      <c r="F29" s="19" t="s">
        <v>52</v>
      </c>
    </row>
    <row r="30" spans="1:6" ht="17.100000000000001" customHeight="1" x14ac:dyDescent="0.2">
      <c r="A30" s="24" t="s">
        <v>224</v>
      </c>
      <c r="B30" s="31" t="s">
        <v>225</v>
      </c>
      <c r="C30" s="18">
        <v>71.63000000000001</v>
      </c>
      <c r="D30" s="18">
        <v>72.190000000000012</v>
      </c>
      <c r="E30" s="18">
        <v>0.56000000000000005</v>
      </c>
      <c r="F30" s="19" t="s">
        <v>52</v>
      </c>
    </row>
    <row r="31" spans="1:6" ht="25.5" x14ac:dyDescent="0.2">
      <c r="A31" s="24" t="s">
        <v>226</v>
      </c>
      <c r="B31" s="36" t="s">
        <v>227</v>
      </c>
      <c r="C31" s="18">
        <v>0</v>
      </c>
      <c r="D31" s="18">
        <v>3.2</v>
      </c>
      <c r="E31" s="18">
        <v>3.2</v>
      </c>
      <c r="F31" s="19" t="s">
        <v>24</v>
      </c>
    </row>
    <row r="32" spans="1:6" ht="25.5" x14ac:dyDescent="0.2">
      <c r="A32" s="24" t="s">
        <v>228</v>
      </c>
      <c r="B32" s="36" t="s">
        <v>229</v>
      </c>
      <c r="C32" s="18">
        <v>72.42</v>
      </c>
      <c r="D32" s="40">
        <f>C32+E32</f>
        <v>77.95</v>
      </c>
      <c r="E32" s="18">
        <v>5.53</v>
      </c>
      <c r="F32" s="19" t="s">
        <v>15</v>
      </c>
    </row>
    <row r="33" spans="1:6" ht="25.5" x14ac:dyDescent="0.2">
      <c r="A33" s="227" t="s">
        <v>230</v>
      </c>
      <c r="B33" s="36" t="s">
        <v>231</v>
      </c>
      <c r="C33" s="18">
        <f>D32</f>
        <v>77.95</v>
      </c>
      <c r="D33" s="40">
        <f>C33+E33</f>
        <v>84.72</v>
      </c>
      <c r="E33" s="18">
        <v>6.77</v>
      </c>
      <c r="F33" s="19" t="s">
        <v>15</v>
      </c>
    </row>
    <row r="34" spans="1:6" ht="24" customHeight="1" x14ac:dyDescent="0.2">
      <c r="A34" s="215"/>
      <c r="B34" s="36" t="s">
        <v>232</v>
      </c>
      <c r="C34" s="18">
        <f>D33</f>
        <v>84.72</v>
      </c>
      <c r="D34" s="40">
        <f>C34+E34</f>
        <v>91.23</v>
      </c>
      <c r="E34" s="18">
        <v>6.51</v>
      </c>
      <c r="F34" s="19" t="s">
        <v>15</v>
      </c>
    </row>
    <row r="35" spans="1:6" ht="25.5" x14ac:dyDescent="0.2">
      <c r="A35" s="227" t="s">
        <v>233</v>
      </c>
      <c r="B35" s="36" t="s">
        <v>234</v>
      </c>
      <c r="C35" s="30">
        <v>0</v>
      </c>
      <c r="D35" s="30">
        <v>1.9</v>
      </c>
      <c r="E35" s="30">
        <v>1.9</v>
      </c>
      <c r="F35" s="53" t="s">
        <v>24</v>
      </c>
    </row>
    <row r="36" spans="1:6" ht="27" customHeight="1" x14ac:dyDescent="0.2">
      <c r="A36" s="228"/>
      <c r="B36" s="36" t="s">
        <v>235</v>
      </c>
      <c r="C36" s="30">
        <v>1.9</v>
      </c>
      <c r="D36" s="30">
        <v>4.62</v>
      </c>
      <c r="E36" s="30">
        <v>2.72</v>
      </c>
      <c r="F36" s="53" t="s">
        <v>24</v>
      </c>
    </row>
    <row r="37" spans="1:6" ht="26.25" thickBot="1" x14ac:dyDescent="0.25">
      <c r="A37" s="235"/>
      <c r="B37" s="76" t="s">
        <v>236</v>
      </c>
      <c r="C37" s="126">
        <v>86.15</v>
      </c>
      <c r="D37" s="126">
        <v>86.76</v>
      </c>
      <c r="E37" s="126">
        <v>0.61</v>
      </c>
      <c r="F37" s="77" t="s">
        <v>52</v>
      </c>
    </row>
    <row r="38" spans="1:6" ht="25.5" x14ac:dyDescent="0.2">
      <c r="A38" s="228" t="s">
        <v>233</v>
      </c>
      <c r="B38" s="48" t="s">
        <v>237</v>
      </c>
      <c r="C38" s="144">
        <v>86.76</v>
      </c>
      <c r="D38" s="144">
        <v>87.4</v>
      </c>
      <c r="E38" s="144">
        <v>0.64</v>
      </c>
      <c r="F38" s="110" t="s">
        <v>52</v>
      </c>
    </row>
    <row r="39" spans="1:6" ht="25.5" x14ac:dyDescent="0.2">
      <c r="A39" s="228"/>
      <c r="B39" s="48" t="s">
        <v>238</v>
      </c>
      <c r="C39" s="40">
        <v>10.16</v>
      </c>
      <c r="D39" s="40">
        <f t="shared" ref="D39:D45" si="3">C39+E39</f>
        <v>17.100000000000001</v>
      </c>
      <c r="E39" s="40">
        <v>6.94</v>
      </c>
      <c r="F39" s="125" t="s">
        <v>24</v>
      </c>
    </row>
    <row r="40" spans="1:6" ht="18" customHeight="1" x14ac:dyDescent="0.2">
      <c r="A40" s="228"/>
      <c r="B40" s="36" t="s">
        <v>239</v>
      </c>
      <c r="C40" s="18">
        <v>16.82</v>
      </c>
      <c r="D40" s="40">
        <f t="shared" si="3"/>
        <v>25.89</v>
      </c>
      <c r="E40" s="18">
        <v>9.07</v>
      </c>
      <c r="F40" s="19" t="s">
        <v>24</v>
      </c>
    </row>
    <row r="41" spans="1:6" ht="18" customHeight="1" x14ac:dyDescent="0.2">
      <c r="A41" s="215"/>
      <c r="B41" s="36" t="s">
        <v>240</v>
      </c>
      <c r="C41" s="18">
        <v>25.71</v>
      </c>
      <c r="D41" s="40">
        <f t="shared" si="3"/>
        <v>33.61</v>
      </c>
      <c r="E41" s="18">
        <v>7.9</v>
      </c>
      <c r="F41" s="19" t="s">
        <v>24</v>
      </c>
    </row>
    <row r="42" spans="1:6" ht="25.5" x14ac:dyDescent="0.2">
      <c r="A42" s="216" t="s">
        <v>241</v>
      </c>
      <c r="B42" s="36" t="s">
        <v>242</v>
      </c>
      <c r="C42" s="18">
        <v>0</v>
      </c>
      <c r="D42" s="18">
        <f t="shared" si="3"/>
        <v>0.71</v>
      </c>
      <c r="E42" s="18">
        <v>0.71</v>
      </c>
      <c r="F42" s="19" t="s">
        <v>15</v>
      </c>
    </row>
    <row r="43" spans="1:6" ht="16.5" customHeight="1" x14ac:dyDescent="0.2">
      <c r="A43" s="216"/>
      <c r="B43" s="36" t="s">
        <v>243</v>
      </c>
      <c r="C43" s="30">
        <v>0</v>
      </c>
      <c r="D43" s="18">
        <f t="shared" si="3"/>
        <v>0.48</v>
      </c>
      <c r="E43" s="30">
        <v>0.48</v>
      </c>
      <c r="F43" s="53" t="s">
        <v>15</v>
      </c>
    </row>
    <row r="44" spans="1:6" ht="16.5" customHeight="1" x14ac:dyDescent="0.2">
      <c r="A44" s="216"/>
      <c r="B44" s="36" t="s">
        <v>244</v>
      </c>
      <c r="C44" s="30">
        <v>0</v>
      </c>
      <c r="D44" s="18">
        <f t="shared" si="3"/>
        <v>1.21</v>
      </c>
      <c r="E44" s="30">
        <v>1.21</v>
      </c>
      <c r="F44" s="53" t="s">
        <v>15</v>
      </c>
    </row>
    <row r="45" spans="1:6" ht="39.75" customHeight="1" x14ac:dyDescent="0.2">
      <c r="A45" s="216"/>
      <c r="B45" s="36" t="s">
        <v>245</v>
      </c>
      <c r="C45" s="30">
        <v>0</v>
      </c>
      <c r="D45" s="18">
        <f t="shared" si="3"/>
        <v>3.23</v>
      </c>
      <c r="E45" s="30">
        <v>3.23</v>
      </c>
      <c r="F45" s="53" t="s">
        <v>15</v>
      </c>
    </row>
    <row r="46" spans="1:6" ht="18" customHeight="1" x14ac:dyDescent="0.2">
      <c r="A46" s="24" t="s">
        <v>246</v>
      </c>
      <c r="B46" s="36" t="s">
        <v>247</v>
      </c>
      <c r="C46" s="18">
        <v>0</v>
      </c>
      <c r="D46" s="18">
        <v>0.88</v>
      </c>
      <c r="E46" s="18">
        <v>0.88</v>
      </c>
      <c r="F46" s="19" t="s">
        <v>24</v>
      </c>
    </row>
    <row r="47" spans="1:6" ht="25.5" x14ac:dyDescent="0.2">
      <c r="A47" s="216" t="s">
        <v>248</v>
      </c>
      <c r="B47" s="36" t="s">
        <v>249</v>
      </c>
      <c r="C47" s="30">
        <v>0</v>
      </c>
      <c r="D47" s="30">
        <v>3.11</v>
      </c>
      <c r="E47" s="30">
        <v>3.11</v>
      </c>
      <c r="F47" s="53" t="s">
        <v>24</v>
      </c>
    </row>
    <row r="48" spans="1:6" ht="25.5" x14ac:dyDescent="0.2">
      <c r="A48" s="216"/>
      <c r="B48" s="36" t="s">
        <v>250</v>
      </c>
      <c r="C48" s="18">
        <v>0</v>
      </c>
      <c r="D48" s="18">
        <v>2.56</v>
      </c>
      <c r="E48" s="18">
        <v>2.56</v>
      </c>
      <c r="F48" s="19" t="s">
        <v>24</v>
      </c>
    </row>
    <row r="49" spans="1:6" ht="18" customHeight="1" x14ac:dyDescent="0.2">
      <c r="A49" s="216" t="s">
        <v>251</v>
      </c>
      <c r="B49" s="31" t="s">
        <v>252</v>
      </c>
      <c r="C49" s="30">
        <v>2.56</v>
      </c>
      <c r="D49" s="30">
        <v>8.5500000000000007</v>
      </c>
      <c r="E49" s="30">
        <v>5.99</v>
      </c>
      <c r="F49" s="53" t="s">
        <v>24</v>
      </c>
    </row>
    <row r="50" spans="1:6" ht="25.5" x14ac:dyDescent="0.2">
      <c r="A50" s="216"/>
      <c r="B50" s="36" t="s">
        <v>253</v>
      </c>
      <c r="C50" s="30">
        <v>8.5500000000000007</v>
      </c>
      <c r="D50" s="30">
        <v>12.23</v>
      </c>
      <c r="E50" s="30">
        <v>3.68</v>
      </c>
      <c r="F50" s="53" t="s">
        <v>24</v>
      </c>
    </row>
    <row r="51" spans="1:6" x14ac:dyDescent="0.2">
      <c r="A51" s="24" t="s">
        <v>254</v>
      </c>
      <c r="B51" s="52" t="s">
        <v>255</v>
      </c>
      <c r="C51" s="18">
        <v>0</v>
      </c>
      <c r="D51" s="18">
        <v>5.45</v>
      </c>
      <c r="E51" s="18">
        <v>5.45</v>
      </c>
      <c r="F51" s="19" t="s">
        <v>15</v>
      </c>
    </row>
    <row r="52" spans="1:6" ht="18" customHeight="1" x14ac:dyDescent="0.2">
      <c r="A52" s="41" t="s">
        <v>256</v>
      </c>
      <c r="B52" s="31" t="s">
        <v>257</v>
      </c>
      <c r="C52" s="30">
        <v>66.72</v>
      </c>
      <c r="D52" s="30">
        <v>73.05</v>
      </c>
      <c r="E52" s="30">
        <v>6.33</v>
      </c>
      <c r="F52" s="53" t="s">
        <v>24</v>
      </c>
    </row>
    <row r="53" spans="1:6" ht="18" customHeight="1" x14ac:dyDescent="0.2">
      <c r="A53" s="216" t="s">
        <v>258</v>
      </c>
      <c r="B53" s="36" t="s">
        <v>259</v>
      </c>
      <c r="C53" s="18">
        <v>63.650000000000006</v>
      </c>
      <c r="D53" s="18">
        <f>C53+E53</f>
        <v>70.150000000000006</v>
      </c>
      <c r="E53" s="18">
        <v>6.5</v>
      </c>
      <c r="F53" s="19" t="s">
        <v>15</v>
      </c>
    </row>
    <row r="54" spans="1:6" ht="25.5" x14ac:dyDescent="0.2">
      <c r="A54" s="216"/>
      <c r="B54" s="36" t="s">
        <v>260</v>
      </c>
      <c r="C54" s="30">
        <f>D53</f>
        <v>70.150000000000006</v>
      </c>
      <c r="D54" s="18">
        <f>C54+E54</f>
        <v>73.45</v>
      </c>
      <c r="E54" s="30">
        <v>3.3</v>
      </c>
      <c r="F54" s="53" t="s">
        <v>15</v>
      </c>
    </row>
    <row r="55" spans="1:6" ht="18" customHeight="1" x14ac:dyDescent="0.2">
      <c r="A55" s="24" t="s">
        <v>261</v>
      </c>
      <c r="B55" s="36" t="s">
        <v>262</v>
      </c>
      <c r="C55" s="18">
        <v>63.960000000000008</v>
      </c>
      <c r="D55" s="18">
        <v>66.110000000000014</v>
      </c>
      <c r="E55" s="18">
        <v>2.15</v>
      </c>
      <c r="F55" s="19" t="s">
        <v>15</v>
      </c>
    </row>
    <row r="56" spans="1:6" ht="27" customHeight="1" x14ac:dyDescent="0.2">
      <c r="A56" s="41" t="s">
        <v>263</v>
      </c>
      <c r="B56" s="36" t="s">
        <v>264</v>
      </c>
      <c r="C56" s="30">
        <v>0</v>
      </c>
      <c r="D56" s="30">
        <v>5.14</v>
      </c>
      <c r="E56" s="30">
        <v>5.14</v>
      </c>
      <c r="F56" s="53" t="s">
        <v>15</v>
      </c>
    </row>
    <row r="57" spans="1:6" ht="15.95" customHeight="1" x14ac:dyDescent="0.2">
      <c r="A57" s="24" t="s">
        <v>265</v>
      </c>
      <c r="B57" s="31" t="s">
        <v>266</v>
      </c>
      <c r="C57" s="18">
        <v>0</v>
      </c>
      <c r="D57" s="18">
        <f>C57+E57</f>
        <v>11.29</v>
      </c>
      <c r="E57" s="18">
        <v>11.29</v>
      </c>
      <c r="F57" s="19" t="s">
        <v>15</v>
      </c>
    </row>
    <row r="58" spans="1:6" ht="25.5" x14ac:dyDescent="0.2">
      <c r="A58" s="44" t="s">
        <v>267</v>
      </c>
      <c r="B58" s="52" t="s">
        <v>268</v>
      </c>
      <c r="C58" s="159">
        <v>4.1399999999999997</v>
      </c>
      <c r="D58" s="159">
        <v>14.17</v>
      </c>
      <c r="E58" s="159">
        <v>10.029999999999999</v>
      </c>
      <c r="F58" s="90" t="s">
        <v>15</v>
      </c>
    </row>
    <row r="59" spans="1:6" ht="25.5" x14ac:dyDescent="0.2">
      <c r="A59" s="44" t="s">
        <v>269</v>
      </c>
      <c r="B59" s="52" t="s">
        <v>270</v>
      </c>
      <c r="C59" s="159">
        <v>0</v>
      </c>
      <c r="D59" s="159">
        <v>0.83</v>
      </c>
      <c r="E59" s="159">
        <v>0.83</v>
      </c>
      <c r="F59" s="90" t="s">
        <v>15</v>
      </c>
    </row>
    <row r="60" spans="1:6" ht="25.5" x14ac:dyDescent="0.2">
      <c r="A60" s="73" t="s">
        <v>271</v>
      </c>
      <c r="B60" s="36" t="s">
        <v>272</v>
      </c>
      <c r="C60" s="30">
        <v>75.780000000000015</v>
      </c>
      <c r="D60" s="30">
        <v>79.030000000000015</v>
      </c>
      <c r="E60" s="30">
        <v>3.25</v>
      </c>
      <c r="F60" s="19" t="s">
        <v>52</v>
      </c>
    </row>
    <row r="61" spans="1:6" ht="15.95" customHeight="1" x14ac:dyDescent="0.2">
      <c r="A61" s="109" t="s">
        <v>273</v>
      </c>
      <c r="B61" s="48" t="s">
        <v>274</v>
      </c>
      <c r="C61" s="40">
        <v>0</v>
      </c>
      <c r="D61" s="40">
        <v>9.6</v>
      </c>
      <c r="E61" s="40">
        <v>9.6</v>
      </c>
      <c r="F61" s="125" t="s">
        <v>15</v>
      </c>
    </row>
    <row r="62" spans="1:6" ht="15.95" customHeight="1" x14ac:dyDescent="0.2">
      <c r="A62" s="41" t="s">
        <v>275</v>
      </c>
      <c r="B62" s="36" t="s">
        <v>276</v>
      </c>
      <c r="C62" s="30">
        <v>94.660000000000011</v>
      </c>
      <c r="D62" s="30">
        <f>C62+E62</f>
        <v>95.490000000000009</v>
      </c>
      <c r="E62" s="30">
        <v>0.83</v>
      </c>
      <c r="F62" s="53" t="s">
        <v>24</v>
      </c>
    </row>
    <row r="63" spans="1:6" ht="15.95" customHeight="1" x14ac:dyDescent="0.2">
      <c r="A63" s="73" t="s">
        <v>277</v>
      </c>
      <c r="B63" s="36" t="s">
        <v>278</v>
      </c>
      <c r="C63" s="30">
        <v>67.670000000000016</v>
      </c>
      <c r="D63" s="30">
        <f>C63+E63</f>
        <v>69.360000000000014</v>
      </c>
      <c r="E63" s="30">
        <v>1.69</v>
      </c>
      <c r="F63" s="53" t="s">
        <v>24</v>
      </c>
    </row>
    <row r="64" spans="1:6" ht="27" customHeight="1" x14ac:dyDescent="0.2">
      <c r="A64" s="73" t="s">
        <v>279</v>
      </c>
      <c r="B64" s="36" t="s">
        <v>280</v>
      </c>
      <c r="C64" s="30">
        <v>0</v>
      </c>
      <c r="D64" s="30">
        <v>0.2</v>
      </c>
      <c r="E64" s="30">
        <v>0.2</v>
      </c>
      <c r="F64" s="75" t="s">
        <v>24</v>
      </c>
    </row>
    <row r="65" spans="1:6" ht="27" customHeight="1" thickBot="1" x14ac:dyDescent="0.25">
      <c r="A65" s="195" t="s">
        <v>281</v>
      </c>
      <c r="B65" s="154" t="s">
        <v>282</v>
      </c>
      <c r="C65" s="202">
        <v>0</v>
      </c>
      <c r="D65" s="202">
        <v>0.28999999999999998</v>
      </c>
      <c r="E65" s="202">
        <v>0.28999999999999998</v>
      </c>
      <c r="F65" s="203" t="s">
        <v>24</v>
      </c>
    </row>
    <row r="66" spans="1:6" ht="18" customHeight="1" thickBot="1" x14ac:dyDescent="0.25">
      <c r="A66" s="20"/>
      <c r="B66" s="17"/>
      <c r="C66" s="222" t="s">
        <v>67</v>
      </c>
      <c r="D66" s="223"/>
      <c r="E66" s="79">
        <f>SUBTOTAL(9,E10:E65)</f>
        <v>273.38</v>
      </c>
      <c r="F66" s="11"/>
    </row>
  </sheetData>
  <mergeCells count="17">
    <mergeCell ref="A2:F2"/>
    <mergeCell ref="A3:F3"/>
    <mergeCell ref="A4:F4"/>
    <mergeCell ref="A5:F5"/>
    <mergeCell ref="A23:A27"/>
    <mergeCell ref="A10:A11"/>
    <mergeCell ref="A15:A22"/>
    <mergeCell ref="A12:A14"/>
    <mergeCell ref="A33:A34"/>
    <mergeCell ref="A35:A37"/>
    <mergeCell ref="A38:A41"/>
    <mergeCell ref="C8:E8"/>
    <mergeCell ref="C66:D66"/>
    <mergeCell ref="A53:A54"/>
    <mergeCell ref="A47:A48"/>
    <mergeCell ref="A49:A50"/>
    <mergeCell ref="A42:A45"/>
  </mergeCells>
  <phoneticPr fontId="0" type="noConversion"/>
  <printOptions horizontalCentered="1"/>
  <pageMargins left="0.78740157480314965" right="0.15748031496062992" top="0.59055118110236227" bottom="0.43307086614173229" header="0" footer="0.27559055118110237"/>
  <pageSetup scale="96" fitToHeight="3"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2:F120"/>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283</v>
      </c>
      <c r="B6" s="4"/>
      <c r="C6" s="185"/>
      <c r="D6" s="5"/>
      <c r="E6" s="5"/>
      <c r="F6" s="2"/>
    </row>
    <row r="7" spans="1:6" ht="14.25" thickBot="1" x14ac:dyDescent="0.25">
      <c r="A7" s="6" t="s">
        <v>5</v>
      </c>
      <c r="B7" s="7"/>
      <c r="C7" s="8"/>
      <c r="D7" s="8"/>
      <c r="E7" s="8"/>
      <c r="F7" s="9"/>
    </row>
    <row r="8" spans="1:6" ht="15" thickBot="1" x14ac:dyDescent="0.25">
      <c r="A8" s="106" t="s">
        <v>1080</v>
      </c>
      <c r="B8" s="10"/>
      <c r="C8" s="217" t="s">
        <v>6</v>
      </c>
      <c r="D8" s="218"/>
      <c r="E8" s="219"/>
      <c r="F8" s="11"/>
    </row>
    <row r="9" spans="1:6" ht="13.5" thickBot="1" x14ac:dyDescent="0.25">
      <c r="A9" s="63" t="s">
        <v>7</v>
      </c>
      <c r="B9" s="64" t="s">
        <v>8</v>
      </c>
      <c r="C9" s="64" t="s">
        <v>9</v>
      </c>
      <c r="D9" s="64" t="s">
        <v>10</v>
      </c>
      <c r="E9" s="64" t="s">
        <v>11</v>
      </c>
      <c r="F9" s="85" t="s">
        <v>12</v>
      </c>
    </row>
    <row r="10" spans="1:6" ht="33.75" customHeight="1" x14ac:dyDescent="0.2">
      <c r="A10" s="225" t="s">
        <v>69</v>
      </c>
      <c r="B10" s="86" t="s">
        <v>284</v>
      </c>
      <c r="C10" s="91">
        <v>5.9</v>
      </c>
      <c r="D10" s="91">
        <v>13.31</v>
      </c>
      <c r="E10" s="91">
        <v>7.41</v>
      </c>
      <c r="F10" s="87" t="s">
        <v>60</v>
      </c>
    </row>
    <row r="11" spans="1:6" ht="33" customHeight="1" x14ac:dyDescent="0.2">
      <c r="A11" s="216"/>
      <c r="B11" s="81" t="s">
        <v>285</v>
      </c>
      <c r="C11" s="92">
        <v>13.31</v>
      </c>
      <c r="D11" s="92">
        <v>22.23</v>
      </c>
      <c r="E11" s="92">
        <v>8.92</v>
      </c>
      <c r="F11" s="88" t="s">
        <v>60</v>
      </c>
    </row>
    <row r="12" spans="1:6" ht="22.5" customHeight="1" x14ac:dyDescent="0.2">
      <c r="A12" s="216"/>
      <c r="B12" s="81" t="s">
        <v>286</v>
      </c>
      <c r="C12" s="92">
        <v>22.23</v>
      </c>
      <c r="D12" s="92">
        <v>28.86</v>
      </c>
      <c r="E12" s="92">
        <v>6.63</v>
      </c>
      <c r="F12" s="88" t="s">
        <v>60</v>
      </c>
    </row>
    <row r="13" spans="1:6" ht="24" customHeight="1" x14ac:dyDescent="0.2">
      <c r="A13" s="215"/>
      <c r="B13" s="152" t="s">
        <v>287</v>
      </c>
      <c r="C13" s="92">
        <v>28.86</v>
      </c>
      <c r="D13" s="92">
        <v>34.85</v>
      </c>
      <c r="E13" s="92">
        <v>5.99</v>
      </c>
      <c r="F13" s="88" t="s">
        <v>60</v>
      </c>
    </row>
    <row r="14" spans="1:6" ht="18" customHeight="1" x14ac:dyDescent="0.2">
      <c r="A14" s="216"/>
      <c r="B14" s="81" t="s">
        <v>288</v>
      </c>
      <c r="C14" s="92">
        <v>34.85</v>
      </c>
      <c r="D14" s="92">
        <v>39.58</v>
      </c>
      <c r="E14" s="92">
        <v>4.7300000000000004</v>
      </c>
      <c r="F14" s="88" t="s">
        <v>60</v>
      </c>
    </row>
    <row r="15" spans="1:6" ht="30" customHeight="1" x14ac:dyDescent="0.2">
      <c r="A15" s="41" t="s">
        <v>45</v>
      </c>
      <c r="B15" s="52" t="s">
        <v>289</v>
      </c>
      <c r="C15" s="92">
        <v>33.11</v>
      </c>
      <c r="D15" s="92">
        <v>90.47999999999999</v>
      </c>
      <c r="E15" s="92">
        <v>57.37</v>
      </c>
      <c r="F15" s="88" t="s">
        <v>47</v>
      </c>
    </row>
    <row r="16" spans="1:6" ht="18" customHeight="1" x14ac:dyDescent="0.2">
      <c r="A16" s="227" t="s">
        <v>290</v>
      </c>
      <c r="B16" s="52" t="s">
        <v>291</v>
      </c>
      <c r="C16" s="93">
        <v>9.35</v>
      </c>
      <c r="D16" s="93">
        <f>C16+E16</f>
        <v>11.14</v>
      </c>
      <c r="E16" s="93">
        <v>1.79</v>
      </c>
      <c r="F16" s="89" t="s">
        <v>60</v>
      </c>
    </row>
    <row r="17" spans="1:6" ht="18" customHeight="1" x14ac:dyDescent="0.2">
      <c r="A17" s="228"/>
      <c r="B17" s="52" t="s">
        <v>292</v>
      </c>
      <c r="C17" s="92">
        <v>11.14</v>
      </c>
      <c r="D17" s="93">
        <f>C17+E17</f>
        <v>19.75</v>
      </c>
      <c r="E17" s="92">
        <v>8.61</v>
      </c>
      <c r="F17" s="88" t="s">
        <v>60</v>
      </c>
    </row>
    <row r="18" spans="1:6" ht="18" customHeight="1" x14ac:dyDescent="0.2">
      <c r="A18" s="228"/>
      <c r="B18" s="81" t="s">
        <v>293</v>
      </c>
      <c r="C18" s="92">
        <v>19.75</v>
      </c>
      <c r="D18" s="93">
        <v>31.19</v>
      </c>
      <c r="E18" s="92">
        <f>+D18-C18</f>
        <v>11.440000000000001</v>
      </c>
      <c r="F18" s="88" t="s">
        <v>60</v>
      </c>
    </row>
    <row r="19" spans="1:6" ht="18" customHeight="1" x14ac:dyDescent="0.2">
      <c r="A19" s="215"/>
      <c r="B19" s="81" t="s">
        <v>294</v>
      </c>
      <c r="C19" s="92">
        <v>31.19</v>
      </c>
      <c r="D19" s="93">
        <f>+C19+E19</f>
        <v>33.11</v>
      </c>
      <c r="E19" s="92">
        <v>1.92</v>
      </c>
      <c r="F19" s="88" t="s">
        <v>47</v>
      </c>
    </row>
    <row r="20" spans="1:6" ht="18" customHeight="1" x14ac:dyDescent="0.2">
      <c r="A20" s="216" t="s">
        <v>50</v>
      </c>
      <c r="B20" s="81" t="s">
        <v>295</v>
      </c>
      <c r="C20" s="92">
        <v>22.23</v>
      </c>
      <c r="D20" s="92">
        <f>C20+E20</f>
        <v>30.91</v>
      </c>
      <c r="E20" s="92">
        <v>8.68</v>
      </c>
      <c r="F20" s="88" t="s">
        <v>60</v>
      </c>
    </row>
    <row r="21" spans="1:6" ht="18" customHeight="1" x14ac:dyDescent="0.2">
      <c r="A21" s="216"/>
      <c r="B21" s="81" t="s">
        <v>296</v>
      </c>
      <c r="C21" s="92">
        <v>0</v>
      </c>
      <c r="D21" s="92">
        <v>1.7</v>
      </c>
      <c r="E21" s="92">
        <v>1.7</v>
      </c>
      <c r="F21" s="90" t="s">
        <v>60</v>
      </c>
    </row>
    <row r="22" spans="1:6" ht="18" customHeight="1" x14ac:dyDescent="0.2">
      <c r="A22" s="216"/>
      <c r="B22" s="81" t="s">
        <v>297</v>
      </c>
      <c r="C22" s="92">
        <f>D20</f>
        <v>30.91</v>
      </c>
      <c r="D22" s="92">
        <f>C22+E22</f>
        <v>33.270000000000003</v>
      </c>
      <c r="E22" s="92">
        <v>2.36</v>
      </c>
      <c r="F22" s="88" t="s">
        <v>60</v>
      </c>
    </row>
    <row r="23" spans="1:6" ht="18" customHeight="1" x14ac:dyDescent="0.2">
      <c r="A23" s="216"/>
      <c r="B23" s="81" t="s">
        <v>298</v>
      </c>
      <c r="C23" s="92">
        <f>D22</f>
        <v>33.270000000000003</v>
      </c>
      <c r="D23" s="92">
        <f>C23+E23</f>
        <v>34.340000000000003</v>
      </c>
      <c r="E23" s="92">
        <v>1.07</v>
      </c>
      <c r="F23" s="88" t="s">
        <v>60</v>
      </c>
    </row>
    <row r="24" spans="1:6" ht="25.5" customHeight="1" x14ac:dyDescent="0.2">
      <c r="A24" s="41" t="s">
        <v>299</v>
      </c>
      <c r="B24" s="81" t="s">
        <v>300</v>
      </c>
      <c r="C24" s="92">
        <v>33.11</v>
      </c>
      <c r="D24" s="92">
        <f>C24+E24</f>
        <v>50.07</v>
      </c>
      <c r="E24" s="92">
        <v>16.96</v>
      </c>
      <c r="F24" s="88" t="s">
        <v>47</v>
      </c>
    </row>
    <row r="25" spans="1:6" ht="21" customHeight="1" x14ac:dyDescent="0.2">
      <c r="A25" s="41" t="s">
        <v>301</v>
      </c>
      <c r="B25" s="81" t="s">
        <v>302</v>
      </c>
      <c r="C25" s="92">
        <v>0</v>
      </c>
      <c r="D25" s="92">
        <v>2.0699999999999998</v>
      </c>
      <c r="E25" s="92">
        <v>2.0699999999999998</v>
      </c>
      <c r="F25" s="88" t="s">
        <v>52</v>
      </c>
    </row>
    <row r="26" spans="1:6" ht="29.25" customHeight="1" x14ac:dyDescent="0.2">
      <c r="A26" s="41" t="s">
        <v>303</v>
      </c>
      <c r="B26" s="81" t="s">
        <v>304</v>
      </c>
      <c r="C26" s="92">
        <v>19.700000000000003</v>
      </c>
      <c r="D26" s="92">
        <f>C26+E26</f>
        <v>24.980000000000004</v>
      </c>
      <c r="E26" s="94">
        <v>5.28</v>
      </c>
      <c r="F26" s="88" t="s">
        <v>15</v>
      </c>
    </row>
    <row r="27" spans="1:6" ht="24" customHeight="1" x14ac:dyDescent="0.2">
      <c r="A27" s="41" t="s">
        <v>305</v>
      </c>
      <c r="B27" s="81" t="s">
        <v>306</v>
      </c>
      <c r="C27" s="92">
        <v>0</v>
      </c>
      <c r="D27" s="92">
        <v>4.22</v>
      </c>
      <c r="E27" s="92">
        <v>4.22</v>
      </c>
      <c r="F27" s="88" t="s">
        <v>24</v>
      </c>
    </row>
    <row r="28" spans="1:6" ht="22.5" customHeight="1" x14ac:dyDescent="0.2">
      <c r="A28" s="41" t="s">
        <v>307</v>
      </c>
      <c r="B28" s="52" t="s">
        <v>308</v>
      </c>
      <c r="C28" s="92">
        <v>11.14</v>
      </c>
      <c r="D28" s="92">
        <f>C28+E28</f>
        <v>13.55</v>
      </c>
      <c r="E28" s="92">
        <v>2.41</v>
      </c>
      <c r="F28" s="88" t="s">
        <v>60</v>
      </c>
    </row>
    <row r="29" spans="1:6" ht="32.25" customHeight="1" x14ac:dyDescent="0.2">
      <c r="A29" s="41" t="s">
        <v>309</v>
      </c>
      <c r="B29" s="52" t="s">
        <v>310</v>
      </c>
      <c r="C29" s="93">
        <v>0</v>
      </c>
      <c r="D29" s="93">
        <v>14.28</v>
      </c>
      <c r="E29" s="93">
        <v>14.28</v>
      </c>
      <c r="F29" s="88" t="s">
        <v>15</v>
      </c>
    </row>
    <row r="30" spans="1:6" ht="19.5" customHeight="1" x14ac:dyDescent="0.2">
      <c r="A30" s="41" t="s">
        <v>311</v>
      </c>
      <c r="B30" s="81" t="s">
        <v>312</v>
      </c>
      <c r="C30" s="92">
        <v>30.84</v>
      </c>
      <c r="D30" s="92">
        <v>42.06</v>
      </c>
      <c r="E30" s="94">
        <v>11.22</v>
      </c>
      <c r="F30" s="88" t="s">
        <v>52</v>
      </c>
    </row>
    <row r="31" spans="1:6" ht="22.5" customHeight="1" x14ac:dyDescent="0.2">
      <c r="A31" s="41" t="s">
        <v>313</v>
      </c>
      <c r="B31" s="81" t="s">
        <v>314</v>
      </c>
      <c r="C31" s="92">
        <v>32.46</v>
      </c>
      <c r="D31" s="92">
        <v>37.730000000000004</v>
      </c>
      <c r="E31" s="92">
        <v>5.27</v>
      </c>
      <c r="F31" s="88" t="s">
        <v>15</v>
      </c>
    </row>
    <row r="32" spans="1:6" ht="28.5" customHeight="1" x14ac:dyDescent="0.2">
      <c r="A32" s="41" t="s">
        <v>315</v>
      </c>
      <c r="B32" s="52" t="s">
        <v>316</v>
      </c>
      <c r="C32" s="92">
        <v>0</v>
      </c>
      <c r="D32" s="92">
        <v>11.67</v>
      </c>
      <c r="E32" s="92">
        <v>11.67</v>
      </c>
      <c r="F32" s="88" t="s">
        <v>52</v>
      </c>
    </row>
    <row r="33" spans="1:6" ht="20.25" customHeight="1" x14ac:dyDescent="0.2">
      <c r="A33" s="41" t="s">
        <v>317</v>
      </c>
      <c r="B33" s="52" t="s">
        <v>318</v>
      </c>
      <c r="C33" s="92">
        <v>33.17</v>
      </c>
      <c r="D33" s="92">
        <v>35.950000000000003</v>
      </c>
      <c r="E33" s="92">
        <v>2.78</v>
      </c>
      <c r="F33" s="88" t="s">
        <v>24</v>
      </c>
    </row>
    <row r="34" spans="1:6" ht="31.5" customHeight="1" x14ac:dyDescent="0.2">
      <c r="A34" s="216" t="s">
        <v>319</v>
      </c>
      <c r="B34" s="52" t="s">
        <v>320</v>
      </c>
      <c r="C34" s="92">
        <v>0</v>
      </c>
      <c r="D34" s="92">
        <v>12.33</v>
      </c>
      <c r="E34" s="92">
        <v>12.33</v>
      </c>
      <c r="F34" s="88" t="s">
        <v>24</v>
      </c>
    </row>
    <row r="35" spans="1:6" ht="23.25" customHeight="1" x14ac:dyDescent="0.2">
      <c r="A35" s="216"/>
      <c r="B35" s="81" t="s">
        <v>321</v>
      </c>
      <c r="C35" s="92">
        <v>12.33</v>
      </c>
      <c r="D35" s="92">
        <v>22.310000000000002</v>
      </c>
      <c r="E35" s="92">
        <v>9.98</v>
      </c>
      <c r="F35" s="88" t="s">
        <v>24</v>
      </c>
    </row>
    <row r="36" spans="1:6" ht="33" customHeight="1" thickBot="1" x14ac:dyDescent="0.25">
      <c r="A36" s="190" t="s">
        <v>322</v>
      </c>
      <c r="B36" s="153" t="s">
        <v>323</v>
      </c>
      <c r="C36" s="150">
        <v>11.82</v>
      </c>
      <c r="D36" s="150">
        <f>C36+E36</f>
        <v>14.68</v>
      </c>
      <c r="E36" s="150">
        <v>2.86</v>
      </c>
      <c r="F36" s="146" t="s">
        <v>24</v>
      </c>
    </row>
    <row r="37" spans="1:6" ht="24" customHeight="1" x14ac:dyDescent="0.2">
      <c r="A37" s="191" t="s">
        <v>322</v>
      </c>
      <c r="B37" s="152" t="s">
        <v>324</v>
      </c>
      <c r="C37" s="128">
        <v>14.620000000000001</v>
      </c>
      <c r="D37" s="128">
        <f>C37+E37</f>
        <v>19.36</v>
      </c>
      <c r="E37" s="128">
        <v>4.74</v>
      </c>
      <c r="F37" s="129" t="s">
        <v>24</v>
      </c>
    </row>
    <row r="38" spans="1:6" ht="34.5" customHeight="1" x14ac:dyDescent="0.2">
      <c r="A38" s="122" t="s">
        <v>325</v>
      </c>
      <c r="B38" s="152" t="s">
        <v>326</v>
      </c>
      <c r="C38" s="128">
        <v>0</v>
      </c>
      <c r="D38" s="128">
        <v>6</v>
      </c>
      <c r="E38" s="128">
        <v>6</v>
      </c>
      <c r="F38" s="129" t="s">
        <v>24</v>
      </c>
    </row>
    <row r="39" spans="1:6" ht="18" customHeight="1" x14ac:dyDescent="0.2">
      <c r="A39" s="227" t="s">
        <v>327</v>
      </c>
      <c r="B39" s="81" t="s">
        <v>328</v>
      </c>
      <c r="C39" s="92">
        <v>0</v>
      </c>
      <c r="D39" s="92">
        <v>2.5</v>
      </c>
      <c r="E39" s="92">
        <v>2.5</v>
      </c>
      <c r="F39" s="88" t="s">
        <v>15</v>
      </c>
    </row>
    <row r="40" spans="1:6" ht="18" customHeight="1" x14ac:dyDescent="0.2">
      <c r="A40" s="215"/>
      <c r="B40" s="81" t="s">
        <v>329</v>
      </c>
      <c r="C40" s="92">
        <v>2.5</v>
      </c>
      <c r="D40" s="92">
        <v>6.1</v>
      </c>
      <c r="E40" s="92">
        <v>3.6</v>
      </c>
      <c r="F40" s="88" t="s">
        <v>24</v>
      </c>
    </row>
    <row r="41" spans="1:6" ht="18" customHeight="1" x14ac:dyDescent="0.2">
      <c r="A41" s="216" t="s">
        <v>330</v>
      </c>
      <c r="B41" s="81" t="s">
        <v>331</v>
      </c>
      <c r="C41" s="92">
        <v>33.67</v>
      </c>
      <c r="D41" s="92">
        <f>C41+E41</f>
        <v>36.980000000000004</v>
      </c>
      <c r="E41" s="92">
        <v>3.31</v>
      </c>
      <c r="F41" s="88" t="s">
        <v>24</v>
      </c>
    </row>
    <row r="42" spans="1:6" ht="18" customHeight="1" x14ac:dyDescent="0.2">
      <c r="A42" s="216"/>
      <c r="B42" s="52" t="s">
        <v>332</v>
      </c>
      <c r="C42" s="92">
        <v>0</v>
      </c>
      <c r="D42" s="92">
        <f>C42+E42</f>
        <v>4.5999999999999996</v>
      </c>
      <c r="E42" s="92">
        <v>4.5999999999999996</v>
      </c>
      <c r="F42" s="88" t="s">
        <v>24</v>
      </c>
    </row>
    <row r="43" spans="1:6" ht="18" customHeight="1" x14ac:dyDescent="0.2">
      <c r="A43" s="216"/>
      <c r="B43" s="36" t="s">
        <v>333</v>
      </c>
      <c r="C43" s="97">
        <f>D42</f>
        <v>4.5999999999999996</v>
      </c>
      <c r="D43" s="97">
        <f>C43+E43</f>
        <v>14</v>
      </c>
      <c r="E43" s="97">
        <v>9.4</v>
      </c>
      <c r="F43" s="72" t="s">
        <v>24</v>
      </c>
    </row>
    <row r="44" spans="1:6" ht="36" customHeight="1" x14ac:dyDescent="0.2">
      <c r="A44" s="216"/>
      <c r="B44" s="52" t="s">
        <v>334</v>
      </c>
      <c r="C44" s="92">
        <f>D43</f>
        <v>14</v>
      </c>
      <c r="D44" s="92">
        <f>C44+E44</f>
        <v>29.5</v>
      </c>
      <c r="E44" s="92">
        <v>15.5</v>
      </c>
      <c r="F44" s="88" t="s">
        <v>15</v>
      </c>
    </row>
    <row r="45" spans="1:6" ht="25.5" customHeight="1" x14ac:dyDescent="0.2">
      <c r="A45" s="227" t="s">
        <v>335</v>
      </c>
      <c r="B45" s="81" t="s">
        <v>336</v>
      </c>
      <c r="C45" s="93">
        <v>0</v>
      </c>
      <c r="D45" s="92">
        <f>C45+E45</f>
        <v>10.5</v>
      </c>
      <c r="E45" s="93">
        <v>10.5</v>
      </c>
      <c r="F45" s="88" t="s">
        <v>15</v>
      </c>
    </row>
    <row r="46" spans="1:6" ht="24.75" customHeight="1" x14ac:dyDescent="0.2">
      <c r="A46" s="215"/>
      <c r="B46" s="81" t="s">
        <v>337</v>
      </c>
      <c r="C46" s="97">
        <v>0</v>
      </c>
      <c r="D46" s="97">
        <v>7.84</v>
      </c>
      <c r="E46" s="97">
        <v>7.84</v>
      </c>
      <c r="F46" s="72" t="s">
        <v>15</v>
      </c>
    </row>
    <row r="47" spans="1:6" ht="30" customHeight="1" x14ac:dyDescent="0.2">
      <c r="A47" s="44" t="s">
        <v>338</v>
      </c>
      <c r="B47" s="36" t="s">
        <v>339</v>
      </c>
      <c r="C47" s="93">
        <v>0</v>
      </c>
      <c r="D47" s="93">
        <v>3.92</v>
      </c>
      <c r="E47" s="93">
        <v>3.92</v>
      </c>
      <c r="F47" s="88" t="s">
        <v>24</v>
      </c>
    </row>
    <row r="48" spans="1:6" ht="30" customHeight="1" x14ac:dyDescent="0.2">
      <c r="A48" s="115" t="s">
        <v>340</v>
      </c>
      <c r="B48" s="48" t="s">
        <v>341</v>
      </c>
      <c r="C48" s="160">
        <v>0</v>
      </c>
      <c r="D48" s="160">
        <v>3.64</v>
      </c>
      <c r="E48" s="160">
        <v>3.64</v>
      </c>
      <c r="F48" s="88" t="s">
        <v>24</v>
      </c>
    </row>
    <row r="49" spans="1:6" ht="30" customHeight="1" x14ac:dyDescent="0.2">
      <c r="A49" s="215" t="s">
        <v>342</v>
      </c>
      <c r="B49" s="48" t="s">
        <v>343</v>
      </c>
      <c r="C49" s="160">
        <v>0</v>
      </c>
      <c r="D49" s="160">
        <v>2.88</v>
      </c>
      <c r="E49" s="160">
        <v>2.88</v>
      </c>
      <c r="F49" s="129" t="s">
        <v>15</v>
      </c>
    </row>
    <row r="50" spans="1:6" ht="18" customHeight="1" x14ac:dyDescent="0.2">
      <c r="A50" s="216"/>
      <c r="B50" s="36" t="s">
        <v>344</v>
      </c>
      <c r="C50" s="93">
        <v>2.88</v>
      </c>
      <c r="D50" s="93">
        <v>8.36</v>
      </c>
      <c r="E50" s="93">
        <f>+D50-C50</f>
        <v>5.4799999999999995</v>
      </c>
      <c r="F50" s="88" t="s">
        <v>15</v>
      </c>
    </row>
    <row r="51" spans="1:6" ht="18" customHeight="1" x14ac:dyDescent="0.2">
      <c r="A51" s="216"/>
      <c r="B51" s="36" t="s">
        <v>345</v>
      </c>
      <c r="C51" s="93">
        <v>8.36</v>
      </c>
      <c r="D51" s="93">
        <v>9.58</v>
      </c>
      <c r="E51" s="93">
        <f>+D51-C51</f>
        <v>1.2200000000000006</v>
      </c>
      <c r="F51" s="88" t="s">
        <v>15</v>
      </c>
    </row>
    <row r="52" spans="1:6" ht="25.5" customHeight="1" x14ac:dyDescent="0.2">
      <c r="A52" s="216"/>
      <c r="B52" s="81" t="s">
        <v>346</v>
      </c>
      <c r="C52" s="93">
        <v>0</v>
      </c>
      <c r="D52" s="92">
        <f>C52+E52</f>
        <v>11.24</v>
      </c>
      <c r="E52" s="93">
        <v>11.24</v>
      </c>
      <c r="F52" s="88" t="s">
        <v>15</v>
      </c>
    </row>
    <row r="53" spans="1:6" ht="30" customHeight="1" x14ac:dyDescent="0.2">
      <c r="A53" s="216" t="s">
        <v>347</v>
      </c>
      <c r="B53" s="184" t="s">
        <v>348</v>
      </c>
      <c r="C53" s="93">
        <v>0</v>
      </c>
      <c r="D53" s="93">
        <v>1.81</v>
      </c>
      <c r="E53" s="93">
        <v>1.81</v>
      </c>
      <c r="F53" s="90" t="s">
        <v>24</v>
      </c>
    </row>
    <row r="54" spans="1:6" ht="30" customHeight="1" x14ac:dyDescent="0.2">
      <c r="A54" s="216"/>
      <c r="B54" s="184" t="s">
        <v>348</v>
      </c>
      <c r="C54" s="93">
        <v>6.32</v>
      </c>
      <c r="D54" s="92">
        <f>C54+E54</f>
        <v>7.1300000000000008</v>
      </c>
      <c r="E54" s="93">
        <v>0.81</v>
      </c>
      <c r="F54" s="90" t="s">
        <v>24</v>
      </c>
    </row>
    <row r="55" spans="1:6" ht="21.75" customHeight="1" x14ac:dyDescent="0.2">
      <c r="A55" s="216"/>
      <c r="B55" s="52" t="s">
        <v>349</v>
      </c>
      <c r="C55" s="93">
        <v>0</v>
      </c>
      <c r="D55" s="93">
        <v>2.4500000000000002</v>
      </c>
      <c r="E55" s="93">
        <v>2.4500000000000002</v>
      </c>
      <c r="F55" s="88" t="s">
        <v>24</v>
      </c>
    </row>
    <row r="56" spans="1:6" ht="27.75" customHeight="1" x14ac:dyDescent="0.2">
      <c r="A56" s="216" t="s">
        <v>350</v>
      </c>
      <c r="B56" s="52" t="s">
        <v>351</v>
      </c>
      <c r="C56" s="92">
        <v>12.75</v>
      </c>
      <c r="D56" s="92">
        <v>25.72</v>
      </c>
      <c r="E56" s="92">
        <v>12.97</v>
      </c>
      <c r="F56" s="88" t="s">
        <v>15</v>
      </c>
    </row>
    <row r="57" spans="1:6" ht="18" customHeight="1" x14ac:dyDescent="0.2">
      <c r="A57" s="216"/>
      <c r="B57" s="52" t="s">
        <v>352</v>
      </c>
      <c r="C57" s="92">
        <v>0</v>
      </c>
      <c r="D57" s="92">
        <v>7.75</v>
      </c>
      <c r="E57" s="92">
        <v>7.75</v>
      </c>
      <c r="F57" s="88" t="s">
        <v>24</v>
      </c>
    </row>
    <row r="58" spans="1:6" ht="18" customHeight="1" x14ac:dyDescent="0.2">
      <c r="A58" s="216"/>
      <c r="B58" s="52" t="s">
        <v>353</v>
      </c>
      <c r="C58" s="92">
        <v>7.75</v>
      </c>
      <c r="D58" s="92">
        <v>12.75</v>
      </c>
      <c r="E58" s="92">
        <v>5</v>
      </c>
      <c r="F58" s="88" t="s">
        <v>24</v>
      </c>
    </row>
    <row r="59" spans="1:6" x14ac:dyDescent="0.2">
      <c r="A59" s="216" t="s">
        <v>354</v>
      </c>
      <c r="B59" s="52" t="s">
        <v>355</v>
      </c>
      <c r="C59" s="92">
        <v>22.18</v>
      </c>
      <c r="D59" s="92">
        <v>30.14</v>
      </c>
      <c r="E59" s="92">
        <v>7.96</v>
      </c>
      <c r="F59" s="88" t="s">
        <v>15</v>
      </c>
    </row>
    <row r="60" spans="1:6" ht="25.5" x14ac:dyDescent="0.2">
      <c r="A60" s="216"/>
      <c r="B60" s="52" t="s">
        <v>356</v>
      </c>
      <c r="C60" s="92">
        <v>0</v>
      </c>
      <c r="D60" s="92">
        <v>8.35</v>
      </c>
      <c r="E60" s="92">
        <v>8.35</v>
      </c>
      <c r="F60" s="88" t="s">
        <v>15</v>
      </c>
    </row>
    <row r="61" spans="1:6" ht="25.5" x14ac:dyDescent="0.2">
      <c r="A61" s="227" t="s">
        <v>357</v>
      </c>
      <c r="B61" s="81" t="s">
        <v>358</v>
      </c>
      <c r="C61" s="92">
        <v>0</v>
      </c>
      <c r="D61" s="92">
        <v>14.91</v>
      </c>
      <c r="E61" s="92">
        <v>14.91</v>
      </c>
      <c r="F61" s="88" t="s">
        <v>15</v>
      </c>
    </row>
    <row r="62" spans="1:6" ht="26.25" thickBot="1" x14ac:dyDescent="0.25">
      <c r="A62" s="235"/>
      <c r="B62" s="76" t="s">
        <v>359</v>
      </c>
      <c r="C62" s="102">
        <v>0</v>
      </c>
      <c r="D62" s="102">
        <v>12.07</v>
      </c>
      <c r="E62" s="102">
        <v>12.07</v>
      </c>
      <c r="F62" s="71" t="s">
        <v>15</v>
      </c>
    </row>
    <row r="63" spans="1:6" ht="25.5" x14ac:dyDescent="0.2">
      <c r="A63" s="196" t="s">
        <v>360</v>
      </c>
      <c r="B63" s="48" t="s">
        <v>361</v>
      </c>
      <c r="C63" s="120">
        <v>0</v>
      </c>
      <c r="D63" s="120">
        <v>0.48</v>
      </c>
      <c r="E63" s="120">
        <v>0.48</v>
      </c>
      <c r="F63" s="121" t="s">
        <v>15</v>
      </c>
    </row>
    <row r="64" spans="1:6" ht="28.5" customHeight="1" x14ac:dyDescent="0.2">
      <c r="A64" s="122" t="s">
        <v>362</v>
      </c>
      <c r="B64" s="135" t="s">
        <v>363</v>
      </c>
      <c r="C64" s="128">
        <v>0</v>
      </c>
      <c r="D64" s="128">
        <v>1.63</v>
      </c>
      <c r="E64" s="128">
        <v>1.63</v>
      </c>
      <c r="F64" s="129" t="s">
        <v>52</v>
      </c>
    </row>
    <row r="65" spans="1:6" ht="18.95" customHeight="1" x14ac:dyDescent="0.2">
      <c r="A65" s="41" t="s">
        <v>364</v>
      </c>
      <c r="B65" s="52" t="s">
        <v>365</v>
      </c>
      <c r="C65" s="92">
        <v>0</v>
      </c>
      <c r="D65" s="92">
        <v>2.29</v>
      </c>
      <c r="E65" s="92">
        <v>2.29</v>
      </c>
      <c r="F65" s="88" t="s">
        <v>15</v>
      </c>
    </row>
    <row r="66" spans="1:6" ht="31.9" customHeight="1" x14ac:dyDescent="0.2">
      <c r="A66" s="196" t="s">
        <v>366</v>
      </c>
      <c r="B66" s="135" t="s">
        <v>367</v>
      </c>
      <c r="C66" s="162">
        <v>0</v>
      </c>
      <c r="D66" s="162">
        <v>2.17</v>
      </c>
      <c r="E66" s="162">
        <v>2.17</v>
      </c>
      <c r="F66" s="192" t="s">
        <v>24</v>
      </c>
    </row>
    <row r="67" spans="1:6" ht="18.95" customHeight="1" x14ac:dyDescent="0.2">
      <c r="A67" s="122" t="s">
        <v>368</v>
      </c>
      <c r="B67" s="135" t="s">
        <v>369</v>
      </c>
      <c r="C67" s="128">
        <v>0</v>
      </c>
      <c r="D67" s="128">
        <v>4.2</v>
      </c>
      <c r="E67" s="128">
        <v>4.2</v>
      </c>
      <c r="F67" s="129" t="s">
        <v>24</v>
      </c>
    </row>
    <row r="68" spans="1:6" ht="36.6" customHeight="1" x14ac:dyDescent="0.2">
      <c r="A68" s="73" t="s">
        <v>370</v>
      </c>
      <c r="B68" s="52" t="s">
        <v>371</v>
      </c>
      <c r="C68" s="159">
        <v>0</v>
      </c>
      <c r="D68" s="159">
        <v>1.6</v>
      </c>
      <c r="E68" s="159">
        <v>1.6</v>
      </c>
      <c r="F68" s="90" t="s">
        <v>24</v>
      </c>
    </row>
    <row r="69" spans="1:6" ht="18" customHeight="1" x14ac:dyDescent="0.2">
      <c r="A69" s="122" t="s">
        <v>372</v>
      </c>
      <c r="B69" s="135" t="s">
        <v>373</v>
      </c>
      <c r="C69" s="128">
        <v>0</v>
      </c>
      <c r="D69" s="128">
        <v>2.2000000000000002</v>
      </c>
      <c r="E69" s="128">
        <v>2.2000000000000002</v>
      </c>
      <c r="F69" s="88" t="s">
        <v>60</v>
      </c>
    </row>
    <row r="70" spans="1:6" ht="28.9" customHeight="1" x14ac:dyDescent="0.2">
      <c r="A70" s="122" t="s">
        <v>374</v>
      </c>
      <c r="B70" s="135" t="s">
        <v>375</v>
      </c>
      <c r="C70" s="128">
        <v>0</v>
      </c>
      <c r="D70" s="128">
        <v>0.17</v>
      </c>
      <c r="E70" s="128">
        <v>0.17</v>
      </c>
      <c r="F70" s="75" t="s">
        <v>24</v>
      </c>
    </row>
    <row r="71" spans="1:6" ht="31.15" customHeight="1" x14ac:dyDescent="0.2">
      <c r="A71" s="73" t="s">
        <v>376</v>
      </c>
      <c r="B71" s="36" t="s">
        <v>377</v>
      </c>
      <c r="C71" s="99">
        <v>0</v>
      </c>
      <c r="D71" s="177">
        <v>2.65</v>
      </c>
      <c r="E71" s="177">
        <v>2.65</v>
      </c>
      <c r="F71" s="75" t="s">
        <v>24</v>
      </c>
    </row>
    <row r="72" spans="1:6" ht="18.75" customHeight="1" x14ac:dyDescent="0.2">
      <c r="A72" s="215" t="s">
        <v>378</v>
      </c>
      <c r="B72" s="135" t="s">
        <v>379</v>
      </c>
      <c r="C72" s="128">
        <v>22.82</v>
      </c>
      <c r="D72" s="128">
        <f>C72+E72</f>
        <v>24.35</v>
      </c>
      <c r="E72" s="128">
        <v>1.53</v>
      </c>
      <c r="F72" s="129" t="s">
        <v>60</v>
      </c>
    </row>
    <row r="73" spans="1:6" ht="30.75" customHeight="1" x14ac:dyDescent="0.2">
      <c r="A73" s="216"/>
      <c r="B73" s="52" t="s">
        <v>380</v>
      </c>
      <c r="C73" s="92">
        <v>24.35</v>
      </c>
      <c r="D73" s="92">
        <f>C73+E73</f>
        <v>25.43</v>
      </c>
      <c r="E73" s="92">
        <v>1.08</v>
      </c>
      <c r="F73" s="88" t="s">
        <v>60</v>
      </c>
    </row>
    <row r="74" spans="1:6" ht="24" customHeight="1" x14ac:dyDescent="0.2">
      <c r="A74" s="216"/>
      <c r="B74" s="52" t="s">
        <v>381</v>
      </c>
      <c r="C74" s="92">
        <v>25.43</v>
      </c>
      <c r="D74" s="92">
        <f>C74+E74</f>
        <v>37.619999999999997</v>
      </c>
      <c r="E74" s="92">
        <v>12.19</v>
      </c>
      <c r="F74" s="88" t="s">
        <v>60</v>
      </c>
    </row>
    <row r="75" spans="1:6" ht="28.5" customHeight="1" x14ac:dyDescent="0.2">
      <c r="A75" s="227" t="s">
        <v>378</v>
      </c>
      <c r="B75" s="52" t="s">
        <v>382</v>
      </c>
      <c r="C75" s="92">
        <v>0</v>
      </c>
      <c r="D75" s="161">
        <v>0.12</v>
      </c>
      <c r="E75" s="161">
        <v>0.12</v>
      </c>
      <c r="F75" s="88" t="s">
        <v>60</v>
      </c>
    </row>
    <row r="76" spans="1:6" ht="29.25" customHeight="1" x14ac:dyDescent="0.2">
      <c r="A76" s="228"/>
      <c r="B76" s="52" t="s">
        <v>383</v>
      </c>
      <c r="C76" s="92">
        <v>0</v>
      </c>
      <c r="D76" s="92">
        <v>0.25</v>
      </c>
      <c r="E76" s="92">
        <v>0.25</v>
      </c>
      <c r="F76" s="88" t="s">
        <v>60</v>
      </c>
    </row>
    <row r="77" spans="1:6" ht="27.75" customHeight="1" x14ac:dyDescent="0.2">
      <c r="A77" s="228"/>
      <c r="B77" s="52" t="s">
        <v>384</v>
      </c>
      <c r="C77" s="92">
        <v>0</v>
      </c>
      <c r="D77" s="92">
        <v>0.28000000000000003</v>
      </c>
      <c r="E77" s="92">
        <v>0.28000000000000003</v>
      </c>
      <c r="F77" s="88" t="s">
        <v>60</v>
      </c>
    </row>
    <row r="78" spans="1:6" ht="28.5" customHeight="1" x14ac:dyDescent="0.2">
      <c r="A78" s="228"/>
      <c r="B78" s="52" t="s">
        <v>385</v>
      </c>
      <c r="C78" s="92">
        <v>0</v>
      </c>
      <c r="D78" s="92">
        <v>0.09</v>
      </c>
      <c r="E78" s="92">
        <v>0.09</v>
      </c>
      <c r="F78" s="88" t="s">
        <v>60</v>
      </c>
    </row>
    <row r="79" spans="1:6" ht="30.75" customHeight="1" x14ac:dyDescent="0.2">
      <c r="A79" s="228"/>
      <c r="B79" s="52" t="s">
        <v>386</v>
      </c>
      <c r="C79" s="92">
        <v>0</v>
      </c>
      <c r="D79" s="92">
        <v>0.08</v>
      </c>
      <c r="E79" s="92">
        <v>0.08</v>
      </c>
      <c r="F79" s="88" t="s">
        <v>60</v>
      </c>
    </row>
    <row r="80" spans="1:6" ht="30.75" customHeight="1" x14ac:dyDescent="0.2">
      <c r="A80" s="228"/>
      <c r="B80" s="52" t="s">
        <v>387</v>
      </c>
      <c r="C80" s="92">
        <v>0</v>
      </c>
      <c r="D80" s="92">
        <v>0.06</v>
      </c>
      <c r="E80" s="92">
        <v>0.06</v>
      </c>
      <c r="F80" s="88" t="s">
        <v>60</v>
      </c>
    </row>
    <row r="81" spans="1:6" ht="25.5" x14ac:dyDescent="0.2">
      <c r="A81" s="228"/>
      <c r="B81" s="52" t="s">
        <v>388</v>
      </c>
      <c r="C81" s="92">
        <v>0</v>
      </c>
      <c r="D81" s="92">
        <v>0.09</v>
      </c>
      <c r="E81" s="92">
        <v>0.09</v>
      </c>
      <c r="F81" s="88" t="s">
        <v>60</v>
      </c>
    </row>
    <row r="82" spans="1:6" ht="25.5" x14ac:dyDescent="0.2">
      <c r="A82" s="228"/>
      <c r="B82" s="52" t="s">
        <v>389</v>
      </c>
      <c r="C82" s="92">
        <v>0</v>
      </c>
      <c r="D82" s="92">
        <v>0.13</v>
      </c>
      <c r="E82" s="92">
        <v>0.13</v>
      </c>
      <c r="F82" s="88" t="s">
        <v>60</v>
      </c>
    </row>
    <row r="83" spans="1:6" ht="30.75" customHeight="1" x14ac:dyDescent="0.2">
      <c r="A83" s="228"/>
      <c r="B83" s="52" t="s">
        <v>390</v>
      </c>
      <c r="C83" s="92">
        <v>0</v>
      </c>
      <c r="D83" s="92">
        <v>0.25</v>
      </c>
      <c r="E83" s="92">
        <v>0.25</v>
      </c>
      <c r="F83" s="88" t="s">
        <v>60</v>
      </c>
    </row>
    <row r="84" spans="1:6" ht="30.75" customHeight="1" x14ac:dyDescent="0.2">
      <c r="A84" s="215"/>
      <c r="B84" s="52" t="s">
        <v>391</v>
      </c>
      <c r="C84" s="92">
        <v>0</v>
      </c>
      <c r="D84" s="92">
        <v>0.25</v>
      </c>
      <c r="E84" s="92">
        <v>0.25</v>
      </c>
      <c r="F84" s="88" t="s">
        <v>60</v>
      </c>
    </row>
    <row r="85" spans="1:6" ht="20.25" customHeight="1" x14ac:dyDescent="0.2">
      <c r="A85" s="227" t="s">
        <v>93</v>
      </c>
      <c r="B85" s="52" t="s">
        <v>392</v>
      </c>
      <c r="C85" s="92">
        <v>34.85</v>
      </c>
      <c r="D85" s="92">
        <f>C85+E85</f>
        <v>39.35</v>
      </c>
      <c r="E85" s="92">
        <v>4.5</v>
      </c>
      <c r="F85" s="88" t="s">
        <v>52</v>
      </c>
    </row>
    <row r="86" spans="1:6" ht="21.75" customHeight="1" thickBot="1" x14ac:dyDescent="0.25">
      <c r="A86" s="235"/>
      <c r="B86" s="148" t="s">
        <v>393</v>
      </c>
      <c r="C86" s="150">
        <v>39.520000000000003</v>
      </c>
      <c r="D86" s="210">
        <f>C86+E86</f>
        <v>40.840000000000003</v>
      </c>
      <c r="E86" s="150">
        <v>1.32</v>
      </c>
      <c r="F86" s="146" t="s">
        <v>52</v>
      </c>
    </row>
    <row r="87" spans="1:6" ht="24" customHeight="1" x14ac:dyDescent="0.2">
      <c r="A87" s="198" t="s">
        <v>394</v>
      </c>
      <c r="B87" s="211" t="s">
        <v>395</v>
      </c>
      <c r="C87" s="212">
        <v>0</v>
      </c>
      <c r="D87" s="212">
        <v>8.4</v>
      </c>
      <c r="E87" s="212">
        <v>8.4</v>
      </c>
      <c r="F87" s="87" t="s">
        <v>60</v>
      </c>
    </row>
    <row r="88" spans="1:6" ht="45" customHeight="1" x14ac:dyDescent="0.2">
      <c r="A88" s="236" t="s">
        <v>396</v>
      </c>
      <c r="B88" s="116" t="s">
        <v>397</v>
      </c>
      <c r="C88" s="117">
        <v>0</v>
      </c>
      <c r="D88" s="117">
        <v>3.23</v>
      </c>
      <c r="E88" s="117">
        <v>3.23</v>
      </c>
      <c r="F88" s="118" t="s">
        <v>60</v>
      </c>
    </row>
    <row r="89" spans="1:6" ht="47.25" customHeight="1" x14ac:dyDescent="0.2">
      <c r="A89" s="237"/>
      <c r="B89" s="116" t="s">
        <v>398</v>
      </c>
      <c r="C89" s="117">
        <v>3.23</v>
      </c>
      <c r="D89" s="117">
        <f t="shared" ref="D89:D114" si="0">C89+E89</f>
        <v>5.3100000000000005</v>
      </c>
      <c r="E89" s="117">
        <v>2.08</v>
      </c>
      <c r="F89" s="118" t="s">
        <v>60</v>
      </c>
    </row>
    <row r="90" spans="1:6" ht="45.75" customHeight="1" x14ac:dyDescent="0.2">
      <c r="A90" s="237"/>
      <c r="B90" s="52" t="s">
        <v>399</v>
      </c>
      <c r="C90" s="159">
        <v>5.31</v>
      </c>
      <c r="D90" s="159">
        <f t="shared" si="0"/>
        <v>6.6899999999999995</v>
      </c>
      <c r="E90" s="159">
        <v>1.38</v>
      </c>
      <c r="F90" s="90" t="s">
        <v>60</v>
      </c>
    </row>
    <row r="91" spans="1:6" ht="38.25" x14ac:dyDescent="0.2">
      <c r="A91" s="237"/>
      <c r="B91" s="52" t="s">
        <v>400</v>
      </c>
      <c r="C91" s="159">
        <v>6.69</v>
      </c>
      <c r="D91" s="159">
        <f t="shared" si="0"/>
        <v>8.25</v>
      </c>
      <c r="E91" s="159">
        <v>1.56</v>
      </c>
      <c r="F91" s="90" t="s">
        <v>60</v>
      </c>
    </row>
    <row r="92" spans="1:6" ht="36" customHeight="1" x14ac:dyDescent="0.2">
      <c r="A92" s="237"/>
      <c r="B92" s="142" t="s">
        <v>401</v>
      </c>
      <c r="C92" s="162">
        <v>0</v>
      </c>
      <c r="D92" s="147">
        <f t="shared" si="0"/>
        <v>0.28999999999999998</v>
      </c>
      <c r="E92" s="147">
        <v>0.28999999999999998</v>
      </c>
      <c r="F92" s="143" t="s">
        <v>60</v>
      </c>
    </row>
    <row r="93" spans="1:6" ht="36" customHeight="1" x14ac:dyDescent="0.2">
      <c r="A93" s="237"/>
      <c r="B93" s="116" t="s">
        <v>402</v>
      </c>
      <c r="C93" s="159">
        <v>0</v>
      </c>
      <c r="D93" s="117">
        <f t="shared" si="0"/>
        <v>0.15</v>
      </c>
      <c r="E93" s="117">
        <v>0.15</v>
      </c>
      <c r="F93" s="118" t="s">
        <v>60</v>
      </c>
    </row>
    <row r="94" spans="1:6" ht="36" customHeight="1" x14ac:dyDescent="0.2">
      <c r="A94" s="237"/>
      <c r="B94" s="116" t="s">
        <v>403</v>
      </c>
      <c r="C94" s="159">
        <v>0</v>
      </c>
      <c r="D94" s="117">
        <f t="shared" si="0"/>
        <v>0.25</v>
      </c>
      <c r="E94" s="117">
        <v>0.25</v>
      </c>
      <c r="F94" s="118" t="s">
        <v>60</v>
      </c>
    </row>
    <row r="95" spans="1:6" ht="36" customHeight="1" x14ac:dyDescent="0.2">
      <c r="A95" s="237"/>
      <c r="B95" s="116" t="s">
        <v>404</v>
      </c>
      <c r="C95" s="159">
        <v>0</v>
      </c>
      <c r="D95" s="117">
        <f t="shared" si="0"/>
        <v>0.44</v>
      </c>
      <c r="E95" s="117">
        <v>0.44</v>
      </c>
      <c r="F95" s="118" t="s">
        <v>60</v>
      </c>
    </row>
    <row r="96" spans="1:6" ht="36" customHeight="1" x14ac:dyDescent="0.2">
      <c r="A96" s="237"/>
      <c r="B96" s="116" t="s">
        <v>405</v>
      </c>
      <c r="C96" s="159">
        <v>0</v>
      </c>
      <c r="D96" s="117">
        <f t="shared" si="0"/>
        <v>0.38</v>
      </c>
      <c r="E96" s="117">
        <v>0.38</v>
      </c>
      <c r="F96" s="118" t="s">
        <v>60</v>
      </c>
    </row>
    <row r="97" spans="1:6" ht="36" customHeight="1" x14ac:dyDescent="0.2">
      <c r="A97" s="237"/>
      <c r="B97" s="116" t="s">
        <v>406</v>
      </c>
      <c r="C97" s="159">
        <v>0</v>
      </c>
      <c r="D97" s="117">
        <f t="shared" si="0"/>
        <v>0.25</v>
      </c>
      <c r="E97" s="117">
        <v>0.25</v>
      </c>
      <c r="F97" s="118" t="s">
        <v>60</v>
      </c>
    </row>
    <row r="98" spans="1:6" ht="38.25" x14ac:dyDescent="0.2">
      <c r="A98" s="237"/>
      <c r="B98" s="116" t="s">
        <v>407</v>
      </c>
      <c r="C98" s="159">
        <v>0</v>
      </c>
      <c r="D98" s="117">
        <f t="shared" si="0"/>
        <v>0.47</v>
      </c>
      <c r="E98" s="117">
        <v>0.47</v>
      </c>
      <c r="F98" s="118" t="s">
        <v>60</v>
      </c>
    </row>
    <row r="99" spans="1:6" ht="38.25" x14ac:dyDescent="0.2">
      <c r="A99" s="237"/>
      <c r="B99" s="116" t="s">
        <v>408</v>
      </c>
      <c r="C99" s="159">
        <v>0</v>
      </c>
      <c r="D99" s="117">
        <f t="shared" si="0"/>
        <v>0.38</v>
      </c>
      <c r="E99" s="117">
        <v>0.38</v>
      </c>
      <c r="F99" s="118" t="s">
        <v>60</v>
      </c>
    </row>
    <row r="100" spans="1:6" ht="38.25" x14ac:dyDescent="0.2">
      <c r="A100" s="237"/>
      <c r="B100" s="116" t="s">
        <v>409</v>
      </c>
      <c r="C100" s="159">
        <v>0</v>
      </c>
      <c r="D100" s="117">
        <f t="shared" si="0"/>
        <v>0.82</v>
      </c>
      <c r="E100" s="117">
        <v>0.82</v>
      </c>
      <c r="F100" s="118" t="s">
        <v>60</v>
      </c>
    </row>
    <row r="101" spans="1:6" ht="38.25" x14ac:dyDescent="0.2">
      <c r="A101" s="237"/>
      <c r="B101" s="116" t="s">
        <v>410</v>
      </c>
      <c r="C101" s="159">
        <v>0</v>
      </c>
      <c r="D101" s="117">
        <f t="shared" si="0"/>
        <v>0.7</v>
      </c>
      <c r="E101" s="117">
        <v>0.7</v>
      </c>
      <c r="F101" s="118" t="s">
        <v>60</v>
      </c>
    </row>
    <row r="102" spans="1:6" ht="39" thickBot="1" x14ac:dyDescent="0.25">
      <c r="A102" s="238"/>
      <c r="B102" s="148" t="s">
        <v>411</v>
      </c>
      <c r="C102" s="151">
        <v>0</v>
      </c>
      <c r="D102" s="151">
        <f t="shared" si="0"/>
        <v>1.3800000000000008</v>
      </c>
      <c r="E102" s="151">
        <v>1.3800000000000008</v>
      </c>
      <c r="F102" s="149" t="s">
        <v>60</v>
      </c>
    </row>
    <row r="103" spans="1:6" ht="38.25" x14ac:dyDescent="0.2">
      <c r="A103" s="239" t="s">
        <v>396</v>
      </c>
      <c r="B103" s="135" t="s">
        <v>412</v>
      </c>
      <c r="C103" s="162">
        <v>0</v>
      </c>
      <c r="D103" s="162">
        <f t="shared" si="0"/>
        <v>0.47</v>
      </c>
      <c r="E103" s="162">
        <v>0.47</v>
      </c>
      <c r="F103" s="192" t="s">
        <v>60</v>
      </c>
    </row>
    <row r="104" spans="1:6" ht="35.25" customHeight="1" x14ac:dyDescent="0.2">
      <c r="A104" s="237"/>
      <c r="B104" s="135" t="s">
        <v>413</v>
      </c>
      <c r="C104" s="162">
        <v>0</v>
      </c>
      <c r="D104" s="162">
        <f t="shared" si="0"/>
        <v>0.44</v>
      </c>
      <c r="E104" s="162">
        <v>0.44</v>
      </c>
      <c r="F104" s="192" t="s">
        <v>60</v>
      </c>
    </row>
    <row r="105" spans="1:6" ht="35.25" customHeight="1" x14ac:dyDescent="0.2">
      <c r="A105" s="237"/>
      <c r="B105" s="142" t="s">
        <v>414</v>
      </c>
      <c r="C105" s="162">
        <v>0</v>
      </c>
      <c r="D105" s="147">
        <f t="shared" si="0"/>
        <v>0.87</v>
      </c>
      <c r="E105" s="147">
        <v>0.87</v>
      </c>
      <c r="F105" s="143" t="s">
        <v>60</v>
      </c>
    </row>
    <row r="106" spans="1:6" ht="35.25" customHeight="1" x14ac:dyDescent="0.2">
      <c r="A106" s="237"/>
      <c r="B106" s="116" t="s">
        <v>415</v>
      </c>
      <c r="C106" s="159">
        <v>0</v>
      </c>
      <c r="D106" s="117">
        <f t="shared" si="0"/>
        <v>0.7</v>
      </c>
      <c r="E106" s="117">
        <v>0.7</v>
      </c>
      <c r="F106" s="118" t="s">
        <v>60</v>
      </c>
    </row>
    <row r="107" spans="1:6" ht="35.25" customHeight="1" x14ac:dyDescent="0.2">
      <c r="A107" s="237"/>
      <c r="B107" s="52" t="s">
        <v>416</v>
      </c>
      <c r="C107" s="159">
        <v>0</v>
      </c>
      <c r="D107" s="159">
        <f t="shared" si="0"/>
        <v>0.62000000000000011</v>
      </c>
      <c r="E107" s="159">
        <v>0.62000000000000011</v>
      </c>
      <c r="F107" s="90" t="s">
        <v>60</v>
      </c>
    </row>
    <row r="108" spans="1:6" ht="35.25" customHeight="1" x14ac:dyDescent="0.2">
      <c r="A108" s="237"/>
      <c r="B108" s="135" t="s">
        <v>417</v>
      </c>
      <c r="C108" s="162">
        <v>0</v>
      </c>
      <c r="D108" s="162">
        <f t="shared" si="0"/>
        <v>0.34</v>
      </c>
      <c r="E108" s="162">
        <v>0.34</v>
      </c>
      <c r="F108" s="192" t="s">
        <v>60</v>
      </c>
    </row>
    <row r="109" spans="1:6" ht="35.25" customHeight="1" x14ac:dyDescent="0.2">
      <c r="A109" s="237"/>
      <c r="B109" s="142" t="s">
        <v>418</v>
      </c>
      <c r="C109" s="162">
        <v>0</v>
      </c>
      <c r="D109" s="147">
        <f t="shared" si="0"/>
        <v>0.32</v>
      </c>
      <c r="E109" s="147">
        <v>0.32</v>
      </c>
      <c r="F109" s="143" t="s">
        <v>60</v>
      </c>
    </row>
    <row r="110" spans="1:6" ht="35.25" customHeight="1" x14ac:dyDescent="0.2">
      <c r="A110" s="237"/>
      <c r="B110" s="116" t="s">
        <v>419</v>
      </c>
      <c r="C110" s="159">
        <v>0</v>
      </c>
      <c r="D110" s="117">
        <f t="shared" si="0"/>
        <v>0.54</v>
      </c>
      <c r="E110" s="117">
        <v>0.54</v>
      </c>
      <c r="F110" s="118" t="s">
        <v>60</v>
      </c>
    </row>
    <row r="111" spans="1:6" ht="35.25" customHeight="1" x14ac:dyDescent="0.2">
      <c r="A111" s="237"/>
      <c r="B111" s="116" t="s">
        <v>420</v>
      </c>
      <c r="C111" s="159">
        <v>0</v>
      </c>
      <c r="D111" s="117">
        <f t="shared" si="0"/>
        <v>0.5</v>
      </c>
      <c r="E111" s="117">
        <v>0.5</v>
      </c>
      <c r="F111" s="118" t="s">
        <v>60</v>
      </c>
    </row>
    <row r="112" spans="1:6" ht="35.25" customHeight="1" x14ac:dyDescent="0.2">
      <c r="A112" s="237"/>
      <c r="B112" s="116" t="s">
        <v>421</v>
      </c>
      <c r="C112" s="159">
        <v>0</v>
      </c>
      <c r="D112" s="117">
        <f t="shared" si="0"/>
        <v>0.28999999999999998</v>
      </c>
      <c r="E112" s="117">
        <v>0.28999999999999998</v>
      </c>
      <c r="F112" s="118" t="s">
        <v>60</v>
      </c>
    </row>
    <row r="113" spans="1:6" ht="35.25" customHeight="1" x14ac:dyDescent="0.2">
      <c r="A113" s="237"/>
      <c r="B113" s="116" t="s">
        <v>422</v>
      </c>
      <c r="C113" s="159">
        <v>0</v>
      </c>
      <c r="D113" s="117">
        <f t="shared" si="0"/>
        <v>0.25</v>
      </c>
      <c r="E113" s="117">
        <v>0.25</v>
      </c>
      <c r="F113" s="118" t="s">
        <v>60</v>
      </c>
    </row>
    <row r="114" spans="1:6" ht="35.25" customHeight="1" x14ac:dyDescent="0.2">
      <c r="A114" s="240"/>
      <c r="B114" s="116" t="s">
        <v>423</v>
      </c>
      <c r="C114" s="159">
        <v>0</v>
      </c>
      <c r="D114" s="117">
        <f t="shared" si="0"/>
        <v>0.55000000000000004</v>
      </c>
      <c r="E114" s="117">
        <v>0.55000000000000004</v>
      </c>
      <c r="F114" s="118" t="s">
        <v>60</v>
      </c>
    </row>
    <row r="115" spans="1:6" ht="35.25" customHeight="1" x14ac:dyDescent="0.2">
      <c r="A115" s="196" t="s">
        <v>424</v>
      </c>
      <c r="B115" s="116" t="s">
        <v>425</v>
      </c>
      <c r="C115" s="117">
        <v>0</v>
      </c>
      <c r="D115" s="117">
        <v>4.87</v>
      </c>
      <c r="E115" s="117">
        <v>4.87</v>
      </c>
      <c r="F115" s="118" t="s">
        <v>60</v>
      </c>
    </row>
    <row r="116" spans="1:6" ht="35.25" customHeight="1" x14ac:dyDescent="0.2">
      <c r="A116" s="196" t="s">
        <v>426</v>
      </c>
      <c r="B116" s="116" t="s">
        <v>427</v>
      </c>
      <c r="C116" s="117">
        <v>0</v>
      </c>
      <c r="D116" s="117">
        <v>10.28</v>
      </c>
      <c r="E116" s="117">
        <v>10.28</v>
      </c>
      <c r="F116" s="118" t="s">
        <v>47</v>
      </c>
    </row>
    <row r="117" spans="1:6" ht="38.25" x14ac:dyDescent="0.2">
      <c r="A117" s="163" t="s">
        <v>428</v>
      </c>
      <c r="B117" s="52" t="s">
        <v>429</v>
      </c>
      <c r="C117" s="117">
        <v>0</v>
      </c>
      <c r="D117" s="117">
        <v>1.1599999999999999</v>
      </c>
      <c r="E117" s="117">
        <v>1.1599999999999999</v>
      </c>
      <c r="F117" s="164" t="s">
        <v>60</v>
      </c>
    </row>
    <row r="118" spans="1:6" ht="25.5" x14ac:dyDescent="0.2">
      <c r="A118" s="163" t="s">
        <v>428</v>
      </c>
      <c r="B118" s="52" t="s">
        <v>430</v>
      </c>
      <c r="C118" s="117">
        <v>0</v>
      </c>
      <c r="D118" s="165">
        <v>0.51</v>
      </c>
      <c r="E118" s="165">
        <v>0.51</v>
      </c>
      <c r="F118" s="164" t="s">
        <v>60</v>
      </c>
    </row>
    <row r="119" spans="1:6" ht="27.75" customHeight="1" thickBot="1" x14ac:dyDescent="0.25">
      <c r="A119" s="166" t="s">
        <v>428</v>
      </c>
      <c r="B119" s="148" t="s">
        <v>431</v>
      </c>
      <c r="C119" s="151">
        <v>0</v>
      </c>
      <c r="D119" s="167">
        <v>0.82</v>
      </c>
      <c r="E119" s="167">
        <v>0.82</v>
      </c>
      <c r="F119" s="168" t="s">
        <v>60</v>
      </c>
    </row>
    <row r="120" spans="1:6" ht="13.5" thickBot="1" x14ac:dyDescent="0.25">
      <c r="A120" s="20"/>
      <c r="B120" s="17"/>
      <c r="C120" s="222" t="s">
        <v>67</v>
      </c>
      <c r="D120" s="223"/>
      <c r="E120" s="79">
        <f>SUBTOTAL(9,E10:E119)</f>
        <v>485.69999999999993</v>
      </c>
      <c r="F120" s="11"/>
    </row>
  </sheetData>
  <mergeCells count="23">
    <mergeCell ref="A59:A60"/>
    <mergeCell ref="A61:A62"/>
    <mergeCell ref="A75:A84"/>
    <mergeCell ref="A16:A19"/>
    <mergeCell ref="A2:F2"/>
    <mergeCell ref="A3:F3"/>
    <mergeCell ref="A4:F4"/>
    <mergeCell ref="A5:F5"/>
    <mergeCell ref="A10:A14"/>
    <mergeCell ref="C8:E8"/>
    <mergeCell ref="A88:A102"/>
    <mergeCell ref="A103:A114"/>
    <mergeCell ref="C120:D120"/>
    <mergeCell ref="A72:A74"/>
    <mergeCell ref="A85:A86"/>
    <mergeCell ref="A41:A44"/>
    <mergeCell ref="A20:A23"/>
    <mergeCell ref="A56:A58"/>
    <mergeCell ref="A45:A46"/>
    <mergeCell ref="A39:A40"/>
    <mergeCell ref="A34:A35"/>
    <mergeCell ref="A53:A55"/>
    <mergeCell ref="A49:A52"/>
  </mergeCells>
  <phoneticPr fontId="0" type="noConversion"/>
  <printOptions horizontalCentered="1"/>
  <pageMargins left="0.78740157480314965" right="0.15748031496062992" top="0.59055118110236227" bottom="0.43307086614173229" header="0" footer="0.27559055118110237"/>
  <pageSetup scale="96" fitToHeight="9" orientation="portrait" r:id="rId1"/>
  <headerFooter alignWithMargins="0"/>
  <rowBreaks count="4" manualBreakCount="4">
    <brk id="36" max="5" man="1"/>
    <brk id="65" max="5" man="1"/>
    <brk id="90" max="5" man="1"/>
    <brk id="107" max="5"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2:F87"/>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4" width="10.7109375" style="26" customWidth="1"/>
    <col min="5"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432</v>
      </c>
      <c r="B6" s="4"/>
      <c r="C6" s="186"/>
      <c r="D6" s="12"/>
      <c r="E6" s="5"/>
      <c r="F6" s="2"/>
    </row>
    <row r="7" spans="1:6" ht="14.25" thickBot="1" x14ac:dyDescent="0.25">
      <c r="A7" s="6" t="s">
        <v>5</v>
      </c>
      <c r="B7" s="7"/>
      <c r="C7" s="13"/>
      <c r="D7" s="13"/>
      <c r="E7" s="8"/>
      <c r="F7" s="9"/>
    </row>
    <row r="8" spans="1:6" ht="15" thickBot="1" x14ac:dyDescent="0.25">
      <c r="A8" s="106" t="s">
        <v>1080</v>
      </c>
      <c r="B8" s="7"/>
      <c r="C8" s="217" t="s">
        <v>6</v>
      </c>
      <c r="D8" s="218"/>
      <c r="E8" s="219"/>
      <c r="F8" s="9"/>
    </row>
    <row r="9" spans="1:6" ht="13.5" thickBot="1" x14ac:dyDescent="0.25">
      <c r="A9" s="63" t="s">
        <v>7</v>
      </c>
      <c r="B9" s="64" t="s">
        <v>8</v>
      </c>
      <c r="C9" s="65" t="s">
        <v>433</v>
      </c>
      <c r="D9" s="65" t="s">
        <v>434</v>
      </c>
      <c r="E9" s="64" t="s">
        <v>435</v>
      </c>
      <c r="F9" s="39" t="s">
        <v>12</v>
      </c>
    </row>
    <row r="10" spans="1:6" ht="21" customHeight="1" x14ac:dyDescent="0.2">
      <c r="A10" s="225" t="s">
        <v>436</v>
      </c>
      <c r="B10" s="57" t="s">
        <v>437</v>
      </c>
      <c r="C10" s="43">
        <v>3</v>
      </c>
      <c r="D10" s="43">
        <f>C10+E10</f>
        <v>10.1</v>
      </c>
      <c r="E10" s="43">
        <v>7.1</v>
      </c>
      <c r="F10" s="33" t="s">
        <v>60</v>
      </c>
    </row>
    <row r="11" spans="1:6" ht="23.25" customHeight="1" x14ac:dyDescent="0.2">
      <c r="A11" s="216"/>
      <c r="B11" s="31" t="s">
        <v>438</v>
      </c>
      <c r="C11" s="18">
        <v>10.1</v>
      </c>
      <c r="D11" s="18">
        <f>C11+E11</f>
        <v>10.799999999999999</v>
      </c>
      <c r="E11" s="18">
        <v>0.7</v>
      </c>
      <c r="F11" s="19" t="s">
        <v>60</v>
      </c>
    </row>
    <row r="12" spans="1:6" ht="25.5" x14ac:dyDescent="0.2">
      <c r="A12" s="216"/>
      <c r="B12" s="31" t="s">
        <v>439</v>
      </c>
      <c r="C12" s="18">
        <v>10.8</v>
      </c>
      <c r="D12" s="40">
        <f>C12+E12</f>
        <v>17.649999999999999</v>
      </c>
      <c r="E12" s="18">
        <v>6.85</v>
      </c>
      <c r="F12" s="19" t="s">
        <v>52</v>
      </c>
    </row>
    <row r="13" spans="1:6" ht="45" customHeight="1" x14ac:dyDescent="0.2">
      <c r="A13" s="122" t="s">
        <v>440</v>
      </c>
      <c r="B13" s="48" t="s">
        <v>441</v>
      </c>
      <c r="C13" s="18">
        <v>17.649999999999999</v>
      </c>
      <c r="D13" s="18">
        <v>21.12</v>
      </c>
      <c r="E13" s="18">
        <v>3.47</v>
      </c>
      <c r="F13" s="19" t="s">
        <v>60</v>
      </c>
    </row>
    <row r="14" spans="1:6" ht="25.5" x14ac:dyDescent="0.2">
      <c r="A14" s="216" t="s">
        <v>214</v>
      </c>
      <c r="B14" s="36" t="s">
        <v>442</v>
      </c>
      <c r="C14" s="18">
        <v>3</v>
      </c>
      <c r="D14" s="40">
        <f t="shared" ref="D14:D38" si="0">C14+E14</f>
        <v>12.9</v>
      </c>
      <c r="E14" s="18">
        <v>9.9</v>
      </c>
      <c r="F14" s="19" t="s">
        <v>60</v>
      </c>
    </row>
    <row r="15" spans="1:6" x14ac:dyDescent="0.2">
      <c r="A15" s="216"/>
      <c r="B15" s="31" t="s">
        <v>443</v>
      </c>
      <c r="C15" s="18">
        <v>12.9</v>
      </c>
      <c r="D15" s="40">
        <f t="shared" si="0"/>
        <v>13.9</v>
      </c>
      <c r="E15" s="18">
        <v>1</v>
      </c>
      <c r="F15" s="19" t="s">
        <v>60</v>
      </c>
    </row>
    <row r="16" spans="1:6" ht="18" customHeight="1" x14ac:dyDescent="0.2">
      <c r="A16" s="216"/>
      <c r="B16" s="31" t="s">
        <v>443</v>
      </c>
      <c r="C16" s="18">
        <v>13.9</v>
      </c>
      <c r="D16" s="40">
        <f t="shared" si="0"/>
        <v>17.04</v>
      </c>
      <c r="E16" s="18">
        <v>3.14</v>
      </c>
      <c r="F16" s="19" t="s">
        <v>52</v>
      </c>
    </row>
    <row r="17" spans="1:6" ht="18" customHeight="1" x14ac:dyDescent="0.2">
      <c r="A17" s="216"/>
      <c r="B17" s="31" t="s">
        <v>444</v>
      </c>
      <c r="C17" s="18">
        <v>17.04</v>
      </c>
      <c r="D17" s="40">
        <f t="shared" si="0"/>
        <v>24.599999999999998</v>
      </c>
      <c r="E17" s="18">
        <v>7.56</v>
      </c>
      <c r="F17" s="19" t="s">
        <v>52</v>
      </c>
    </row>
    <row r="18" spans="1:6" ht="18" customHeight="1" x14ac:dyDescent="0.2">
      <c r="A18" s="216"/>
      <c r="B18" s="36" t="s">
        <v>445</v>
      </c>
      <c r="C18" s="18">
        <v>24.6</v>
      </c>
      <c r="D18" s="40">
        <f t="shared" si="0"/>
        <v>34.17</v>
      </c>
      <c r="E18" s="18">
        <v>9.57</v>
      </c>
      <c r="F18" s="19" t="s">
        <v>52</v>
      </c>
    </row>
    <row r="19" spans="1:6" ht="25.5" x14ac:dyDescent="0.2">
      <c r="A19" s="216"/>
      <c r="B19" s="36" t="s">
        <v>446</v>
      </c>
      <c r="C19" s="18">
        <v>34.17</v>
      </c>
      <c r="D19" s="40">
        <f t="shared" si="0"/>
        <v>47.35</v>
      </c>
      <c r="E19" s="18">
        <v>13.18</v>
      </c>
      <c r="F19" s="19" t="s">
        <v>52</v>
      </c>
    </row>
    <row r="20" spans="1:6" ht="18" customHeight="1" x14ac:dyDescent="0.2">
      <c r="A20" s="216" t="s">
        <v>447</v>
      </c>
      <c r="B20" s="31" t="s">
        <v>448</v>
      </c>
      <c r="C20" s="18">
        <v>16.98</v>
      </c>
      <c r="D20" s="40">
        <f t="shared" si="0"/>
        <v>24.48</v>
      </c>
      <c r="E20" s="18">
        <v>7.5</v>
      </c>
      <c r="F20" s="19" t="s">
        <v>24</v>
      </c>
    </row>
    <row r="21" spans="1:6" ht="25.5" x14ac:dyDescent="0.2">
      <c r="A21" s="216"/>
      <c r="B21" s="36" t="s">
        <v>449</v>
      </c>
      <c r="C21" s="18">
        <v>24.41</v>
      </c>
      <c r="D21" s="40">
        <f t="shared" si="0"/>
        <v>36.06</v>
      </c>
      <c r="E21" s="18">
        <v>11.65</v>
      </c>
      <c r="F21" s="19" t="s">
        <v>24</v>
      </c>
    </row>
    <row r="22" spans="1:6" ht="18" customHeight="1" x14ac:dyDescent="0.2">
      <c r="A22" s="216" t="s">
        <v>450</v>
      </c>
      <c r="B22" s="36" t="s">
        <v>451</v>
      </c>
      <c r="C22" s="18">
        <v>0</v>
      </c>
      <c r="D22" s="40">
        <f t="shared" si="0"/>
        <v>3.5</v>
      </c>
      <c r="E22" s="18">
        <v>3.5</v>
      </c>
      <c r="F22" s="19" t="s">
        <v>52</v>
      </c>
    </row>
    <row r="23" spans="1:6" ht="38.25" x14ac:dyDescent="0.2">
      <c r="A23" s="216"/>
      <c r="B23" s="36" t="s">
        <v>452</v>
      </c>
      <c r="C23" s="18">
        <v>3.5</v>
      </c>
      <c r="D23" s="40">
        <f t="shared" si="0"/>
        <v>7.5</v>
      </c>
      <c r="E23" s="18">
        <v>4</v>
      </c>
      <c r="F23" s="19" t="s">
        <v>52</v>
      </c>
    </row>
    <row r="24" spans="1:6" ht="25.5" x14ac:dyDescent="0.2">
      <c r="A24" s="41" t="s">
        <v>453</v>
      </c>
      <c r="B24" s="36" t="s">
        <v>454</v>
      </c>
      <c r="C24" s="30">
        <v>0</v>
      </c>
      <c r="D24" s="40">
        <f t="shared" si="0"/>
        <v>4.0599999999999996</v>
      </c>
      <c r="E24" s="30">
        <v>4.0599999999999996</v>
      </c>
      <c r="F24" s="53" t="s">
        <v>15</v>
      </c>
    </row>
    <row r="25" spans="1:6" ht="25.5" x14ac:dyDescent="0.2">
      <c r="A25" s="216" t="s">
        <v>455</v>
      </c>
      <c r="B25" s="36" t="s">
        <v>456</v>
      </c>
      <c r="C25" s="18">
        <v>2.95</v>
      </c>
      <c r="D25" s="40">
        <f t="shared" si="0"/>
        <v>4.3499999999999996</v>
      </c>
      <c r="E25" s="18">
        <v>1.4</v>
      </c>
      <c r="F25" s="19" t="s">
        <v>52</v>
      </c>
    </row>
    <row r="26" spans="1:6" ht="18" customHeight="1" x14ac:dyDescent="0.2">
      <c r="A26" s="216"/>
      <c r="B26" s="36" t="s">
        <v>457</v>
      </c>
      <c r="C26" s="18">
        <v>4.3499999999999996</v>
      </c>
      <c r="D26" s="40">
        <f t="shared" si="0"/>
        <v>7.6</v>
      </c>
      <c r="E26" s="18">
        <v>3.25</v>
      </c>
      <c r="F26" s="19" t="s">
        <v>52</v>
      </c>
    </row>
    <row r="27" spans="1:6" ht="18" customHeight="1" x14ac:dyDescent="0.2">
      <c r="A27" s="216"/>
      <c r="B27" s="31" t="s">
        <v>458</v>
      </c>
      <c r="C27" s="18">
        <v>7.6</v>
      </c>
      <c r="D27" s="40">
        <f t="shared" si="0"/>
        <v>13.6</v>
      </c>
      <c r="E27" s="18">
        <v>6</v>
      </c>
      <c r="F27" s="19" t="s">
        <v>52</v>
      </c>
    </row>
    <row r="28" spans="1:6" ht="18" customHeight="1" x14ac:dyDescent="0.2">
      <c r="A28" s="216"/>
      <c r="B28" s="31" t="s">
        <v>459</v>
      </c>
      <c r="C28" s="18">
        <v>13.6</v>
      </c>
      <c r="D28" s="40">
        <f t="shared" si="0"/>
        <v>16.739999999999998</v>
      </c>
      <c r="E28" s="18">
        <v>3.14</v>
      </c>
      <c r="F28" s="19" t="s">
        <v>52</v>
      </c>
    </row>
    <row r="29" spans="1:6" ht="25.5" x14ac:dyDescent="0.2">
      <c r="A29" s="216" t="s">
        <v>460</v>
      </c>
      <c r="B29" s="36" t="s">
        <v>461</v>
      </c>
      <c r="C29" s="18">
        <v>4.8</v>
      </c>
      <c r="D29" s="40">
        <f t="shared" si="0"/>
        <v>7.84</v>
      </c>
      <c r="E29" s="18">
        <v>3.04</v>
      </c>
      <c r="F29" s="19" t="s">
        <v>60</v>
      </c>
    </row>
    <row r="30" spans="1:6" ht="18" customHeight="1" x14ac:dyDescent="0.2">
      <c r="A30" s="216"/>
      <c r="B30" s="36" t="s">
        <v>462</v>
      </c>
      <c r="C30" s="18">
        <v>7.84</v>
      </c>
      <c r="D30" s="40">
        <f t="shared" si="0"/>
        <v>18.48</v>
      </c>
      <c r="E30" s="18">
        <v>10.64</v>
      </c>
      <c r="F30" s="19" t="s">
        <v>60</v>
      </c>
    </row>
    <row r="31" spans="1:6" ht="18" customHeight="1" x14ac:dyDescent="0.2">
      <c r="A31" s="216"/>
      <c r="B31" s="31" t="s">
        <v>463</v>
      </c>
      <c r="C31" s="18">
        <v>18.48</v>
      </c>
      <c r="D31" s="40">
        <f t="shared" si="0"/>
        <v>20.93</v>
      </c>
      <c r="E31" s="18">
        <v>2.4500000000000002</v>
      </c>
      <c r="F31" s="19" t="s">
        <v>60</v>
      </c>
    </row>
    <row r="32" spans="1:6" ht="25.5" x14ac:dyDescent="0.2">
      <c r="A32" s="227" t="s">
        <v>464</v>
      </c>
      <c r="B32" s="36" t="s">
        <v>465</v>
      </c>
      <c r="C32" s="18">
        <v>0</v>
      </c>
      <c r="D32" s="18">
        <f t="shared" si="0"/>
        <v>6.49</v>
      </c>
      <c r="E32" s="18">
        <v>6.49</v>
      </c>
      <c r="F32" s="19" t="s">
        <v>52</v>
      </c>
    </row>
    <row r="33" spans="1:6" ht="25.5" x14ac:dyDescent="0.2">
      <c r="A33" s="228"/>
      <c r="B33" s="31" t="s">
        <v>466</v>
      </c>
      <c r="C33" s="18">
        <v>6.49</v>
      </c>
      <c r="D33" s="40">
        <f t="shared" si="0"/>
        <v>12.99</v>
      </c>
      <c r="E33" s="18">
        <v>6.5</v>
      </c>
      <c r="F33" s="19" t="s">
        <v>52</v>
      </c>
    </row>
    <row r="34" spans="1:6" ht="18" customHeight="1" x14ac:dyDescent="0.2">
      <c r="A34" s="228"/>
      <c r="B34" s="36" t="s">
        <v>467</v>
      </c>
      <c r="C34" s="18">
        <v>12.99</v>
      </c>
      <c r="D34" s="40">
        <f t="shared" si="0"/>
        <v>19.240000000000002</v>
      </c>
      <c r="E34" s="18">
        <v>6.25</v>
      </c>
      <c r="F34" s="19" t="s">
        <v>52</v>
      </c>
    </row>
    <row r="35" spans="1:6" ht="18" customHeight="1" x14ac:dyDescent="0.2">
      <c r="A35" s="228"/>
      <c r="B35" s="36" t="s">
        <v>468</v>
      </c>
      <c r="C35" s="18">
        <v>19.239999999999998</v>
      </c>
      <c r="D35" s="40">
        <f t="shared" si="0"/>
        <v>31.39</v>
      </c>
      <c r="E35" s="18">
        <v>12.15</v>
      </c>
      <c r="F35" s="19" t="s">
        <v>52</v>
      </c>
    </row>
    <row r="36" spans="1:6" ht="28.5" customHeight="1" x14ac:dyDescent="0.2">
      <c r="A36" s="228"/>
      <c r="B36" s="36" t="s">
        <v>469</v>
      </c>
      <c r="C36" s="18">
        <v>0</v>
      </c>
      <c r="D36" s="40">
        <f t="shared" si="0"/>
        <v>0.41</v>
      </c>
      <c r="E36" s="18">
        <v>0.41</v>
      </c>
      <c r="F36" s="19" t="s">
        <v>52</v>
      </c>
    </row>
    <row r="37" spans="1:6" ht="28.5" customHeight="1" thickBot="1" x14ac:dyDescent="0.25">
      <c r="A37" s="235"/>
      <c r="B37" s="76" t="s">
        <v>470</v>
      </c>
      <c r="C37" s="49">
        <v>0</v>
      </c>
      <c r="D37" s="169">
        <f t="shared" si="0"/>
        <v>0.44</v>
      </c>
      <c r="E37" s="49">
        <v>0.44</v>
      </c>
      <c r="F37" s="51" t="s">
        <v>52</v>
      </c>
    </row>
    <row r="38" spans="1:6" ht="28.5" customHeight="1" x14ac:dyDescent="0.2">
      <c r="A38" s="228" t="s">
        <v>464</v>
      </c>
      <c r="B38" s="48" t="s">
        <v>471</v>
      </c>
      <c r="C38" s="40">
        <v>0</v>
      </c>
      <c r="D38" s="40">
        <f t="shared" si="0"/>
        <v>0.25</v>
      </c>
      <c r="E38" s="40">
        <v>0.25</v>
      </c>
      <c r="F38" s="125" t="s">
        <v>52</v>
      </c>
    </row>
    <row r="39" spans="1:6" ht="28.5" customHeight="1" x14ac:dyDescent="0.2">
      <c r="A39" s="228"/>
      <c r="B39" s="36" t="s">
        <v>472</v>
      </c>
      <c r="C39" s="18">
        <v>0</v>
      </c>
      <c r="D39" s="40">
        <v>0.35</v>
      </c>
      <c r="E39" s="18">
        <v>0.35</v>
      </c>
      <c r="F39" s="19" t="s">
        <v>52</v>
      </c>
    </row>
    <row r="40" spans="1:6" ht="21" customHeight="1" x14ac:dyDescent="0.2">
      <c r="A40" s="228"/>
      <c r="B40" s="36" t="s">
        <v>473</v>
      </c>
      <c r="C40" s="40">
        <v>0</v>
      </c>
      <c r="D40" s="40">
        <v>0.18</v>
      </c>
      <c r="E40" s="40">
        <v>0.18</v>
      </c>
      <c r="F40" s="19" t="s">
        <v>52</v>
      </c>
    </row>
    <row r="41" spans="1:6" ht="24" customHeight="1" x14ac:dyDescent="0.2">
      <c r="A41" s="215"/>
      <c r="B41" s="36" t="s">
        <v>474</v>
      </c>
      <c r="C41" s="40">
        <v>0</v>
      </c>
      <c r="D41" s="40">
        <f>C41+E41</f>
        <v>0.15</v>
      </c>
      <c r="E41" s="40">
        <v>0.15</v>
      </c>
      <c r="F41" s="19" t="s">
        <v>52</v>
      </c>
    </row>
    <row r="42" spans="1:6" ht="18" customHeight="1" x14ac:dyDescent="0.2">
      <c r="A42" s="216" t="s">
        <v>378</v>
      </c>
      <c r="B42" s="36" t="s">
        <v>475</v>
      </c>
      <c r="C42" s="18">
        <v>12.9</v>
      </c>
      <c r="D42" s="18">
        <f>C42+E42</f>
        <v>20.9</v>
      </c>
      <c r="E42" s="18">
        <v>8</v>
      </c>
      <c r="F42" s="19" t="s">
        <v>52</v>
      </c>
    </row>
    <row r="43" spans="1:6" ht="18" customHeight="1" x14ac:dyDescent="0.2">
      <c r="A43" s="216"/>
      <c r="B43" s="31" t="s">
        <v>476</v>
      </c>
      <c r="C43" s="18">
        <f>D42</f>
        <v>20.9</v>
      </c>
      <c r="D43" s="18">
        <f>C43+E43</f>
        <v>22.82</v>
      </c>
      <c r="E43" s="18">
        <v>1.92</v>
      </c>
      <c r="F43" s="19" t="s">
        <v>60</v>
      </c>
    </row>
    <row r="44" spans="1:6" ht="25.5" x14ac:dyDescent="0.2">
      <c r="A44" s="41" t="s">
        <v>477</v>
      </c>
      <c r="B44" s="36" t="s">
        <v>478</v>
      </c>
      <c r="C44" s="18">
        <v>0</v>
      </c>
      <c r="D44" s="18">
        <v>3.5</v>
      </c>
      <c r="E44" s="18">
        <v>3.5</v>
      </c>
      <c r="F44" s="19" t="s">
        <v>52</v>
      </c>
    </row>
    <row r="45" spans="1:6" ht="25.5" x14ac:dyDescent="0.2">
      <c r="A45" s="41" t="s">
        <v>479</v>
      </c>
      <c r="B45" s="36" t="s">
        <v>480</v>
      </c>
      <c r="C45" s="18">
        <v>0</v>
      </c>
      <c r="D45" s="18">
        <v>2.15</v>
      </c>
      <c r="E45" s="18">
        <v>2.15</v>
      </c>
      <c r="F45" s="19" t="s">
        <v>52</v>
      </c>
    </row>
    <row r="46" spans="1:6" ht="25.5" x14ac:dyDescent="0.2">
      <c r="A46" s="122" t="s">
        <v>481</v>
      </c>
      <c r="B46" s="48" t="s">
        <v>482</v>
      </c>
      <c r="C46" s="40">
        <v>0</v>
      </c>
      <c r="D46" s="40">
        <v>0.78</v>
      </c>
      <c r="E46" s="40">
        <v>0.78</v>
      </c>
      <c r="F46" s="125" t="s">
        <v>52</v>
      </c>
    </row>
    <row r="47" spans="1:6" ht="18" customHeight="1" x14ac:dyDescent="0.2">
      <c r="A47" s="122" t="s">
        <v>483</v>
      </c>
      <c r="B47" s="124" t="s">
        <v>484</v>
      </c>
      <c r="C47" s="40">
        <v>0</v>
      </c>
      <c r="D47" s="40">
        <v>10.25</v>
      </c>
      <c r="E47" s="40">
        <v>10.25</v>
      </c>
      <c r="F47" s="125" t="s">
        <v>60</v>
      </c>
    </row>
    <row r="48" spans="1:6" ht="18" customHeight="1" x14ac:dyDescent="0.2">
      <c r="A48" s="41" t="s">
        <v>485</v>
      </c>
      <c r="B48" s="31" t="s">
        <v>486</v>
      </c>
      <c r="C48" s="30">
        <v>0</v>
      </c>
      <c r="D48" s="30">
        <v>12.14</v>
      </c>
      <c r="E48" s="30">
        <v>12.14</v>
      </c>
      <c r="F48" s="53" t="s">
        <v>15</v>
      </c>
    </row>
    <row r="49" spans="1:6" ht="66.75" customHeight="1" x14ac:dyDescent="0.2">
      <c r="A49" s="236" t="s">
        <v>487</v>
      </c>
      <c r="B49" s="36" t="s">
        <v>488</v>
      </c>
      <c r="C49" s="97">
        <v>0</v>
      </c>
      <c r="D49" s="170">
        <v>0.85</v>
      </c>
      <c r="E49" s="97">
        <v>0.85</v>
      </c>
      <c r="F49" s="72" t="s">
        <v>52</v>
      </c>
    </row>
    <row r="50" spans="1:6" ht="46.5" customHeight="1" x14ac:dyDescent="0.2">
      <c r="A50" s="240"/>
      <c r="B50" s="36" t="s">
        <v>489</v>
      </c>
      <c r="C50" s="97">
        <v>0.85</v>
      </c>
      <c r="D50" s="170">
        <f>+C50+E50</f>
        <v>1.7999999999999998</v>
      </c>
      <c r="E50" s="97">
        <v>0.95</v>
      </c>
      <c r="F50" s="72" t="s">
        <v>52</v>
      </c>
    </row>
    <row r="51" spans="1:6" ht="18" customHeight="1" x14ac:dyDescent="0.2">
      <c r="A51" s="41" t="s">
        <v>490</v>
      </c>
      <c r="B51" s="36" t="s">
        <v>491</v>
      </c>
      <c r="C51" s="18">
        <v>0</v>
      </c>
      <c r="D51" s="18">
        <v>4.26</v>
      </c>
      <c r="E51" s="18">
        <v>4.26</v>
      </c>
      <c r="F51" s="19" t="s">
        <v>52</v>
      </c>
    </row>
    <row r="52" spans="1:6" ht="18" customHeight="1" x14ac:dyDescent="0.2">
      <c r="A52" s="41" t="s">
        <v>492</v>
      </c>
      <c r="B52" s="31" t="s">
        <v>493</v>
      </c>
      <c r="C52" s="18">
        <v>0</v>
      </c>
      <c r="D52" s="18">
        <v>2.59</v>
      </c>
      <c r="E52" s="18">
        <v>2.59</v>
      </c>
      <c r="F52" s="19" t="s">
        <v>52</v>
      </c>
    </row>
    <row r="53" spans="1:6" ht="18" customHeight="1" x14ac:dyDescent="0.2">
      <c r="A53" s="41" t="s">
        <v>494</v>
      </c>
      <c r="B53" s="31" t="s">
        <v>495</v>
      </c>
      <c r="C53" s="18">
        <v>0</v>
      </c>
      <c r="D53" s="18">
        <v>0.75</v>
      </c>
      <c r="E53" s="18">
        <v>0.75</v>
      </c>
      <c r="F53" s="19" t="s">
        <v>15</v>
      </c>
    </row>
    <row r="54" spans="1:6" ht="18" customHeight="1" x14ac:dyDescent="0.2">
      <c r="A54" s="41" t="s">
        <v>496</v>
      </c>
      <c r="B54" s="36" t="s">
        <v>497</v>
      </c>
      <c r="C54" s="18">
        <v>5</v>
      </c>
      <c r="D54" s="18">
        <v>14.67</v>
      </c>
      <c r="E54" s="18">
        <v>9.67</v>
      </c>
      <c r="F54" s="19" t="s">
        <v>52</v>
      </c>
    </row>
    <row r="55" spans="1:6" ht="25.5" x14ac:dyDescent="0.2">
      <c r="A55" s="73" t="s">
        <v>498</v>
      </c>
      <c r="B55" s="36" t="s">
        <v>499</v>
      </c>
      <c r="C55" s="97">
        <v>0</v>
      </c>
      <c r="D55" s="97">
        <v>4.45</v>
      </c>
      <c r="E55" s="97">
        <v>4.45</v>
      </c>
      <c r="F55" s="72" t="s">
        <v>15</v>
      </c>
    </row>
    <row r="56" spans="1:6" ht="25.5" x14ac:dyDescent="0.2">
      <c r="A56" s="41" t="s">
        <v>500</v>
      </c>
      <c r="B56" s="36" t="s">
        <v>501</v>
      </c>
      <c r="C56" s="18">
        <v>0</v>
      </c>
      <c r="D56" s="18">
        <v>2.94</v>
      </c>
      <c r="E56" s="18">
        <v>2.94</v>
      </c>
      <c r="F56" s="19" t="s">
        <v>15</v>
      </c>
    </row>
    <row r="57" spans="1:6" ht="18" customHeight="1" x14ac:dyDescent="0.2">
      <c r="A57" s="41" t="s">
        <v>502</v>
      </c>
      <c r="B57" s="31" t="s">
        <v>503</v>
      </c>
      <c r="C57" s="18">
        <v>0</v>
      </c>
      <c r="D57" s="18">
        <v>2.83</v>
      </c>
      <c r="E57" s="18">
        <v>2.83</v>
      </c>
      <c r="F57" s="19" t="s">
        <v>24</v>
      </c>
    </row>
    <row r="58" spans="1:6" ht="18" customHeight="1" x14ac:dyDescent="0.2">
      <c r="A58" s="50" t="s">
        <v>504</v>
      </c>
      <c r="B58" s="31" t="s">
        <v>505</v>
      </c>
      <c r="C58" s="18">
        <v>0</v>
      </c>
      <c r="D58" s="18">
        <v>4.55</v>
      </c>
      <c r="E58" s="18">
        <v>4.55</v>
      </c>
      <c r="F58" s="19" t="s">
        <v>24</v>
      </c>
    </row>
    <row r="59" spans="1:6" ht="18" customHeight="1" x14ac:dyDescent="0.2">
      <c r="A59" s="59" t="s">
        <v>506</v>
      </c>
      <c r="B59" s="36" t="s">
        <v>507</v>
      </c>
      <c r="C59" s="97">
        <v>0</v>
      </c>
      <c r="D59" s="97">
        <v>7.11</v>
      </c>
      <c r="E59" s="97">
        <v>7.11</v>
      </c>
      <c r="F59" s="72" t="s">
        <v>24</v>
      </c>
    </row>
    <row r="60" spans="1:6" ht="25.5" x14ac:dyDescent="0.2">
      <c r="A60" s="59" t="s">
        <v>508</v>
      </c>
      <c r="B60" s="36" t="s">
        <v>509</v>
      </c>
      <c r="C60" s="97">
        <v>0</v>
      </c>
      <c r="D60" s="97">
        <v>0.75</v>
      </c>
      <c r="E60" s="97">
        <v>0.75</v>
      </c>
      <c r="F60" s="72" t="s">
        <v>24</v>
      </c>
    </row>
    <row r="61" spans="1:6" x14ac:dyDescent="0.2">
      <c r="A61" s="59" t="s">
        <v>510</v>
      </c>
      <c r="B61" s="36" t="s">
        <v>511</v>
      </c>
      <c r="C61" s="97">
        <v>0</v>
      </c>
      <c r="D61" s="97">
        <v>0.97</v>
      </c>
      <c r="E61" s="97">
        <v>0.97</v>
      </c>
      <c r="F61" s="72" t="s">
        <v>24</v>
      </c>
    </row>
    <row r="62" spans="1:6" ht="24.75" customHeight="1" x14ac:dyDescent="0.2">
      <c r="A62" s="35" t="s">
        <v>512</v>
      </c>
      <c r="B62" s="31" t="s">
        <v>513</v>
      </c>
      <c r="C62" s="18">
        <v>9.14</v>
      </c>
      <c r="D62" s="18">
        <v>10.14</v>
      </c>
      <c r="E62" s="18">
        <v>1</v>
      </c>
      <c r="F62" s="72" t="s">
        <v>24</v>
      </c>
    </row>
    <row r="63" spans="1:6" ht="18" customHeight="1" x14ac:dyDescent="0.2">
      <c r="A63" s="216" t="s">
        <v>514</v>
      </c>
      <c r="B63" s="31" t="s">
        <v>515</v>
      </c>
      <c r="C63" s="18">
        <v>8.35</v>
      </c>
      <c r="D63" s="18">
        <v>14.989999999999998</v>
      </c>
      <c r="E63" s="18">
        <v>6.64</v>
      </c>
      <c r="F63" s="19" t="s">
        <v>15</v>
      </c>
    </row>
    <row r="64" spans="1:6" ht="18" customHeight="1" thickBot="1" x14ac:dyDescent="0.25">
      <c r="A64" s="224"/>
      <c r="B64" s="68" t="s">
        <v>516</v>
      </c>
      <c r="C64" s="49">
        <v>14.99</v>
      </c>
      <c r="D64" s="49">
        <f>C64+E64</f>
        <v>20.04</v>
      </c>
      <c r="E64" s="49">
        <f>4.2+0.85</f>
        <v>5.05</v>
      </c>
      <c r="F64" s="51" t="s">
        <v>15</v>
      </c>
    </row>
    <row r="65" spans="1:6" ht="25.5" x14ac:dyDescent="0.2">
      <c r="A65" s="122" t="s">
        <v>517</v>
      </c>
      <c r="B65" s="124" t="s">
        <v>518</v>
      </c>
      <c r="C65" s="40">
        <v>0</v>
      </c>
      <c r="D65" s="40">
        <v>1.75</v>
      </c>
      <c r="E65" s="40">
        <v>1.75</v>
      </c>
      <c r="F65" s="125" t="s">
        <v>15</v>
      </c>
    </row>
    <row r="66" spans="1:6" ht="28.5" customHeight="1" x14ac:dyDescent="0.2">
      <c r="A66" s="73" t="s">
        <v>519</v>
      </c>
      <c r="B66" s="36" t="s">
        <v>520</v>
      </c>
      <c r="C66" s="18">
        <v>0</v>
      </c>
      <c r="D66" s="18">
        <v>3.23</v>
      </c>
      <c r="E66" s="18">
        <v>3.23</v>
      </c>
      <c r="F66" s="72" t="s">
        <v>24</v>
      </c>
    </row>
    <row r="67" spans="1:6" ht="25.5" x14ac:dyDescent="0.2">
      <c r="A67" s="41" t="s">
        <v>521</v>
      </c>
      <c r="B67" s="36" t="s">
        <v>522</v>
      </c>
      <c r="C67" s="18">
        <v>0</v>
      </c>
      <c r="D67" s="18">
        <v>3.97</v>
      </c>
      <c r="E67" s="18">
        <v>3.97</v>
      </c>
      <c r="F67" s="19" t="s">
        <v>24</v>
      </c>
    </row>
    <row r="68" spans="1:6" ht="18" customHeight="1" x14ac:dyDescent="0.2">
      <c r="A68" s="41" t="s">
        <v>523</v>
      </c>
      <c r="B68" s="31" t="s">
        <v>524</v>
      </c>
      <c r="C68" s="18">
        <v>0</v>
      </c>
      <c r="D68" s="18">
        <v>0.52</v>
      </c>
      <c r="E68" s="18">
        <v>0.52</v>
      </c>
      <c r="F68" s="19" t="s">
        <v>52</v>
      </c>
    </row>
    <row r="69" spans="1:6" ht="18" customHeight="1" x14ac:dyDescent="0.2">
      <c r="A69" s="41" t="s">
        <v>525</v>
      </c>
      <c r="B69" s="31" t="s">
        <v>526</v>
      </c>
      <c r="C69" s="30">
        <v>0</v>
      </c>
      <c r="D69" s="30">
        <v>1.25</v>
      </c>
      <c r="E69" s="30">
        <v>1.25</v>
      </c>
      <c r="F69" s="53" t="s">
        <v>52</v>
      </c>
    </row>
    <row r="70" spans="1:6" ht="18" customHeight="1" x14ac:dyDescent="0.2">
      <c r="A70" s="215" t="s">
        <v>527</v>
      </c>
      <c r="B70" s="48" t="s">
        <v>528</v>
      </c>
      <c r="C70" s="40">
        <v>10</v>
      </c>
      <c r="D70" s="40">
        <v>15.17</v>
      </c>
      <c r="E70" s="40">
        <v>5.17</v>
      </c>
      <c r="F70" s="125" t="s">
        <v>60</v>
      </c>
    </row>
    <row r="71" spans="1:6" ht="18" customHeight="1" x14ac:dyDescent="0.2">
      <c r="A71" s="216"/>
      <c r="B71" s="36" t="s">
        <v>529</v>
      </c>
      <c r="C71" s="18">
        <v>15.17</v>
      </c>
      <c r="D71" s="18">
        <v>21.06</v>
      </c>
      <c r="E71" s="18">
        <v>5.89</v>
      </c>
      <c r="F71" s="19" t="s">
        <v>60</v>
      </c>
    </row>
    <row r="72" spans="1:6" ht="25.5" x14ac:dyDescent="0.2">
      <c r="A72" s="122" t="s">
        <v>530</v>
      </c>
      <c r="B72" s="48" t="s">
        <v>531</v>
      </c>
      <c r="C72" s="144">
        <v>15.17</v>
      </c>
      <c r="D72" s="144">
        <v>19.170000000000002</v>
      </c>
      <c r="E72" s="144">
        <v>4</v>
      </c>
      <c r="F72" s="110" t="s">
        <v>60</v>
      </c>
    </row>
    <row r="73" spans="1:6" ht="21.75" customHeight="1" x14ac:dyDescent="0.2">
      <c r="A73" s="41" t="s">
        <v>532</v>
      </c>
      <c r="B73" s="31" t="s">
        <v>533</v>
      </c>
      <c r="C73" s="18">
        <v>19.170000000000002</v>
      </c>
      <c r="D73" s="18">
        <v>30.17</v>
      </c>
      <c r="E73" s="18">
        <v>11</v>
      </c>
      <c r="F73" s="19" t="s">
        <v>60</v>
      </c>
    </row>
    <row r="74" spans="1:6" x14ac:dyDescent="0.2">
      <c r="A74" s="95" t="s">
        <v>534</v>
      </c>
      <c r="B74" s="36" t="s">
        <v>535</v>
      </c>
      <c r="C74" s="56">
        <v>0</v>
      </c>
      <c r="D74" s="18">
        <v>4.59</v>
      </c>
      <c r="E74" s="56">
        <v>4.59</v>
      </c>
      <c r="F74" s="19" t="s">
        <v>24</v>
      </c>
    </row>
    <row r="75" spans="1:6" ht="25.5" x14ac:dyDescent="0.2">
      <c r="A75" s="95" t="s">
        <v>536</v>
      </c>
      <c r="B75" s="58" t="s">
        <v>537</v>
      </c>
      <c r="C75" s="18">
        <v>0</v>
      </c>
      <c r="D75" s="18">
        <v>0.36</v>
      </c>
      <c r="E75" s="18">
        <v>0.36</v>
      </c>
      <c r="F75" s="19" t="s">
        <v>24</v>
      </c>
    </row>
    <row r="76" spans="1:6" ht="25.5" x14ac:dyDescent="0.2">
      <c r="A76" s="62" t="s">
        <v>538</v>
      </c>
      <c r="B76" s="31" t="s">
        <v>539</v>
      </c>
      <c r="C76" s="18">
        <v>0</v>
      </c>
      <c r="D76" s="18">
        <v>8.91</v>
      </c>
      <c r="E76" s="18">
        <v>8.91</v>
      </c>
      <c r="F76" s="19" t="s">
        <v>15</v>
      </c>
    </row>
    <row r="77" spans="1:6" ht="25.5" x14ac:dyDescent="0.2">
      <c r="A77" s="62" t="s">
        <v>540</v>
      </c>
      <c r="B77" s="31" t="s">
        <v>541</v>
      </c>
      <c r="C77" s="18">
        <v>0</v>
      </c>
      <c r="D77" s="18">
        <v>0.2</v>
      </c>
      <c r="E77" s="18">
        <v>0.2</v>
      </c>
      <c r="F77" s="19" t="s">
        <v>15</v>
      </c>
    </row>
    <row r="78" spans="1:6" ht="27" customHeight="1" x14ac:dyDescent="0.2">
      <c r="A78" s="62" t="s">
        <v>542</v>
      </c>
      <c r="B78" s="31" t="s">
        <v>543</v>
      </c>
      <c r="C78" s="56">
        <v>0</v>
      </c>
      <c r="D78" s="18">
        <v>0.97</v>
      </c>
      <c r="E78" s="56">
        <v>0.97</v>
      </c>
      <c r="F78" s="19" t="s">
        <v>24</v>
      </c>
    </row>
    <row r="79" spans="1:6" ht="38.25" x14ac:dyDescent="0.2">
      <c r="A79" s="62" t="s">
        <v>544</v>
      </c>
      <c r="B79" s="31" t="s">
        <v>545</v>
      </c>
      <c r="C79" s="56">
        <v>0</v>
      </c>
      <c r="D79" s="18">
        <v>0.63</v>
      </c>
      <c r="E79" s="56">
        <v>0.63</v>
      </c>
      <c r="F79" s="19" t="s">
        <v>24</v>
      </c>
    </row>
    <row r="80" spans="1:6" ht="20.25" customHeight="1" x14ac:dyDescent="0.2">
      <c r="A80" s="62" t="s">
        <v>546</v>
      </c>
      <c r="B80" s="31" t="s">
        <v>547</v>
      </c>
      <c r="C80" s="56">
        <v>0</v>
      </c>
      <c r="D80" s="18">
        <v>0.87</v>
      </c>
      <c r="E80" s="56">
        <v>0.87</v>
      </c>
      <c r="F80" s="19" t="s">
        <v>52</v>
      </c>
    </row>
    <row r="81" spans="1:6" ht="18" customHeight="1" x14ac:dyDescent="0.2">
      <c r="A81" s="141" t="s">
        <v>548</v>
      </c>
      <c r="B81" s="124" t="s">
        <v>549</v>
      </c>
      <c r="C81" s="137">
        <v>0</v>
      </c>
      <c r="D81" s="40">
        <v>2.74</v>
      </c>
      <c r="E81" s="137">
        <v>2.74</v>
      </c>
      <c r="F81" s="125" t="s">
        <v>24</v>
      </c>
    </row>
    <row r="82" spans="1:6" ht="25.5" x14ac:dyDescent="0.2">
      <c r="A82" s="122" t="s">
        <v>550</v>
      </c>
      <c r="B82" s="124" t="s">
        <v>551</v>
      </c>
      <c r="C82" s="137">
        <v>0</v>
      </c>
      <c r="D82" s="40">
        <v>3.83</v>
      </c>
      <c r="E82" s="137">
        <v>3.83</v>
      </c>
      <c r="F82" s="125" t="s">
        <v>24</v>
      </c>
    </row>
    <row r="83" spans="1:6" ht="38.25" x14ac:dyDescent="0.2">
      <c r="A83" s="41" t="s">
        <v>552</v>
      </c>
      <c r="B83" s="31" t="s">
        <v>553</v>
      </c>
      <c r="C83" s="56">
        <v>0</v>
      </c>
      <c r="D83" s="18">
        <v>0.16</v>
      </c>
      <c r="E83" s="56">
        <v>0.16</v>
      </c>
      <c r="F83" s="19" t="s">
        <v>24</v>
      </c>
    </row>
    <row r="84" spans="1:6" ht="25.5" x14ac:dyDescent="0.2">
      <c r="A84" s="182" t="s">
        <v>554</v>
      </c>
      <c r="B84" s="36" t="s">
        <v>555</v>
      </c>
      <c r="C84" s="56">
        <v>0</v>
      </c>
      <c r="D84" s="48">
        <v>0.31</v>
      </c>
      <c r="E84" s="48">
        <v>0.31</v>
      </c>
      <c r="F84" s="164" t="s">
        <v>60</v>
      </c>
    </row>
    <row r="85" spans="1:6" ht="25.5" x14ac:dyDescent="0.2">
      <c r="A85" s="182" t="s">
        <v>554</v>
      </c>
      <c r="B85" s="36" t="s">
        <v>556</v>
      </c>
      <c r="C85" s="56">
        <v>0</v>
      </c>
      <c r="D85" s="36">
        <v>1.93</v>
      </c>
      <c r="E85" s="36">
        <v>1.93</v>
      </c>
      <c r="F85" s="164" t="s">
        <v>60</v>
      </c>
    </row>
    <row r="86" spans="1:6" ht="26.25" thickBot="1" x14ac:dyDescent="0.25">
      <c r="A86" s="183" t="s">
        <v>554</v>
      </c>
      <c r="B86" s="76" t="s">
        <v>557</v>
      </c>
      <c r="C86" s="70">
        <v>0</v>
      </c>
      <c r="D86" s="76">
        <v>1.57</v>
      </c>
      <c r="E86" s="76">
        <v>1.57</v>
      </c>
      <c r="F86" s="168" t="s">
        <v>60</v>
      </c>
    </row>
    <row r="87" spans="1:6" ht="18" customHeight="1" thickBot="1" x14ac:dyDescent="0.25">
      <c r="A87" s="20"/>
      <c r="B87" s="17"/>
      <c r="C87" s="241" t="s">
        <v>67</v>
      </c>
      <c r="D87" s="242"/>
      <c r="E87" s="79">
        <f>SUBTOTAL(9,E10:E86)</f>
        <v>314.22000000000008</v>
      </c>
      <c r="F87" s="11"/>
    </row>
  </sheetData>
  <mergeCells count="18">
    <mergeCell ref="A2:F2"/>
    <mergeCell ref="A3:F3"/>
    <mergeCell ref="A4:F4"/>
    <mergeCell ref="A5:F5"/>
    <mergeCell ref="A10:A12"/>
    <mergeCell ref="A32:A37"/>
    <mergeCell ref="A38:A41"/>
    <mergeCell ref="A49:A50"/>
    <mergeCell ref="C8:E8"/>
    <mergeCell ref="C87:D87"/>
    <mergeCell ref="A14:A19"/>
    <mergeCell ref="A20:A21"/>
    <mergeCell ref="A22:A23"/>
    <mergeCell ref="A63:A64"/>
    <mergeCell ref="A70:A71"/>
    <mergeCell ref="A25:A28"/>
    <mergeCell ref="A29:A31"/>
    <mergeCell ref="A42:A43"/>
  </mergeCells>
  <phoneticPr fontId="0" type="noConversion"/>
  <printOptions horizontalCentered="1"/>
  <pageMargins left="0.78740157480314965" right="0.15748031496062992" top="0.59055118110236227" bottom="0.43307086614173229" header="0" footer="0.27559055118110237"/>
  <pageSetup scale="96" fitToHeight="4"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2:F43"/>
  <sheetViews>
    <sheetView view="pageBreakPreview" zoomScaleNormal="100" zoomScaleSheetLayoutView="100" workbookViewId="0"/>
  </sheetViews>
  <sheetFormatPr baseColWidth="10" defaultColWidth="11.42578125" defaultRowHeight="12.75" x14ac:dyDescent="0.2"/>
  <cols>
    <col min="1" max="1" width="11.5703125" customWidth="1"/>
    <col min="2" max="2" width="40.7109375" customWidth="1"/>
    <col min="3" max="4" width="10.7109375" style="26" customWidth="1"/>
    <col min="5"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558</v>
      </c>
      <c r="B6" s="4"/>
      <c r="C6" s="186"/>
      <c r="D6" s="12"/>
      <c r="E6" s="5"/>
      <c r="F6" s="2"/>
    </row>
    <row r="7" spans="1:6" ht="14.25" thickBot="1" x14ac:dyDescent="0.25">
      <c r="A7" s="6" t="s">
        <v>5</v>
      </c>
      <c r="B7" s="7"/>
      <c r="C7" s="13"/>
      <c r="D7" s="13"/>
      <c r="E7" s="8"/>
      <c r="F7" s="9"/>
    </row>
    <row r="8" spans="1:6" ht="15" thickBot="1" x14ac:dyDescent="0.25">
      <c r="A8" s="106" t="s">
        <v>1080</v>
      </c>
      <c r="B8" s="7"/>
      <c r="C8" s="217" t="s">
        <v>6</v>
      </c>
      <c r="D8" s="218"/>
      <c r="E8" s="219"/>
      <c r="F8" s="9"/>
    </row>
    <row r="9" spans="1:6" ht="13.5" thickBot="1" x14ac:dyDescent="0.25">
      <c r="A9" s="105" t="s">
        <v>7</v>
      </c>
      <c r="B9" s="38" t="s">
        <v>8</v>
      </c>
      <c r="C9" s="131" t="s">
        <v>433</v>
      </c>
      <c r="D9" s="131" t="s">
        <v>434</v>
      </c>
      <c r="E9" s="38" t="s">
        <v>435</v>
      </c>
      <c r="F9" s="132" t="s">
        <v>12</v>
      </c>
    </row>
    <row r="10" spans="1:6" ht="25.5" x14ac:dyDescent="0.2">
      <c r="A10" s="96" t="s">
        <v>440</v>
      </c>
      <c r="B10" s="57" t="s">
        <v>559</v>
      </c>
      <c r="C10" s="155">
        <v>21.12</v>
      </c>
      <c r="D10" s="155">
        <f>C10+E10</f>
        <v>39.21</v>
      </c>
      <c r="E10" s="155">
        <v>18.09</v>
      </c>
      <c r="F10" s="100" t="s">
        <v>60</v>
      </c>
    </row>
    <row r="11" spans="1:6" ht="18" customHeight="1" x14ac:dyDescent="0.2">
      <c r="A11" s="44" t="s">
        <v>436</v>
      </c>
      <c r="B11" s="37" t="s">
        <v>560</v>
      </c>
      <c r="C11" s="97">
        <v>39.21</v>
      </c>
      <c r="D11" s="120">
        <f>C11+E11</f>
        <v>42.05</v>
      </c>
      <c r="E11" s="97">
        <v>2.84</v>
      </c>
      <c r="F11" s="72" t="s">
        <v>60</v>
      </c>
    </row>
    <row r="12" spans="1:6" ht="18" customHeight="1" x14ac:dyDescent="0.2">
      <c r="A12" s="44" t="s">
        <v>561</v>
      </c>
      <c r="B12" s="37" t="s">
        <v>562</v>
      </c>
      <c r="C12" s="97">
        <v>42.120000000000005</v>
      </c>
      <c r="D12" s="97">
        <v>47.830000000000005</v>
      </c>
      <c r="E12" s="97">
        <v>5.71</v>
      </c>
      <c r="F12" s="72" t="s">
        <v>15</v>
      </c>
    </row>
    <row r="13" spans="1:6" ht="25.5" x14ac:dyDescent="0.2">
      <c r="A13" s="115" t="s">
        <v>563</v>
      </c>
      <c r="B13" s="48" t="s">
        <v>564</v>
      </c>
      <c r="C13" s="97">
        <v>0</v>
      </c>
      <c r="D13" s="97">
        <v>4.3</v>
      </c>
      <c r="E13" s="97">
        <v>4.3</v>
      </c>
      <c r="F13" s="72" t="s">
        <v>24</v>
      </c>
    </row>
    <row r="14" spans="1:6" ht="18" customHeight="1" x14ac:dyDescent="0.2">
      <c r="A14" s="73" t="s">
        <v>565</v>
      </c>
      <c r="B14" s="36" t="s">
        <v>566</v>
      </c>
      <c r="C14" s="170">
        <v>0</v>
      </c>
      <c r="D14" s="170">
        <v>6.65</v>
      </c>
      <c r="E14" s="170">
        <v>6.65</v>
      </c>
      <c r="F14" s="75" t="s">
        <v>24</v>
      </c>
    </row>
    <row r="15" spans="1:6" ht="18" customHeight="1" x14ac:dyDescent="0.2">
      <c r="A15" s="44" t="s">
        <v>567</v>
      </c>
      <c r="B15" s="37" t="s">
        <v>568</v>
      </c>
      <c r="C15" s="97">
        <v>0</v>
      </c>
      <c r="D15" s="97">
        <v>2.92</v>
      </c>
      <c r="E15" s="97">
        <v>2.92</v>
      </c>
      <c r="F15" s="72" t="s">
        <v>15</v>
      </c>
    </row>
    <row r="16" spans="1:6" ht="18" customHeight="1" x14ac:dyDescent="0.2">
      <c r="A16" s="44" t="s">
        <v>569</v>
      </c>
      <c r="B16" s="36" t="s">
        <v>570</v>
      </c>
      <c r="C16" s="97">
        <v>0</v>
      </c>
      <c r="D16" s="97">
        <v>0.83</v>
      </c>
      <c r="E16" s="97">
        <v>0.83</v>
      </c>
      <c r="F16" s="72" t="s">
        <v>15</v>
      </c>
    </row>
    <row r="17" spans="1:6" ht="16.5" customHeight="1" x14ac:dyDescent="0.2">
      <c r="A17" s="236" t="s">
        <v>571</v>
      </c>
      <c r="B17" s="36" t="s">
        <v>572</v>
      </c>
      <c r="C17" s="97">
        <v>0</v>
      </c>
      <c r="D17" s="97">
        <v>1</v>
      </c>
      <c r="E17" s="97">
        <v>1</v>
      </c>
      <c r="F17" s="72" t="s">
        <v>24</v>
      </c>
    </row>
    <row r="18" spans="1:6" ht="16.5" customHeight="1" x14ac:dyDescent="0.2">
      <c r="A18" s="237"/>
      <c r="B18" s="113" t="s">
        <v>573</v>
      </c>
      <c r="C18" s="99">
        <v>1</v>
      </c>
      <c r="D18" s="99">
        <v>2</v>
      </c>
      <c r="E18" s="99">
        <v>1</v>
      </c>
      <c r="F18" s="72" t="s">
        <v>24</v>
      </c>
    </row>
    <row r="19" spans="1:6" ht="16.5" customHeight="1" x14ac:dyDescent="0.2">
      <c r="A19" s="240"/>
      <c r="B19" s="36" t="s">
        <v>574</v>
      </c>
      <c r="C19" s="170">
        <v>2</v>
      </c>
      <c r="D19" s="170">
        <f>C19+E19</f>
        <v>4</v>
      </c>
      <c r="E19" s="170">
        <v>2</v>
      </c>
      <c r="F19" s="75" t="s">
        <v>24</v>
      </c>
    </row>
    <row r="20" spans="1:6" ht="19.5" customHeight="1" x14ac:dyDescent="0.2">
      <c r="A20" s="44" t="s">
        <v>575</v>
      </c>
      <c r="B20" s="37" t="s">
        <v>576</v>
      </c>
      <c r="C20" s="97">
        <v>0</v>
      </c>
      <c r="D20" s="97">
        <v>11.95</v>
      </c>
      <c r="E20" s="97">
        <v>11.95</v>
      </c>
      <c r="F20" s="72" t="s">
        <v>24</v>
      </c>
    </row>
    <row r="21" spans="1:6" x14ac:dyDescent="0.2">
      <c r="A21" s="44" t="s">
        <v>577</v>
      </c>
      <c r="B21" s="36" t="s">
        <v>578</v>
      </c>
      <c r="C21" s="97">
        <v>0</v>
      </c>
      <c r="D21" s="97">
        <v>4.22</v>
      </c>
      <c r="E21" s="97">
        <v>4.22</v>
      </c>
      <c r="F21" s="72" t="s">
        <v>24</v>
      </c>
    </row>
    <row r="22" spans="1:6" ht="21.75" customHeight="1" x14ac:dyDescent="0.2">
      <c r="A22" s="59" t="s">
        <v>579</v>
      </c>
      <c r="B22" s="36" t="s">
        <v>580</v>
      </c>
      <c r="C22" s="97">
        <v>0</v>
      </c>
      <c r="D22" s="97">
        <v>3.49</v>
      </c>
      <c r="E22" s="97">
        <v>3.49</v>
      </c>
      <c r="F22" s="72" t="s">
        <v>15</v>
      </c>
    </row>
    <row r="23" spans="1:6" ht="18" customHeight="1" x14ac:dyDescent="0.2">
      <c r="A23" s="59" t="s">
        <v>581</v>
      </c>
      <c r="B23" s="36" t="s">
        <v>582</v>
      </c>
      <c r="C23" s="170">
        <v>0</v>
      </c>
      <c r="D23" s="170">
        <f>14.16+0.99</f>
        <v>15.15</v>
      </c>
      <c r="E23" s="170">
        <f>+D23</f>
        <v>15.15</v>
      </c>
      <c r="F23" s="75" t="s">
        <v>15</v>
      </c>
    </row>
    <row r="24" spans="1:6" ht="18" customHeight="1" x14ac:dyDescent="0.2">
      <c r="A24" s="44" t="s">
        <v>583</v>
      </c>
      <c r="B24" s="37" t="s">
        <v>584</v>
      </c>
      <c r="C24" s="97">
        <v>0</v>
      </c>
      <c r="D24" s="97">
        <v>1.17</v>
      </c>
      <c r="E24" s="97">
        <v>1.17</v>
      </c>
      <c r="F24" s="72" t="s">
        <v>15</v>
      </c>
    </row>
    <row r="25" spans="1:6" ht="25.5" x14ac:dyDescent="0.2">
      <c r="A25" s="59" t="s">
        <v>585</v>
      </c>
      <c r="B25" s="36" t="s">
        <v>586</v>
      </c>
      <c r="C25" s="97">
        <v>1.75</v>
      </c>
      <c r="D25" s="97">
        <v>19.61</v>
      </c>
      <c r="E25" s="97">
        <v>17.86</v>
      </c>
      <c r="F25" s="72" t="s">
        <v>15</v>
      </c>
    </row>
    <row r="26" spans="1:6" ht="31.5" customHeight="1" x14ac:dyDescent="0.2">
      <c r="A26" s="245" t="s">
        <v>587</v>
      </c>
      <c r="B26" s="36" t="s">
        <v>588</v>
      </c>
      <c r="C26" s="97">
        <v>0.85</v>
      </c>
      <c r="D26" s="170">
        <f>C26+E26</f>
        <v>3.81</v>
      </c>
      <c r="E26" s="97">
        <v>2.96</v>
      </c>
      <c r="F26" s="72" t="s">
        <v>52</v>
      </c>
    </row>
    <row r="27" spans="1:6" ht="25.5" x14ac:dyDescent="0.2">
      <c r="A27" s="245"/>
      <c r="B27" s="36" t="s">
        <v>589</v>
      </c>
      <c r="C27" s="97">
        <v>3.81</v>
      </c>
      <c r="D27" s="170">
        <f>C27+E27</f>
        <v>8.81</v>
      </c>
      <c r="E27" s="97">
        <v>5</v>
      </c>
      <c r="F27" s="72" t="s">
        <v>52</v>
      </c>
    </row>
    <row r="28" spans="1:6" ht="15" customHeight="1" x14ac:dyDescent="0.2">
      <c r="A28" s="245"/>
      <c r="B28" s="36" t="s">
        <v>590</v>
      </c>
      <c r="C28" s="97">
        <v>8.81</v>
      </c>
      <c r="D28" s="170">
        <f>C28+E28</f>
        <v>26.880000000000003</v>
      </c>
      <c r="E28" s="97">
        <v>18.07</v>
      </c>
      <c r="F28" s="72" t="s">
        <v>52</v>
      </c>
    </row>
    <row r="29" spans="1:6" ht="15" customHeight="1" x14ac:dyDescent="0.2">
      <c r="A29" s="236" t="s">
        <v>591</v>
      </c>
      <c r="B29" s="36" t="s">
        <v>592</v>
      </c>
      <c r="C29" s="97">
        <v>0</v>
      </c>
      <c r="D29" s="97">
        <v>8.75</v>
      </c>
      <c r="E29" s="97">
        <v>8.75</v>
      </c>
      <c r="F29" s="72" t="s">
        <v>24</v>
      </c>
    </row>
    <row r="30" spans="1:6" ht="15" customHeight="1" x14ac:dyDescent="0.2">
      <c r="A30" s="240"/>
      <c r="B30" s="36" t="s">
        <v>593</v>
      </c>
      <c r="C30" s="97">
        <f>D29</f>
        <v>8.75</v>
      </c>
      <c r="D30" s="97">
        <f>C30+E30</f>
        <v>11.57</v>
      </c>
      <c r="E30" s="97">
        <v>2.82</v>
      </c>
      <c r="F30" s="72" t="s">
        <v>24</v>
      </c>
    </row>
    <row r="31" spans="1:6" ht="16.5" customHeight="1" x14ac:dyDescent="0.2">
      <c r="A31" s="44" t="s">
        <v>594</v>
      </c>
      <c r="B31" s="98" t="s">
        <v>595</v>
      </c>
      <c r="C31" s="99">
        <v>0</v>
      </c>
      <c r="D31" s="99">
        <v>0.87</v>
      </c>
      <c r="E31" s="99">
        <v>0.87</v>
      </c>
      <c r="F31" s="72" t="s">
        <v>24</v>
      </c>
    </row>
    <row r="32" spans="1:6" ht="16.5" customHeight="1" x14ac:dyDescent="0.2">
      <c r="A32" s="44" t="s">
        <v>596</v>
      </c>
      <c r="B32" s="37" t="s">
        <v>597</v>
      </c>
      <c r="C32" s="97">
        <v>39.120000000000005</v>
      </c>
      <c r="D32" s="170">
        <f>C32+E32</f>
        <v>40.360000000000007</v>
      </c>
      <c r="E32" s="97">
        <v>1.24</v>
      </c>
      <c r="F32" s="72" t="s">
        <v>52</v>
      </c>
    </row>
    <row r="33" spans="1:6" ht="18" customHeight="1" x14ac:dyDescent="0.2">
      <c r="A33" s="44" t="s">
        <v>598</v>
      </c>
      <c r="B33" s="37" t="s">
        <v>599</v>
      </c>
      <c r="C33" s="97">
        <v>0</v>
      </c>
      <c r="D33" s="97">
        <v>2.38</v>
      </c>
      <c r="E33" s="97">
        <v>2.38</v>
      </c>
      <c r="F33" s="72" t="s">
        <v>24</v>
      </c>
    </row>
    <row r="34" spans="1:6" ht="18" customHeight="1" x14ac:dyDescent="0.2">
      <c r="A34" s="44" t="s">
        <v>600</v>
      </c>
      <c r="B34" s="98" t="s">
        <v>601</v>
      </c>
      <c r="C34" s="99">
        <v>21.130000000000003</v>
      </c>
      <c r="D34" s="170">
        <f>C34+E34</f>
        <v>22.69</v>
      </c>
      <c r="E34" s="97">
        <v>1.56</v>
      </c>
      <c r="F34" s="72" t="s">
        <v>52</v>
      </c>
    </row>
    <row r="35" spans="1:6" ht="25.5" x14ac:dyDescent="0.2">
      <c r="A35" s="44" t="s">
        <v>602</v>
      </c>
      <c r="B35" s="58" t="s">
        <v>603</v>
      </c>
      <c r="C35" s="99">
        <v>24.42</v>
      </c>
      <c r="D35" s="97">
        <v>25.82</v>
      </c>
      <c r="E35" s="97">
        <v>1.4</v>
      </c>
      <c r="F35" s="72" t="s">
        <v>52</v>
      </c>
    </row>
    <row r="36" spans="1:6" ht="18" customHeight="1" x14ac:dyDescent="0.2">
      <c r="A36" s="44" t="s">
        <v>604</v>
      </c>
      <c r="B36" s="98" t="s">
        <v>605</v>
      </c>
      <c r="C36" s="99">
        <v>30.650000000000002</v>
      </c>
      <c r="D36" s="170">
        <f t="shared" ref="D36:D42" si="0">C36+E36</f>
        <v>36.050000000000004</v>
      </c>
      <c r="E36" s="97">
        <v>5.4</v>
      </c>
      <c r="F36" s="72" t="s">
        <v>52</v>
      </c>
    </row>
    <row r="37" spans="1:6" ht="18" customHeight="1" x14ac:dyDescent="0.2">
      <c r="A37" s="44" t="s">
        <v>606</v>
      </c>
      <c r="B37" s="37" t="s">
        <v>607</v>
      </c>
      <c r="C37" s="97">
        <v>0</v>
      </c>
      <c r="D37" s="170">
        <f t="shared" si="0"/>
        <v>2.96</v>
      </c>
      <c r="E37" s="97">
        <v>2.96</v>
      </c>
      <c r="F37" s="72" t="s">
        <v>52</v>
      </c>
    </row>
    <row r="38" spans="1:6" ht="18" customHeight="1" x14ac:dyDescent="0.2">
      <c r="A38" s="59" t="s">
        <v>608</v>
      </c>
      <c r="B38" s="36" t="s">
        <v>609</v>
      </c>
      <c r="C38" s="99">
        <v>0</v>
      </c>
      <c r="D38" s="170">
        <f t="shared" si="0"/>
        <v>0.75</v>
      </c>
      <c r="E38" s="97">
        <v>0.75</v>
      </c>
      <c r="F38" s="72" t="s">
        <v>52</v>
      </c>
    </row>
    <row r="39" spans="1:6" ht="15.75" customHeight="1" x14ac:dyDescent="0.2">
      <c r="A39" s="245" t="s">
        <v>453</v>
      </c>
      <c r="B39" s="37" t="s">
        <v>610</v>
      </c>
      <c r="C39" s="97">
        <v>26.03</v>
      </c>
      <c r="D39" s="170">
        <f t="shared" si="0"/>
        <v>36.950000000000003</v>
      </c>
      <c r="E39" s="97">
        <v>10.92</v>
      </c>
      <c r="F39" s="72" t="s">
        <v>15</v>
      </c>
    </row>
    <row r="40" spans="1:6" ht="15.75" customHeight="1" x14ac:dyDescent="0.2">
      <c r="A40" s="245"/>
      <c r="B40" s="37" t="s">
        <v>611</v>
      </c>
      <c r="C40" s="97">
        <f>D39</f>
        <v>36.950000000000003</v>
      </c>
      <c r="D40" s="170">
        <f t="shared" si="0"/>
        <v>41.1</v>
      </c>
      <c r="E40" s="97">
        <v>4.1500000000000004</v>
      </c>
      <c r="F40" s="72" t="s">
        <v>15</v>
      </c>
    </row>
    <row r="41" spans="1:6" ht="15.75" customHeight="1" x14ac:dyDescent="0.2">
      <c r="A41" s="245" t="s">
        <v>612</v>
      </c>
      <c r="B41" s="37" t="s">
        <v>613</v>
      </c>
      <c r="C41" s="97">
        <v>39.659999999999997</v>
      </c>
      <c r="D41" s="170">
        <f t="shared" si="0"/>
        <v>41.91</v>
      </c>
      <c r="E41" s="97">
        <v>2.25</v>
      </c>
      <c r="F41" s="72" t="s">
        <v>52</v>
      </c>
    </row>
    <row r="42" spans="1:6" ht="15.75" customHeight="1" thickBot="1" x14ac:dyDescent="0.25">
      <c r="A42" s="246"/>
      <c r="B42" s="101" t="s">
        <v>614</v>
      </c>
      <c r="C42" s="102">
        <f>D41</f>
        <v>41.91</v>
      </c>
      <c r="D42" s="170">
        <f t="shared" si="0"/>
        <v>45.61</v>
      </c>
      <c r="E42" s="102">
        <v>3.7</v>
      </c>
      <c r="F42" s="71" t="s">
        <v>52</v>
      </c>
    </row>
    <row r="43" spans="1:6" ht="13.5" thickBot="1" x14ac:dyDescent="0.25">
      <c r="A43" s="20"/>
      <c r="B43" s="17"/>
      <c r="C43" s="243" t="s">
        <v>67</v>
      </c>
      <c r="D43" s="244"/>
      <c r="E43" s="16">
        <f>SUBTOTAL(9,E10:E42)</f>
        <v>174.36</v>
      </c>
      <c r="F43" s="11"/>
    </row>
  </sheetData>
  <mergeCells count="11">
    <mergeCell ref="A2:F2"/>
    <mergeCell ref="A3:F3"/>
    <mergeCell ref="A4:F4"/>
    <mergeCell ref="A5:F5"/>
    <mergeCell ref="C43:D43"/>
    <mergeCell ref="C8:E8"/>
    <mergeCell ref="A41:A42"/>
    <mergeCell ref="A17:A19"/>
    <mergeCell ref="A26:A28"/>
    <mergeCell ref="A39:A40"/>
    <mergeCell ref="A29:A30"/>
  </mergeCells>
  <phoneticPr fontId="0" type="noConversion"/>
  <printOptions horizontalCentered="1"/>
  <pageMargins left="0.78740157480314965" right="0.15748031496062992" top="0.59055118110236227" bottom="0.43307086614173229" header="0" footer="0.27559055118110237"/>
  <pageSetup scale="95" fitToHeight="4"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2:F76"/>
  <sheetViews>
    <sheetView view="pageBreakPreview" zoomScaleNormal="100" zoomScaleSheetLayoutView="100" workbookViewId="0"/>
  </sheetViews>
  <sheetFormatPr baseColWidth="10" defaultColWidth="11.42578125" defaultRowHeight="12.75" x14ac:dyDescent="0.2"/>
  <cols>
    <col min="1" max="1" width="10.7109375" customWidth="1"/>
    <col min="2" max="2" width="40.7109375" customWidth="1"/>
    <col min="3" max="5" width="10.7109375" customWidth="1"/>
    <col min="6" max="6" width="18.710937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187" t="s">
        <v>615</v>
      </c>
      <c r="B6" s="188"/>
      <c r="C6" s="5"/>
      <c r="D6" s="5"/>
      <c r="E6" s="5"/>
      <c r="F6" s="2"/>
    </row>
    <row r="7" spans="1:6" ht="14.25" thickBot="1" x14ac:dyDescent="0.25">
      <c r="A7" s="14" t="s">
        <v>5</v>
      </c>
      <c r="B7" s="29"/>
      <c r="C7" s="8"/>
      <c r="D7" s="8"/>
      <c r="E7" s="8"/>
      <c r="F7" s="9"/>
    </row>
    <row r="8" spans="1:6" ht="15" thickBot="1" x14ac:dyDescent="0.25">
      <c r="A8" s="106" t="s">
        <v>1080</v>
      </c>
      <c r="B8" s="15"/>
      <c r="C8" s="217" t="s">
        <v>6</v>
      </c>
      <c r="D8" s="218"/>
      <c r="E8" s="219"/>
      <c r="F8" s="11"/>
    </row>
    <row r="9" spans="1:6" ht="13.5" thickBot="1" x14ac:dyDescent="0.25">
      <c r="A9" s="63" t="s">
        <v>7</v>
      </c>
      <c r="B9" s="64" t="s">
        <v>8</v>
      </c>
      <c r="C9" s="64" t="s">
        <v>433</v>
      </c>
      <c r="D9" s="64" t="s">
        <v>434</v>
      </c>
      <c r="E9" s="66" t="s">
        <v>435</v>
      </c>
      <c r="F9" s="67" t="s">
        <v>12</v>
      </c>
    </row>
    <row r="10" spans="1:6" ht="18" customHeight="1" x14ac:dyDescent="0.2">
      <c r="A10" s="229" t="s">
        <v>299</v>
      </c>
      <c r="B10" s="42" t="s">
        <v>616</v>
      </c>
      <c r="C10" s="43">
        <v>50.07</v>
      </c>
      <c r="D10" s="43">
        <f t="shared" ref="D10:D27" si="0">C10+E10</f>
        <v>58.07</v>
      </c>
      <c r="E10" s="43">
        <v>8</v>
      </c>
      <c r="F10" s="33" t="s">
        <v>47</v>
      </c>
    </row>
    <row r="11" spans="1:6" ht="25.5" x14ac:dyDescent="0.2">
      <c r="A11" s="228"/>
      <c r="B11" s="31" t="s">
        <v>617</v>
      </c>
      <c r="C11" s="18">
        <v>58.07</v>
      </c>
      <c r="D11" s="18">
        <f t="shared" si="0"/>
        <v>60.57</v>
      </c>
      <c r="E11" s="18">
        <v>2.5</v>
      </c>
      <c r="F11" s="19" t="s">
        <v>47</v>
      </c>
    </row>
    <row r="12" spans="1:6" ht="25.5" x14ac:dyDescent="0.2">
      <c r="A12" s="216" t="s">
        <v>618</v>
      </c>
      <c r="B12" s="31" t="s">
        <v>619</v>
      </c>
      <c r="C12" s="18">
        <v>39.65</v>
      </c>
      <c r="D12" s="18">
        <v>46.15</v>
      </c>
      <c r="E12" s="18">
        <f>+D12-C12</f>
        <v>6.5</v>
      </c>
      <c r="F12" s="19" t="s">
        <v>60</v>
      </c>
    </row>
    <row r="13" spans="1:6" ht="25.5" x14ac:dyDescent="0.2">
      <c r="A13" s="228"/>
      <c r="B13" s="124" t="s">
        <v>620</v>
      </c>
      <c r="C13" s="18">
        <f>D12</f>
        <v>46.15</v>
      </c>
      <c r="D13" s="18">
        <f t="shared" si="0"/>
        <v>65.349999999999994</v>
      </c>
      <c r="E13" s="18">
        <v>19.2</v>
      </c>
      <c r="F13" s="19" t="s">
        <v>60</v>
      </c>
    </row>
    <row r="14" spans="1:6" ht="25.5" x14ac:dyDescent="0.2">
      <c r="A14" s="228"/>
      <c r="B14" s="31" t="s">
        <v>621</v>
      </c>
      <c r="C14" s="18">
        <f>D13</f>
        <v>65.349999999999994</v>
      </c>
      <c r="D14" s="18">
        <f t="shared" si="0"/>
        <v>71.539999999999992</v>
      </c>
      <c r="E14" s="18">
        <v>6.19</v>
      </c>
      <c r="F14" s="19" t="s">
        <v>47</v>
      </c>
    </row>
    <row r="15" spans="1:6" ht="22.15" customHeight="1" x14ac:dyDescent="0.2">
      <c r="A15" s="24" t="s">
        <v>622</v>
      </c>
      <c r="B15" s="31" t="s">
        <v>623</v>
      </c>
      <c r="C15" s="18">
        <v>64.399999999999991</v>
      </c>
      <c r="D15" s="18">
        <f t="shared" si="0"/>
        <v>74.47999999999999</v>
      </c>
      <c r="E15" s="18">
        <v>10.08</v>
      </c>
      <c r="F15" s="19" t="s">
        <v>15</v>
      </c>
    </row>
    <row r="16" spans="1:6" ht="22.15" customHeight="1" x14ac:dyDescent="0.2">
      <c r="A16" s="24" t="s">
        <v>624</v>
      </c>
      <c r="B16" s="31" t="s">
        <v>625</v>
      </c>
      <c r="C16" s="18">
        <v>75</v>
      </c>
      <c r="D16" s="18">
        <f t="shared" si="0"/>
        <v>90.73</v>
      </c>
      <c r="E16" s="18">
        <v>15.73</v>
      </c>
      <c r="F16" s="19" t="s">
        <v>15</v>
      </c>
    </row>
    <row r="17" spans="1:6" ht="18" customHeight="1" x14ac:dyDescent="0.2">
      <c r="A17" s="227" t="s">
        <v>626</v>
      </c>
      <c r="B17" s="31" t="s">
        <v>627</v>
      </c>
      <c r="C17" s="18">
        <v>41.62</v>
      </c>
      <c r="D17" s="18">
        <f t="shared" si="0"/>
        <v>45.37</v>
      </c>
      <c r="E17" s="18">
        <v>3.75</v>
      </c>
      <c r="F17" s="19" t="s">
        <v>52</v>
      </c>
    </row>
    <row r="18" spans="1:6" ht="18" customHeight="1" x14ac:dyDescent="0.2">
      <c r="A18" s="228"/>
      <c r="B18" s="31" t="s">
        <v>628</v>
      </c>
      <c r="C18" s="18">
        <f>D17</f>
        <v>45.37</v>
      </c>
      <c r="D18" s="18">
        <f t="shared" si="0"/>
        <v>52.22</v>
      </c>
      <c r="E18" s="18">
        <v>6.85</v>
      </c>
      <c r="F18" s="19" t="s">
        <v>52</v>
      </c>
    </row>
    <row r="19" spans="1:6" ht="18" customHeight="1" x14ac:dyDescent="0.2">
      <c r="A19" s="228"/>
      <c r="B19" s="31" t="s">
        <v>629</v>
      </c>
      <c r="C19" s="18">
        <f>D18</f>
        <v>52.22</v>
      </c>
      <c r="D19" s="18">
        <f t="shared" si="0"/>
        <v>60.32</v>
      </c>
      <c r="E19" s="18">
        <v>8.1</v>
      </c>
      <c r="F19" s="19" t="s">
        <v>52</v>
      </c>
    </row>
    <row r="20" spans="1:6" ht="18" customHeight="1" x14ac:dyDescent="0.2">
      <c r="A20" s="227" t="s">
        <v>630</v>
      </c>
      <c r="B20" s="31" t="s">
        <v>631</v>
      </c>
      <c r="C20" s="18">
        <v>52.25</v>
      </c>
      <c r="D20" s="18">
        <f t="shared" si="0"/>
        <v>60.7</v>
      </c>
      <c r="E20" s="18">
        <v>8.4499999999999993</v>
      </c>
      <c r="F20" s="19" t="s">
        <v>52</v>
      </c>
    </row>
    <row r="21" spans="1:6" ht="18" customHeight="1" x14ac:dyDescent="0.2">
      <c r="A21" s="228"/>
      <c r="B21" s="31" t="s">
        <v>632</v>
      </c>
      <c r="C21" s="18">
        <f>D20</f>
        <v>60.7</v>
      </c>
      <c r="D21" s="18">
        <f t="shared" si="0"/>
        <v>76.5</v>
      </c>
      <c r="E21" s="18">
        <v>15.8</v>
      </c>
      <c r="F21" s="19" t="s">
        <v>52</v>
      </c>
    </row>
    <row r="22" spans="1:6" ht="18" customHeight="1" x14ac:dyDescent="0.2">
      <c r="A22" s="24" t="s">
        <v>633</v>
      </c>
      <c r="B22" s="31" t="s">
        <v>634</v>
      </c>
      <c r="C22" s="18">
        <v>40.36</v>
      </c>
      <c r="D22" s="18">
        <f t="shared" si="0"/>
        <v>56.92</v>
      </c>
      <c r="E22" s="18">
        <v>16.559999999999999</v>
      </c>
      <c r="F22" s="19" t="s">
        <v>24</v>
      </c>
    </row>
    <row r="23" spans="1:6" ht="18" customHeight="1" x14ac:dyDescent="0.2">
      <c r="A23" s="227" t="s">
        <v>635</v>
      </c>
      <c r="B23" s="31" t="s">
        <v>636</v>
      </c>
      <c r="C23" s="18">
        <v>35.85</v>
      </c>
      <c r="D23" s="18">
        <f t="shared" si="0"/>
        <v>41.78</v>
      </c>
      <c r="E23" s="18">
        <v>5.93</v>
      </c>
      <c r="F23" s="19" t="s">
        <v>24</v>
      </c>
    </row>
    <row r="24" spans="1:6" ht="18" customHeight="1" x14ac:dyDescent="0.2">
      <c r="A24" s="228"/>
      <c r="B24" s="31" t="s">
        <v>637</v>
      </c>
      <c r="C24" s="18">
        <f>D23</f>
        <v>41.78</v>
      </c>
      <c r="D24" s="18">
        <f t="shared" si="0"/>
        <v>45.03</v>
      </c>
      <c r="E24" s="18">
        <v>3.25</v>
      </c>
      <c r="F24" s="19" t="s">
        <v>24</v>
      </c>
    </row>
    <row r="25" spans="1:6" ht="25.5" x14ac:dyDescent="0.2">
      <c r="A25" s="228"/>
      <c r="B25" s="31" t="s">
        <v>638</v>
      </c>
      <c r="C25" s="18">
        <f>D24</f>
        <v>45.03</v>
      </c>
      <c r="D25" s="18">
        <f t="shared" si="0"/>
        <v>51.32</v>
      </c>
      <c r="E25" s="18">
        <v>6.29</v>
      </c>
      <c r="F25" s="19" t="s">
        <v>24</v>
      </c>
    </row>
    <row r="26" spans="1:6" ht="18" customHeight="1" x14ac:dyDescent="0.2">
      <c r="A26" s="227" t="s">
        <v>639</v>
      </c>
      <c r="B26" s="31" t="s">
        <v>640</v>
      </c>
      <c r="C26" s="18">
        <v>45.75</v>
      </c>
      <c r="D26" s="18">
        <f t="shared" si="0"/>
        <v>60.78</v>
      </c>
      <c r="E26" s="18">
        <v>15.03</v>
      </c>
      <c r="F26" s="19" t="s">
        <v>24</v>
      </c>
    </row>
    <row r="27" spans="1:6" ht="18" customHeight="1" x14ac:dyDescent="0.2">
      <c r="A27" s="228"/>
      <c r="B27" s="31" t="s">
        <v>641</v>
      </c>
      <c r="C27" s="18">
        <f>D26</f>
        <v>60.78</v>
      </c>
      <c r="D27" s="18">
        <f t="shared" si="0"/>
        <v>66.17</v>
      </c>
      <c r="E27" s="18">
        <v>5.39</v>
      </c>
      <c r="F27" s="19" t="s">
        <v>24</v>
      </c>
    </row>
    <row r="28" spans="1:6" ht="32.25" customHeight="1" x14ac:dyDescent="0.2">
      <c r="A28" s="24" t="s">
        <v>642</v>
      </c>
      <c r="B28" s="31" t="s">
        <v>643</v>
      </c>
      <c r="C28" s="18">
        <v>0</v>
      </c>
      <c r="D28" s="18">
        <v>1.04</v>
      </c>
      <c r="E28" s="18">
        <v>1.04</v>
      </c>
      <c r="F28" s="19" t="s">
        <v>52</v>
      </c>
    </row>
    <row r="29" spans="1:6" ht="28.5" customHeight="1" x14ac:dyDescent="0.2">
      <c r="A29" s="24" t="s">
        <v>644</v>
      </c>
      <c r="B29" s="36" t="s">
        <v>645</v>
      </c>
      <c r="C29" s="18">
        <v>0</v>
      </c>
      <c r="D29" s="18">
        <v>2.69</v>
      </c>
      <c r="E29" s="18">
        <v>2.69</v>
      </c>
      <c r="F29" s="19" t="s">
        <v>24</v>
      </c>
    </row>
    <row r="30" spans="1:6" ht="41.25" customHeight="1" x14ac:dyDescent="0.2">
      <c r="A30" s="107" t="s">
        <v>646</v>
      </c>
      <c r="B30" s="48" t="s">
        <v>647</v>
      </c>
      <c r="C30" s="18">
        <v>0</v>
      </c>
      <c r="D30" s="18">
        <v>7.25</v>
      </c>
      <c r="E30" s="18">
        <v>7.25</v>
      </c>
      <c r="F30" s="19" t="s">
        <v>24</v>
      </c>
    </row>
    <row r="31" spans="1:6" ht="18" customHeight="1" x14ac:dyDescent="0.2">
      <c r="A31" s="123" t="s">
        <v>648</v>
      </c>
      <c r="B31" s="36" t="s">
        <v>649</v>
      </c>
      <c r="C31" s="18">
        <v>0</v>
      </c>
      <c r="D31" s="18">
        <v>7.85</v>
      </c>
      <c r="E31" s="18">
        <v>7.85</v>
      </c>
      <c r="F31" s="19" t="s">
        <v>15</v>
      </c>
    </row>
    <row r="32" spans="1:6" ht="18" customHeight="1" x14ac:dyDescent="0.2">
      <c r="A32" s="24" t="s">
        <v>650</v>
      </c>
      <c r="B32" s="31" t="s">
        <v>651</v>
      </c>
      <c r="C32" s="18">
        <v>0</v>
      </c>
      <c r="D32" s="18">
        <v>5</v>
      </c>
      <c r="E32" s="18">
        <v>5</v>
      </c>
      <c r="F32" s="19" t="s">
        <v>15</v>
      </c>
    </row>
    <row r="33" spans="1:6" ht="18" customHeight="1" x14ac:dyDescent="0.2">
      <c r="A33" s="230" t="s">
        <v>652</v>
      </c>
      <c r="B33" s="31" t="s">
        <v>653</v>
      </c>
      <c r="C33" s="18">
        <v>0</v>
      </c>
      <c r="D33" s="18">
        <f>C33+E33</f>
        <v>10</v>
      </c>
      <c r="E33" s="18">
        <v>10</v>
      </c>
      <c r="F33" s="19" t="s">
        <v>15</v>
      </c>
    </row>
    <row r="34" spans="1:6" ht="19.5" customHeight="1" x14ac:dyDescent="0.2">
      <c r="A34" s="232"/>
      <c r="B34" s="36" t="s">
        <v>654</v>
      </c>
      <c r="C34" s="97">
        <f>D33</f>
        <v>10</v>
      </c>
      <c r="D34" s="97">
        <f>C34+E34</f>
        <v>15.8</v>
      </c>
      <c r="E34" s="97">
        <v>5.8</v>
      </c>
      <c r="F34" s="72" t="s">
        <v>15</v>
      </c>
    </row>
    <row r="35" spans="1:6" ht="21" customHeight="1" x14ac:dyDescent="0.2">
      <c r="A35" s="24" t="s">
        <v>655</v>
      </c>
      <c r="B35" s="31" t="s">
        <v>656</v>
      </c>
      <c r="C35" s="18">
        <v>0</v>
      </c>
      <c r="D35" s="18">
        <v>2.15</v>
      </c>
      <c r="E35" s="18">
        <v>2.15</v>
      </c>
      <c r="F35" s="19" t="s">
        <v>24</v>
      </c>
    </row>
    <row r="36" spans="1:6" ht="24.75" customHeight="1" x14ac:dyDescent="0.2">
      <c r="A36" s="25" t="s">
        <v>657</v>
      </c>
      <c r="B36" s="32" t="s">
        <v>658</v>
      </c>
      <c r="C36" s="56">
        <v>0</v>
      </c>
      <c r="D36" s="18">
        <v>1.1000000000000001</v>
      </c>
      <c r="E36" s="56">
        <v>1.1000000000000001</v>
      </c>
      <c r="F36" s="19" t="s">
        <v>15</v>
      </c>
    </row>
    <row r="37" spans="1:6" ht="24.75" customHeight="1" x14ac:dyDescent="0.2">
      <c r="A37" s="24" t="s">
        <v>659</v>
      </c>
      <c r="B37" s="31" t="s">
        <v>660</v>
      </c>
      <c r="C37" s="18">
        <v>0</v>
      </c>
      <c r="D37" s="18">
        <v>1.27</v>
      </c>
      <c r="E37" s="18">
        <v>1.27</v>
      </c>
      <c r="F37" s="19" t="s">
        <v>24</v>
      </c>
    </row>
    <row r="38" spans="1:6" ht="29.25" customHeight="1" thickBot="1" x14ac:dyDescent="0.25">
      <c r="A38" s="171" t="s">
        <v>661</v>
      </c>
      <c r="B38" s="76" t="s">
        <v>662</v>
      </c>
      <c r="C38" s="102">
        <v>0</v>
      </c>
      <c r="D38" s="102">
        <v>3.85</v>
      </c>
      <c r="E38" s="102">
        <v>3.85</v>
      </c>
      <c r="F38" s="71" t="s">
        <v>24</v>
      </c>
    </row>
    <row r="39" spans="1:6" ht="21.75" customHeight="1" x14ac:dyDescent="0.2">
      <c r="A39" s="107" t="s">
        <v>663</v>
      </c>
      <c r="B39" s="124" t="s">
        <v>664</v>
      </c>
      <c r="C39" s="40">
        <v>0</v>
      </c>
      <c r="D39" s="40">
        <v>3</v>
      </c>
      <c r="E39" s="40">
        <v>3</v>
      </c>
      <c r="F39" s="125" t="s">
        <v>24</v>
      </c>
    </row>
    <row r="40" spans="1:6" ht="21.75" customHeight="1" x14ac:dyDescent="0.2">
      <c r="A40" s="59" t="s">
        <v>665</v>
      </c>
      <c r="B40" s="36" t="s">
        <v>666</v>
      </c>
      <c r="C40" s="97">
        <v>1.71</v>
      </c>
      <c r="D40" s="97">
        <v>2.23</v>
      </c>
      <c r="E40" s="97">
        <f>+D40-C40</f>
        <v>0.52</v>
      </c>
      <c r="F40" s="72" t="s">
        <v>24</v>
      </c>
    </row>
    <row r="41" spans="1:6" ht="18.75" customHeight="1" x14ac:dyDescent="0.2">
      <c r="A41" s="109" t="s">
        <v>667</v>
      </c>
      <c r="B41" s="124" t="s">
        <v>668</v>
      </c>
      <c r="C41" s="40">
        <v>0</v>
      </c>
      <c r="D41" s="40">
        <v>0.99</v>
      </c>
      <c r="E41" s="40">
        <v>0.99</v>
      </c>
      <c r="F41" s="125" t="s">
        <v>52</v>
      </c>
    </row>
    <row r="42" spans="1:6" ht="21.75" customHeight="1" x14ac:dyDescent="0.2">
      <c r="A42" s="24" t="s">
        <v>669</v>
      </c>
      <c r="B42" s="31" t="s">
        <v>670</v>
      </c>
      <c r="C42" s="18">
        <v>0</v>
      </c>
      <c r="D42" s="18">
        <v>0.5</v>
      </c>
      <c r="E42" s="18">
        <v>0.5</v>
      </c>
      <c r="F42" s="19" t="s">
        <v>24</v>
      </c>
    </row>
    <row r="43" spans="1:6" ht="21.75" customHeight="1" x14ac:dyDescent="0.2">
      <c r="A43" s="109" t="s">
        <v>671</v>
      </c>
      <c r="B43" s="124" t="s">
        <v>672</v>
      </c>
      <c r="C43" s="40">
        <v>0</v>
      </c>
      <c r="D43" s="40">
        <v>0.3</v>
      </c>
      <c r="E43" s="40">
        <v>0.3</v>
      </c>
      <c r="F43" s="125" t="s">
        <v>24</v>
      </c>
    </row>
    <row r="44" spans="1:6" ht="21.75" customHeight="1" x14ac:dyDescent="0.2">
      <c r="A44" s="25" t="s">
        <v>673</v>
      </c>
      <c r="B44" s="32" t="s">
        <v>674</v>
      </c>
      <c r="C44" s="56">
        <v>0</v>
      </c>
      <c r="D44" s="18">
        <v>1.6</v>
      </c>
      <c r="E44" s="56">
        <v>1.6</v>
      </c>
      <c r="F44" s="19" t="s">
        <v>24</v>
      </c>
    </row>
    <row r="45" spans="1:6" ht="30.75" customHeight="1" x14ac:dyDescent="0.2">
      <c r="A45" s="59" t="s">
        <v>675</v>
      </c>
      <c r="B45" s="58" t="s">
        <v>676</v>
      </c>
      <c r="C45" s="56">
        <v>0</v>
      </c>
      <c r="D45" s="18">
        <v>1.59</v>
      </c>
      <c r="E45" s="56">
        <v>1.59</v>
      </c>
      <c r="F45" s="19" t="s">
        <v>24</v>
      </c>
    </row>
    <row r="46" spans="1:6" ht="18" customHeight="1" x14ac:dyDescent="0.2">
      <c r="A46" s="25" t="s">
        <v>677</v>
      </c>
      <c r="B46" s="32" t="s">
        <v>678</v>
      </c>
      <c r="C46" s="56">
        <v>0</v>
      </c>
      <c r="D46" s="18">
        <v>2</v>
      </c>
      <c r="E46" s="56">
        <v>2</v>
      </c>
      <c r="F46" s="19" t="s">
        <v>24</v>
      </c>
    </row>
    <row r="47" spans="1:6" ht="18" customHeight="1" x14ac:dyDescent="0.2">
      <c r="A47" s="25" t="s">
        <v>679</v>
      </c>
      <c r="B47" s="32" t="s">
        <v>680</v>
      </c>
      <c r="C47" s="56">
        <v>0</v>
      </c>
      <c r="D47" s="18">
        <v>2.12</v>
      </c>
      <c r="E47" s="56">
        <v>2.12</v>
      </c>
      <c r="F47" s="19" t="s">
        <v>52</v>
      </c>
    </row>
    <row r="48" spans="1:6" ht="19.899999999999999" customHeight="1" x14ac:dyDescent="0.2">
      <c r="A48" s="119" t="s">
        <v>681</v>
      </c>
      <c r="B48" s="58" t="s">
        <v>682</v>
      </c>
      <c r="C48" s="56">
        <v>0</v>
      </c>
      <c r="D48" s="18">
        <v>3.25</v>
      </c>
      <c r="E48" s="56">
        <v>3.25</v>
      </c>
      <c r="F48" s="19" t="s">
        <v>24</v>
      </c>
    </row>
    <row r="49" spans="1:6" ht="25.5" x14ac:dyDescent="0.2">
      <c r="A49" s="119" t="s">
        <v>683</v>
      </c>
      <c r="B49" s="48" t="s">
        <v>684</v>
      </c>
      <c r="C49" s="56">
        <v>0</v>
      </c>
      <c r="D49" s="18">
        <v>3.23</v>
      </c>
      <c r="E49" s="56">
        <v>3.23</v>
      </c>
      <c r="F49" s="19" t="s">
        <v>24</v>
      </c>
    </row>
    <row r="50" spans="1:6" ht="19.149999999999999" customHeight="1" x14ac:dyDescent="0.2">
      <c r="A50" s="24" t="s">
        <v>685</v>
      </c>
      <c r="B50" s="31" t="s">
        <v>686</v>
      </c>
      <c r="C50" s="18">
        <v>0</v>
      </c>
      <c r="D50" s="18">
        <v>0.96</v>
      </c>
      <c r="E50" s="18">
        <v>0.96</v>
      </c>
      <c r="F50" s="19" t="s">
        <v>52</v>
      </c>
    </row>
    <row r="51" spans="1:6" ht="42.75" customHeight="1" x14ac:dyDescent="0.2">
      <c r="A51" s="73" t="s">
        <v>687</v>
      </c>
      <c r="B51" s="36" t="s">
        <v>688</v>
      </c>
      <c r="C51" s="18">
        <v>0</v>
      </c>
      <c r="D51" s="18">
        <v>1.34</v>
      </c>
      <c r="E51" s="18">
        <v>1.34</v>
      </c>
      <c r="F51" s="19" t="s">
        <v>24</v>
      </c>
    </row>
    <row r="52" spans="1:6" ht="33" customHeight="1" x14ac:dyDescent="0.2">
      <c r="A52" s="228" t="s">
        <v>453</v>
      </c>
      <c r="B52" s="48" t="s">
        <v>689</v>
      </c>
      <c r="C52" s="18">
        <v>4.0599999999999996</v>
      </c>
      <c r="D52" s="18">
        <f t="shared" ref="D52:D70" si="1">C52+E52</f>
        <v>15.559999999999999</v>
      </c>
      <c r="E52" s="18">
        <v>11.5</v>
      </c>
      <c r="F52" s="19" t="s">
        <v>15</v>
      </c>
    </row>
    <row r="53" spans="1:6" ht="27.75" customHeight="1" x14ac:dyDescent="0.2">
      <c r="A53" s="228"/>
      <c r="B53" s="36" t="s">
        <v>690</v>
      </c>
      <c r="C53" s="18">
        <f>D52</f>
        <v>15.559999999999999</v>
      </c>
      <c r="D53" s="18">
        <f t="shared" si="1"/>
        <v>26.03</v>
      </c>
      <c r="E53" s="18">
        <v>10.47</v>
      </c>
      <c r="F53" s="19" t="s">
        <v>15</v>
      </c>
    </row>
    <row r="54" spans="1:6" ht="20.45" customHeight="1" x14ac:dyDescent="0.2">
      <c r="A54" s="227" t="s">
        <v>455</v>
      </c>
      <c r="B54" s="36" t="s">
        <v>691</v>
      </c>
      <c r="C54" s="18">
        <f>SAL!D28</f>
        <v>16.739999999999998</v>
      </c>
      <c r="D54" s="18">
        <f t="shared" si="1"/>
        <v>21.77</v>
      </c>
      <c r="E54" s="18">
        <v>5.03</v>
      </c>
      <c r="F54" s="19" t="s">
        <v>52</v>
      </c>
    </row>
    <row r="55" spans="1:6" ht="21.6" customHeight="1" x14ac:dyDescent="0.2">
      <c r="A55" s="228"/>
      <c r="B55" s="31" t="s">
        <v>692</v>
      </c>
      <c r="C55" s="18">
        <f>D54</f>
        <v>21.77</v>
      </c>
      <c r="D55" s="18">
        <f t="shared" si="1"/>
        <v>31.77</v>
      </c>
      <c r="E55" s="18">
        <v>10</v>
      </c>
      <c r="F55" s="19" t="s">
        <v>52</v>
      </c>
    </row>
    <row r="56" spans="1:6" ht="18" customHeight="1" x14ac:dyDescent="0.2">
      <c r="A56" s="228"/>
      <c r="B56" s="31" t="s">
        <v>693</v>
      </c>
      <c r="C56" s="18">
        <f t="shared" ref="C56:C65" si="2">D55</f>
        <v>31.77</v>
      </c>
      <c r="D56" s="18">
        <f t="shared" si="1"/>
        <v>32.269999999999996</v>
      </c>
      <c r="E56" s="18">
        <v>0.5</v>
      </c>
      <c r="F56" s="19" t="s">
        <v>52</v>
      </c>
    </row>
    <row r="57" spans="1:6" ht="18" customHeight="1" x14ac:dyDescent="0.2">
      <c r="A57" s="228"/>
      <c r="B57" s="31" t="s">
        <v>694</v>
      </c>
      <c r="C57" s="18">
        <f t="shared" si="2"/>
        <v>32.269999999999996</v>
      </c>
      <c r="D57" s="18">
        <f t="shared" si="1"/>
        <v>35.61</v>
      </c>
      <c r="E57" s="18">
        <v>3.34</v>
      </c>
      <c r="F57" s="19" t="s">
        <v>52</v>
      </c>
    </row>
    <row r="58" spans="1:6" ht="18" customHeight="1" x14ac:dyDescent="0.2">
      <c r="A58" s="228"/>
      <c r="B58" s="31" t="s">
        <v>695</v>
      </c>
      <c r="C58" s="18">
        <f t="shared" si="2"/>
        <v>35.61</v>
      </c>
      <c r="D58" s="18">
        <f t="shared" si="1"/>
        <v>36.81</v>
      </c>
      <c r="E58" s="18">
        <v>1.2</v>
      </c>
      <c r="F58" s="19" t="s">
        <v>52</v>
      </c>
    </row>
    <row r="59" spans="1:6" ht="24" customHeight="1" x14ac:dyDescent="0.2">
      <c r="A59" s="228"/>
      <c r="B59" s="36" t="s">
        <v>696</v>
      </c>
      <c r="C59" s="18">
        <f t="shared" si="2"/>
        <v>36.81</v>
      </c>
      <c r="D59" s="18">
        <f t="shared" si="1"/>
        <v>41.39</v>
      </c>
      <c r="E59" s="18">
        <v>4.58</v>
      </c>
      <c r="F59" s="19" t="s">
        <v>52</v>
      </c>
    </row>
    <row r="60" spans="1:6" ht="25.5" x14ac:dyDescent="0.2">
      <c r="A60" s="228"/>
      <c r="B60" s="36" t="s">
        <v>697</v>
      </c>
      <c r="C60" s="18">
        <f t="shared" si="2"/>
        <v>41.39</v>
      </c>
      <c r="D60" s="18">
        <f t="shared" si="1"/>
        <v>45.33</v>
      </c>
      <c r="E60" s="18">
        <v>3.94</v>
      </c>
      <c r="F60" s="19" t="s">
        <v>52</v>
      </c>
    </row>
    <row r="61" spans="1:6" ht="25.5" x14ac:dyDescent="0.2">
      <c r="A61" s="228"/>
      <c r="B61" s="36" t="s">
        <v>698</v>
      </c>
      <c r="C61" s="18">
        <f t="shared" si="2"/>
        <v>45.33</v>
      </c>
      <c r="D61" s="18">
        <f t="shared" si="1"/>
        <v>48.19</v>
      </c>
      <c r="E61" s="18">
        <v>2.86</v>
      </c>
      <c r="F61" s="19" t="s">
        <v>52</v>
      </c>
    </row>
    <row r="62" spans="1:6" ht="25.5" x14ac:dyDescent="0.2">
      <c r="A62" s="228"/>
      <c r="B62" s="36" t="s">
        <v>699</v>
      </c>
      <c r="C62" s="18">
        <f t="shared" si="2"/>
        <v>48.19</v>
      </c>
      <c r="D62" s="18">
        <f t="shared" si="1"/>
        <v>49.629999999999995</v>
      </c>
      <c r="E62" s="18">
        <v>1.44</v>
      </c>
      <c r="F62" s="19" t="s">
        <v>52</v>
      </c>
    </row>
    <row r="63" spans="1:6" ht="25.5" x14ac:dyDescent="0.2">
      <c r="A63" s="228"/>
      <c r="B63" s="36" t="s">
        <v>700</v>
      </c>
      <c r="C63" s="18">
        <f t="shared" si="2"/>
        <v>49.629999999999995</v>
      </c>
      <c r="D63" s="18">
        <f t="shared" si="1"/>
        <v>52.679999999999993</v>
      </c>
      <c r="E63" s="18">
        <v>3.05</v>
      </c>
      <c r="F63" s="19" t="s">
        <v>52</v>
      </c>
    </row>
    <row r="64" spans="1:6" ht="31.5" customHeight="1" x14ac:dyDescent="0.2">
      <c r="A64" s="228"/>
      <c r="B64" s="36" t="s">
        <v>701</v>
      </c>
      <c r="C64" s="18">
        <f t="shared" si="2"/>
        <v>52.679999999999993</v>
      </c>
      <c r="D64" s="18">
        <f t="shared" si="1"/>
        <v>57.219999999999992</v>
      </c>
      <c r="E64" s="18">
        <v>4.54</v>
      </c>
      <c r="F64" s="19" t="s">
        <v>52</v>
      </c>
    </row>
    <row r="65" spans="1:6" ht="28.5" customHeight="1" thickBot="1" x14ac:dyDescent="0.25">
      <c r="A65" s="235"/>
      <c r="B65" s="76" t="s">
        <v>702</v>
      </c>
      <c r="C65" s="49">
        <f t="shared" si="2"/>
        <v>57.219999999999992</v>
      </c>
      <c r="D65" s="49">
        <f t="shared" si="1"/>
        <v>63.519999999999989</v>
      </c>
      <c r="E65" s="49">
        <v>6.3</v>
      </c>
      <c r="F65" s="51" t="s">
        <v>52</v>
      </c>
    </row>
    <row r="66" spans="1:6" ht="18" customHeight="1" x14ac:dyDescent="0.2">
      <c r="A66" s="228" t="s">
        <v>460</v>
      </c>
      <c r="B66" s="124" t="s">
        <v>691</v>
      </c>
      <c r="C66" s="40">
        <f>SAL!D31</f>
        <v>20.93</v>
      </c>
      <c r="D66" s="40">
        <f t="shared" si="1"/>
        <v>28.509999999999998</v>
      </c>
      <c r="E66" s="40">
        <v>7.58</v>
      </c>
      <c r="F66" s="125" t="s">
        <v>60</v>
      </c>
    </row>
    <row r="67" spans="1:6" ht="18" customHeight="1" x14ac:dyDescent="0.2">
      <c r="A67" s="228"/>
      <c r="B67" s="31" t="s">
        <v>703</v>
      </c>
      <c r="C67" s="18">
        <f>D66</f>
        <v>28.509999999999998</v>
      </c>
      <c r="D67" s="18">
        <f t="shared" si="1"/>
        <v>41.12</v>
      </c>
      <c r="E67" s="18">
        <v>12.61</v>
      </c>
      <c r="F67" s="19" t="s">
        <v>60</v>
      </c>
    </row>
    <row r="68" spans="1:6" ht="18" customHeight="1" x14ac:dyDescent="0.2">
      <c r="A68" s="228"/>
      <c r="B68" s="31" t="s">
        <v>704</v>
      </c>
      <c r="C68" s="18">
        <f>D67</f>
        <v>41.12</v>
      </c>
      <c r="D68" s="18">
        <f t="shared" si="1"/>
        <v>43.82</v>
      </c>
      <c r="E68" s="18">
        <v>2.7</v>
      </c>
      <c r="F68" s="19" t="s">
        <v>60</v>
      </c>
    </row>
    <row r="69" spans="1:6" ht="18" customHeight="1" x14ac:dyDescent="0.2">
      <c r="A69" s="228"/>
      <c r="B69" s="180" t="s">
        <v>705</v>
      </c>
      <c r="C69" s="18">
        <v>0</v>
      </c>
      <c r="D69" s="18">
        <f t="shared" si="1"/>
        <v>0.93</v>
      </c>
      <c r="E69" s="18">
        <v>0.93</v>
      </c>
      <c r="F69" s="19" t="s">
        <v>60</v>
      </c>
    </row>
    <row r="70" spans="1:6" ht="21" customHeight="1" x14ac:dyDescent="0.2">
      <c r="A70" s="215"/>
      <c r="B70" s="179" t="s">
        <v>706</v>
      </c>
      <c r="C70" s="18">
        <v>0</v>
      </c>
      <c r="D70" s="18">
        <f t="shared" si="1"/>
        <v>0.65</v>
      </c>
      <c r="E70" s="18">
        <v>0.65</v>
      </c>
      <c r="F70" s="19" t="s">
        <v>60</v>
      </c>
    </row>
    <row r="71" spans="1:6" ht="13.5" thickBot="1" x14ac:dyDescent="0.25">
      <c r="A71" s="1"/>
      <c r="B71" s="103"/>
      <c r="C71" s="222" t="s">
        <v>67</v>
      </c>
      <c r="D71" s="223"/>
      <c r="E71" s="133">
        <f>SUBTOTAL(9,E10:E70)</f>
        <v>326.21999999999997</v>
      </c>
      <c r="F71" s="11"/>
    </row>
    <row r="72" spans="1:6" x14ac:dyDescent="0.2">
      <c r="D72" s="54"/>
      <c r="E72" s="21"/>
    </row>
    <row r="73" spans="1:6" ht="25.5" x14ac:dyDescent="0.2">
      <c r="A73" s="27" t="s">
        <v>132</v>
      </c>
      <c r="B73" s="22" t="s">
        <v>133</v>
      </c>
      <c r="D73" s="54"/>
      <c r="E73" s="55"/>
    </row>
    <row r="74" spans="1:6" x14ac:dyDescent="0.2">
      <c r="B74" t="s">
        <v>707</v>
      </c>
      <c r="D74" s="54"/>
      <c r="E74" s="55"/>
    </row>
    <row r="75" spans="1:6" x14ac:dyDescent="0.2">
      <c r="B75" t="s">
        <v>708</v>
      </c>
    </row>
    <row r="76" spans="1:6" x14ac:dyDescent="0.2">
      <c r="B76" t="s">
        <v>709</v>
      </c>
    </row>
  </sheetData>
  <mergeCells count="16">
    <mergeCell ref="C71:D71"/>
    <mergeCell ref="C8:E8"/>
    <mergeCell ref="A2:F2"/>
    <mergeCell ref="A3:F3"/>
    <mergeCell ref="A4:F4"/>
    <mergeCell ref="A5:F5"/>
    <mergeCell ref="A20:A21"/>
    <mergeCell ref="A17:A19"/>
    <mergeCell ref="A12:A14"/>
    <mergeCell ref="A10:A11"/>
    <mergeCell ref="A54:A65"/>
    <mergeCell ref="A66:A70"/>
    <mergeCell ref="A23:A25"/>
    <mergeCell ref="A26:A27"/>
    <mergeCell ref="A52:A53"/>
    <mergeCell ref="A33:A34"/>
  </mergeCells>
  <phoneticPr fontId="0" type="noConversion"/>
  <printOptions horizontalCentered="1"/>
  <pageMargins left="0.78740157480314965" right="0.15748031496062992" top="0.59055118110236227" bottom="0.43307086614173229" header="0" footer="0.27559055118110237"/>
  <pageSetup scale="96" fitToHeight="7" orientation="portrait" r:id="rId1"/>
  <headerFooter alignWithMargins="0"/>
  <rowBreaks count="1" manualBreakCount="1">
    <brk id="65" max="5"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2:F33"/>
  <sheetViews>
    <sheetView view="pageBreakPreview" zoomScaleNormal="100" zoomScaleSheetLayoutView="100" workbookViewId="0"/>
  </sheetViews>
  <sheetFormatPr baseColWidth="10" defaultColWidth="8.85546875" defaultRowHeight="12.75" x14ac:dyDescent="0.2"/>
  <cols>
    <col min="1" max="1" width="10.7109375" customWidth="1"/>
    <col min="2" max="2" width="40.7109375" customWidth="1"/>
    <col min="3" max="5" width="10.7109375" customWidth="1"/>
    <col min="6" max="6" width="18.7109375" customWidth="1"/>
    <col min="7" max="237" width="11.42578125" customWidth="1"/>
  </cols>
  <sheetData>
    <row r="2" spans="1:6" x14ac:dyDescent="0.2">
      <c r="A2" s="220" t="s">
        <v>0</v>
      </c>
      <c r="B2" s="220"/>
      <c r="C2" s="220"/>
      <c r="D2" s="220"/>
      <c r="E2" s="220"/>
      <c r="F2" s="220"/>
    </row>
    <row r="3" spans="1:6" x14ac:dyDescent="0.2">
      <c r="A3" s="220" t="s">
        <v>1</v>
      </c>
      <c r="B3" s="220"/>
      <c r="C3" s="220"/>
      <c r="D3" s="220"/>
      <c r="E3" s="220"/>
      <c r="F3" s="220"/>
    </row>
    <row r="4" spans="1:6" ht="12.75" customHeight="1" x14ac:dyDescent="0.2">
      <c r="A4" s="221" t="s">
        <v>2</v>
      </c>
      <c r="B4" s="221"/>
      <c r="C4" s="221"/>
      <c r="D4" s="221"/>
      <c r="E4" s="221"/>
      <c r="F4" s="221"/>
    </row>
    <row r="5" spans="1:6" ht="13.5" thickBot="1" x14ac:dyDescent="0.25">
      <c r="A5" s="220" t="s">
        <v>3</v>
      </c>
      <c r="B5" s="220"/>
      <c r="C5" s="220"/>
      <c r="D5" s="220"/>
      <c r="E5" s="220"/>
      <c r="F5" s="220"/>
    </row>
    <row r="6" spans="1:6" ht="18.75" x14ac:dyDescent="0.2">
      <c r="A6" s="3" t="s">
        <v>710</v>
      </c>
      <c r="B6" s="4"/>
      <c r="C6" s="185"/>
      <c r="D6" s="5"/>
      <c r="E6" s="5"/>
      <c r="F6" s="2"/>
    </row>
    <row r="7" spans="1:6" ht="14.25" thickBot="1" x14ac:dyDescent="0.25">
      <c r="A7" s="6" t="s">
        <v>5</v>
      </c>
      <c r="B7" s="7"/>
      <c r="C7" s="8"/>
      <c r="D7" s="8"/>
      <c r="E7" s="8"/>
      <c r="F7" s="9"/>
    </row>
    <row r="8" spans="1:6" ht="15" thickBot="1" x14ac:dyDescent="0.25">
      <c r="A8" s="106" t="s">
        <v>1080</v>
      </c>
      <c r="B8" s="7"/>
      <c r="C8" s="217" t="s">
        <v>6</v>
      </c>
      <c r="D8" s="218"/>
      <c r="E8" s="219"/>
      <c r="F8" s="9"/>
    </row>
    <row r="9" spans="1:6" ht="13.5" thickBot="1" x14ac:dyDescent="0.25">
      <c r="A9" s="63" t="s">
        <v>7</v>
      </c>
      <c r="B9" s="64" t="s">
        <v>8</v>
      </c>
      <c r="C9" s="64" t="s">
        <v>433</v>
      </c>
      <c r="D9" s="64" t="s">
        <v>434</v>
      </c>
      <c r="E9" s="64" t="s">
        <v>435</v>
      </c>
      <c r="F9" s="39" t="s">
        <v>12</v>
      </c>
    </row>
    <row r="10" spans="1:6" ht="25.5" x14ac:dyDescent="0.2">
      <c r="A10" s="248" t="s">
        <v>202</v>
      </c>
      <c r="B10" s="57" t="s">
        <v>711</v>
      </c>
      <c r="C10" s="43">
        <f>CHA!D22</f>
        <v>107.25999999999999</v>
      </c>
      <c r="D10" s="43">
        <f t="shared" ref="D10:D23" si="0">C10+E10</f>
        <v>113.96999999999998</v>
      </c>
      <c r="E10" s="43">
        <v>6.71</v>
      </c>
      <c r="F10" s="33" t="s">
        <v>52</v>
      </c>
    </row>
    <row r="11" spans="1:6" ht="18" customHeight="1" x14ac:dyDescent="0.2">
      <c r="A11" s="231"/>
      <c r="B11" s="36" t="s">
        <v>712</v>
      </c>
      <c r="C11" s="18">
        <f>D10</f>
        <v>113.96999999999998</v>
      </c>
      <c r="D11" s="18">
        <f t="shared" si="0"/>
        <v>132.71999999999997</v>
      </c>
      <c r="E11" s="18">
        <v>18.75</v>
      </c>
      <c r="F11" s="19" t="s">
        <v>52</v>
      </c>
    </row>
    <row r="12" spans="1:6" ht="25.5" x14ac:dyDescent="0.2">
      <c r="A12" s="232"/>
      <c r="B12" s="36" t="s">
        <v>713</v>
      </c>
      <c r="C12" s="18">
        <f>D11</f>
        <v>132.71999999999997</v>
      </c>
      <c r="D12" s="18">
        <f t="shared" si="0"/>
        <v>134.46999999999997</v>
      </c>
      <c r="E12" s="18">
        <v>1.75</v>
      </c>
      <c r="F12" s="19" t="s">
        <v>52</v>
      </c>
    </row>
    <row r="13" spans="1:6" ht="38.25" x14ac:dyDescent="0.2">
      <c r="A13" s="231"/>
      <c r="B13" s="48" t="s">
        <v>714</v>
      </c>
      <c r="C13" s="18">
        <f>D12</f>
        <v>134.46999999999997</v>
      </c>
      <c r="D13" s="18">
        <f t="shared" si="0"/>
        <v>139.01999999999998</v>
      </c>
      <c r="E13" s="18">
        <v>4.55</v>
      </c>
      <c r="F13" s="19" t="s">
        <v>52</v>
      </c>
    </row>
    <row r="14" spans="1:6" ht="18" customHeight="1" x14ac:dyDescent="0.2">
      <c r="A14" s="231"/>
      <c r="B14" s="36" t="s">
        <v>715</v>
      </c>
      <c r="C14" s="18">
        <f>D13</f>
        <v>139.01999999999998</v>
      </c>
      <c r="D14" s="18">
        <f t="shared" si="0"/>
        <v>153.86999999999998</v>
      </c>
      <c r="E14" s="18">
        <v>14.85</v>
      </c>
      <c r="F14" s="19" t="s">
        <v>15</v>
      </c>
    </row>
    <row r="15" spans="1:6" ht="25.5" x14ac:dyDescent="0.2">
      <c r="A15" s="232"/>
      <c r="B15" s="36" t="s">
        <v>716</v>
      </c>
      <c r="C15" s="18">
        <f>D14</f>
        <v>153.86999999999998</v>
      </c>
      <c r="D15" s="18">
        <f t="shared" si="0"/>
        <v>163.87999999999997</v>
      </c>
      <c r="E15" s="18">
        <v>10.01</v>
      </c>
      <c r="F15" s="19" t="s">
        <v>52</v>
      </c>
    </row>
    <row r="16" spans="1:6" ht="24" customHeight="1" x14ac:dyDescent="0.2">
      <c r="A16" s="24" t="s">
        <v>717</v>
      </c>
      <c r="B16" s="36" t="s">
        <v>718</v>
      </c>
      <c r="C16" s="18">
        <v>51</v>
      </c>
      <c r="D16" s="18">
        <f t="shared" si="0"/>
        <v>53.83</v>
      </c>
      <c r="E16" s="18">
        <v>2.83</v>
      </c>
      <c r="F16" s="19" t="s">
        <v>52</v>
      </c>
    </row>
    <row r="17" spans="1:6" ht="24" customHeight="1" x14ac:dyDescent="0.2">
      <c r="A17" s="41" t="s">
        <v>719</v>
      </c>
      <c r="B17" s="36" t="s">
        <v>720</v>
      </c>
      <c r="C17" s="30">
        <v>0</v>
      </c>
      <c r="D17" s="18">
        <f t="shared" si="0"/>
        <v>7.11</v>
      </c>
      <c r="E17" s="30">
        <v>7.11</v>
      </c>
      <c r="F17" s="53" t="s">
        <v>15</v>
      </c>
    </row>
    <row r="18" spans="1:6" ht="24" customHeight="1" x14ac:dyDescent="0.2">
      <c r="A18" s="24" t="s">
        <v>721</v>
      </c>
      <c r="B18" s="36" t="s">
        <v>722</v>
      </c>
      <c r="C18" s="18">
        <v>0</v>
      </c>
      <c r="D18" s="18">
        <f t="shared" si="0"/>
        <v>2.25</v>
      </c>
      <c r="E18" s="18">
        <v>2.25</v>
      </c>
      <c r="F18" s="19" t="s">
        <v>52</v>
      </c>
    </row>
    <row r="19" spans="1:6" ht="24" customHeight="1" x14ac:dyDescent="0.2">
      <c r="A19" s="24" t="s">
        <v>723</v>
      </c>
      <c r="B19" s="36" t="s">
        <v>724</v>
      </c>
      <c r="C19" s="18">
        <v>0</v>
      </c>
      <c r="D19" s="18">
        <f t="shared" si="0"/>
        <v>10.45</v>
      </c>
      <c r="E19" s="18">
        <v>10.45</v>
      </c>
      <c r="F19" s="19" t="s">
        <v>15</v>
      </c>
    </row>
    <row r="20" spans="1:6" ht="24" customHeight="1" x14ac:dyDescent="0.2">
      <c r="A20" s="247" t="s">
        <v>725</v>
      </c>
      <c r="B20" s="36" t="s">
        <v>726</v>
      </c>
      <c r="C20" s="56">
        <v>0</v>
      </c>
      <c r="D20" s="18">
        <f t="shared" si="0"/>
        <v>1.1100000000000001</v>
      </c>
      <c r="E20" s="56">
        <v>1.1100000000000001</v>
      </c>
      <c r="F20" s="19" t="s">
        <v>15</v>
      </c>
    </row>
    <row r="21" spans="1:6" ht="24" customHeight="1" x14ac:dyDescent="0.2">
      <c r="A21" s="247"/>
      <c r="B21" s="58" t="s">
        <v>727</v>
      </c>
      <c r="C21" s="56">
        <v>1.1100000000000001</v>
      </c>
      <c r="D21" s="18">
        <f t="shared" si="0"/>
        <v>4.97</v>
      </c>
      <c r="E21" s="56">
        <v>3.86</v>
      </c>
      <c r="F21" s="19" t="s">
        <v>15</v>
      </c>
    </row>
    <row r="22" spans="1:6" ht="30.75" customHeight="1" x14ac:dyDescent="0.2">
      <c r="A22" s="24" t="s">
        <v>728</v>
      </c>
      <c r="B22" s="36" t="s">
        <v>729</v>
      </c>
      <c r="C22" s="18">
        <v>0</v>
      </c>
      <c r="D22" s="18">
        <f t="shared" si="0"/>
        <v>1.86</v>
      </c>
      <c r="E22" s="18">
        <v>1.86</v>
      </c>
      <c r="F22" s="19" t="s">
        <v>24</v>
      </c>
    </row>
    <row r="23" spans="1:6" ht="24" customHeight="1" x14ac:dyDescent="0.2">
      <c r="A23" s="35" t="s">
        <v>730</v>
      </c>
      <c r="B23" s="36" t="s">
        <v>731</v>
      </c>
      <c r="C23" s="18">
        <v>0</v>
      </c>
      <c r="D23" s="18">
        <f t="shared" si="0"/>
        <v>15.93</v>
      </c>
      <c r="E23" s="18">
        <v>15.93</v>
      </c>
      <c r="F23" s="19" t="s">
        <v>15</v>
      </c>
    </row>
    <row r="24" spans="1:6" ht="24" customHeight="1" x14ac:dyDescent="0.2">
      <c r="A24" s="24" t="s">
        <v>732</v>
      </c>
      <c r="B24" s="34" t="s">
        <v>733</v>
      </c>
      <c r="C24" s="18">
        <v>0</v>
      </c>
      <c r="D24" s="18">
        <v>0.69</v>
      </c>
      <c r="E24" s="18">
        <v>0.69</v>
      </c>
      <c r="F24" s="19" t="s">
        <v>15</v>
      </c>
    </row>
    <row r="25" spans="1:6" ht="24" customHeight="1" x14ac:dyDescent="0.2">
      <c r="A25" s="59" t="s">
        <v>734</v>
      </c>
      <c r="B25" s="37" t="s">
        <v>735</v>
      </c>
      <c r="C25" s="18">
        <f>+D24</f>
        <v>0.69</v>
      </c>
      <c r="D25" s="18">
        <f>+E25+C25</f>
        <v>8.94</v>
      </c>
      <c r="E25" s="18">
        <v>8.25</v>
      </c>
      <c r="F25" s="72" t="s">
        <v>15</v>
      </c>
    </row>
    <row r="26" spans="1:6" ht="24" customHeight="1" x14ac:dyDescent="0.2">
      <c r="A26" s="236" t="s">
        <v>736</v>
      </c>
      <c r="B26" s="37" t="s">
        <v>737</v>
      </c>
      <c r="C26" s="97">
        <v>12.99</v>
      </c>
      <c r="D26" s="97">
        <f>C26+E26</f>
        <v>19.740000000000002</v>
      </c>
      <c r="E26" s="97">
        <v>6.75</v>
      </c>
      <c r="F26" s="72" t="s">
        <v>15</v>
      </c>
    </row>
    <row r="27" spans="1:6" ht="18" customHeight="1" x14ac:dyDescent="0.2">
      <c r="A27" s="240"/>
      <c r="B27" s="37" t="s">
        <v>738</v>
      </c>
      <c r="C27" s="97">
        <f>D26</f>
        <v>19.740000000000002</v>
      </c>
      <c r="D27" s="18">
        <f>C27+E27</f>
        <v>30.150000000000002</v>
      </c>
      <c r="E27" s="97">
        <v>10.41</v>
      </c>
      <c r="F27" s="72" t="s">
        <v>15</v>
      </c>
    </row>
    <row r="28" spans="1:6" ht="25.9" customHeight="1" x14ac:dyDescent="0.2">
      <c r="A28" s="119" t="s">
        <v>739</v>
      </c>
      <c r="B28" s="98" t="s">
        <v>740</v>
      </c>
      <c r="C28" s="99">
        <v>0</v>
      </c>
      <c r="D28" s="97">
        <v>4.5</v>
      </c>
      <c r="E28" s="99">
        <v>4.5</v>
      </c>
      <c r="F28" s="19" t="s">
        <v>24</v>
      </c>
    </row>
    <row r="29" spans="1:6" ht="30.6" customHeight="1" x14ac:dyDescent="0.2">
      <c r="A29" s="196" t="s">
        <v>741</v>
      </c>
      <c r="B29" s="36" t="s">
        <v>742</v>
      </c>
      <c r="C29" s="97">
        <v>0</v>
      </c>
      <c r="D29" s="18">
        <v>0.44</v>
      </c>
      <c r="E29" s="97">
        <v>0.44</v>
      </c>
      <c r="F29" s="19" t="s">
        <v>24</v>
      </c>
    </row>
    <row r="30" spans="1:6" ht="24" customHeight="1" x14ac:dyDescent="0.2">
      <c r="A30" s="216" t="s">
        <v>612</v>
      </c>
      <c r="B30" s="37" t="s">
        <v>743</v>
      </c>
      <c r="C30" s="18">
        <f>CUS!D42</f>
        <v>45.61</v>
      </c>
      <c r="D30" s="18">
        <f>C30+E30</f>
        <v>51.08</v>
      </c>
      <c r="E30" s="18">
        <v>5.47</v>
      </c>
      <c r="F30" s="19" t="s">
        <v>52</v>
      </c>
    </row>
    <row r="31" spans="1:6" ht="24" customHeight="1" x14ac:dyDescent="0.2">
      <c r="A31" s="216"/>
      <c r="B31" s="37" t="s">
        <v>744</v>
      </c>
      <c r="C31" s="18">
        <f>D30</f>
        <v>51.08</v>
      </c>
      <c r="D31" s="18">
        <f>C31+E31</f>
        <v>69.14</v>
      </c>
      <c r="E31" s="18">
        <v>18.059999999999999</v>
      </c>
      <c r="F31" s="19" t="s">
        <v>52</v>
      </c>
    </row>
    <row r="32" spans="1:6" ht="26.25" thickBot="1" x14ac:dyDescent="0.25">
      <c r="A32" s="224"/>
      <c r="B32" s="69" t="s">
        <v>745</v>
      </c>
      <c r="C32" s="18">
        <f>D31</f>
        <v>69.14</v>
      </c>
      <c r="D32" s="18">
        <f>C32+E32</f>
        <v>82.76</v>
      </c>
      <c r="E32" s="49">
        <v>13.62</v>
      </c>
      <c r="F32" s="51" t="s">
        <v>52</v>
      </c>
    </row>
    <row r="33" spans="1:6" ht="20.25" customHeight="1" thickBot="1" x14ac:dyDescent="0.25">
      <c r="A33" s="20"/>
      <c r="B33" s="17"/>
      <c r="C33" s="233" t="s">
        <v>67</v>
      </c>
      <c r="D33" s="234"/>
      <c r="E33" s="79">
        <f>SUM(E10:E32)</f>
        <v>170.21</v>
      </c>
      <c r="F33" s="11"/>
    </row>
  </sheetData>
  <mergeCells count="10">
    <mergeCell ref="C33:D33"/>
    <mergeCell ref="C8:E8"/>
    <mergeCell ref="A30:A32"/>
    <mergeCell ref="A20:A21"/>
    <mergeCell ref="A2:F2"/>
    <mergeCell ref="A3:F3"/>
    <mergeCell ref="A4:F4"/>
    <mergeCell ref="A5:F5"/>
    <mergeCell ref="A10:A15"/>
    <mergeCell ref="A26:A27"/>
  </mergeCells>
  <phoneticPr fontId="0" type="noConversion"/>
  <printOptions horizontalCentered="1"/>
  <pageMargins left="0.78740157480314965" right="0.15748031496062992" top="0.59055118110236227" bottom="0.43307086614173229" header="0" footer="0.27559055118110237"/>
  <pageSetup scale="96"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26</vt:i4>
      </vt:variant>
    </vt:vector>
  </HeadingPairs>
  <TitlesOfParts>
    <vt:vector size="40" baseType="lpstr">
      <vt:lpstr>AHU</vt:lpstr>
      <vt:lpstr>SAN</vt:lpstr>
      <vt:lpstr>SON</vt:lpstr>
      <vt:lpstr>CHA</vt:lpstr>
      <vt:lpstr>LIB</vt:lpstr>
      <vt:lpstr>SAL</vt:lpstr>
      <vt:lpstr>CUS</vt:lpstr>
      <vt:lpstr>PAZ</vt:lpstr>
      <vt:lpstr>CAB</vt:lpstr>
      <vt:lpstr>SAV</vt:lpstr>
      <vt:lpstr>USU</vt:lpstr>
      <vt:lpstr>SAM</vt:lpstr>
      <vt:lpstr>MOR</vt:lpstr>
      <vt:lpstr>UNI</vt:lpstr>
      <vt:lpstr>AHU!Área_de_impresión</vt:lpstr>
      <vt:lpstr>CAB!Área_de_impresión</vt:lpstr>
      <vt:lpstr>CHA!Área_de_impresión</vt:lpstr>
      <vt:lpstr>CUS!Área_de_impresión</vt:lpstr>
      <vt:lpstr>LIB!Área_de_impresión</vt:lpstr>
      <vt:lpstr>MOR!Área_de_impresión</vt:lpstr>
      <vt:lpstr>PAZ!Área_de_impresión</vt:lpstr>
      <vt:lpstr>SAL!Área_de_impresión</vt:lpstr>
      <vt:lpstr>SAM!Área_de_impresión</vt:lpstr>
      <vt:lpstr>SAN!Área_de_impresión</vt:lpstr>
      <vt:lpstr>SAV!Área_de_impresión</vt:lpstr>
      <vt:lpstr>SON!Área_de_impresión</vt:lpstr>
      <vt:lpstr>UNI!Área_de_impresión</vt:lpstr>
      <vt:lpstr>USU!Área_de_impresión</vt:lpstr>
      <vt:lpstr>AHU!Títulos_a_imprimir</vt:lpstr>
      <vt:lpstr>CHA!Títulos_a_imprimir</vt:lpstr>
      <vt:lpstr>LIB!Títulos_a_imprimir</vt:lpstr>
      <vt:lpstr>MOR!Títulos_a_imprimir</vt:lpstr>
      <vt:lpstr>PAZ!Títulos_a_imprimir</vt:lpstr>
      <vt:lpstr>SAL!Títulos_a_imprimir</vt:lpstr>
      <vt:lpstr>SAM!Títulos_a_imprimir</vt:lpstr>
      <vt:lpstr>SAN!Títulos_a_imprimir</vt:lpstr>
      <vt:lpstr>SAV!Títulos_a_imprimir</vt:lpstr>
      <vt:lpstr>SON!Títulos_a_imprimir</vt:lpstr>
      <vt:lpstr>UNI!Títulos_a_imprimir</vt:lpstr>
      <vt:lpstr>USU!Títulos_a_imprimir</vt:lpstr>
    </vt:vector>
  </TitlesOfParts>
  <Manager/>
  <Company>MOP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 VIAL PAVIMENTADA DICIEMBRE_2005</dc:title>
  <dc:subject/>
  <dc:creator>Miguel Angel Gonzalez Segovia</dc:creator>
  <cp:keywords/>
  <dc:description>CONTIENE LA RED VIAL PAVIMENTADA POR DEPARTAMENTO ACTUALIZADO A DICIEMBRE_2005</dc:description>
  <cp:lastModifiedBy>Esmeralda Beatriz Escobar</cp:lastModifiedBy>
  <cp:revision/>
  <cp:lastPrinted>2023-02-03T19:29:41Z</cp:lastPrinted>
  <dcterms:created xsi:type="dcterms:W3CDTF">2004-09-06T17:39:28Z</dcterms:created>
  <dcterms:modified xsi:type="dcterms:W3CDTF">2023-10-09T17:14:47Z</dcterms:modified>
  <cp:category>RED VIAL INTERURBANA</cp:category>
  <cp:contentStatus/>
</cp:coreProperties>
</file>