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MODIFICACION AL  30 DE SEPTI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41" i="1" l="1"/>
  <c r="E23" i="1"/>
  <c r="D23" i="1"/>
  <c r="F22" i="1"/>
  <c r="F21" i="1"/>
  <c r="F20" i="1"/>
  <c r="E17" i="1"/>
  <c r="F32" i="1" s="1"/>
  <c r="F16" i="1"/>
  <c r="D15" i="1"/>
  <c r="F15" i="1" s="1"/>
  <c r="D14" i="1"/>
  <c r="F14" i="1" s="1"/>
  <c r="F13" i="1"/>
  <c r="D12" i="1"/>
  <c r="F12" i="1" s="1"/>
  <c r="D11" i="1"/>
  <c r="D10" i="1"/>
  <c r="F10" i="1" s="1"/>
  <c r="D17" i="1" l="1"/>
  <c r="F23" i="1"/>
  <c r="F11" i="1"/>
  <c r="F17" i="1" s="1"/>
</calcChain>
</file>

<file path=xl/sharedStrings.xml><?xml version="1.0" encoding="utf-8"?>
<sst xmlns="http://schemas.openxmlformats.org/spreadsheetml/2006/main" count="44" uniqueCount="42">
  <si>
    <t>MINISTERIO DE OBRAS PUBLICAS Y DE TRANSPORTE</t>
  </si>
  <si>
    <t>GERENCIA FINANCIERA INSTITUCIONAL</t>
  </si>
  <si>
    <t>(US$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</si>
  <si>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</si>
  <si>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</si>
  <si>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</si>
  <si>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</si>
  <si>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</si>
  <si>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 xml:space="preserve">MINISTERIO DE OBRAS PUBLICAS Y DE TRANSPORTE 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</si>
  <si>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</si>
  <si>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</si>
  <si>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</si>
  <si>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</si>
  <si>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</si>
  <si>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</si>
  <si>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</si>
  <si>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</si>
  <si>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</si>
  <si>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</si>
  <si>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 xml:space="preserve"> (3) Presupuesto Modificado </t>
  </si>
  <si>
    <t>Fondo general</t>
  </si>
  <si>
    <t>Préstamos Externos</t>
  </si>
  <si>
    <t>Donaciones</t>
  </si>
  <si>
    <t>Total</t>
  </si>
  <si>
    <t>ACUERDOS EJECUTIVOS O DECRETOS</t>
  </si>
  <si>
    <t xml:space="preserve"> Monto</t>
  </si>
  <si>
    <t>Acuerdo Ejecutivo No.266 San Salvador 9 de Marzo de 2021</t>
  </si>
  <si>
    <t>Acuerdo Ejecutivo No.331 San Salvador 22 marzo de 2021</t>
  </si>
  <si>
    <t>Acuerdo Ejecutivo No.570 San Salvador 25 de mayo de 2021</t>
  </si>
  <si>
    <t>TOTAL</t>
  </si>
  <si>
    <t>TRANSFERENCIAS CORRIENTES</t>
  </si>
  <si>
    <t xml:space="preserve"> Monto Asignado</t>
  </si>
  <si>
    <t>Asociación Comunal las Aradas (ACLA), Departamento de Santa Ana</t>
  </si>
  <si>
    <t xml:space="preserve">Asociación de Regentes del Distrito de Riego y Avenamiento No.3. Lempa Acahuapa </t>
  </si>
  <si>
    <t xml:space="preserve">Funadación Angeles Salvadoreños </t>
  </si>
  <si>
    <t>Según Dictamén No.392 de fecha 23 de diciembre de 2020</t>
  </si>
  <si>
    <t>Apoyar financieramente a las instituciones referidas</t>
  </si>
  <si>
    <t>Acuerdo Ejecutivo No.1191  6 de septiembre 2021</t>
  </si>
  <si>
    <t>Acuerdo Ejecutivo 729, San Salvador 18 de junio de 2021</t>
  </si>
  <si>
    <t>Decreto Legislativo No 142, de fecha 31 de agosto de 2021</t>
  </si>
  <si>
    <t>Decreto Legislativo No 143, de fecha 31 de agosto de 2021</t>
  </si>
  <si>
    <t>MOPT:  EJECUCION PRESUPUESTARIA  AL 3O 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</si>
</sst>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rgb="FF0070C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0000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/>
      <top style="medium">
        <color theme="3" tint="0.39997558519241921"/>
      </top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 style="medium">
        <color rgb="FF93B1CD"/>
      </left>
      <right style="medium">
        <color indexed="64"/>
      </right>
      <top style="medium">
        <color theme="8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3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43" fontId="7" fillId="0" borderId="6" xfId="1" applyFont="1" applyBorder="1" applyAlignment="1">
      <alignment horizontal="right" vertical="center"/>
    </xf>
    <xf numFmtId="43" fontId="7" fillId="0" borderId="7" xfId="1" applyFont="1" applyBorder="1" applyAlignment="1">
      <alignment horizontal="right" vertical="center"/>
    </xf>
    <xf numFmtId="43" fontId="7" fillId="0" borderId="8" xfId="1" applyFont="1" applyBorder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1" xfId="0" applyFont="1" applyFill="1" applyBorder="1" applyAlignment="1">
      <alignment vertical="center"/>
    </xf>
    <xf numFmtId="43" fontId="8" fillId="0" borderId="0" xfId="1" applyFont="1"/>
    <xf numFmtId="43" fontId="9" fillId="0" borderId="0" xfId="1" applyFont="1"/>
    <xf numFmtId="43" fontId="0" fillId="0" borderId="0" xfId="0" applyNumberFormat="1"/>
    <xf numFmtId="43" fontId="10" fillId="0" borderId="7" xfId="1" applyFont="1" applyBorder="1" applyAlignment="1">
      <alignment horizontal="right" vertical="center"/>
    </xf>
    <xf numFmtId="165" fontId="11" fillId="0" borderId="0" xfId="0" applyNumberFormat="1" applyFont="1"/>
    <xf numFmtId="0" fontId="9" fillId="0" borderId="0" xfId="0" applyFont="1"/>
    <xf numFmtId="0" fontId="6" fillId="3" borderId="13" xfId="0" applyFont="1" applyFill="1" applyBorder="1" applyAlignment="1">
      <alignment vertical="center"/>
    </xf>
    <xf numFmtId="43" fontId="6" fillId="3" borderId="14" xfId="1" applyFont="1" applyFill="1" applyBorder="1" applyAlignment="1">
      <alignment horizontal="right" vertical="center"/>
    </xf>
    <xf numFmtId="43" fontId="6" fillId="3" borderId="15" xfId="1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4" fontId="0" fillId="0" borderId="0" xfId="0" applyNumberFormat="1"/>
    <xf numFmtId="44" fontId="7" fillId="0" borderId="0" xfId="0" applyNumberFormat="1" applyFont="1"/>
    <xf numFmtId="0" fontId="13" fillId="2" borderId="1" xfId="0" applyFont="1" applyFill="1" applyBorder="1" applyAlignment="1">
      <alignment horizontal="center" vertical="center" wrapText="1"/>
    </xf>
    <xf numFmtId="43" fontId="14" fillId="0" borderId="16" xfId="1" applyFont="1" applyBorder="1" applyAlignment="1">
      <alignment horizontal="left"/>
    </xf>
    <xf numFmtId="43" fontId="7" fillId="0" borderId="7" xfId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7" fillId="0" borderId="17" xfId="1" applyFont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165" fontId="0" fillId="0" borderId="0" xfId="0" applyNumberFormat="1"/>
    <xf numFmtId="0" fontId="13" fillId="4" borderId="18" xfId="0" applyFont="1" applyFill="1" applyBorder="1" applyAlignment="1">
      <alignment horizontal="center" vertical="center" wrapText="1"/>
    </xf>
    <xf numFmtId="166" fontId="6" fillId="4" borderId="19" xfId="2" applyNumberFormat="1" applyFont="1" applyFill="1" applyBorder="1" applyAlignment="1">
      <alignment horizontal="center" vertical="center" wrapText="1"/>
    </xf>
    <xf numFmtId="43" fontId="6" fillId="4" borderId="19" xfId="1" applyFont="1" applyFill="1" applyBorder="1" applyAlignment="1">
      <alignment horizontal="center" vertical="center" wrapText="1"/>
    </xf>
    <xf numFmtId="43" fontId="6" fillId="4" borderId="20" xfId="1" applyFont="1" applyFill="1" applyBorder="1" applyAlignment="1">
      <alignment horizontal="center" vertical="center" wrapText="1"/>
    </xf>
    <xf numFmtId="44" fontId="15" fillId="5" borderId="0" xfId="2" applyFont="1" applyFill="1" applyBorder="1"/>
    <xf numFmtId="0" fontId="13" fillId="6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43" fontId="16" fillId="0" borderId="0" xfId="1" applyFont="1"/>
    <xf numFmtId="0" fontId="17" fillId="6" borderId="9" xfId="3" applyFill="1" applyBorder="1" applyAlignment="1">
      <alignment horizontal="center" vertical="center" wrapText="1"/>
    </xf>
    <xf numFmtId="44" fontId="13" fillId="2" borderId="23" xfId="2" applyFont="1" applyFill="1" applyBorder="1" applyAlignment="1">
      <alignment horizontal="center" vertical="center" wrapText="1"/>
    </xf>
    <xf numFmtId="0" fontId="17" fillId="6" borderId="21" xfId="3" applyFill="1" applyBorder="1" applyAlignment="1">
      <alignment horizontal="center" vertical="center" wrapText="1"/>
    </xf>
    <xf numFmtId="44" fontId="13" fillId="2" borderId="22" xfId="2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wrapText="1"/>
    </xf>
    <xf numFmtId="44" fontId="2" fillId="4" borderId="24" xfId="2" applyFont="1" applyFill="1" applyBorder="1"/>
    <xf numFmtId="0" fontId="0" fillId="0" borderId="25" xfId="0" applyBorder="1" applyAlignment="1">
      <alignment wrapText="1"/>
    </xf>
    <xf numFmtId="44" fontId="0" fillId="0" borderId="26" xfId="2" applyFont="1" applyBorder="1"/>
    <xf numFmtId="0" fontId="0" fillId="0" borderId="27" xfId="0" applyBorder="1" applyAlignment="1">
      <alignment wrapText="1"/>
    </xf>
    <xf numFmtId="44" fontId="0" fillId="0" borderId="28" xfId="2" applyFont="1" applyBorder="1"/>
    <xf numFmtId="0" fontId="0" fillId="0" borderId="12" xfId="0" applyBorder="1"/>
    <xf numFmtId="44" fontId="0" fillId="0" borderId="24" xfId="2" applyFont="1" applyBorder="1"/>
    <xf numFmtId="0" fontId="2" fillId="0" borderId="22" xfId="0" applyFont="1" applyBorder="1"/>
    <xf numFmtId="164" fontId="2" fillId="0" borderId="22" xfId="0" applyNumberFormat="1" applyFont="1" applyBorder="1"/>
    <xf numFmtId="43" fontId="19" fillId="0" borderId="0" xfId="1" applyFont="1"/>
    <xf numFmtId="43" fontId="1" fillId="0" borderId="0" xfId="1" applyFont="1"/>
    <xf numFmtId="165" fontId="9" fillId="0" borderId="0" xfId="0" applyNumberFormat="1" applyFont="1"/>
    <xf numFmtId="0" fontId="0" fillId="0" borderId="0" xfId="0" applyFont="1"/>
    <xf numFmtId="0" fontId="17" fillId="6" borderId="12" xfId="3" applyFill="1" applyBorder="1" applyAlignment="1">
      <alignment horizontal="center" vertical="center" wrapText="1"/>
    </xf>
    <xf numFmtId="44" fontId="13" fillId="2" borderId="24" xfId="2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0</xdr:rowOff>
    </xdr:to>
    <xdr:pic>
      <xdr:nvPicPr>
        <xdr:cNvPr id="2" name="Picture 5" descr="http://mhsig.mh.gob.sv/bi/explore/images/black_dot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762375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file:///C:\Users\nilson.castellanos\AppData\Local\Microsoft\Windows\Temporary%20Internet%20Files\Content.Outlook\ZIYG3HP0\AE%20No.%20570%20por%20$9088305%20MOPT%20COTRANS%20%20MARZO%20Y%20ABRIL.pdf" TargetMode="External"/><Relationship Id="rId7" Type="http://schemas.openxmlformats.org/officeDocument/2006/relationships/hyperlink" Target="file:///C:\Users\nilson.castellanos\AppData\Local\Microsoft\Windows\Temporary%20Internet%20Files\Content.Outlook\ZIYG3HP0\Decreto%20No.143%20DISMINUCION%20DE%20ASIGNACIONES%20DEL%20MOPT.pdf" TargetMode="External"/><Relationship Id="rId2" Type="http://schemas.openxmlformats.org/officeDocument/2006/relationships/hyperlink" Target="file:///C:\Users\nilson.castellanos\AppData\Local\Microsoft\Windows\Temporary%20Internet%20Files\Content.Outlook\ZIYG3HP0\AE%20No.%20331%20por%20$4091278%20MOPT%20CONTRANS.pdf" TargetMode="External"/><Relationship Id="rId1" Type="http://schemas.openxmlformats.org/officeDocument/2006/relationships/hyperlink" Target="file:///C:\Users\nilson.castellanos\AppData\Local\Microsoft\Windows\Temporary%20Internet%20Files\Content.Outlook\ZIYG3HP0\AE%20266%20MOPT%20AMPLIACION%20AUTOMATICA%20SUBSIDIO%20DE%20TRANSPORTE.pdf" TargetMode="External"/><Relationship Id="rId6" Type="http://schemas.openxmlformats.org/officeDocument/2006/relationships/hyperlink" Target="file:///C:\Users\nilson.castellanos\AppData\Local\Microsoft\Windows\Temporary%20Internet%20Files\Content.Outlook\ZIYG3HP0\DL%20142%20x%20$500.0%20M%20(003)$42000000%20FONDO%20GENERAL%20$15%20MILLONES.pdf" TargetMode="External"/><Relationship Id="rId5" Type="http://schemas.openxmlformats.org/officeDocument/2006/relationships/hyperlink" Target="file:///C:\Users\nilson.castellanos\AppData\Local\Microsoft\Windows\Temporary%20Internet%20Files\Content.Outlook\ZIYG3HP0\AE-1191%20Memo%20DGP-DDEEP-330%20Modific%20Presup%20por%20$4420455%20MOPT%20COTRANS%20MES%20DE%20JULIO%20DE%202021.pdf" TargetMode="External"/><Relationship Id="rId4" Type="http://schemas.openxmlformats.org/officeDocument/2006/relationships/hyperlink" Target="file:///C:\Users\nilson.castellanos\AppData\Local\Microsoft\Windows\Temporary%20Internet%20Files\Content.Outlook\ZIYG3HP0\AE%20No.%20729%20por%20$4567.247%20MOPT%20COTRANS-MAYO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3"/>
  <sheetViews>
    <sheetView tabSelected="1" zoomScaleNormal="100" workbookViewId="0">
      <selection activeCell="E10" sqref="E10"/>
    </sheetView>
  </sheetViews>
  <sheetFormatPr baseColWidth="10" defaultRowHeight="15" x14ac:dyDescent="0.25"/>
  <cols>
    <col min="1" max="1" width="2.5703125" customWidth="1"/>
    <col min="2" max="2" width="14.7109375" customWidth="1"/>
    <col min="3" max="3" width="36.85546875" customWidth="1"/>
    <col min="4" max="4" width="17.140625" customWidth="1"/>
    <col min="5" max="5" width="14.42578125" customWidth="1"/>
    <col min="6" max="6" width="19.28515625" customWidth="1"/>
    <col min="7" max="7" width="15.140625" bestFit="1" customWidth="1"/>
    <col min="8" max="8" width="15.140625" customWidth="1"/>
    <col min="10" max="10" width="14.140625" bestFit="1" customWidth="1"/>
    <col min="11" max="11" width="13" bestFit="1" customWidth="1"/>
    <col min="13" max="13" width="14.28515625" customWidth="1"/>
  </cols>
  <sheetData>
    <row r="2" spans="2:13" x14ac:dyDescent="0.25">
      <c r="B2" s="67" t="s">
        <v>0</v>
      </c>
      <c r="C2" s="67"/>
      <c r="D2" s="67"/>
      <c r="E2" s="67"/>
      <c r="F2" s="67"/>
    </row>
    <row r="3" spans="2:13" x14ac:dyDescent="0.25">
      <c r="B3" s="68"/>
      <c r="C3" s="68"/>
      <c r="D3" s="68"/>
      <c r="E3" s="68"/>
      <c r="F3" s="68"/>
    </row>
    <row r="4" spans="2:13" x14ac:dyDescent="0.25">
      <c r="B4" s="67" t="s">
        <v>1</v>
      </c>
      <c r="C4" s="67"/>
      <c r="D4" s="67"/>
      <c r="E4" s="67"/>
      <c r="F4" s="67"/>
    </row>
    <row r="5" spans="2:13" x14ac:dyDescent="0.25">
      <c r="B5" s="1"/>
      <c r="C5" s="1"/>
      <c r="D5" s="2"/>
      <c r="E5" s="2"/>
    </row>
    <row r="6" spans="2:13" ht="15" customHeight="1" x14ac:dyDescent="0.25">
      <c r="B6" s="69" t="s">
        <v>41</v>
      </c>
      <c r="C6" s="69"/>
      <c r="D6" s="69"/>
      <c r="E6" s="69"/>
      <c r="F6" s="69"/>
    </row>
    <row r="7" spans="2:13" ht="15" customHeight="1" x14ac:dyDescent="0.25">
      <c r="B7" s="69" t="s">
        <v>2</v>
      </c>
      <c r="C7" s="69"/>
      <c r="D7" s="69"/>
      <c r="E7" s="69"/>
      <c r="F7" s="69"/>
    </row>
    <row r="8" spans="2:13" ht="15.75" customHeight="1" thickBot="1" x14ac:dyDescent="0.3"/>
    <row r="9" spans="2:13" ht="32.25" customHeight="1" thickBot="1" x14ac:dyDescent="0.3">
      <c r="B9" s="3" t="s">
        <v>3</v>
      </c>
      <c r="C9" s="4" t="s">
        <v>4</v>
      </c>
      <c r="D9" s="4" t="s">
        <v>5</v>
      </c>
      <c r="E9" s="4" t="s">
        <v>6</v>
      </c>
      <c r="F9" s="5" t="s">
        <v>7</v>
      </c>
      <c r="H9" s="42"/>
      <c r="J9" s="11"/>
    </row>
    <row r="10" spans="2:13" ht="15" customHeight="1" x14ac:dyDescent="0.25">
      <c r="B10" s="64" t="s">
        <v>8</v>
      </c>
      <c r="C10" s="6" t="s">
        <v>9</v>
      </c>
      <c r="D10" s="7">
        <f>10954870+3261265</f>
        <v>14216135</v>
      </c>
      <c r="E10" s="8">
        <v>1970200.97</v>
      </c>
      <c r="F10" s="9">
        <f>SUM(D10:E10)</f>
        <v>16186335.970000001</v>
      </c>
      <c r="H10" s="57"/>
      <c r="J10" s="11"/>
    </row>
    <row r="11" spans="2:13" ht="15" customHeight="1" x14ac:dyDescent="0.25">
      <c r="B11" s="65"/>
      <c r="C11" s="10" t="s">
        <v>10</v>
      </c>
      <c r="D11" s="8">
        <f>6716375+239680+1402655</f>
        <v>8358710</v>
      </c>
      <c r="E11" s="18">
        <v>-124630.55</v>
      </c>
      <c r="F11" s="9">
        <f t="shared" ref="F11:F16" si="0">SUM(D11:E11)</f>
        <v>8234079.4500000002</v>
      </c>
      <c r="G11" s="11"/>
      <c r="H11" s="42"/>
      <c r="I11" s="12"/>
      <c r="J11" s="63"/>
      <c r="K11" s="12"/>
      <c r="L11" s="12"/>
      <c r="M11" s="13"/>
    </row>
    <row r="12" spans="2:13" ht="15" customHeight="1" x14ac:dyDescent="0.25">
      <c r="B12" s="65"/>
      <c r="C12" s="14" t="s">
        <v>11</v>
      </c>
      <c r="D12" s="8">
        <f>251500+118335</f>
        <v>369835</v>
      </c>
      <c r="E12" s="18">
        <v>-8673.5400000000009</v>
      </c>
      <c r="F12" s="9">
        <f t="shared" si="0"/>
        <v>361161.46</v>
      </c>
      <c r="G12" s="11"/>
      <c r="H12" s="58"/>
      <c r="I12" s="16"/>
      <c r="J12" s="16"/>
      <c r="K12" s="16"/>
      <c r="L12" s="16"/>
      <c r="M12" s="17"/>
    </row>
    <row r="13" spans="2:13" ht="15" customHeight="1" x14ac:dyDescent="0.25">
      <c r="B13" s="65"/>
      <c r="C13" s="10" t="s">
        <v>12</v>
      </c>
      <c r="D13" s="8">
        <v>77978709</v>
      </c>
      <c r="E13" s="18">
        <v>-3128495.9</v>
      </c>
      <c r="F13" s="9">
        <f t="shared" si="0"/>
        <v>74850213.099999994</v>
      </c>
      <c r="G13" s="11"/>
      <c r="H13" s="16"/>
      <c r="I13" s="16"/>
      <c r="J13" s="15"/>
      <c r="K13" s="16"/>
      <c r="L13" s="16"/>
      <c r="M13" s="17"/>
    </row>
    <row r="14" spans="2:13" ht="15" customHeight="1" x14ac:dyDescent="0.25">
      <c r="B14" s="65"/>
      <c r="C14" s="10" t="s">
        <v>13</v>
      </c>
      <c r="D14" s="8">
        <f>60313005+99419260+785350</f>
        <v>160517615</v>
      </c>
      <c r="E14" s="8">
        <v>14261935.02</v>
      </c>
      <c r="F14" s="9">
        <f t="shared" si="0"/>
        <v>174779550.02000001</v>
      </c>
      <c r="G14" s="11"/>
      <c r="H14" s="59"/>
      <c r="I14" s="19"/>
      <c r="J14" s="19"/>
      <c r="K14" s="19"/>
      <c r="L14" s="19"/>
      <c r="M14" s="19"/>
    </row>
    <row r="15" spans="2:13" ht="15" customHeight="1" x14ac:dyDescent="0.25">
      <c r="B15" s="65"/>
      <c r="C15" s="10" t="s">
        <v>14</v>
      </c>
      <c r="D15" s="8">
        <f>5279521+6007220</f>
        <v>11286741</v>
      </c>
      <c r="E15" s="8">
        <v>24791813</v>
      </c>
      <c r="F15" s="9">
        <f t="shared" si="0"/>
        <v>36078554</v>
      </c>
      <c r="G15" s="11"/>
      <c r="H15" s="20"/>
      <c r="I15" s="20"/>
      <c r="J15" s="20"/>
      <c r="K15" s="20"/>
      <c r="L15" s="20"/>
    </row>
    <row r="16" spans="2:13" ht="15.75" customHeight="1" thickBot="1" x14ac:dyDescent="0.3">
      <c r="B16" s="65"/>
      <c r="C16" s="10" t="s">
        <v>15</v>
      </c>
      <c r="D16" s="8">
        <v>84454169</v>
      </c>
      <c r="E16" s="8">
        <v>27489516</v>
      </c>
      <c r="F16" s="9">
        <f t="shared" si="0"/>
        <v>111943685</v>
      </c>
      <c r="G16" s="11"/>
      <c r="H16" s="60"/>
    </row>
    <row r="17" spans="2:10" ht="21.75" customHeight="1" thickBot="1" x14ac:dyDescent="0.3">
      <c r="B17" s="66"/>
      <c r="C17" s="21" t="s">
        <v>16</v>
      </c>
      <c r="D17" s="22">
        <f>SUM(D10:D16)</f>
        <v>357181914</v>
      </c>
      <c r="E17" s="22">
        <f>SUM(E10:E16)</f>
        <v>65251665</v>
      </c>
      <c r="F17" s="23">
        <f>SUM(F10:F16)</f>
        <v>422433579</v>
      </c>
    </row>
    <row r="18" spans="2:10" ht="15.75" customHeight="1" thickBot="1" x14ac:dyDescent="0.3">
      <c r="B18" s="24"/>
      <c r="C18" s="25"/>
      <c r="D18" s="26"/>
      <c r="E18" s="26"/>
      <c r="F18" s="27"/>
      <c r="J18" s="34"/>
    </row>
    <row r="19" spans="2:10" ht="51.75" customHeight="1" thickBot="1" x14ac:dyDescent="0.3">
      <c r="C19" s="28" t="s">
        <v>17</v>
      </c>
      <c r="D19" s="4" t="s">
        <v>18</v>
      </c>
      <c r="E19" s="4" t="s">
        <v>6</v>
      </c>
      <c r="F19" s="5" t="s">
        <v>19</v>
      </c>
    </row>
    <row r="20" spans="2:10" x14ac:dyDescent="0.25">
      <c r="C20" s="29" t="s">
        <v>20</v>
      </c>
      <c r="D20" s="30">
        <v>249567429</v>
      </c>
      <c r="E20" s="31">
        <v>65251665</v>
      </c>
      <c r="F20" s="32">
        <f>+D20+E20</f>
        <v>314819094</v>
      </c>
      <c r="G20" s="33"/>
    </row>
    <row r="21" spans="2:10" x14ac:dyDescent="0.25">
      <c r="C21" s="29" t="s">
        <v>21</v>
      </c>
      <c r="D21" s="30">
        <v>106829135</v>
      </c>
      <c r="E21" s="30">
        <v>0</v>
      </c>
      <c r="F21" s="32">
        <f t="shared" ref="F21:F22" si="1">+D21+E21</f>
        <v>106829135</v>
      </c>
      <c r="G21" s="34"/>
    </row>
    <row r="22" spans="2:10" ht="15.75" thickBot="1" x14ac:dyDescent="0.3">
      <c r="C22" s="29" t="s">
        <v>22</v>
      </c>
      <c r="D22" s="30">
        <v>785350</v>
      </c>
      <c r="E22" s="30">
        <v>0</v>
      </c>
      <c r="F22" s="32">
        <f t="shared" si="1"/>
        <v>785350</v>
      </c>
    </row>
    <row r="23" spans="2:10" ht="19.5" customHeight="1" thickBot="1" x14ac:dyDescent="0.3">
      <c r="C23" s="35" t="s">
        <v>23</v>
      </c>
      <c r="D23" s="36">
        <f>SUM(D20:D22)</f>
        <v>357181914</v>
      </c>
      <c r="E23" s="37">
        <f>SUM(E20:E22)</f>
        <v>65251665</v>
      </c>
      <c r="F23" s="38">
        <f t="shared" ref="F23" si="2">SUM(F20:F22)</f>
        <v>422433579</v>
      </c>
    </row>
    <row r="25" spans="2:10" ht="15.75" thickBot="1" x14ac:dyDescent="0.3">
      <c r="F25" s="39"/>
    </row>
    <row r="26" spans="2:10" ht="24.75" customHeight="1" thickBot="1" x14ac:dyDescent="0.3">
      <c r="C26" s="40" t="s">
        <v>24</v>
      </c>
      <c r="D26" s="41" t="s">
        <v>25</v>
      </c>
      <c r="F26" s="11"/>
      <c r="G26" s="42"/>
    </row>
    <row r="27" spans="2:10" ht="32.25" customHeight="1" thickBot="1" x14ac:dyDescent="0.3">
      <c r="C27" s="43" t="s">
        <v>26</v>
      </c>
      <c r="D27" s="44">
        <v>5322231</v>
      </c>
      <c r="F27" s="11"/>
      <c r="G27" s="42"/>
    </row>
    <row r="28" spans="2:10" ht="32.25" customHeight="1" thickBot="1" x14ac:dyDescent="0.3">
      <c r="C28" s="45" t="s">
        <v>27</v>
      </c>
      <c r="D28" s="46">
        <v>4091278</v>
      </c>
      <c r="F28" s="11"/>
      <c r="G28" s="42"/>
    </row>
    <row r="29" spans="2:10" ht="32.25" customHeight="1" thickBot="1" x14ac:dyDescent="0.3">
      <c r="C29" s="45" t="s">
        <v>28</v>
      </c>
      <c r="D29" s="46">
        <v>9088305</v>
      </c>
      <c r="G29" s="42"/>
    </row>
    <row r="30" spans="2:10" ht="32.25" customHeight="1" thickBot="1" x14ac:dyDescent="0.3">
      <c r="C30" s="61" t="s">
        <v>38</v>
      </c>
      <c r="D30" s="62">
        <v>4567247</v>
      </c>
      <c r="G30" s="42"/>
    </row>
    <row r="31" spans="2:10" ht="32.25" customHeight="1" thickBot="1" x14ac:dyDescent="0.3">
      <c r="C31" s="61" t="s">
        <v>37</v>
      </c>
      <c r="D31" s="62">
        <v>4420455</v>
      </c>
      <c r="G31" s="42"/>
    </row>
    <row r="32" spans="2:10" ht="32.25" customHeight="1" thickBot="1" x14ac:dyDescent="0.3">
      <c r="C32" s="61" t="s">
        <v>39</v>
      </c>
      <c r="D32" s="62">
        <v>42000000</v>
      </c>
      <c r="F32" s="34">
        <f>+D34-E17</f>
        <v>0</v>
      </c>
      <c r="G32" s="42"/>
    </row>
    <row r="33" spans="3:7" ht="32.25" customHeight="1" thickBot="1" x14ac:dyDescent="0.3">
      <c r="C33" s="61" t="s">
        <v>40</v>
      </c>
      <c r="D33" s="62">
        <v>-4237851</v>
      </c>
      <c r="G33" s="42"/>
    </row>
    <row r="34" spans="3:7" ht="28.5" customHeight="1" thickBot="1" x14ac:dyDescent="0.3">
      <c r="C34" s="47" t="s">
        <v>29</v>
      </c>
      <c r="D34" s="48">
        <f>SUM(D27:D33)</f>
        <v>65251665</v>
      </c>
      <c r="G34" s="11"/>
    </row>
    <row r="35" spans="3:7" x14ac:dyDescent="0.25">
      <c r="G35" s="42"/>
    </row>
    <row r="36" spans="3:7" ht="15.75" thickBot="1" x14ac:dyDescent="0.3">
      <c r="G36" s="11"/>
    </row>
    <row r="37" spans="3:7" ht="15.75" thickBot="1" x14ac:dyDescent="0.3">
      <c r="C37" s="40" t="s">
        <v>30</v>
      </c>
      <c r="D37" s="41" t="s">
        <v>31</v>
      </c>
      <c r="G37" s="11">
        <v>0</v>
      </c>
    </row>
    <row r="38" spans="3:7" ht="30" x14ac:dyDescent="0.25">
      <c r="C38" s="49" t="s">
        <v>32</v>
      </c>
      <c r="D38" s="50">
        <v>20000</v>
      </c>
    </row>
    <row r="39" spans="3:7" ht="45" x14ac:dyDescent="0.25">
      <c r="C39" s="51" t="s">
        <v>33</v>
      </c>
      <c r="D39" s="52">
        <v>250000</v>
      </c>
    </row>
    <row r="40" spans="3:7" ht="15.75" thickBot="1" x14ac:dyDescent="0.3">
      <c r="C40" s="53" t="s">
        <v>34</v>
      </c>
      <c r="D40" s="54">
        <v>150000</v>
      </c>
    </row>
    <row r="41" spans="3:7" ht="15.75" thickBot="1" x14ac:dyDescent="0.3">
      <c r="C41" s="55" t="s">
        <v>29</v>
      </c>
      <c r="D41" s="56">
        <f>+D38+D39+D40</f>
        <v>420000</v>
      </c>
    </row>
    <row r="42" spans="3:7" x14ac:dyDescent="0.25">
      <c r="C42" t="s">
        <v>35</v>
      </c>
    </row>
    <row r="43" spans="3:7" x14ac:dyDescent="0.25">
      <c r="C43" t="s">
        <v>36</v>
      </c>
    </row>
  </sheetData>
  <mergeCells count="6">
    <mergeCell ref="B10:B17"/>
    <mergeCell ref="B2:F2"/>
    <mergeCell ref="B3:F3"/>
    <mergeCell ref="B4:F4"/>
    <mergeCell ref="B6:F6"/>
    <mergeCell ref="B7:F7"/>
  </mergeCells>
  <hyperlinks>
    <hyperlink ref="C27" r:id="rId1"/>
    <hyperlink ref="C28" r:id="rId2"/>
    <hyperlink ref="C29" r:id="rId3"/>
    <hyperlink ref="C30" r:id="rId4"/>
    <hyperlink ref="C31" r:id="rId5"/>
    <hyperlink ref="C32" r:id="rId6"/>
    <hyperlink ref="C33" r:id="rId7"/>
  </hyperlinks>
  <pageMargins left="0.70866141732283472" right="0.70866141732283472" top="0.74803149606299213" bottom="0.74803149606299213" header="0.31496062992125984" footer="0.31496062992125984"/>
  <pageSetup scale="80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 AL  30 DE SEPTIEM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Nilson Alejandro  Castellanos</cp:lastModifiedBy>
  <dcterms:created xsi:type="dcterms:W3CDTF">2021-10-08T22:28:34Z</dcterms:created>
  <dcterms:modified xsi:type="dcterms:W3CDTF">2021-10-12T19:36:14Z</dcterms:modified>
</cp:coreProperties>
</file>