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20"/>
  </bookViews>
  <sheets>
    <sheet name="PRESTACIONES AÑOS 2014-2017 (2)" sheetId="2" r:id="rId1"/>
    <sheet name="PRESTACIONES AÑOS 2014-2017" sheetId="1" r:id="rId2"/>
  </sheets>
  <definedNames>
    <definedName name="_xlnm.Print_Area" localSheetId="1">'PRESTACIONES AÑOS 2014-2017'!$B$2:$K$16</definedName>
  </definedNames>
  <calcPr calcId="145621"/>
</workbook>
</file>

<file path=xl/calcChain.xml><?xml version="1.0" encoding="utf-8"?>
<calcChain xmlns="http://schemas.openxmlformats.org/spreadsheetml/2006/main">
  <c r="E13" i="2"/>
  <c r="E18" s="1"/>
  <c r="D13"/>
  <c r="C13"/>
  <c r="D11"/>
  <c r="C6"/>
  <c r="C5"/>
  <c r="K6" i="1"/>
  <c r="K8"/>
  <c r="I5"/>
  <c r="H5"/>
  <c r="I10"/>
  <c r="H10"/>
  <c r="I9"/>
  <c r="H9"/>
  <c r="I4"/>
  <c r="H4"/>
  <c r="K13"/>
  <c r="K11"/>
  <c r="K5"/>
  <c r="K9"/>
  <c r="K10"/>
  <c r="E17" i="2" l="1"/>
  <c r="K14" i="1"/>
  <c r="K15" s="1"/>
  <c r="E14" l="1"/>
  <c r="E17" s="1"/>
  <c r="D11"/>
  <c r="C6"/>
  <c r="D14"/>
  <c r="C14"/>
  <c r="C5"/>
  <c r="E16" l="1"/>
  <c r="K16" s="1"/>
</calcChain>
</file>

<file path=xl/sharedStrings.xml><?xml version="1.0" encoding="utf-8"?>
<sst xmlns="http://schemas.openxmlformats.org/spreadsheetml/2006/main" count="90" uniqueCount="72">
  <si>
    <t>UNIFORMES</t>
  </si>
  <si>
    <t>MATERIAL ESCOLAR</t>
  </si>
  <si>
    <t>LENTES</t>
  </si>
  <si>
    <t>ZAPATOS</t>
  </si>
  <si>
    <t xml:space="preserve">BONO </t>
  </si>
  <si>
    <t>AYUDA POR MATERNIDAD</t>
  </si>
  <si>
    <t>NUMERO DE PERSONAL BENEFICIADO</t>
  </si>
  <si>
    <t>COSTO AÑO  2014</t>
  </si>
  <si>
    <t>COSTO AÑO  2015</t>
  </si>
  <si>
    <t>PRESTACIÓN</t>
  </si>
  <si>
    <t>CANASTA BASICA</t>
  </si>
  <si>
    <t>CERTIFICADO PARA COMPRA ARTICULOS PARA BEBE</t>
  </si>
  <si>
    <t>COSTO AÑO 2016</t>
  </si>
  <si>
    <t>COSTO AÑO 2017</t>
  </si>
  <si>
    <t>COSTOS</t>
  </si>
  <si>
    <t xml:space="preserve">IMPLEMENTOS DE TRABAJO </t>
  </si>
  <si>
    <t>SUBSIDIO PARA TRANSPORTE</t>
  </si>
  <si>
    <t>AYUDA POR SEPELIO DE TRABAJADOR O TRABAJADORA</t>
  </si>
  <si>
    <t xml:space="preserve">
553 </t>
  </si>
  <si>
    <t xml:space="preserve">
   20</t>
  </si>
  <si>
    <t>MUJER</t>
  </si>
  <si>
    <t>HOMBRE</t>
  </si>
  <si>
    <t>OBSERVACIONES</t>
  </si>
  <si>
    <t xml:space="preserve"> Las Unidades a las cuales  se les entrego son: Hidrocarburos y Minas, Mantenimiento y personal que apoya en los archivos de gestión, central y especializados.</t>
  </si>
  <si>
    <t>Familiares designados por el trabajador o trabajadora fallecida, consiste en el salario que recibia el empleado o empleada .</t>
  </si>
  <si>
    <t>Se otorga la prestación a los y las empleadas que devenguen un sueldo de hasta $1,000 y que soliciten hacer uso de esta.</t>
  </si>
  <si>
    <t>Se otorga el Subsidio cuando el empleado haya registrado marcaciones que acrediten que  ha laborado por lo menos 16 dias al mes</t>
  </si>
  <si>
    <t>512 hijos de personal beneficiados .
Prestación otorgada a personal con sueldos hasta $1,100.00 y que tengan hijos en edades de 4 a 25 años de edad</t>
  </si>
  <si>
    <t>Prestación otorgada al personal con sueldos de hasta $2,000 y es entregada en los meses de marzo, junio, septiembre y noviembre .</t>
  </si>
  <si>
    <t>Personal con sueldos de hasta $500.00  personal administrativos asi también para personal de campo y motoristas. Prestación consistente en 2 certificados de $50.00 al año.</t>
  </si>
  <si>
    <t>Personal con sueldos de hasta $850.00  Prestación únicamente para el personal del MINEC y no para el grupo familiar de este.</t>
  </si>
  <si>
    <t>Aplica para todo e lpersonal permanente del MINEC contratado por el personal por Ley de Salario o por Contrato Administrativo.</t>
  </si>
  <si>
    <t>Prestación otorgada a empleadas que han dado a luz y se otorga el 50% del sueldo que esta recibe, hasta un límite de $500.00.</t>
  </si>
  <si>
    <t xml:space="preserve">80 (calzado industrial) 
</t>
  </si>
  <si>
    <t xml:space="preserve">PrestaciÓn otorgada a empleadas que han dado a luz y a empleados cuyas esposas o compañeras de vida han tenido bebé, la prestación consiste en la entrega de certificado por el valor de $150.00 canjeable para la compra de articulos para el bebé. </t>
  </si>
  <si>
    <t xml:space="preserve">PERSONAL BENEFICIADO CON PRESTACIONES ECONÓMICAS MINEC - </t>
  </si>
  <si>
    <t>De acuerdo a necesidad</t>
  </si>
  <si>
    <t>Familiares designados por el trabajador o trabajadora fallecida, consiste en la entrega de sueldo que recibía el empleado o empleada .</t>
  </si>
  <si>
    <t xml:space="preserve">APLICABILIDAD </t>
  </si>
  <si>
    <t>Cuando se requiera</t>
  </si>
  <si>
    <t xml:space="preserve">Personal con sueldo de hasta $2,000 </t>
  </si>
  <si>
    <t>Personal con sueldo de hasta $850.00</t>
  </si>
  <si>
    <t xml:space="preserve">Personal con sueldo de hasta $500.00 </t>
  </si>
  <si>
    <t>2 veces al año</t>
  </si>
  <si>
    <t>A todo el personal del MINEC</t>
  </si>
  <si>
    <t>1 vez al año</t>
  </si>
  <si>
    <t>mensualmente</t>
  </si>
  <si>
    <t>En casos de emergencia</t>
  </si>
  <si>
    <t>cuando se requiera</t>
  </si>
  <si>
    <t>Personal con sueldo de hasta $1,000</t>
  </si>
  <si>
    <t xml:space="preserve">Personal con sueldo de hasta $850.00 </t>
  </si>
  <si>
    <t>Se otorga el Subsidio cuando el empleado acredita un minimo de 16 días laborados en el mes.</t>
  </si>
  <si>
    <t xml:space="preserve">Personal con sueldo de hasta $1,100.00 </t>
  </si>
  <si>
    <t>Entrega en los meses de marzo, junio, septiembre y noviembre.</t>
  </si>
  <si>
    <t>4 veces al año</t>
  </si>
  <si>
    <t>Prestación únicamente para el personal, no aplica para el grupo familiar de este.</t>
  </si>
  <si>
    <t>CALZADO</t>
  </si>
  <si>
    <t>PERIOCIDAD DE ENTREGA</t>
  </si>
  <si>
    <t xml:space="preserve">Aplica  personal Administrativos, personal de Campo y Motoristas. </t>
  </si>
  <si>
    <t>ANTEOJOS</t>
  </si>
  <si>
    <t>BONIFICACIÓN</t>
  </si>
  <si>
    <t>BONO POR MATERNIDAD</t>
  </si>
  <si>
    <t>Aplica para el personal permanente  contratado por Ley de Salario o por Contrato Administrativo.</t>
  </si>
  <si>
    <t>A toda  empleada que se encuentra en estado de gravidez.</t>
  </si>
  <si>
    <t xml:space="preserve"> Se entrega calzado industrial y gabachas.</t>
  </si>
  <si>
    <t>Personal de la Dirección de Hidrocarburos y Minas, Mantenimiento, Soporte Informático, Activo Fijo,  Gerencia de Infraestructura, personal de Almacén y personal de apoyo del Archivo Central, de Gestión y Especializados.</t>
  </si>
  <si>
    <t>A toda empleada  que han dado a luz y a los empleados que  esposas o compañeras de vida han tenido bebé</t>
  </si>
  <si>
    <t xml:space="preserve">Prestación consiste en la entrega de certificado canjeable para la compra de articulos para el bebé. </t>
  </si>
  <si>
    <t>Se otorga bono el 50% del sueldo que esta devenga hasta el límite establecido .</t>
  </si>
  <si>
    <t xml:space="preserve"> PRESTACIONES ECONÓMICAS CONTRATO COLECTIVO DE TRABAJO MINEC  2018 - 2020</t>
  </si>
  <si>
    <t>Se otorga la prestación al personal que lo requiere.</t>
  </si>
  <si>
    <t xml:space="preserve">
Prestación otorgada a personal con  hijos en edades de 4 a 25 años de edad y que documenten la solicitud.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</si>
</sst>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0" xfId="1" applyFont="1" applyFill="1" applyAlignment="1">
      <alignment vertical="center" wrapText="1"/>
    </xf>
    <xf numFmtId="7" fontId="3" fillId="2" borderId="1" xfId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44" fontId="0" fillId="2" borderId="0" xfId="0" applyNumberForma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8" fontId="0" fillId="2" borderId="0" xfId="0" applyNumberFormat="1" applyFont="1" applyFill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7" fontId="0" fillId="2" borderId="0" xfId="0" applyNumberFormat="1" applyFont="1" applyFill="1" applyAlignment="1">
      <alignment vertical="center" wrapText="1"/>
    </xf>
    <xf numFmtId="7" fontId="0" fillId="2" borderId="0" xfId="0" applyNumberFormat="1" applyFont="1" applyFill="1" applyAlignment="1">
      <alignment horizontal="center" vertical="center" wrapText="1"/>
    </xf>
    <xf numFmtId="7" fontId="3" fillId="2" borderId="0" xfId="0" applyNumberFormat="1" applyFont="1" applyFill="1" applyBorder="1" applyAlignment="1">
      <alignment vertical="center" wrapText="1"/>
    </xf>
    <xf numFmtId="7" fontId="3" fillId="2" borderId="0" xfId="1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8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7" fontId="7" fillId="2" borderId="1" xfId="1" applyNumberFormat="1" applyFont="1" applyFill="1" applyBorder="1" applyAlignment="1">
      <alignment horizontal="center" vertical="center" wrapText="1"/>
    </xf>
    <xf numFmtId="7" fontId="8" fillId="2" borderId="1" xfId="1" applyNumberFormat="1" applyFont="1" applyFill="1" applyBorder="1" applyAlignment="1">
      <alignment horizontal="center" vertical="center" wrapText="1"/>
    </xf>
    <xf numFmtId="7" fontId="9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4" fontId="8" fillId="2" borderId="1" xfId="1" applyNumberFormat="1" applyFont="1" applyFill="1" applyBorder="1" applyAlignment="1">
      <alignment horizontal="center" vertical="center" wrapText="1"/>
    </xf>
    <xf numFmtId="44" fontId="9" fillId="2" borderId="1" xfId="1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2:L33"/>
  <sheetViews>
    <sheetView tabSelected="1" zoomScale="110" zoomScaleNormal="110" zoomScaleSheetLayoutView="100" workbookViewId="0">
      <selection activeCell="I5" sqref="I5"/>
    </sheetView>
  </sheetViews>
  <sheetFormatPr baseColWidth="10" defaultColWidth="19.140625" defaultRowHeight="15"/>
  <cols>
    <col min="1" max="1" width="2.85546875" style="5" customWidth="1"/>
    <col min="2" max="2" width="26" style="6" customWidth="1"/>
    <col min="3" max="3" width="13.140625" style="6" hidden="1" customWidth="1"/>
    <col min="4" max="4" width="14.7109375" style="5" hidden="1" customWidth="1"/>
    <col min="5" max="6" width="12.7109375" style="5" hidden="1" customWidth="1"/>
    <col min="7" max="7" width="29.5703125" style="5" customWidth="1"/>
    <col min="8" max="8" width="19.140625" style="5" customWidth="1"/>
    <col min="9" max="9" width="38.140625" style="5" customWidth="1"/>
    <col min="10" max="10" width="19.140625" style="5"/>
    <col min="11" max="11" width="0" style="5" hidden="1" customWidth="1"/>
    <col min="12" max="16384" width="19.140625" style="5"/>
  </cols>
  <sheetData>
    <row r="2" spans="2:12" ht="33.75" customHeight="1">
      <c r="B2" s="41" t="s">
        <v>69</v>
      </c>
      <c r="C2" s="41"/>
      <c r="D2" s="41"/>
      <c r="E2" s="41"/>
      <c r="F2" s="41"/>
      <c r="G2" s="41"/>
      <c r="H2" s="41"/>
      <c r="I2" s="41"/>
    </row>
    <row r="3" spans="2:12" ht="47.25" customHeight="1">
      <c r="B3" s="12" t="s">
        <v>9</v>
      </c>
      <c r="C3" s="12" t="s">
        <v>7</v>
      </c>
      <c r="D3" s="12" t="s">
        <v>8</v>
      </c>
      <c r="E3" s="12" t="s">
        <v>12</v>
      </c>
      <c r="F3" s="12" t="s">
        <v>13</v>
      </c>
      <c r="G3" s="12" t="s">
        <v>38</v>
      </c>
      <c r="H3" s="12" t="s">
        <v>57</v>
      </c>
      <c r="I3" s="12" t="s">
        <v>22</v>
      </c>
    </row>
    <row r="4" spans="2:12" ht="57.75" customHeight="1">
      <c r="B4" s="39" t="s">
        <v>0</v>
      </c>
      <c r="C4" s="29">
        <v>62357.98</v>
      </c>
      <c r="D4" s="29">
        <v>51589.279999999999</v>
      </c>
      <c r="E4" s="29">
        <v>50804.78</v>
      </c>
      <c r="F4" s="29"/>
      <c r="G4" s="30" t="s">
        <v>49</v>
      </c>
      <c r="H4" s="31" t="s">
        <v>45</v>
      </c>
      <c r="I4" s="40" t="s">
        <v>70</v>
      </c>
      <c r="J4" s="1"/>
    </row>
    <row r="5" spans="2:12" ht="63" customHeight="1">
      <c r="B5" s="39" t="s">
        <v>16</v>
      </c>
      <c r="C5" s="29">
        <f>32665+155520</f>
        <v>188185</v>
      </c>
      <c r="D5" s="29">
        <v>49200</v>
      </c>
      <c r="E5" s="29">
        <v>71725</v>
      </c>
      <c r="F5" s="29"/>
      <c r="G5" s="30" t="s">
        <v>50</v>
      </c>
      <c r="H5" s="31" t="s">
        <v>46</v>
      </c>
      <c r="I5" s="40" t="s">
        <v>51</v>
      </c>
      <c r="J5" s="1"/>
      <c r="L5" s="13"/>
    </row>
    <row r="6" spans="2:12" ht="72.75" customHeight="1">
      <c r="B6" s="39" t="s">
        <v>1</v>
      </c>
      <c r="C6" s="29">
        <f>23058.85</f>
        <v>23058.85</v>
      </c>
      <c r="D6" s="29">
        <v>22814.6</v>
      </c>
      <c r="E6" s="29">
        <v>31900</v>
      </c>
      <c r="F6" s="29"/>
      <c r="G6" s="30" t="s">
        <v>52</v>
      </c>
      <c r="H6" s="31" t="s">
        <v>45</v>
      </c>
      <c r="I6" s="40" t="s">
        <v>71</v>
      </c>
      <c r="J6" s="1"/>
      <c r="L6" s="13"/>
    </row>
    <row r="7" spans="2:12" ht="74.25" customHeight="1">
      <c r="B7" s="39" t="s">
        <v>17</v>
      </c>
      <c r="C7" s="29"/>
      <c r="D7" s="29"/>
      <c r="E7" s="29"/>
      <c r="F7" s="29"/>
      <c r="G7" s="30" t="s">
        <v>39</v>
      </c>
      <c r="H7" s="31" t="s">
        <v>47</v>
      </c>
      <c r="I7" s="40" t="s">
        <v>37</v>
      </c>
      <c r="L7" s="13"/>
    </row>
    <row r="8" spans="2:12" ht="65.25" customHeight="1">
      <c r="B8" s="39" t="s">
        <v>10</v>
      </c>
      <c r="C8" s="29">
        <v>65101.4</v>
      </c>
      <c r="D8" s="29">
        <v>138709.20000000001</v>
      </c>
      <c r="E8" s="29">
        <v>181269.2</v>
      </c>
      <c r="F8" s="29"/>
      <c r="G8" s="30" t="s">
        <v>40</v>
      </c>
      <c r="H8" s="31" t="s">
        <v>54</v>
      </c>
      <c r="I8" s="40" t="s">
        <v>53</v>
      </c>
      <c r="J8" s="1"/>
      <c r="L8" s="13"/>
    </row>
    <row r="9" spans="2:12" ht="68.25" customHeight="1">
      <c r="B9" s="39" t="s">
        <v>59</v>
      </c>
      <c r="C9" s="29">
        <v>22770</v>
      </c>
      <c r="D9" s="32">
        <v>28700</v>
      </c>
      <c r="E9" s="32">
        <v>42400</v>
      </c>
      <c r="F9" s="33"/>
      <c r="G9" s="34" t="s">
        <v>41</v>
      </c>
      <c r="H9" s="35" t="s">
        <v>45</v>
      </c>
      <c r="I9" s="40" t="s">
        <v>55</v>
      </c>
      <c r="J9" s="1"/>
      <c r="L9" s="13"/>
    </row>
    <row r="10" spans="2:12" ht="65.25" customHeight="1">
      <c r="B10" s="39" t="s">
        <v>56</v>
      </c>
      <c r="C10" s="29">
        <v>22474.66</v>
      </c>
      <c r="D10" s="29">
        <v>23280.5</v>
      </c>
      <c r="E10" s="29">
        <v>30390.5</v>
      </c>
      <c r="F10" s="29"/>
      <c r="G10" s="30" t="s">
        <v>42</v>
      </c>
      <c r="H10" s="31" t="s">
        <v>43</v>
      </c>
      <c r="I10" s="40" t="s">
        <v>58</v>
      </c>
      <c r="J10" s="10"/>
      <c r="L10" s="13"/>
    </row>
    <row r="11" spans="2:12" ht="74.25" customHeight="1">
      <c r="B11" s="39" t="s">
        <v>60</v>
      </c>
      <c r="C11" s="29">
        <v>326500</v>
      </c>
      <c r="D11" s="29">
        <f>647*750</f>
        <v>485250</v>
      </c>
      <c r="E11" s="29">
        <v>813000</v>
      </c>
      <c r="F11" s="29"/>
      <c r="G11" s="30" t="s">
        <v>44</v>
      </c>
      <c r="H11" s="31" t="s">
        <v>45</v>
      </c>
      <c r="I11" s="40" t="s">
        <v>62</v>
      </c>
      <c r="J11" s="1"/>
    </row>
    <row r="12" spans="2:12" ht="69" customHeight="1">
      <c r="B12" s="39" t="s">
        <v>61</v>
      </c>
      <c r="C12" s="29">
        <v>2350</v>
      </c>
      <c r="D12" s="29">
        <v>1645.48</v>
      </c>
      <c r="E12" s="36">
        <v>500</v>
      </c>
      <c r="F12" s="36"/>
      <c r="G12" s="37" t="s">
        <v>63</v>
      </c>
      <c r="H12" s="38" t="s">
        <v>39</v>
      </c>
      <c r="I12" s="40" t="s">
        <v>68</v>
      </c>
      <c r="J12" s="14"/>
      <c r="K12" s="14"/>
      <c r="L12" s="14"/>
    </row>
    <row r="13" spans="2:12" ht="81" customHeight="1">
      <c r="B13" s="39" t="s">
        <v>11</v>
      </c>
      <c r="C13" s="29">
        <f>121*4</f>
        <v>484</v>
      </c>
      <c r="D13" s="29">
        <f>2*125.85</f>
        <v>251.7</v>
      </c>
      <c r="E13" s="29">
        <f>125.85*2</f>
        <v>251.7</v>
      </c>
      <c r="F13" s="29"/>
      <c r="G13" s="30" t="s">
        <v>66</v>
      </c>
      <c r="H13" s="31" t="s">
        <v>48</v>
      </c>
      <c r="I13" s="40" t="s">
        <v>67</v>
      </c>
      <c r="J13" s="14"/>
      <c r="K13" s="14"/>
      <c r="L13" s="14"/>
    </row>
    <row r="14" spans="2:12" ht="137.25" customHeight="1">
      <c r="B14" s="39" t="s">
        <v>15</v>
      </c>
      <c r="C14" s="29"/>
      <c r="D14" s="29"/>
      <c r="E14" s="36"/>
      <c r="F14" s="36"/>
      <c r="G14" s="37" t="s">
        <v>65</v>
      </c>
      <c r="H14" s="38" t="s">
        <v>45</v>
      </c>
      <c r="I14" s="40" t="s">
        <v>64</v>
      </c>
      <c r="J14" s="14"/>
      <c r="K14" s="14"/>
      <c r="L14" s="14"/>
    </row>
    <row r="16" spans="2:12" ht="74.25" customHeight="1">
      <c r="J16" s="14"/>
      <c r="K16" s="14"/>
      <c r="L16" s="14"/>
    </row>
    <row r="17" spans="2:12" ht="4.5" customHeight="1">
      <c r="E17" s="15">
        <f>E4+E5+E6+E8+E9+E10+E12+E13</f>
        <v>409241.18</v>
      </c>
      <c r="F17" s="15"/>
      <c r="G17" s="15"/>
      <c r="H17" s="15"/>
      <c r="J17" s="14"/>
      <c r="K17" s="14"/>
      <c r="L17" s="14"/>
    </row>
    <row r="18" spans="2:12" ht="12" customHeight="1">
      <c r="B18" s="42"/>
      <c r="C18" s="42"/>
      <c r="D18" s="14"/>
      <c r="E18" s="17">
        <f>E13+E12+E11+E10+E9+E8+E6+E5+E4</f>
        <v>1222241.18</v>
      </c>
      <c r="F18" s="17"/>
      <c r="G18" s="17"/>
      <c r="H18" s="17"/>
      <c r="I18" s="14"/>
      <c r="J18" s="14"/>
      <c r="K18" s="18"/>
      <c r="L18" s="14"/>
    </row>
    <row r="19" spans="2:12" ht="24.95" customHeight="1">
      <c r="B19" s="23"/>
      <c r="C19" s="23"/>
      <c r="D19" s="14"/>
      <c r="E19" s="14"/>
      <c r="F19" s="14"/>
      <c r="G19" s="14"/>
      <c r="H19" s="14"/>
      <c r="I19" s="14"/>
    </row>
    <row r="20" spans="2:12" ht="24.95" customHeight="1">
      <c r="B20" s="23"/>
      <c r="C20" s="18"/>
      <c r="D20" s="14"/>
      <c r="E20" s="14"/>
      <c r="F20" s="14"/>
      <c r="G20" s="14"/>
      <c r="H20" s="14"/>
      <c r="I20" s="14"/>
    </row>
    <row r="21" spans="2:12" ht="24.95" customHeight="1">
      <c r="B21" s="23"/>
      <c r="C21" s="18"/>
      <c r="D21" s="14"/>
      <c r="E21" s="14"/>
      <c r="F21" s="14"/>
      <c r="G21" s="14"/>
      <c r="H21" s="14"/>
      <c r="I21" s="14"/>
    </row>
    <row r="22" spans="2:12" ht="11.25" customHeight="1">
      <c r="B22" s="19"/>
      <c r="C22" s="19"/>
      <c r="D22" s="14"/>
      <c r="E22" s="14"/>
      <c r="F22" s="14"/>
      <c r="G22" s="14"/>
      <c r="H22" s="14"/>
      <c r="I22" s="14"/>
    </row>
    <row r="23" spans="2:12" ht="13.5" customHeight="1">
      <c r="B23" s="42"/>
      <c r="C23" s="42"/>
      <c r="D23" s="14"/>
      <c r="E23" s="14"/>
      <c r="F23" s="14"/>
      <c r="G23" s="14"/>
      <c r="H23" s="14"/>
      <c r="I23" s="14"/>
    </row>
    <row r="24" spans="2:12" ht="20.100000000000001" customHeight="1">
      <c r="B24" s="23"/>
      <c r="C24" s="23"/>
      <c r="D24" s="14"/>
      <c r="E24" s="14"/>
      <c r="F24" s="14"/>
      <c r="G24" s="14"/>
      <c r="H24" s="14"/>
      <c r="I24" s="14"/>
    </row>
    <row r="25" spans="2:12" ht="24.75" customHeight="1">
      <c r="B25" s="23"/>
      <c r="C25" s="18"/>
      <c r="D25" s="14"/>
      <c r="E25" s="14"/>
      <c r="F25" s="14"/>
      <c r="G25" s="14"/>
      <c r="H25" s="14"/>
      <c r="I25" s="14"/>
    </row>
    <row r="26" spans="2:12" ht="19.5" hidden="1" customHeight="1">
      <c r="B26" s="23"/>
      <c r="C26" s="18"/>
      <c r="D26" s="14"/>
      <c r="E26" s="14"/>
      <c r="F26" s="14"/>
      <c r="G26" s="14"/>
      <c r="H26" s="14"/>
      <c r="I26" s="14"/>
    </row>
    <row r="27" spans="2:12" ht="24" customHeight="1">
      <c r="B27" s="43"/>
      <c r="C27" s="43"/>
      <c r="D27" s="43"/>
      <c r="E27" s="43"/>
      <c r="F27" s="43"/>
      <c r="G27" s="22"/>
      <c r="H27" s="22"/>
      <c r="I27" s="22"/>
    </row>
    <row r="28" spans="2:12" ht="30" hidden="1" customHeight="1"/>
    <row r="29" spans="2:12" ht="30" customHeight="1"/>
    <row r="30" spans="2:12" ht="30" customHeight="1"/>
    <row r="31" spans="2:12" ht="30" customHeight="1"/>
    <row r="32" spans="2:12" ht="30" customHeight="1"/>
    <row r="33" ht="30" customHeight="1"/>
  </sheetData>
  <mergeCells count="4">
    <mergeCell ref="B2:I2"/>
    <mergeCell ref="B18:C18"/>
    <mergeCell ref="B23:C23"/>
    <mergeCell ref="B27:F27"/>
  </mergeCells>
  <pageMargins left="0.51181102362204722" right="0.27559055118110237" top="0.6692913385826772" bottom="0.62992125984251968" header="0.31496062992125984" footer="0.31496062992125984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N32"/>
  <sheetViews>
    <sheetView view="pageBreakPreview" topLeftCell="A7" zoomScaleNormal="100" zoomScaleSheetLayoutView="100" workbookViewId="0">
      <selection activeCell="G8" sqref="G8"/>
    </sheetView>
  </sheetViews>
  <sheetFormatPr baseColWidth="10" defaultColWidth="19.140625" defaultRowHeight="15"/>
  <cols>
    <col min="1" max="1" width="2.85546875" style="5" customWidth="1"/>
    <col min="2" max="2" width="22.140625" style="6" customWidth="1"/>
    <col min="3" max="3" width="13.140625" style="6" hidden="1" customWidth="1"/>
    <col min="4" max="4" width="14.7109375" style="5" hidden="1" customWidth="1"/>
    <col min="5" max="6" width="12.7109375" style="5" hidden="1" customWidth="1"/>
    <col min="7" max="7" width="25.5703125" style="5" customWidth="1"/>
    <col min="8" max="8" width="13.140625" style="5" customWidth="1"/>
    <col min="9" max="9" width="15.28515625" style="5" customWidth="1"/>
    <col min="10" max="10" width="25.42578125" style="5" customWidth="1"/>
    <col min="11" max="11" width="15" style="6" customWidth="1"/>
    <col min="12" max="12" width="19.140625" style="5"/>
    <col min="13" max="13" width="0" style="5" hidden="1" customWidth="1"/>
    <col min="14" max="16384" width="19.140625" style="5"/>
  </cols>
  <sheetData>
    <row r="2" spans="2:14" ht="20.25" customHeight="1">
      <c r="B2" s="41" t="s">
        <v>35</v>
      </c>
      <c r="C2" s="41"/>
      <c r="D2" s="41"/>
      <c r="E2" s="41"/>
      <c r="F2" s="41"/>
      <c r="G2" s="41"/>
      <c r="H2" s="41"/>
      <c r="I2" s="41"/>
      <c r="J2" s="41"/>
      <c r="K2" s="41"/>
    </row>
    <row r="3" spans="2:14" ht="47.25" customHeight="1">
      <c r="B3" s="12" t="s">
        <v>9</v>
      </c>
      <c r="C3" s="12" t="s">
        <v>7</v>
      </c>
      <c r="D3" s="12" t="s">
        <v>8</v>
      </c>
      <c r="E3" s="12" t="s">
        <v>12</v>
      </c>
      <c r="F3" s="12" t="s">
        <v>13</v>
      </c>
      <c r="G3" s="12" t="s">
        <v>6</v>
      </c>
      <c r="H3" s="12" t="s">
        <v>20</v>
      </c>
      <c r="I3" s="12" t="s">
        <v>21</v>
      </c>
      <c r="J3" s="12" t="s">
        <v>22</v>
      </c>
      <c r="K3" s="12" t="s">
        <v>14</v>
      </c>
    </row>
    <row r="4" spans="2:14" ht="69" customHeight="1">
      <c r="B4" s="27" t="s">
        <v>0</v>
      </c>
      <c r="C4" s="4">
        <v>62357.98</v>
      </c>
      <c r="D4" s="4">
        <v>51589.279999999999</v>
      </c>
      <c r="E4" s="4">
        <v>50804.78</v>
      </c>
      <c r="F4" s="4"/>
      <c r="G4" s="21">
        <v>643</v>
      </c>
      <c r="H4" s="21">
        <f>66+103+42</f>
        <v>211</v>
      </c>
      <c r="I4" s="21">
        <f>193+141+98</f>
        <v>432</v>
      </c>
      <c r="J4" s="24" t="s">
        <v>25</v>
      </c>
      <c r="K4" s="25">
        <v>65616.52</v>
      </c>
      <c r="L4" s="1"/>
    </row>
    <row r="5" spans="2:14" ht="85.5" customHeight="1">
      <c r="B5" s="27" t="s">
        <v>16</v>
      </c>
      <c r="C5" s="4">
        <f>32665+155520</f>
        <v>188185</v>
      </c>
      <c r="D5" s="4">
        <v>49200</v>
      </c>
      <c r="E5" s="4">
        <v>71725</v>
      </c>
      <c r="F5" s="4"/>
      <c r="G5" s="21">
        <v>604</v>
      </c>
      <c r="H5" s="21">
        <f>105+42+88</f>
        <v>235</v>
      </c>
      <c r="I5" s="21">
        <f>139+93+137</f>
        <v>369</v>
      </c>
      <c r="J5" s="24" t="s">
        <v>26</v>
      </c>
      <c r="K5" s="28">
        <f>626*360</f>
        <v>225360</v>
      </c>
      <c r="L5" s="1"/>
      <c r="N5" s="13"/>
    </row>
    <row r="6" spans="2:14" ht="87" customHeight="1">
      <c r="B6" s="27" t="s">
        <v>1</v>
      </c>
      <c r="C6" s="4">
        <f>23058.85</f>
        <v>23058.85</v>
      </c>
      <c r="D6" s="4">
        <v>22814.6</v>
      </c>
      <c r="E6" s="4">
        <v>31900</v>
      </c>
      <c r="F6" s="4"/>
      <c r="G6" s="21">
        <v>300</v>
      </c>
      <c r="H6" s="21">
        <v>125</v>
      </c>
      <c r="I6" s="21">
        <v>175</v>
      </c>
      <c r="J6" s="24" t="s">
        <v>27</v>
      </c>
      <c r="K6" s="28">
        <f>37516.8+160</f>
        <v>37676.800000000003</v>
      </c>
      <c r="L6" s="1"/>
      <c r="N6" s="13"/>
    </row>
    <row r="7" spans="2:14" ht="74.25" customHeight="1">
      <c r="B7" s="27" t="s">
        <v>17</v>
      </c>
      <c r="C7" s="4"/>
      <c r="D7" s="4"/>
      <c r="E7" s="4"/>
      <c r="F7" s="4"/>
      <c r="G7" s="21"/>
      <c r="H7" s="21"/>
      <c r="I7" s="21"/>
      <c r="J7" s="24" t="s">
        <v>24</v>
      </c>
      <c r="K7" s="25" t="s">
        <v>36</v>
      </c>
      <c r="N7" s="13"/>
    </row>
    <row r="8" spans="2:14" ht="74.25" customHeight="1">
      <c r="B8" s="27" t="s">
        <v>10</v>
      </c>
      <c r="C8" s="4">
        <v>65101.4</v>
      </c>
      <c r="D8" s="4">
        <v>138709.20000000001</v>
      </c>
      <c r="E8" s="4">
        <v>181269.2</v>
      </c>
      <c r="F8" s="4"/>
      <c r="G8" s="21">
        <v>843</v>
      </c>
      <c r="H8" s="21">
        <v>346</v>
      </c>
      <c r="I8" s="21">
        <v>497</v>
      </c>
      <c r="J8" s="24" t="s">
        <v>28</v>
      </c>
      <c r="K8" s="25">
        <f>843*320</f>
        <v>269760</v>
      </c>
      <c r="L8" s="1"/>
      <c r="N8" s="13"/>
    </row>
    <row r="9" spans="2:14" ht="74.25" customHeight="1">
      <c r="B9" s="27" t="s">
        <v>2</v>
      </c>
      <c r="C9" s="4">
        <v>22770</v>
      </c>
      <c r="D9" s="7">
        <v>28700</v>
      </c>
      <c r="E9" s="7">
        <v>42400</v>
      </c>
      <c r="F9" s="8"/>
      <c r="G9" s="21" t="s">
        <v>18</v>
      </c>
      <c r="H9" s="21">
        <f>83+102+33</f>
        <v>218</v>
      </c>
      <c r="I9" s="21">
        <f>117+126+92</f>
        <v>335</v>
      </c>
      <c r="J9" s="24" t="s">
        <v>30</v>
      </c>
      <c r="K9" s="25">
        <f>553*115</f>
        <v>63595</v>
      </c>
      <c r="L9" s="1"/>
      <c r="N9" s="13"/>
    </row>
    <row r="10" spans="2:14" ht="74.25" customHeight="1">
      <c r="B10" s="27" t="s">
        <v>3</v>
      </c>
      <c r="C10" s="4">
        <v>22474.66</v>
      </c>
      <c r="D10" s="4">
        <v>23280.5</v>
      </c>
      <c r="E10" s="4">
        <v>30390.5</v>
      </c>
      <c r="F10" s="4"/>
      <c r="G10" s="21">
        <v>391</v>
      </c>
      <c r="H10" s="21">
        <f>14+108+34</f>
        <v>156</v>
      </c>
      <c r="I10" s="21">
        <f>92+70+73</f>
        <v>235</v>
      </c>
      <c r="J10" s="24" t="s">
        <v>29</v>
      </c>
      <c r="K10" s="25">
        <f>399*100</f>
        <v>39900</v>
      </c>
      <c r="L10" s="10"/>
      <c r="N10" s="13"/>
    </row>
    <row r="11" spans="2:14" ht="74.25" customHeight="1">
      <c r="B11" s="27" t="s">
        <v>4</v>
      </c>
      <c r="C11" s="4">
        <v>326500</v>
      </c>
      <c r="D11" s="4">
        <f>647*750</f>
        <v>485250</v>
      </c>
      <c r="E11" s="4">
        <v>813000</v>
      </c>
      <c r="F11" s="4"/>
      <c r="G11" s="21">
        <v>910</v>
      </c>
      <c r="H11" s="21">
        <v>370</v>
      </c>
      <c r="I11" s="21">
        <v>538</v>
      </c>
      <c r="J11" s="24" t="s">
        <v>31</v>
      </c>
      <c r="K11" s="25">
        <f>910*1000</f>
        <v>910000</v>
      </c>
      <c r="L11" s="1"/>
    </row>
    <row r="12" spans="2:14" ht="66.75" customHeight="1">
      <c r="B12" s="27" t="s">
        <v>5</v>
      </c>
      <c r="C12" s="4">
        <v>2350</v>
      </c>
      <c r="D12" s="4">
        <v>1645.48</v>
      </c>
      <c r="E12" s="9">
        <v>500</v>
      </c>
      <c r="F12" s="3"/>
      <c r="G12" s="2">
        <v>14</v>
      </c>
      <c r="H12" s="11">
        <v>14</v>
      </c>
      <c r="I12" s="2"/>
      <c r="J12" s="26" t="s">
        <v>32</v>
      </c>
      <c r="K12" s="25">
        <v>5884.15</v>
      </c>
      <c r="L12" s="14"/>
      <c r="M12" s="14"/>
      <c r="N12" s="14"/>
    </row>
    <row r="13" spans="2:14" ht="78.75" customHeight="1">
      <c r="B13" s="27" t="s">
        <v>15</v>
      </c>
      <c r="C13" s="4"/>
      <c r="D13" s="4"/>
      <c r="E13" s="9"/>
      <c r="F13" s="3"/>
      <c r="G13" s="21" t="s">
        <v>33</v>
      </c>
      <c r="H13" s="21">
        <v>4</v>
      </c>
      <c r="I13" s="21">
        <v>76</v>
      </c>
      <c r="J13" s="24" t="s">
        <v>23</v>
      </c>
      <c r="K13" s="25">
        <f>4732+634.64</f>
        <v>5366.64</v>
      </c>
      <c r="L13" s="14"/>
      <c r="M13" s="14"/>
      <c r="N13" s="14"/>
    </row>
    <row r="14" spans="2:14" ht="106.5" customHeight="1">
      <c r="B14" s="27" t="s">
        <v>11</v>
      </c>
      <c r="C14" s="4">
        <f>121*4</f>
        <v>484</v>
      </c>
      <c r="D14" s="4">
        <f>2*125.85</f>
        <v>251.7</v>
      </c>
      <c r="E14" s="4">
        <f>125.85*2</f>
        <v>251.7</v>
      </c>
      <c r="F14" s="4"/>
      <c r="G14" s="21" t="s">
        <v>19</v>
      </c>
      <c r="H14" s="21">
        <v>14</v>
      </c>
      <c r="I14" s="21">
        <v>6</v>
      </c>
      <c r="J14" s="24" t="s">
        <v>34</v>
      </c>
      <c r="K14" s="25">
        <f>9*150</f>
        <v>1350</v>
      </c>
      <c r="L14" s="14"/>
      <c r="M14" s="14"/>
      <c r="N14" s="14"/>
    </row>
    <row r="15" spans="2:14" ht="74.25" customHeight="1">
      <c r="K15" s="25">
        <f>SUM(K4:K14)</f>
        <v>1624509.1099999999</v>
      </c>
      <c r="L15" s="14"/>
      <c r="M15" s="14"/>
      <c r="N15" s="14"/>
    </row>
    <row r="16" spans="2:14" ht="4.5" customHeight="1">
      <c r="E16" s="15">
        <f>E4+E5+E6+E8+E9+E10+E12+E14</f>
        <v>409241.18</v>
      </c>
      <c r="F16" s="15"/>
      <c r="K16" s="16">
        <f>SUM(E16:J16)</f>
        <v>409241.18</v>
      </c>
      <c r="L16" s="14"/>
      <c r="M16" s="14"/>
      <c r="N16" s="14"/>
    </row>
    <row r="17" spans="2:14" ht="12" customHeight="1">
      <c r="B17" s="42"/>
      <c r="C17" s="42"/>
      <c r="D17" s="14"/>
      <c r="E17" s="17">
        <f>E14+E12+E11+E10+E9+E8+E6+E5+E4</f>
        <v>1222241.18</v>
      </c>
      <c r="F17" s="17"/>
      <c r="G17" s="14"/>
      <c r="H17" s="14"/>
      <c r="I17" s="14"/>
      <c r="J17" s="14"/>
      <c r="K17" s="16"/>
      <c r="L17" s="14"/>
      <c r="M17" s="18"/>
      <c r="N17" s="14"/>
    </row>
    <row r="18" spans="2:14" ht="24.95" customHeight="1">
      <c r="B18" s="11"/>
      <c r="C18" s="11"/>
      <c r="D18" s="14"/>
      <c r="E18" s="14"/>
      <c r="F18" s="14"/>
      <c r="G18" s="14"/>
      <c r="H18" s="14"/>
      <c r="I18" s="14"/>
      <c r="J18" s="14"/>
      <c r="K18" s="16"/>
    </row>
    <row r="19" spans="2:14" ht="24.95" customHeight="1">
      <c r="B19" s="11"/>
      <c r="C19" s="18"/>
      <c r="D19" s="14"/>
      <c r="E19" s="14"/>
      <c r="F19" s="14"/>
      <c r="G19" s="14"/>
      <c r="H19" s="14"/>
      <c r="I19" s="14"/>
      <c r="J19" s="14"/>
      <c r="K19" s="19"/>
    </row>
    <row r="20" spans="2:14" ht="24.95" customHeight="1">
      <c r="B20" s="11"/>
      <c r="C20" s="18"/>
      <c r="D20" s="14"/>
      <c r="E20" s="14"/>
      <c r="F20" s="14"/>
      <c r="G20" s="14"/>
      <c r="H20" s="14"/>
      <c r="I20" s="14"/>
      <c r="J20" s="14"/>
      <c r="K20" s="19"/>
    </row>
    <row r="21" spans="2:14" ht="11.25" customHeight="1">
      <c r="B21" s="19"/>
      <c r="C21" s="19"/>
      <c r="D21" s="14"/>
      <c r="E21" s="14"/>
      <c r="F21" s="14"/>
      <c r="G21" s="14"/>
      <c r="H21" s="14"/>
      <c r="I21" s="14"/>
      <c r="J21" s="14"/>
      <c r="K21" s="19"/>
    </row>
    <row r="22" spans="2:14" ht="13.5" customHeight="1">
      <c r="B22" s="42"/>
      <c r="C22" s="42"/>
      <c r="D22" s="14"/>
      <c r="E22" s="14"/>
      <c r="F22" s="14"/>
      <c r="G22" s="14"/>
      <c r="H22" s="14"/>
      <c r="I22" s="14"/>
      <c r="J22" s="14"/>
      <c r="K22" s="19"/>
    </row>
    <row r="23" spans="2:14" ht="20.100000000000001" customHeight="1">
      <c r="B23" s="11"/>
      <c r="C23" s="11"/>
      <c r="D23" s="14"/>
      <c r="E23" s="14"/>
      <c r="F23" s="14"/>
      <c r="G23" s="14"/>
      <c r="H23" s="14"/>
      <c r="I23" s="14"/>
      <c r="J23" s="14"/>
      <c r="K23" s="19"/>
    </row>
    <row r="24" spans="2:14" ht="24.75" customHeight="1">
      <c r="B24" s="11"/>
      <c r="C24" s="18"/>
      <c r="D24" s="14"/>
      <c r="E24" s="14"/>
      <c r="F24" s="14"/>
      <c r="G24" s="14"/>
      <c r="H24" s="14"/>
      <c r="I24" s="14"/>
      <c r="J24" s="14"/>
      <c r="K24" s="19"/>
    </row>
    <row r="25" spans="2:14" ht="19.5" hidden="1" customHeight="1">
      <c r="B25" s="11"/>
      <c r="C25" s="18"/>
      <c r="D25" s="14"/>
      <c r="E25" s="14"/>
      <c r="F25" s="14"/>
      <c r="G25" s="14"/>
      <c r="H25" s="14"/>
      <c r="I25" s="14"/>
      <c r="J25" s="14"/>
      <c r="K25" s="19"/>
    </row>
    <row r="26" spans="2:14" ht="24" customHeight="1">
      <c r="B26" s="43"/>
      <c r="C26" s="43"/>
      <c r="D26" s="43"/>
      <c r="E26" s="43"/>
      <c r="F26" s="43"/>
      <c r="G26" s="43"/>
      <c r="H26" s="20"/>
      <c r="I26" s="20"/>
      <c r="J26" s="20"/>
      <c r="K26" s="19"/>
    </row>
    <row r="27" spans="2:14" ht="30" hidden="1" customHeight="1"/>
    <row r="28" spans="2:14" ht="30" customHeight="1"/>
    <row r="29" spans="2:14" ht="30" customHeight="1"/>
    <row r="30" spans="2:14" ht="30" customHeight="1"/>
    <row r="31" spans="2:14" ht="30" customHeight="1"/>
    <row r="32" spans="2:14" ht="30" customHeight="1"/>
  </sheetData>
  <mergeCells count="4">
    <mergeCell ref="B26:G26"/>
    <mergeCell ref="B17:C17"/>
    <mergeCell ref="B22:C22"/>
    <mergeCell ref="B2:K2"/>
  </mergeCells>
  <pageMargins left="0.51181102362204722" right="0.27559055118110237" top="0.6692913385826772" bottom="0.62992125984251968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PRESTACIONES AÑOS 2014-2017 (2)</vt:lpstr>
      <vt:lpstr>PRESTACIONES AÑOS 2014-2017</vt:lpstr>
      <vt:lpstr>'PRESTACIONES AÑOS 2014-2017'!Área_de_impresión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morantes</dc:creator>
  <cp:lastModifiedBy>mbachez</cp:lastModifiedBy>
  <cp:lastPrinted>2019-04-04T15:13:09Z</cp:lastPrinted>
  <dcterms:created xsi:type="dcterms:W3CDTF">2015-04-08T14:04:44Z</dcterms:created>
  <dcterms:modified xsi:type="dcterms:W3CDTF">2019-05-15T21:32:10Z</dcterms:modified>
</cp:coreProperties>
</file>