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980" windowWidth="9720" windowHeight="4110" activeTab="11"/>
  </bookViews>
  <sheets>
    <sheet name="2006 " sheetId="5" r:id="rId1"/>
    <sheet name="2007" sheetId="9" r:id="rId2"/>
    <sheet name="2008" sheetId="11" r:id="rId3"/>
    <sheet name="2009" sheetId="12" r:id="rId4"/>
    <sheet name="2010" sheetId="13" r:id="rId5"/>
    <sheet name="2011" sheetId="14" r:id="rId6"/>
    <sheet name="2012" sheetId="15" r:id="rId7"/>
    <sheet name="2013" sheetId="16" r:id="rId8"/>
    <sheet name="2014" sheetId="17" r:id="rId9"/>
    <sheet name="2015" sheetId="18" r:id="rId10"/>
    <sheet name="2016" sheetId="19" r:id="rId11"/>
    <sheet name="2017" sheetId="20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</externalReferences>
  <definedNames>
    <definedName name="_xlnm._FilterDatabase" localSheetId="0" hidden="1">'2006 '!$A$1:$N$164</definedName>
    <definedName name="_xlnm._FilterDatabase" localSheetId="1" hidden="1">'2007'!$A$1:$N$116</definedName>
    <definedName name="_xlnm._FilterDatabase" localSheetId="2" hidden="1">'2008'!$A$6:$N$52</definedName>
    <definedName name="_xlnm._FilterDatabase" localSheetId="3" hidden="1">'2009'!$A$6:$N$52</definedName>
    <definedName name="_xlnm._FilterDatabase" localSheetId="4" hidden="1">'2010'!$A$6:$N$53</definedName>
    <definedName name="_xlnm._FilterDatabase" localSheetId="5" hidden="1">'2011'!$A$6:$N$54</definedName>
    <definedName name="_xlnm._FilterDatabase" localSheetId="6" hidden="1">'2012'!$A$6:$O$55</definedName>
    <definedName name="_xlnm._FilterDatabase" localSheetId="7" hidden="1">'2013'!$A$6:$N$54</definedName>
    <definedName name="_xlnm._FilterDatabase" localSheetId="8" hidden="1">'2014'!$A$6:$N$54</definedName>
    <definedName name="_xlnm._FilterDatabase" localSheetId="9" hidden="1">'2015'!$A$6:$N$54</definedName>
    <definedName name="_xlnm._FilterDatabase" localSheetId="10" hidden="1">'2016'!$A$6:$N$54</definedName>
    <definedName name="_xlnm._FilterDatabase" localSheetId="11" hidden="1">'2017'!$A$6:$N$54</definedName>
  </definedNames>
  <calcPr calcId="144525"/>
</workbook>
</file>

<file path=xl/calcChain.xml><?xml version="1.0" encoding="utf-8"?>
<calcChain xmlns="http://schemas.openxmlformats.org/spreadsheetml/2006/main">
  <c r="J8" i="20" l="1"/>
  <c r="J9" i="20"/>
  <c r="J10" i="20"/>
  <c r="J11" i="20"/>
  <c r="J12" i="20"/>
  <c r="J13" i="20"/>
  <c r="J14" i="20"/>
  <c r="J15" i="20"/>
  <c r="J16" i="20"/>
  <c r="J17" i="20"/>
  <c r="J18" i="20"/>
  <c r="J19" i="20"/>
  <c r="J20" i="20"/>
  <c r="J21" i="20"/>
  <c r="J22" i="20"/>
  <c r="J23" i="20"/>
  <c r="J24" i="20"/>
  <c r="J25" i="20"/>
  <c r="J26" i="20"/>
  <c r="J27" i="20"/>
  <c r="J28" i="20"/>
  <c r="J29" i="20"/>
  <c r="J30" i="20"/>
  <c r="J31" i="20"/>
  <c r="J32" i="20"/>
  <c r="J33" i="20"/>
  <c r="J34" i="20"/>
  <c r="J35" i="20"/>
  <c r="J36" i="20"/>
  <c r="J37" i="20"/>
  <c r="J38" i="20"/>
  <c r="J39" i="20"/>
  <c r="J40" i="20"/>
  <c r="J41" i="20"/>
  <c r="J42" i="20"/>
  <c r="J43" i="20"/>
  <c r="J44" i="20"/>
  <c r="J45" i="20"/>
  <c r="J46" i="20"/>
  <c r="J47" i="20"/>
  <c r="J48" i="20"/>
  <c r="J49" i="20"/>
  <c r="J50" i="20"/>
  <c r="J51" i="20"/>
  <c r="J52" i="20"/>
  <c r="J7" i="20"/>
  <c r="I8" i="20" l="1"/>
  <c r="I9" i="20"/>
  <c r="I10" i="20"/>
  <c r="I11" i="20"/>
  <c r="I12" i="20"/>
  <c r="I13" i="20"/>
  <c r="I14" i="20"/>
  <c r="I15" i="20"/>
  <c r="I16" i="20"/>
  <c r="I17" i="20"/>
  <c r="I18" i="20"/>
  <c r="I19" i="20"/>
  <c r="I20" i="20"/>
  <c r="I21" i="20"/>
  <c r="I22" i="20"/>
  <c r="I23" i="20"/>
  <c r="I24" i="20"/>
  <c r="I25" i="20"/>
  <c r="I26" i="20"/>
  <c r="I27" i="20"/>
  <c r="I28" i="20"/>
  <c r="I29" i="20"/>
  <c r="I30" i="20"/>
  <c r="I31" i="20"/>
  <c r="I32" i="20"/>
  <c r="I33" i="20"/>
  <c r="I34" i="20"/>
  <c r="I35" i="20"/>
  <c r="I36" i="20"/>
  <c r="I37" i="20"/>
  <c r="I38" i="20"/>
  <c r="I39" i="20"/>
  <c r="I40" i="20"/>
  <c r="I41" i="20"/>
  <c r="I42" i="20"/>
  <c r="I43" i="20"/>
  <c r="I44" i="20"/>
  <c r="I45" i="20"/>
  <c r="I46" i="20"/>
  <c r="I47" i="20"/>
  <c r="I48" i="20"/>
  <c r="I49" i="20"/>
  <c r="I50" i="20"/>
  <c r="I51" i="20"/>
  <c r="I52" i="20"/>
  <c r="I7" i="20"/>
  <c r="H8" i="20" l="1"/>
  <c r="H9" i="20"/>
  <c r="H10" i="20"/>
  <c r="H11" i="20"/>
  <c r="H12" i="20"/>
  <c r="H13" i="20"/>
  <c r="H14" i="20"/>
  <c r="H15" i="20"/>
  <c r="H16" i="20"/>
  <c r="H17" i="20"/>
  <c r="H18" i="20"/>
  <c r="H19" i="20"/>
  <c r="H20" i="20"/>
  <c r="H21" i="20"/>
  <c r="H22" i="20"/>
  <c r="H23" i="20"/>
  <c r="H24" i="20"/>
  <c r="H25" i="20"/>
  <c r="H26" i="20"/>
  <c r="H27" i="20"/>
  <c r="H28" i="20"/>
  <c r="H29" i="20"/>
  <c r="H30" i="20"/>
  <c r="H31" i="20"/>
  <c r="H32" i="20"/>
  <c r="H33" i="20"/>
  <c r="H34" i="20"/>
  <c r="H35" i="20"/>
  <c r="H36" i="20"/>
  <c r="H37" i="20"/>
  <c r="H38" i="20"/>
  <c r="H39" i="20"/>
  <c r="H40" i="20"/>
  <c r="H41" i="20"/>
  <c r="H42" i="20"/>
  <c r="H43" i="20"/>
  <c r="H44" i="20"/>
  <c r="H45" i="20"/>
  <c r="H46" i="20"/>
  <c r="H47" i="20"/>
  <c r="H48" i="20"/>
  <c r="H49" i="20"/>
  <c r="H50" i="20"/>
  <c r="H51" i="20"/>
  <c r="H52" i="20"/>
  <c r="H7" i="20"/>
  <c r="G8" i="20" l="1"/>
  <c r="G9" i="20"/>
  <c r="G10" i="20"/>
  <c r="G11" i="20"/>
  <c r="G12" i="20"/>
  <c r="G13" i="20"/>
  <c r="G14" i="20"/>
  <c r="G15" i="20"/>
  <c r="G16" i="20"/>
  <c r="G17" i="20"/>
  <c r="G18" i="20"/>
  <c r="G19" i="20"/>
  <c r="G20" i="20"/>
  <c r="G21" i="20"/>
  <c r="G22" i="20"/>
  <c r="G23" i="20"/>
  <c r="G24" i="20"/>
  <c r="G25" i="20"/>
  <c r="G26" i="20"/>
  <c r="G27" i="20"/>
  <c r="G28" i="20"/>
  <c r="G29" i="20"/>
  <c r="G30" i="20"/>
  <c r="G31" i="20"/>
  <c r="G32" i="20"/>
  <c r="G33" i="20"/>
  <c r="G34" i="20"/>
  <c r="G35" i="20"/>
  <c r="G36" i="20"/>
  <c r="G37" i="20"/>
  <c r="G38" i="20"/>
  <c r="G39" i="20"/>
  <c r="G40" i="20"/>
  <c r="G41" i="20"/>
  <c r="G42" i="20"/>
  <c r="G43" i="20"/>
  <c r="G44" i="20"/>
  <c r="G45" i="20"/>
  <c r="G46" i="20"/>
  <c r="G47" i="20"/>
  <c r="G48" i="20"/>
  <c r="G49" i="20"/>
  <c r="G50" i="20"/>
  <c r="G51" i="20"/>
  <c r="G52" i="20"/>
  <c r="G7" i="20"/>
  <c r="F8" i="20" l="1"/>
  <c r="F9" i="20"/>
  <c r="F10" i="20"/>
  <c r="F11" i="20"/>
  <c r="F12" i="20"/>
  <c r="F13" i="20"/>
  <c r="F14" i="20"/>
  <c r="F15" i="20"/>
  <c r="F16" i="20"/>
  <c r="F17" i="20"/>
  <c r="F18" i="20"/>
  <c r="F19" i="20"/>
  <c r="F20" i="20"/>
  <c r="F21" i="20"/>
  <c r="F22" i="20"/>
  <c r="F23" i="20"/>
  <c r="F24" i="20"/>
  <c r="F25" i="20"/>
  <c r="F26" i="20"/>
  <c r="F27" i="20"/>
  <c r="F28" i="20"/>
  <c r="F29" i="20"/>
  <c r="F30" i="20"/>
  <c r="F31" i="20"/>
  <c r="F32" i="20"/>
  <c r="F33" i="20"/>
  <c r="F34" i="20"/>
  <c r="F35" i="20"/>
  <c r="F36" i="20"/>
  <c r="F37" i="20"/>
  <c r="F38" i="20"/>
  <c r="F39" i="20"/>
  <c r="F40" i="20"/>
  <c r="F41" i="20"/>
  <c r="F42" i="20"/>
  <c r="F43" i="20"/>
  <c r="F44" i="20"/>
  <c r="F45" i="20"/>
  <c r="F46" i="20"/>
  <c r="F47" i="20"/>
  <c r="F48" i="20"/>
  <c r="F49" i="20"/>
  <c r="F50" i="20"/>
  <c r="F51" i="20"/>
  <c r="F52" i="20"/>
  <c r="F7" i="20"/>
  <c r="E8" i="20" l="1"/>
  <c r="E9" i="20"/>
  <c r="E10" i="20"/>
  <c r="E11" i="20"/>
  <c r="E12" i="20"/>
  <c r="E13" i="20"/>
  <c r="E14" i="20"/>
  <c r="E15" i="20"/>
  <c r="E16" i="20"/>
  <c r="E17" i="20"/>
  <c r="E18" i="20"/>
  <c r="E19" i="20"/>
  <c r="E20" i="20"/>
  <c r="E21" i="20"/>
  <c r="E22" i="20"/>
  <c r="E23" i="20"/>
  <c r="E24" i="20"/>
  <c r="E25" i="20"/>
  <c r="E26" i="20"/>
  <c r="E27" i="20"/>
  <c r="E28" i="20"/>
  <c r="E29" i="20"/>
  <c r="E30" i="20"/>
  <c r="E31" i="20"/>
  <c r="E32" i="20"/>
  <c r="E33" i="20"/>
  <c r="E34" i="20"/>
  <c r="E35" i="20"/>
  <c r="E36" i="20"/>
  <c r="E37" i="20"/>
  <c r="E38" i="20"/>
  <c r="E39" i="20"/>
  <c r="E40" i="20"/>
  <c r="E41" i="20"/>
  <c r="E42" i="20"/>
  <c r="E43" i="20"/>
  <c r="E44" i="20"/>
  <c r="E45" i="20"/>
  <c r="E46" i="20"/>
  <c r="E47" i="20"/>
  <c r="E48" i="20"/>
  <c r="E49" i="20"/>
  <c r="E50" i="20"/>
  <c r="E51" i="20"/>
  <c r="E52" i="20"/>
  <c r="E7" i="20"/>
  <c r="D8" i="20" l="1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30" i="20"/>
  <c r="D31" i="20"/>
  <c r="D32" i="20"/>
  <c r="D33" i="20"/>
  <c r="D34" i="20"/>
  <c r="D35" i="20"/>
  <c r="D36" i="20"/>
  <c r="D37" i="20"/>
  <c r="D38" i="20"/>
  <c r="D39" i="20"/>
  <c r="D40" i="20"/>
  <c r="D41" i="20"/>
  <c r="D42" i="20"/>
  <c r="D43" i="20"/>
  <c r="D44" i="20"/>
  <c r="D45" i="20"/>
  <c r="D46" i="20"/>
  <c r="D47" i="20"/>
  <c r="D48" i="20"/>
  <c r="D49" i="20"/>
  <c r="D50" i="20"/>
  <c r="D51" i="20"/>
  <c r="D52" i="20"/>
  <c r="D7" i="20"/>
  <c r="C8" i="20" l="1"/>
  <c r="C9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C46" i="20"/>
  <c r="C47" i="20"/>
  <c r="C48" i="20"/>
  <c r="C49" i="20"/>
  <c r="C50" i="20"/>
  <c r="C51" i="20"/>
  <c r="C52" i="20"/>
  <c r="C7" i="20"/>
  <c r="B8" i="20" l="1"/>
  <c r="N8" i="20" s="1"/>
  <c r="B9" i="20"/>
  <c r="B10" i="20"/>
  <c r="N10" i="20" s="1"/>
  <c r="B11" i="20"/>
  <c r="N11" i="20" s="1"/>
  <c r="B12" i="20"/>
  <c r="N12" i="20" s="1"/>
  <c r="B13" i="20"/>
  <c r="N13" i="20" s="1"/>
  <c r="B14" i="20"/>
  <c r="N14" i="20" s="1"/>
  <c r="B15" i="20"/>
  <c r="N15" i="20" s="1"/>
  <c r="B16" i="20"/>
  <c r="N16" i="20" s="1"/>
  <c r="B17" i="20"/>
  <c r="N17" i="20" s="1"/>
  <c r="B18" i="20"/>
  <c r="N18" i="20" s="1"/>
  <c r="B19" i="20"/>
  <c r="N19" i="20" s="1"/>
  <c r="B20" i="20"/>
  <c r="N20" i="20" s="1"/>
  <c r="B21" i="20"/>
  <c r="N21" i="20" s="1"/>
  <c r="B22" i="20"/>
  <c r="N22" i="20" s="1"/>
  <c r="B23" i="20"/>
  <c r="N23" i="20" s="1"/>
  <c r="B24" i="20"/>
  <c r="N24" i="20" s="1"/>
  <c r="B25" i="20"/>
  <c r="N25" i="20" s="1"/>
  <c r="B26" i="20"/>
  <c r="N26" i="20" s="1"/>
  <c r="B27" i="20"/>
  <c r="N27" i="20" s="1"/>
  <c r="B28" i="20"/>
  <c r="N28" i="20" s="1"/>
  <c r="B29" i="20"/>
  <c r="N29" i="20" s="1"/>
  <c r="B30" i="20"/>
  <c r="N30" i="20" s="1"/>
  <c r="B31" i="20"/>
  <c r="N31" i="20" s="1"/>
  <c r="B32" i="20"/>
  <c r="N32" i="20" s="1"/>
  <c r="B33" i="20"/>
  <c r="N33" i="20" s="1"/>
  <c r="B34" i="20"/>
  <c r="N34" i="20" s="1"/>
  <c r="B35" i="20"/>
  <c r="N35" i="20" s="1"/>
  <c r="B36" i="20"/>
  <c r="N36" i="20" s="1"/>
  <c r="B37" i="20"/>
  <c r="N37" i="20" s="1"/>
  <c r="B38" i="20"/>
  <c r="N38" i="20" s="1"/>
  <c r="B39" i="20"/>
  <c r="N39" i="20" s="1"/>
  <c r="B40" i="20"/>
  <c r="N40" i="20" s="1"/>
  <c r="B41" i="20"/>
  <c r="N41" i="20" s="1"/>
  <c r="B42" i="20"/>
  <c r="N42" i="20" s="1"/>
  <c r="B43" i="20"/>
  <c r="N43" i="20" s="1"/>
  <c r="B44" i="20"/>
  <c r="N44" i="20" s="1"/>
  <c r="B45" i="20"/>
  <c r="N45" i="20" s="1"/>
  <c r="B46" i="20"/>
  <c r="N46" i="20" s="1"/>
  <c r="B47" i="20"/>
  <c r="N47" i="20" s="1"/>
  <c r="B48" i="20"/>
  <c r="N48" i="20" s="1"/>
  <c r="B49" i="20"/>
  <c r="N49" i="20" s="1"/>
  <c r="B50" i="20"/>
  <c r="N50" i="20" s="1"/>
  <c r="B51" i="20"/>
  <c r="N51" i="20" s="1"/>
  <c r="B52" i="20"/>
  <c r="N52" i="20" s="1"/>
  <c r="B7" i="20"/>
  <c r="N7" i="20" s="1"/>
  <c r="L53" i="20"/>
  <c r="J53" i="20"/>
  <c r="H53" i="20"/>
  <c r="F53" i="20"/>
  <c r="D53" i="20"/>
  <c r="M53" i="20"/>
  <c r="K53" i="20"/>
  <c r="I53" i="20"/>
  <c r="G53" i="20"/>
  <c r="E53" i="20"/>
  <c r="C53" i="20"/>
  <c r="B53" i="20" l="1"/>
  <c r="N54" i="20" s="1"/>
  <c r="N9" i="20"/>
  <c r="O7" i="20" s="1"/>
  <c r="M8" i="19"/>
  <c r="M9" i="19"/>
  <c r="M10" i="19"/>
  <c r="M11" i="19"/>
  <c r="M12" i="19"/>
  <c r="M13" i="19"/>
  <c r="M14" i="19"/>
  <c r="M15" i="19"/>
  <c r="M16" i="19"/>
  <c r="M17" i="19"/>
  <c r="M18" i="19"/>
  <c r="M19" i="19"/>
  <c r="M20" i="19"/>
  <c r="M21" i="19"/>
  <c r="M22" i="19"/>
  <c r="M23" i="19"/>
  <c r="M24" i="19"/>
  <c r="M25" i="19"/>
  <c r="M26" i="19"/>
  <c r="M27" i="19"/>
  <c r="M28" i="19"/>
  <c r="M29" i="19"/>
  <c r="M30" i="19"/>
  <c r="M31" i="19"/>
  <c r="M32" i="19"/>
  <c r="M33" i="19"/>
  <c r="M34" i="19"/>
  <c r="M35" i="19"/>
  <c r="M36" i="19"/>
  <c r="M37" i="19"/>
  <c r="M38" i="19"/>
  <c r="M39" i="19"/>
  <c r="M40" i="19"/>
  <c r="M41" i="19"/>
  <c r="M42" i="19"/>
  <c r="M43" i="19"/>
  <c r="M44" i="19"/>
  <c r="M45" i="19"/>
  <c r="M46" i="19"/>
  <c r="M47" i="19"/>
  <c r="M48" i="19"/>
  <c r="M49" i="19"/>
  <c r="M50" i="19"/>
  <c r="M51" i="19"/>
  <c r="M52" i="19"/>
  <c r="M7" i="19"/>
  <c r="N53" i="20" l="1"/>
  <c r="L8" i="19"/>
  <c r="L9" i="19"/>
  <c r="L10" i="19"/>
  <c r="L11" i="19"/>
  <c r="L12" i="19"/>
  <c r="L13" i="19"/>
  <c r="L14" i="19"/>
  <c r="L15" i="19"/>
  <c r="L16" i="19"/>
  <c r="L17" i="19"/>
  <c r="L18" i="19"/>
  <c r="L19" i="19"/>
  <c r="L20" i="19"/>
  <c r="L21" i="19"/>
  <c r="L22" i="19"/>
  <c r="L23" i="19"/>
  <c r="L24" i="19"/>
  <c r="L25" i="19"/>
  <c r="L26" i="19"/>
  <c r="L27" i="19"/>
  <c r="L28" i="19"/>
  <c r="L29" i="19"/>
  <c r="L30" i="19"/>
  <c r="L31" i="19"/>
  <c r="L32" i="19"/>
  <c r="L33" i="19"/>
  <c r="L34" i="19"/>
  <c r="L35" i="19"/>
  <c r="L36" i="19"/>
  <c r="L37" i="19"/>
  <c r="L38" i="19"/>
  <c r="L39" i="19"/>
  <c r="L40" i="19"/>
  <c r="L41" i="19"/>
  <c r="L42" i="19"/>
  <c r="L43" i="19"/>
  <c r="L44" i="19"/>
  <c r="L45" i="19"/>
  <c r="L46" i="19"/>
  <c r="L47" i="19"/>
  <c r="L48" i="19"/>
  <c r="L49" i="19"/>
  <c r="L50" i="19"/>
  <c r="L51" i="19"/>
  <c r="L52" i="19"/>
  <c r="L7" i="19"/>
  <c r="K8" i="19" l="1"/>
  <c r="K9" i="19"/>
  <c r="K10" i="19"/>
  <c r="K11" i="19"/>
  <c r="K12" i="19"/>
  <c r="K13" i="19"/>
  <c r="K14" i="19"/>
  <c r="K15" i="19"/>
  <c r="K16" i="19"/>
  <c r="K17" i="19"/>
  <c r="K18" i="19"/>
  <c r="K19" i="19"/>
  <c r="K20" i="19"/>
  <c r="K21" i="19"/>
  <c r="K22" i="19"/>
  <c r="K23" i="19"/>
  <c r="K24" i="19"/>
  <c r="K25" i="19"/>
  <c r="K26" i="19"/>
  <c r="K27" i="19"/>
  <c r="K28" i="19"/>
  <c r="K29" i="19"/>
  <c r="K30" i="19"/>
  <c r="K31" i="19"/>
  <c r="K32" i="19"/>
  <c r="K33" i="19"/>
  <c r="K34" i="19"/>
  <c r="K35" i="19"/>
  <c r="K36" i="19"/>
  <c r="K37" i="19"/>
  <c r="K38" i="19"/>
  <c r="K39" i="19"/>
  <c r="K40" i="19"/>
  <c r="K41" i="19"/>
  <c r="K42" i="19"/>
  <c r="K43" i="19"/>
  <c r="K44" i="19"/>
  <c r="K45" i="19"/>
  <c r="K46" i="19"/>
  <c r="K47" i="19"/>
  <c r="K48" i="19"/>
  <c r="K49" i="19"/>
  <c r="K50" i="19"/>
  <c r="K51" i="19"/>
  <c r="K52" i="19"/>
  <c r="K7" i="19"/>
  <c r="J8" i="19" l="1"/>
  <c r="J9" i="19"/>
  <c r="J10" i="19"/>
  <c r="J11" i="19"/>
  <c r="J12" i="19"/>
  <c r="J13" i="19"/>
  <c r="J14" i="19"/>
  <c r="J15" i="19"/>
  <c r="J16" i="19"/>
  <c r="J17" i="19"/>
  <c r="J18" i="19"/>
  <c r="J19" i="19"/>
  <c r="J20" i="19"/>
  <c r="J21" i="19"/>
  <c r="J22" i="19"/>
  <c r="J23" i="19"/>
  <c r="J24" i="19"/>
  <c r="J25" i="19"/>
  <c r="J26" i="19"/>
  <c r="J27" i="19"/>
  <c r="J28" i="19"/>
  <c r="J29" i="19"/>
  <c r="J30" i="19"/>
  <c r="J31" i="19"/>
  <c r="J32" i="19"/>
  <c r="J33" i="19"/>
  <c r="J34" i="19"/>
  <c r="J35" i="19"/>
  <c r="J36" i="19"/>
  <c r="J37" i="19"/>
  <c r="J38" i="19"/>
  <c r="J39" i="19"/>
  <c r="J40" i="19"/>
  <c r="J41" i="19"/>
  <c r="J42" i="19"/>
  <c r="J43" i="19"/>
  <c r="J44" i="19"/>
  <c r="J45" i="19"/>
  <c r="J46" i="19"/>
  <c r="J47" i="19"/>
  <c r="J48" i="19"/>
  <c r="J49" i="19"/>
  <c r="J50" i="19"/>
  <c r="J51" i="19"/>
  <c r="J52" i="19"/>
  <c r="J7" i="19"/>
  <c r="I8" i="19" l="1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I37" i="19"/>
  <c r="I38" i="19"/>
  <c r="I39" i="19"/>
  <c r="I40" i="19"/>
  <c r="I41" i="19"/>
  <c r="I42" i="19"/>
  <c r="I43" i="19"/>
  <c r="I44" i="19"/>
  <c r="I45" i="19"/>
  <c r="I46" i="19"/>
  <c r="I47" i="19"/>
  <c r="I48" i="19"/>
  <c r="I49" i="19"/>
  <c r="I50" i="19"/>
  <c r="I51" i="19"/>
  <c r="I52" i="19"/>
  <c r="I7" i="19"/>
  <c r="H8" i="19" l="1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36" i="19"/>
  <c r="H37" i="19"/>
  <c r="H38" i="19"/>
  <c r="H39" i="19"/>
  <c r="H40" i="19"/>
  <c r="H41" i="19"/>
  <c r="H42" i="19"/>
  <c r="H43" i="19"/>
  <c r="H44" i="19"/>
  <c r="H45" i="19"/>
  <c r="H46" i="19"/>
  <c r="H47" i="19"/>
  <c r="H48" i="19"/>
  <c r="H49" i="19"/>
  <c r="H50" i="19"/>
  <c r="H51" i="19"/>
  <c r="H52" i="19"/>
  <c r="H7" i="19"/>
  <c r="G8" i="19" l="1"/>
  <c r="G9" i="19"/>
  <c r="G10" i="19"/>
  <c r="G11" i="19"/>
  <c r="G12" i="19"/>
  <c r="G13" i="19"/>
  <c r="G14" i="19"/>
  <c r="G15" i="19"/>
  <c r="G16" i="19"/>
  <c r="G17" i="19"/>
  <c r="G18" i="19"/>
  <c r="G19" i="19"/>
  <c r="G20" i="19"/>
  <c r="G21" i="19"/>
  <c r="G22" i="19"/>
  <c r="G23" i="19"/>
  <c r="G24" i="19"/>
  <c r="G25" i="19"/>
  <c r="G26" i="19"/>
  <c r="G27" i="19"/>
  <c r="G28" i="19"/>
  <c r="G29" i="19"/>
  <c r="G30" i="19"/>
  <c r="G31" i="19"/>
  <c r="G32" i="19"/>
  <c r="G33" i="19"/>
  <c r="G34" i="19"/>
  <c r="G35" i="19"/>
  <c r="G36" i="19"/>
  <c r="G37" i="19"/>
  <c r="G38" i="19"/>
  <c r="G39" i="19"/>
  <c r="G40" i="19"/>
  <c r="G41" i="19"/>
  <c r="G42" i="19"/>
  <c r="G43" i="19"/>
  <c r="G44" i="19"/>
  <c r="G45" i="19"/>
  <c r="G46" i="19"/>
  <c r="G47" i="19"/>
  <c r="G48" i="19"/>
  <c r="G49" i="19"/>
  <c r="G50" i="19"/>
  <c r="G51" i="19"/>
  <c r="G52" i="19"/>
  <c r="G7" i="19"/>
  <c r="F8" i="19" l="1"/>
  <c r="F9" i="19"/>
  <c r="F10" i="19"/>
  <c r="F11" i="19"/>
  <c r="F12" i="19"/>
  <c r="F13" i="19"/>
  <c r="F14" i="19"/>
  <c r="F15" i="19"/>
  <c r="F16" i="19"/>
  <c r="F17" i="19"/>
  <c r="F18" i="19"/>
  <c r="F19" i="19"/>
  <c r="F20" i="19"/>
  <c r="F21" i="19"/>
  <c r="F22" i="19"/>
  <c r="F23" i="19"/>
  <c r="F24" i="19"/>
  <c r="F25" i="19"/>
  <c r="F26" i="19"/>
  <c r="F27" i="19"/>
  <c r="F28" i="19"/>
  <c r="F29" i="19"/>
  <c r="F30" i="19"/>
  <c r="F31" i="19"/>
  <c r="F32" i="19"/>
  <c r="F33" i="19"/>
  <c r="F34" i="19"/>
  <c r="F35" i="19"/>
  <c r="F36" i="19"/>
  <c r="F37" i="19"/>
  <c r="F38" i="19"/>
  <c r="F39" i="19"/>
  <c r="F40" i="19"/>
  <c r="F41" i="19"/>
  <c r="F42" i="19"/>
  <c r="F43" i="19"/>
  <c r="F44" i="19"/>
  <c r="F45" i="19"/>
  <c r="F46" i="19"/>
  <c r="F47" i="19"/>
  <c r="F48" i="19"/>
  <c r="F49" i="19"/>
  <c r="F50" i="19"/>
  <c r="F51" i="19"/>
  <c r="F52" i="19"/>
  <c r="F7" i="19"/>
  <c r="E8" i="19" l="1"/>
  <c r="E9" i="19"/>
  <c r="E10" i="19"/>
  <c r="E11" i="19"/>
  <c r="E12" i="19"/>
  <c r="E13" i="19"/>
  <c r="E14" i="19"/>
  <c r="E15" i="19"/>
  <c r="E16" i="19"/>
  <c r="E17" i="19"/>
  <c r="E18" i="19"/>
  <c r="E19" i="19"/>
  <c r="E20" i="19"/>
  <c r="E21" i="19"/>
  <c r="E22" i="19"/>
  <c r="E23" i="19"/>
  <c r="E24" i="19"/>
  <c r="E25" i="19"/>
  <c r="E26" i="19"/>
  <c r="E27" i="19"/>
  <c r="E28" i="19"/>
  <c r="E29" i="19"/>
  <c r="E30" i="19"/>
  <c r="E31" i="19"/>
  <c r="E32" i="19"/>
  <c r="E33" i="19"/>
  <c r="E34" i="19"/>
  <c r="E35" i="19"/>
  <c r="E36" i="19"/>
  <c r="E37" i="19"/>
  <c r="E38" i="19"/>
  <c r="E39" i="19"/>
  <c r="E40" i="19"/>
  <c r="E41" i="19"/>
  <c r="E42" i="19"/>
  <c r="E43" i="19"/>
  <c r="E44" i="19"/>
  <c r="E45" i="19"/>
  <c r="E46" i="19"/>
  <c r="E47" i="19"/>
  <c r="E48" i="19"/>
  <c r="E49" i="19"/>
  <c r="E50" i="19"/>
  <c r="E51" i="19"/>
  <c r="E52" i="19"/>
  <c r="E7" i="19"/>
  <c r="D8" i="19" l="1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30" i="19"/>
  <c r="D31" i="19"/>
  <c r="D32" i="19"/>
  <c r="D33" i="19"/>
  <c r="D34" i="19"/>
  <c r="D35" i="19"/>
  <c r="D36" i="19"/>
  <c r="D37" i="19"/>
  <c r="D38" i="19"/>
  <c r="D39" i="19"/>
  <c r="D40" i="19"/>
  <c r="D41" i="19"/>
  <c r="D42" i="19"/>
  <c r="D43" i="19"/>
  <c r="D44" i="19"/>
  <c r="D45" i="19"/>
  <c r="D46" i="19"/>
  <c r="D47" i="19"/>
  <c r="D48" i="19"/>
  <c r="D49" i="19"/>
  <c r="D50" i="19"/>
  <c r="D51" i="19"/>
  <c r="D52" i="19"/>
  <c r="D7" i="19"/>
  <c r="C8" i="19" l="1"/>
  <c r="C9" i="19"/>
  <c r="C10" i="19"/>
  <c r="C11" i="19"/>
  <c r="C12" i="19"/>
  <c r="C13" i="19"/>
  <c r="C14" i="19"/>
  <c r="C15" i="19"/>
  <c r="C16" i="19"/>
  <c r="C17" i="19"/>
  <c r="C18" i="19"/>
  <c r="C19" i="19"/>
  <c r="C20" i="19"/>
  <c r="C21" i="19"/>
  <c r="C22" i="19"/>
  <c r="C23" i="19"/>
  <c r="C24" i="19"/>
  <c r="C25" i="19"/>
  <c r="C26" i="19"/>
  <c r="C27" i="19"/>
  <c r="C28" i="19"/>
  <c r="C29" i="19"/>
  <c r="C30" i="19"/>
  <c r="C31" i="19"/>
  <c r="C32" i="19"/>
  <c r="C33" i="19"/>
  <c r="C34" i="19"/>
  <c r="C35" i="19"/>
  <c r="C36" i="19"/>
  <c r="C37" i="19"/>
  <c r="C38" i="19"/>
  <c r="C39" i="19"/>
  <c r="C40" i="19"/>
  <c r="C41" i="19"/>
  <c r="C42" i="19"/>
  <c r="C43" i="19"/>
  <c r="C44" i="19"/>
  <c r="C45" i="19"/>
  <c r="C46" i="19"/>
  <c r="C47" i="19"/>
  <c r="C48" i="19"/>
  <c r="C49" i="19"/>
  <c r="C50" i="19"/>
  <c r="C51" i="19"/>
  <c r="C52" i="19"/>
  <c r="C7" i="19"/>
  <c r="B8" i="19" l="1"/>
  <c r="N8" i="19" s="1"/>
  <c r="B9" i="19"/>
  <c r="N9" i="19" s="1"/>
  <c r="B10" i="19"/>
  <c r="N10" i="19" s="1"/>
  <c r="B11" i="19"/>
  <c r="N11" i="19" s="1"/>
  <c r="B12" i="19"/>
  <c r="N12" i="19" s="1"/>
  <c r="B13" i="19"/>
  <c r="N13" i="19" s="1"/>
  <c r="B14" i="19"/>
  <c r="N14" i="19" s="1"/>
  <c r="B15" i="19"/>
  <c r="N15" i="19" s="1"/>
  <c r="B16" i="19"/>
  <c r="N16" i="19" s="1"/>
  <c r="B17" i="19"/>
  <c r="N17" i="19" s="1"/>
  <c r="B18" i="19"/>
  <c r="N18" i="19" s="1"/>
  <c r="B19" i="19"/>
  <c r="N19" i="19" s="1"/>
  <c r="B20" i="19"/>
  <c r="N20" i="19" s="1"/>
  <c r="B21" i="19"/>
  <c r="N21" i="19" s="1"/>
  <c r="B22" i="19"/>
  <c r="N22" i="19" s="1"/>
  <c r="B23" i="19"/>
  <c r="N23" i="19" s="1"/>
  <c r="B24" i="19"/>
  <c r="N24" i="19" s="1"/>
  <c r="B25" i="19"/>
  <c r="N25" i="19" s="1"/>
  <c r="B26" i="19"/>
  <c r="N26" i="19" s="1"/>
  <c r="B27" i="19"/>
  <c r="N27" i="19" s="1"/>
  <c r="B28" i="19"/>
  <c r="N28" i="19" s="1"/>
  <c r="B29" i="19"/>
  <c r="N29" i="19" s="1"/>
  <c r="B30" i="19"/>
  <c r="N30" i="19" s="1"/>
  <c r="B31" i="19"/>
  <c r="N31" i="19" s="1"/>
  <c r="B32" i="19"/>
  <c r="N32" i="19" s="1"/>
  <c r="B33" i="19"/>
  <c r="N33" i="19" s="1"/>
  <c r="B34" i="19"/>
  <c r="N34" i="19" s="1"/>
  <c r="B35" i="19"/>
  <c r="N35" i="19" s="1"/>
  <c r="B36" i="19"/>
  <c r="N36" i="19" s="1"/>
  <c r="B37" i="19"/>
  <c r="N37" i="19" s="1"/>
  <c r="B38" i="19"/>
  <c r="N38" i="19" s="1"/>
  <c r="B39" i="19"/>
  <c r="N39" i="19" s="1"/>
  <c r="B40" i="19"/>
  <c r="N40" i="19" s="1"/>
  <c r="B41" i="19"/>
  <c r="N41" i="19" s="1"/>
  <c r="B42" i="19"/>
  <c r="N42" i="19" s="1"/>
  <c r="B43" i="19"/>
  <c r="N43" i="19" s="1"/>
  <c r="B44" i="19"/>
  <c r="N44" i="19" s="1"/>
  <c r="B45" i="19"/>
  <c r="N45" i="19" s="1"/>
  <c r="B46" i="19"/>
  <c r="N46" i="19" s="1"/>
  <c r="B47" i="19"/>
  <c r="N47" i="19" s="1"/>
  <c r="B48" i="19"/>
  <c r="N48" i="19" s="1"/>
  <c r="B49" i="19"/>
  <c r="N49" i="19" s="1"/>
  <c r="B50" i="19"/>
  <c r="B51" i="19"/>
  <c r="N51" i="19" s="1"/>
  <c r="B52" i="19"/>
  <c r="N52" i="19" s="1"/>
  <c r="B7" i="19"/>
  <c r="N7" i="19" s="1"/>
  <c r="N50" i="19"/>
  <c r="L53" i="19"/>
  <c r="H53" i="19"/>
  <c r="D53" i="19"/>
  <c r="M53" i="19"/>
  <c r="I53" i="19"/>
  <c r="E53" i="19"/>
  <c r="K53" i="19"/>
  <c r="J53" i="19"/>
  <c r="G53" i="19"/>
  <c r="F53" i="19"/>
  <c r="C53" i="19"/>
  <c r="O7" i="19" l="1"/>
  <c r="B53" i="19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M30" i="18"/>
  <c r="M31" i="18"/>
  <c r="M32" i="18"/>
  <c r="M33" i="18"/>
  <c r="M34" i="18"/>
  <c r="M35" i="18"/>
  <c r="M36" i="18"/>
  <c r="M37" i="18"/>
  <c r="M38" i="18"/>
  <c r="M39" i="18"/>
  <c r="M40" i="18"/>
  <c r="M41" i="18"/>
  <c r="M42" i="18"/>
  <c r="M43" i="18"/>
  <c r="M44" i="18"/>
  <c r="M45" i="18"/>
  <c r="M46" i="18"/>
  <c r="M47" i="18"/>
  <c r="M48" i="18"/>
  <c r="M49" i="18"/>
  <c r="M50" i="18"/>
  <c r="M51" i="18"/>
  <c r="M52" i="18"/>
  <c r="M7" i="18"/>
  <c r="N54" i="19" l="1"/>
  <c r="N53" i="19"/>
  <c r="L8" i="18"/>
  <c r="L9" i="18"/>
  <c r="L10" i="18"/>
  <c r="L11" i="18"/>
  <c r="L12" i="18"/>
  <c r="L13" i="18"/>
  <c r="L14" i="18"/>
  <c r="L15" i="18"/>
  <c r="L16" i="18"/>
  <c r="L17" i="18"/>
  <c r="L18" i="18"/>
  <c r="L19" i="18"/>
  <c r="L20" i="18"/>
  <c r="L21" i="18"/>
  <c r="L22" i="18"/>
  <c r="L23" i="18"/>
  <c r="L24" i="18"/>
  <c r="L25" i="18"/>
  <c r="L26" i="18"/>
  <c r="L27" i="18"/>
  <c r="L28" i="18"/>
  <c r="L29" i="18"/>
  <c r="L30" i="18"/>
  <c r="L31" i="18"/>
  <c r="L32" i="18"/>
  <c r="L33" i="18"/>
  <c r="L34" i="18"/>
  <c r="L35" i="18"/>
  <c r="L36" i="18"/>
  <c r="L37" i="18"/>
  <c r="L38" i="18"/>
  <c r="L39" i="18"/>
  <c r="L40" i="18"/>
  <c r="L41" i="18"/>
  <c r="L42" i="18"/>
  <c r="L43" i="18"/>
  <c r="L44" i="18"/>
  <c r="L45" i="18"/>
  <c r="L46" i="18"/>
  <c r="L47" i="18"/>
  <c r="L48" i="18"/>
  <c r="L49" i="18"/>
  <c r="L50" i="18"/>
  <c r="L51" i="18"/>
  <c r="L52" i="18"/>
  <c r="L7" i="18"/>
  <c r="K8" i="18" l="1"/>
  <c r="K9" i="18"/>
  <c r="K10" i="18"/>
  <c r="K11" i="18"/>
  <c r="K12" i="18"/>
  <c r="K13" i="18"/>
  <c r="K14" i="18"/>
  <c r="K15" i="18"/>
  <c r="K16" i="18"/>
  <c r="K17" i="18"/>
  <c r="K18" i="18"/>
  <c r="K19" i="18"/>
  <c r="K20" i="18"/>
  <c r="K21" i="18"/>
  <c r="K22" i="18"/>
  <c r="K23" i="18"/>
  <c r="K24" i="18"/>
  <c r="K25" i="18"/>
  <c r="K26" i="18"/>
  <c r="K27" i="18"/>
  <c r="K28" i="18"/>
  <c r="K29" i="18"/>
  <c r="K30" i="18"/>
  <c r="K31" i="18"/>
  <c r="K32" i="18"/>
  <c r="K33" i="18"/>
  <c r="K34" i="18"/>
  <c r="K35" i="18"/>
  <c r="K36" i="18"/>
  <c r="K37" i="18"/>
  <c r="K38" i="18"/>
  <c r="K39" i="18"/>
  <c r="K40" i="18"/>
  <c r="K41" i="18"/>
  <c r="K42" i="18"/>
  <c r="K43" i="18"/>
  <c r="K44" i="18"/>
  <c r="K45" i="18"/>
  <c r="K46" i="18"/>
  <c r="K47" i="18"/>
  <c r="K48" i="18"/>
  <c r="K49" i="18"/>
  <c r="K50" i="18"/>
  <c r="K51" i="18"/>
  <c r="K52" i="18"/>
  <c r="K7" i="18"/>
  <c r="J8" i="18" l="1"/>
  <c r="J9" i="18"/>
  <c r="J10" i="18"/>
  <c r="J11" i="18"/>
  <c r="J12" i="18"/>
  <c r="J13" i="18"/>
  <c r="J14" i="18"/>
  <c r="J15" i="18"/>
  <c r="J16" i="18"/>
  <c r="J17" i="18"/>
  <c r="J18" i="18"/>
  <c r="J19" i="18"/>
  <c r="J20" i="18"/>
  <c r="J21" i="18"/>
  <c r="J22" i="18"/>
  <c r="J23" i="18"/>
  <c r="J24" i="18"/>
  <c r="J25" i="18"/>
  <c r="J26" i="18"/>
  <c r="J27" i="18"/>
  <c r="J28" i="18"/>
  <c r="J29" i="18"/>
  <c r="J30" i="18"/>
  <c r="J31" i="18"/>
  <c r="J32" i="18"/>
  <c r="J33" i="18"/>
  <c r="J34" i="18"/>
  <c r="J35" i="18"/>
  <c r="J36" i="18"/>
  <c r="J37" i="18"/>
  <c r="J38" i="18"/>
  <c r="J39" i="18"/>
  <c r="J40" i="18"/>
  <c r="J41" i="18"/>
  <c r="J42" i="18"/>
  <c r="J43" i="18"/>
  <c r="J44" i="18"/>
  <c r="J45" i="18"/>
  <c r="J46" i="18"/>
  <c r="J47" i="18"/>
  <c r="J48" i="18"/>
  <c r="J49" i="18"/>
  <c r="J50" i="18"/>
  <c r="J51" i="18"/>
  <c r="J52" i="18"/>
  <c r="J7" i="18"/>
  <c r="I8" i="18" l="1"/>
  <c r="I9" i="18"/>
  <c r="I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32" i="18"/>
  <c r="I33" i="18"/>
  <c r="I34" i="18"/>
  <c r="I35" i="18"/>
  <c r="I36" i="18"/>
  <c r="I37" i="18"/>
  <c r="I38" i="18"/>
  <c r="I39" i="18"/>
  <c r="I40" i="18"/>
  <c r="I41" i="18"/>
  <c r="I42" i="18"/>
  <c r="I43" i="18"/>
  <c r="I44" i="18"/>
  <c r="I45" i="18"/>
  <c r="I46" i="18"/>
  <c r="I47" i="18"/>
  <c r="I48" i="18"/>
  <c r="I49" i="18"/>
  <c r="I50" i="18"/>
  <c r="I51" i="18"/>
  <c r="I52" i="18"/>
  <c r="I7" i="18"/>
  <c r="H8" i="18" l="1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H30" i="18"/>
  <c r="H31" i="18"/>
  <c r="H32" i="18"/>
  <c r="H33" i="18"/>
  <c r="H34" i="18"/>
  <c r="H35" i="18"/>
  <c r="H36" i="18"/>
  <c r="H37" i="18"/>
  <c r="H38" i="18"/>
  <c r="H39" i="18"/>
  <c r="H40" i="18"/>
  <c r="H41" i="18"/>
  <c r="H42" i="18"/>
  <c r="H43" i="18"/>
  <c r="H44" i="18"/>
  <c r="H45" i="18"/>
  <c r="H46" i="18"/>
  <c r="H47" i="18"/>
  <c r="H48" i="18"/>
  <c r="H49" i="18"/>
  <c r="H50" i="18"/>
  <c r="H51" i="18"/>
  <c r="H52" i="18"/>
  <c r="H7" i="18"/>
  <c r="G8" i="18" l="1"/>
  <c r="G9" i="18"/>
  <c r="G10" i="18"/>
  <c r="G11" i="18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36" i="18"/>
  <c r="G37" i="18"/>
  <c r="G38" i="18"/>
  <c r="G39" i="18"/>
  <c r="G40" i="18"/>
  <c r="G41" i="18"/>
  <c r="G42" i="18"/>
  <c r="G43" i="18"/>
  <c r="G44" i="18"/>
  <c r="G45" i="18"/>
  <c r="G46" i="18"/>
  <c r="G47" i="18"/>
  <c r="G48" i="18"/>
  <c r="G49" i="18"/>
  <c r="G50" i="18"/>
  <c r="G51" i="18"/>
  <c r="G52" i="18"/>
  <c r="G7" i="18"/>
  <c r="F8" i="18" l="1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45" i="18"/>
  <c r="F46" i="18"/>
  <c r="F47" i="18"/>
  <c r="F48" i="18"/>
  <c r="F49" i="18"/>
  <c r="F50" i="18"/>
  <c r="F51" i="18"/>
  <c r="F52" i="18"/>
  <c r="F7" i="18"/>
  <c r="E8" i="18" l="1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E30" i="18"/>
  <c r="E31" i="18"/>
  <c r="E32" i="18"/>
  <c r="E33" i="18"/>
  <c r="E34" i="18"/>
  <c r="E35" i="18"/>
  <c r="E36" i="18"/>
  <c r="E37" i="18"/>
  <c r="E38" i="18"/>
  <c r="E39" i="18"/>
  <c r="E40" i="18"/>
  <c r="E41" i="18"/>
  <c r="E42" i="18"/>
  <c r="E43" i="18"/>
  <c r="E44" i="18"/>
  <c r="E45" i="18"/>
  <c r="E46" i="18"/>
  <c r="E47" i="18"/>
  <c r="E48" i="18"/>
  <c r="E49" i="18"/>
  <c r="E50" i="18"/>
  <c r="E51" i="18"/>
  <c r="E52" i="18"/>
  <c r="E7" i="18"/>
  <c r="D8" i="18" l="1"/>
  <c r="D9" i="18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4" i="18"/>
  <c r="D25" i="18"/>
  <c r="D26" i="18"/>
  <c r="D27" i="18"/>
  <c r="D28" i="18"/>
  <c r="D29" i="18"/>
  <c r="D30" i="18"/>
  <c r="D31" i="18"/>
  <c r="D32" i="18"/>
  <c r="D33" i="18"/>
  <c r="D34" i="18"/>
  <c r="D35" i="18"/>
  <c r="D36" i="18"/>
  <c r="D37" i="18"/>
  <c r="D38" i="18"/>
  <c r="D39" i="18"/>
  <c r="D40" i="18"/>
  <c r="D41" i="18"/>
  <c r="D42" i="18"/>
  <c r="D43" i="18"/>
  <c r="D44" i="18"/>
  <c r="D45" i="18"/>
  <c r="D46" i="18"/>
  <c r="D47" i="18"/>
  <c r="D48" i="18"/>
  <c r="D49" i="18"/>
  <c r="D50" i="18"/>
  <c r="D51" i="18"/>
  <c r="D52" i="18"/>
  <c r="D7" i="18"/>
  <c r="C8" i="18" l="1"/>
  <c r="C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7" i="18"/>
  <c r="B8" i="18" l="1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0" i="18"/>
  <c r="B41" i="18"/>
  <c r="B42" i="18"/>
  <c r="B43" i="18"/>
  <c r="B44" i="18"/>
  <c r="B45" i="18"/>
  <c r="B46" i="18"/>
  <c r="B47" i="18"/>
  <c r="B48" i="18"/>
  <c r="B49" i="18"/>
  <c r="B50" i="18"/>
  <c r="B51" i="18"/>
  <c r="B52" i="18"/>
  <c r="B7" i="18"/>
  <c r="N7" i="18" s="1"/>
  <c r="N52" i="18" l="1"/>
  <c r="N51" i="18"/>
  <c r="N50" i="18"/>
  <c r="N49" i="18"/>
  <c r="N48" i="18"/>
  <c r="N47" i="18"/>
  <c r="N46" i="18"/>
  <c r="N45" i="18"/>
  <c r="N44" i="18"/>
  <c r="N43" i="18"/>
  <c r="N42" i="18"/>
  <c r="N41" i="18"/>
  <c r="N40" i="18"/>
  <c r="N39" i="18"/>
  <c r="N38" i="18"/>
  <c r="N37" i="18"/>
  <c r="N36" i="18"/>
  <c r="N35" i="18"/>
  <c r="N34" i="18"/>
  <c r="N33" i="18"/>
  <c r="N32" i="18"/>
  <c r="N31" i="18"/>
  <c r="N30" i="18"/>
  <c r="N29" i="18"/>
  <c r="N28" i="18"/>
  <c r="N27" i="18"/>
  <c r="N26" i="18"/>
  <c r="N25" i="18"/>
  <c r="N24" i="18"/>
  <c r="N23" i="18"/>
  <c r="N22" i="18"/>
  <c r="N21" i="18"/>
  <c r="N20" i="18"/>
  <c r="N19" i="18"/>
  <c r="N18" i="18"/>
  <c r="N17" i="18"/>
  <c r="N16" i="18"/>
  <c r="N15" i="18"/>
  <c r="N14" i="18"/>
  <c r="N13" i="18"/>
  <c r="N12" i="18"/>
  <c r="N11" i="18"/>
  <c r="N10" i="18"/>
  <c r="K53" i="18"/>
  <c r="G53" i="18"/>
  <c r="C53" i="18"/>
  <c r="N9" i="18"/>
  <c r="M53" i="18"/>
  <c r="L53" i="18"/>
  <c r="I53" i="18"/>
  <c r="H53" i="18"/>
  <c r="E53" i="18"/>
  <c r="D53" i="18"/>
  <c r="N8" i="18"/>
  <c r="J53" i="18"/>
  <c r="F53" i="18"/>
  <c r="B53" i="18"/>
  <c r="N53" i="18" l="1"/>
  <c r="N54" i="18"/>
  <c r="O7" i="18"/>
  <c r="M8" i="17"/>
  <c r="M9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M39" i="17"/>
  <c r="M40" i="17"/>
  <c r="M41" i="17"/>
  <c r="M42" i="17"/>
  <c r="M43" i="17"/>
  <c r="M44" i="17"/>
  <c r="M45" i="17"/>
  <c r="M46" i="17"/>
  <c r="M47" i="17"/>
  <c r="M48" i="17"/>
  <c r="M49" i="17"/>
  <c r="M50" i="17"/>
  <c r="M51" i="17"/>
  <c r="M52" i="17"/>
  <c r="M7" i="17"/>
  <c r="L8" i="17" l="1"/>
  <c r="L9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L39" i="17"/>
  <c r="L40" i="17"/>
  <c r="L41" i="17"/>
  <c r="L42" i="17"/>
  <c r="L43" i="17"/>
  <c r="L44" i="17"/>
  <c r="L45" i="17"/>
  <c r="L46" i="17"/>
  <c r="L47" i="17"/>
  <c r="L48" i="17"/>
  <c r="L49" i="17"/>
  <c r="L50" i="17"/>
  <c r="L51" i="17"/>
  <c r="L52" i="17"/>
  <c r="L7" i="17"/>
  <c r="K8" i="17" l="1"/>
  <c r="K9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K39" i="17"/>
  <c r="K40" i="17"/>
  <c r="K41" i="17"/>
  <c r="K42" i="17"/>
  <c r="K43" i="17"/>
  <c r="K44" i="17"/>
  <c r="K45" i="17"/>
  <c r="K46" i="17"/>
  <c r="K47" i="17"/>
  <c r="K48" i="17"/>
  <c r="K49" i="17"/>
  <c r="K50" i="17"/>
  <c r="K51" i="17"/>
  <c r="K52" i="17"/>
  <c r="K7" i="17"/>
  <c r="J8" i="17" l="1"/>
  <c r="J9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J39" i="17"/>
  <c r="J40" i="17"/>
  <c r="J41" i="17"/>
  <c r="J42" i="17"/>
  <c r="J43" i="17"/>
  <c r="J44" i="17"/>
  <c r="J45" i="17"/>
  <c r="J46" i="17"/>
  <c r="J47" i="17"/>
  <c r="J48" i="17"/>
  <c r="J49" i="17"/>
  <c r="J50" i="17"/>
  <c r="J51" i="17"/>
  <c r="J52" i="17"/>
  <c r="J7" i="17"/>
  <c r="I8" i="17" l="1"/>
  <c r="I9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I39" i="17"/>
  <c r="I40" i="17"/>
  <c r="I41" i="17"/>
  <c r="I42" i="17"/>
  <c r="I43" i="17"/>
  <c r="I44" i="17"/>
  <c r="I45" i="17"/>
  <c r="I46" i="17"/>
  <c r="I47" i="17"/>
  <c r="I48" i="17"/>
  <c r="I49" i="17"/>
  <c r="I50" i="17"/>
  <c r="I51" i="17"/>
  <c r="I52" i="17"/>
  <c r="I7" i="17"/>
  <c r="H8" i="17" l="1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7" i="17"/>
  <c r="G8" i="17" l="1"/>
  <c r="G9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G39" i="17"/>
  <c r="G40" i="17"/>
  <c r="G41" i="17"/>
  <c r="G42" i="17"/>
  <c r="G43" i="17"/>
  <c r="G44" i="17"/>
  <c r="G45" i="17"/>
  <c r="G46" i="17"/>
  <c r="G47" i="17"/>
  <c r="G48" i="17"/>
  <c r="G49" i="17"/>
  <c r="G50" i="17"/>
  <c r="G51" i="17"/>
  <c r="G52" i="17"/>
  <c r="G7" i="17"/>
  <c r="F8" i="17" l="1"/>
  <c r="F9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F39" i="17"/>
  <c r="F40" i="17"/>
  <c r="F41" i="17"/>
  <c r="F42" i="17"/>
  <c r="F43" i="17"/>
  <c r="F44" i="17"/>
  <c r="F45" i="17"/>
  <c r="F46" i="17"/>
  <c r="F47" i="17"/>
  <c r="F48" i="17"/>
  <c r="F49" i="17"/>
  <c r="F50" i="17"/>
  <c r="F51" i="17"/>
  <c r="F52" i="17"/>
  <c r="F7" i="17"/>
  <c r="E8" i="17" l="1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E39" i="17"/>
  <c r="E40" i="17"/>
  <c r="E41" i="17"/>
  <c r="E42" i="17"/>
  <c r="E43" i="17"/>
  <c r="E44" i="17"/>
  <c r="E45" i="17"/>
  <c r="E46" i="17"/>
  <c r="E47" i="17"/>
  <c r="E48" i="17"/>
  <c r="E49" i="17"/>
  <c r="E50" i="17"/>
  <c r="E51" i="17"/>
  <c r="E52" i="17"/>
  <c r="E7" i="17"/>
  <c r="D8" i="17" l="1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D39" i="17"/>
  <c r="D40" i="17"/>
  <c r="D41" i="17"/>
  <c r="D42" i="17"/>
  <c r="D43" i="17"/>
  <c r="D44" i="17"/>
  <c r="D45" i="17"/>
  <c r="D46" i="17"/>
  <c r="D47" i="17"/>
  <c r="D48" i="17"/>
  <c r="D49" i="17"/>
  <c r="D50" i="17"/>
  <c r="D51" i="17"/>
  <c r="D52" i="17"/>
  <c r="D7" i="17"/>
  <c r="C8" i="17" l="1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45" i="17"/>
  <c r="C46" i="17"/>
  <c r="C47" i="17"/>
  <c r="C48" i="17"/>
  <c r="C49" i="17"/>
  <c r="C50" i="17"/>
  <c r="C51" i="17"/>
  <c r="C52" i="17"/>
  <c r="C7" i="17"/>
  <c r="B8" i="17" l="1"/>
  <c r="B9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39" i="17"/>
  <c r="B40" i="17"/>
  <c r="B41" i="17"/>
  <c r="B42" i="17"/>
  <c r="B43" i="17"/>
  <c r="B44" i="17"/>
  <c r="B45" i="17"/>
  <c r="B46" i="17"/>
  <c r="B47" i="17"/>
  <c r="B48" i="17"/>
  <c r="B49" i="17"/>
  <c r="B50" i="17"/>
  <c r="B51" i="17"/>
  <c r="B52" i="17"/>
  <c r="B7" i="17"/>
  <c r="N52" i="17" l="1"/>
  <c r="N51" i="17"/>
  <c r="N50" i="17"/>
  <c r="N49" i="17"/>
  <c r="N48" i="17"/>
  <c r="N47" i="17"/>
  <c r="N46" i="17"/>
  <c r="N45" i="17"/>
  <c r="N44" i="17"/>
  <c r="N43" i="17"/>
  <c r="N42" i="17"/>
  <c r="N41" i="17"/>
  <c r="N40" i="17"/>
  <c r="N39" i="17"/>
  <c r="N38" i="17"/>
  <c r="N37" i="17"/>
  <c r="N36" i="17"/>
  <c r="N35" i="17"/>
  <c r="N34" i="17"/>
  <c r="N33" i="17"/>
  <c r="N32" i="17"/>
  <c r="N31" i="17"/>
  <c r="N30" i="17"/>
  <c r="N29" i="17"/>
  <c r="N28" i="17"/>
  <c r="N27" i="17"/>
  <c r="N26" i="17"/>
  <c r="N25" i="17"/>
  <c r="N24" i="17"/>
  <c r="N23" i="17"/>
  <c r="N22" i="17"/>
  <c r="N21" i="17"/>
  <c r="N20" i="17"/>
  <c r="N19" i="17"/>
  <c r="N18" i="17"/>
  <c r="N17" i="17"/>
  <c r="N16" i="17"/>
  <c r="N15" i="17"/>
  <c r="N14" i="17"/>
  <c r="N13" i="17"/>
  <c r="N12" i="17"/>
  <c r="N11" i="17"/>
  <c r="N10" i="17"/>
  <c r="L53" i="17"/>
  <c r="H53" i="17"/>
  <c r="D53" i="17"/>
  <c r="N9" i="17"/>
  <c r="M53" i="17"/>
  <c r="I53" i="17"/>
  <c r="E53" i="17"/>
  <c r="N8" i="17"/>
  <c r="K53" i="17"/>
  <c r="J53" i="17"/>
  <c r="G53" i="17"/>
  <c r="F53" i="17"/>
  <c r="C53" i="17"/>
  <c r="N7" i="17"/>
  <c r="O7" i="17" l="1"/>
  <c r="B53" i="17"/>
  <c r="M52" i="16"/>
  <c r="M8" i="16"/>
  <c r="M9" i="16"/>
  <c r="M10" i="16"/>
  <c r="M11" i="16"/>
  <c r="M12" i="16"/>
  <c r="M13" i="16"/>
  <c r="M14" i="16"/>
  <c r="M15" i="16"/>
  <c r="M16" i="16"/>
  <c r="M17" i="16"/>
  <c r="M18" i="16"/>
  <c r="M19" i="16"/>
  <c r="M20" i="16"/>
  <c r="M21" i="16"/>
  <c r="M22" i="16"/>
  <c r="M23" i="16"/>
  <c r="M24" i="16"/>
  <c r="M25" i="16"/>
  <c r="M26" i="16"/>
  <c r="M27" i="16"/>
  <c r="M28" i="16"/>
  <c r="M29" i="16"/>
  <c r="M30" i="16"/>
  <c r="M31" i="16"/>
  <c r="M32" i="16"/>
  <c r="M33" i="16"/>
  <c r="M34" i="16"/>
  <c r="M35" i="16"/>
  <c r="M36" i="16"/>
  <c r="M37" i="16"/>
  <c r="M38" i="16"/>
  <c r="M39" i="16"/>
  <c r="M40" i="16"/>
  <c r="M41" i="16"/>
  <c r="M42" i="16"/>
  <c r="M43" i="16"/>
  <c r="M44" i="16"/>
  <c r="M45" i="16"/>
  <c r="M46" i="16"/>
  <c r="M47" i="16"/>
  <c r="M48" i="16"/>
  <c r="M49" i="16"/>
  <c r="M50" i="16"/>
  <c r="M51" i="16"/>
  <c r="M7" i="16"/>
  <c r="N54" i="17" l="1"/>
  <c r="N53" i="17"/>
  <c r="L8" i="16"/>
  <c r="L9" i="16"/>
  <c r="L10" i="16"/>
  <c r="L11" i="16"/>
  <c r="L12" i="16"/>
  <c r="L13" i="16"/>
  <c r="L14" i="16"/>
  <c r="L15" i="16"/>
  <c r="L16" i="16"/>
  <c r="L17" i="16"/>
  <c r="L18" i="16"/>
  <c r="L19" i="16"/>
  <c r="L20" i="16"/>
  <c r="L21" i="16"/>
  <c r="L22" i="16"/>
  <c r="L23" i="16"/>
  <c r="L24" i="16"/>
  <c r="L25" i="16"/>
  <c r="L26" i="16"/>
  <c r="L27" i="16"/>
  <c r="L28" i="16"/>
  <c r="L29" i="16"/>
  <c r="L30" i="16"/>
  <c r="L31" i="16"/>
  <c r="L32" i="16"/>
  <c r="L33" i="16"/>
  <c r="L34" i="16"/>
  <c r="L35" i="16"/>
  <c r="L36" i="16"/>
  <c r="L37" i="16"/>
  <c r="L38" i="16"/>
  <c r="L39" i="16"/>
  <c r="L40" i="16"/>
  <c r="L41" i="16"/>
  <c r="L42" i="16"/>
  <c r="L43" i="16"/>
  <c r="L44" i="16"/>
  <c r="L45" i="16"/>
  <c r="L46" i="16"/>
  <c r="L47" i="16"/>
  <c r="L48" i="16"/>
  <c r="L49" i="16"/>
  <c r="L50" i="16"/>
  <c r="L51" i="16"/>
  <c r="L52" i="16"/>
  <c r="L7" i="16"/>
  <c r="K8" i="16" l="1"/>
  <c r="K9" i="16"/>
  <c r="K10" i="16"/>
  <c r="K11" i="16"/>
  <c r="K12" i="16"/>
  <c r="K13" i="16"/>
  <c r="K14" i="16"/>
  <c r="K15" i="16"/>
  <c r="K16" i="16"/>
  <c r="K17" i="16"/>
  <c r="K18" i="16"/>
  <c r="K19" i="16"/>
  <c r="K20" i="16"/>
  <c r="K21" i="16"/>
  <c r="K22" i="16"/>
  <c r="K23" i="16"/>
  <c r="K24" i="16"/>
  <c r="K25" i="16"/>
  <c r="K26" i="16"/>
  <c r="K27" i="16"/>
  <c r="K28" i="16"/>
  <c r="K29" i="16"/>
  <c r="K30" i="16"/>
  <c r="K31" i="16"/>
  <c r="K32" i="16"/>
  <c r="K33" i="16"/>
  <c r="K34" i="16"/>
  <c r="K35" i="16"/>
  <c r="K36" i="16"/>
  <c r="K37" i="16"/>
  <c r="K38" i="16"/>
  <c r="K39" i="16"/>
  <c r="K40" i="16"/>
  <c r="K41" i="16"/>
  <c r="K42" i="16"/>
  <c r="K43" i="16"/>
  <c r="K44" i="16"/>
  <c r="K45" i="16"/>
  <c r="K46" i="16"/>
  <c r="K47" i="16"/>
  <c r="K48" i="16"/>
  <c r="K49" i="16"/>
  <c r="K50" i="16"/>
  <c r="K51" i="16"/>
  <c r="K52" i="16"/>
  <c r="K7" i="16"/>
  <c r="J8" i="16" l="1"/>
  <c r="J9" i="16"/>
  <c r="J10" i="16"/>
  <c r="J11" i="16"/>
  <c r="J12" i="16"/>
  <c r="J13" i="16"/>
  <c r="J14" i="16"/>
  <c r="J15" i="16"/>
  <c r="J16" i="16"/>
  <c r="J17" i="16"/>
  <c r="J18" i="16"/>
  <c r="J19" i="16"/>
  <c r="J20" i="16"/>
  <c r="J21" i="16"/>
  <c r="J22" i="16"/>
  <c r="J23" i="16"/>
  <c r="J24" i="16"/>
  <c r="J25" i="16"/>
  <c r="J26" i="16"/>
  <c r="J27" i="16"/>
  <c r="J28" i="16"/>
  <c r="J29" i="16"/>
  <c r="J30" i="16"/>
  <c r="J31" i="16"/>
  <c r="J32" i="16"/>
  <c r="J33" i="16"/>
  <c r="J34" i="16"/>
  <c r="J35" i="16"/>
  <c r="J36" i="16"/>
  <c r="J37" i="16"/>
  <c r="J38" i="16"/>
  <c r="J39" i="16"/>
  <c r="J40" i="16"/>
  <c r="J41" i="16"/>
  <c r="J42" i="16"/>
  <c r="J43" i="16"/>
  <c r="J44" i="16"/>
  <c r="J45" i="16"/>
  <c r="J46" i="16"/>
  <c r="J47" i="16"/>
  <c r="J48" i="16"/>
  <c r="J49" i="16"/>
  <c r="J50" i="16"/>
  <c r="J51" i="16"/>
  <c r="J52" i="16"/>
  <c r="J7" i="16"/>
  <c r="I8" i="16" l="1"/>
  <c r="I9" i="16"/>
  <c r="I10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30" i="16"/>
  <c r="I31" i="16"/>
  <c r="I32" i="16"/>
  <c r="I33" i="16"/>
  <c r="I34" i="16"/>
  <c r="I35" i="16"/>
  <c r="I36" i="16"/>
  <c r="I37" i="16"/>
  <c r="I38" i="16"/>
  <c r="I39" i="16"/>
  <c r="I40" i="16"/>
  <c r="I41" i="16"/>
  <c r="I42" i="16"/>
  <c r="I43" i="16"/>
  <c r="I44" i="16"/>
  <c r="I45" i="16"/>
  <c r="I46" i="16"/>
  <c r="I47" i="16"/>
  <c r="I48" i="16"/>
  <c r="I49" i="16"/>
  <c r="I50" i="16"/>
  <c r="I51" i="16"/>
  <c r="I52" i="16"/>
  <c r="I7" i="16"/>
  <c r="H8" i="16" l="1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49" i="16"/>
  <c r="H50" i="16"/>
  <c r="H51" i="16"/>
  <c r="H52" i="16"/>
  <c r="H7" i="16"/>
  <c r="G8" i="16" l="1"/>
  <c r="G9" i="16"/>
  <c r="G10" i="16"/>
  <c r="G11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G30" i="16"/>
  <c r="G31" i="16"/>
  <c r="G32" i="16"/>
  <c r="G33" i="16"/>
  <c r="G34" i="16"/>
  <c r="G35" i="16"/>
  <c r="G36" i="16"/>
  <c r="G37" i="16"/>
  <c r="G38" i="16"/>
  <c r="G39" i="16"/>
  <c r="G40" i="16"/>
  <c r="G41" i="16"/>
  <c r="G42" i="16"/>
  <c r="G43" i="16"/>
  <c r="G44" i="16"/>
  <c r="G45" i="16"/>
  <c r="G46" i="16"/>
  <c r="G47" i="16"/>
  <c r="G48" i="16"/>
  <c r="G49" i="16"/>
  <c r="G50" i="16"/>
  <c r="G51" i="16"/>
  <c r="G52" i="16"/>
  <c r="G7" i="16"/>
  <c r="F8" i="16" l="1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7" i="16"/>
  <c r="E8" i="16" l="1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27" i="16"/>
  <c r="E28" i="16"/>
  <c r="E29" i="16"/>
  <c r="E30" i="16"/>
  <c r="E31" i="16"/>
  <c r="E32" i="16"/>
  <c r="E33" i="16"/>
  <c r="E34" i="16"/>
  <c r="E35" i="16"/>
  <c r="E36" i="16"/>
  <c r="E37" i="16"/>
  <c r="E38" i="16"/>
  <c r="E39" i="16"/>
  <c r="E40" i="16"/>
  <c r="E41" i="16"/>
  <c r="E42" i="16"/>
  <c r="E43" i="16"/>
  <c r="E44" i="16"/>
  <c r="E45" i="16"/>
  <c r="E46" i="16"/>
  <c r="E47" i="16"/>
  <c r="E48" i="16"/>
  <c r="E49" i="16"/>
  <c r="E50" i="16"/>
  <c r="E51" i="16"/>
  <c r="E52" i="16"/>
  <c r="E7" i="16"/>
  <c r="D52" i="16" l="1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30" i="16"/>
  <c r="D31" i="16"/>
  <c r="D32" i="16"/>
  <c r="D33" i="16"/>
  <c r="D34" i="16"/>
  <c r="D35" i="16"/>
  <c r="D36" i="16"/>
  <c r="D37" i="16"/>
  <c r="D38" i="16"/>
  <c r="D39" i="16"/>
  <c r="D40" i="16"/>
  <c r="D41" i="16"/>
  <c r="D42" i="16"/>
  <c r="D43" i="16"/>
  <c r="D44" i="16"/>
  <c r="D45" i="16"/>
  <c r="D46" i="16"/>
  <c r="D47" i="16"/>
  <c r="D48" i="16"/>
  <c r="D49" i="16"/>
  <c r="D50" i="16"/>
  <c r="D51" i="16"/>
  <c r="D7" i="16"/>
  <c r="C10" i="16" l="1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35" i="16"/>
  <c r="C36" i="16"/>
  <c r="C37" i="16"/>
  <c r="C38" i="16"/>
  <c r="C39" i="16"/>
  <c r="C40" i="16"/>
  <c r="C41" i="16"/>
  <c r="C42" i="16"/>
  <c r="C43" i="16"/>
  <c r="C44" i="16"/>
  <c r="C45" i="16"/>
  <c r="C46" i="16"/>
  <c r="C47" i="16"/>
  <c r="C48" i="16"/>
  <c r="C49" i="16"/>
  <c r="C50" i="16"/>
  <c r="C51" i="16"/>
  <c r="C52" i="16"/>
  <c r="C9" i="16"/>
  <c r="C8" i="16"/>
  <c r="C7" i="16"/>
  <c r="B8" i="16"/>
  <c r="B9" i="16"/>
  <c r="N9" i="16" s="1"/>
  <c r="B10" i="16"/>
  <c r="B11" i="16"/>
  <c r="B12" i="16"/>
  <c r="N12" i="16" s="1"/>
  <c r="B13" i="16"/>
  <c r="B14" i="16"/>
  <c r="N14" i="16" s="1"/>
  <c r="B15" i="16"/>
  <c r="B16" i="16"/>
  <c r="N16" i="16" s="1"/>
  <c r="B17" i="16"/>
  <c r="B18" i="16"/>
  <c r="B19" i="16"/>
  <c r="B20" i="16"/>
  <c r="N20" i="16" s="1"/>
  <c r="B21" i="16"/>
  <c r="N21" i="16" s="1"/>
  <c r="B22" i="16"/>
  <c r="B23" i="16"/>
  <c r="B24" i="16"/>
  <c r="N24" i="16" s="1"/>
  <c r="B25" i="16"/>
  <c r="N25" i="16" s="1"/>
  <c r="B26" i="16"/>
  <c r="B27" i="16"/>
  <c r="B28" i="16"/>
  <c r="N28" i="16" s="1"/>
  <c r="B29" i="16"/>
  <c r="B30" i="16"/>
  <c r="N30" i="16" s="1"/>
  <c r="B31" i="16"/>
  <c r="B32" i="16"/>
  <c r="N32" i="16" s="1"/>
  <c r="B33" i="16"/>
  <c r="B34" i="16"/>
  <c r="B35" i="16"/>
  <c r="B36" i="16"/>
  <c r="N36" i="16" s="1"/>
  <c r="B37" i="16"/>
  <c r="N37" i="16" s="1"/>
  <c r="B38" i="16"/>
  <c r="B39" i="16"/>
  <c r="N39" i="16" s="1"/>
  <c r="B40" i="16"/>
  <c r="N40" i="16" s="1"/>
  <c r="B41" i="16"/>
  <c r="N41" i="16" s="1"/>
  <c r="B42" i="16"/>
  <c r="B43" i="16"/>
  <c r="B44" i="16"/>
  <c r="N44" i="16" s="1"/>
  <c r="B45" i="16"/>
  <c r="B46" i="16"/>
  <c r="N46" i="16" s="1"/>
  <c r="B47" i="16"/>
  <c r="B48" i="16"/>
  <c r="N48" i="16" s="1"/>
  <c r="B49" i="16"/>
  <c r="B50" i="16"/>
  <c r="B51" i="16"/>
  <c r="N51" i="16" s="1"/>
  <c r="B52" i="16"/>
  <c r="N52" i="16" s="1"/>
  <c r="B7" i="16"/>
  <c r="N47" i="16"/>
  <c r="N43" i="16"/>
  <c r="N35" i="16"/>
  <c r="N31" i="16"/>
  <c r="N27" i="16"/>
  <c r="N23" i="16"/>
  <c r="N19" i="16"/>
  <c r="N15" i="16"/>
  <c r="N11" i="16"/>
  <c r="M53" i="16"/>
  <c r="L53" i="16"/>
  <c r="K53" i="16"/>
  <c r="J53" i="16"/>
  <c r="I53" i="16"/>
  <c r="H53" i="16"/>
  <c r="G53" i="16"/>
  <c r="F53" i="16"/>
  <c r="E53" i="16"/>
  <c r="D53" i="16"/>
  <c r="M8" i="15"/>
  <c r="M9" i="15"/>
  <c r="M10" i="15"/>
  <c r="M11" i="15"/>
  <c r="M12" i="15"/>
  <c r="M13" i="15"/>
  <c r="M14" i="15"/>
  <c r="M15" i="15"/>
  <c r="M16" i="15"/>
  <c r="M17" i="15"/>
  <c r="M18" i="15"/>
  <c r="M19" i="15"/>
  <c r="M20" i="15"/>
  <c r="M21" i="15"/>
  <c r="M22" i="15"/>
  <c r="M23" i="15"/>
  <c r="M24" i="15"/>
  <c r="M25" i="15"/>
  <c r="M26" i="15"/>
  <c r="M27" i="15"/>
  <c r="M28" i="15"/>
  <c r="M29" i="15"/>
  <c r="M30" i="15"/>
  <c r="M31" i="15"/>
  <c r="M32" i="15"/>
  <c r="M33" i="15"/>
  <c r="M34" i="15"/>
  <c r="M35" i="15"/>
  <c r="M36" i="15"/>
  <c r="M37" i="15"/>
  <c r="M38" i="15"/>
  <c r="M39" i="15"/>
  <c r="M40" i="15"/>
  <c r="M41" i="15"/>
  <c r="M42" i="15"/>
  <c r="M43" i="15"/>
  <c r="M44" i="15"/>
  <c r="M45" i="15"/>
  <c r="M46" i="15"/>
  <c r="M47" i="15"/>
  <c r="M48" i="15"/>
  <c r="M49" i="15"/>
  <c r="M50" i="15"/>
  <c r="M51" i="15"/>
  <c r="M52" i="15"/>
  <c r="M7" i="15"/>
  <c r="L28" i="15"/>
  <c r="L29" i="15"/>
  <c r="L30" i="15"/>
  <c r="L31" i="15"/>
  <c r="L32" i="15"/>
  <c r="L33" i="15"/>
  <c r="L34" i="15"/>
  <c r="L35" i="15"/>
  <c r="L36" i="15"/>
  <c r="L37" i="15"/>
  <c r="L38" i="15"/>
  <c r="L39" i="15"/>
  <c r="L40" i="15"/>
  <c r="L41" i="15"/>
  <c r="L42" i="15"/>
  <c r="L43" i="15"/>
  <c r="L44" i="15"/>
  <c r="L45" i="15"/>
  <c r="L46" i="15"/>
  <c r="L47" i="15"/>
  <c r="L48" i="15"/>
  <c r="L49" i="15"/>
  <c r="L50" i="15"/>
  <c r="L51" i="15"/>
  <c r="L52" i="15"/>
  <c r="L8" i="15"/>
  <c r="L9" i="15"/>
  <c r="L10" i="15"/>
  <c r="L11" i="15"/>
  <c r="L12" i="15"/>
  <c r="L13" i="15"/>
  <c r="L14" i="15"/>
  <c r="L15" i="15"/>
  <c r="L16" i="15"/>
  <c r="L17" i="15"/>
  <c r="L18" i="15"/>
  <c r="L19" i="15"/>
  <c r="L20" i="15"/>
  <c r="L21" i="15"/>
  <c r="L22" i="15"/>
  <c r="L23" i="15"/>
  <c r="L24" i="15"/>
  <c r="L25" i="15"/>
  <c r="L26" i="15"/>
  <c r="L27" i="15"/>
  <c r="L7" i="15"/>
  <c r="K8" i="15"/>
  <c r="K9" i="15"/>
  <c r="K10" i="15"/>
  <c r="K11" i="15"/>
  <c r="K12" i="15"/>
  <c r="K13" i="15"/>
  <c r="K14" i="15"/>
  <c r="K15" i="15"/>
  <c r="K16" i="15"/>
  <c r="K17" i="15"/>
  <c r="K18" i="15"/>
  <c r="K19" i="15"/>
  <c r="K20" i="15"/>
  <c r="K21" i="15"/>
  <c r="K22" i="15"/>
  <c r="K23" i="15"/>
  <c r="K24" i="15"/>
  <c r="K25" i="15"/>
  <c r="K26" i="15"/>
  <c r="K27" i="15"/>
  <c r="K28" i="15"/>
  <c r="K29" i="15"/>
  <c r="K30" i="15"/>
  <c r="K31" i="15"/>
  <c r="K32" i="15"/>
  <c r="K33" i="15"/>
  <c r="K34" i="15"/>
  <c r="K35" i="15"/>
  <c r="K36" i="15"/>
  <c r="K37" i="15"/>
  <c r="K38" i="15"/>
  <c r="K39" i="15"/>
  <c r="K40" i="15"/>
  <c r="K41" i="15"/>
  <c r="K42" i="15"/>
  <c r="K43" i="15"/>
  <c r="K44" i="15"/>
  <c r="K45" i="15"/>
  <c r="K46" i="15"/>
  <c r="K47" i="15"/>
  <c r="K48" i="15"/>
  <c r="K49" i="15"/>
  <c r="K50" i="15"/>
  <c r="K51" i="15"/>
  <c r="K52" i="15"/>
  <c r="K7" i="15"/>
  <c r="J8" i="15"/>
  <c r="J9" i="15"/>
  <c r="J10" i="15"/>
  <c r="J11" i="15"/>
  <c r="J12" i="15"/>
  <c r="J13" i="15"/>
  <c r="J14" i="15"/>
  <c r="J15" i="15"/>
  <c r="J16" i="15"/>
  <c r="J17" i="15"/>
  <c r="J18" i="15"/>
  <c r="J19" i="15"/>
  <c r="J20" i="15"/>
  <c r="J21" i="15"/>
  <c r="J22" i="15"/>
  <c r="J23" i="15"/>
  <c r="J24" i="15"/>
  <c r="J25" i="15"/>
  <c r="J26" i="15"/>
  <c r="J27" i="15"/>
  <c r="J28" i="15"/>
  <c r="J29" i="15"/>
  <c r="J30" i="15"/>
  <c r="J31" i="15"/>
  <c r="J32" i="15"/>
  <c r="J33" i="15"/>
  <c r="J34" i="15"/>
  <c r="J35" i="15"/>
  <c r="J36" i="15"/>
  <c r="J37" i="15"/>
  <c r="J38" i="15"/>
  <c r="J39" i="15"/>
  <c r="J40" i="15"/>
  <c r="J41" i="15"/>
  <c r="J42" i="15"/>
  <c r="J43" i="15"/>
  <c r="J44" i="15"/>
  <c r="J45" i="15"/>
  <c r="J46" i="15"/>
  <c r="J47" i="15"/>
  <c r="J48" i="15"/>
  <c r="J49" i="15"/>
  <c r="J50" i="15"/>
  <c r="J51" i="15"/>
  <c r="J52" i="15"/>
  <c r="J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I45" i="15"/>
  <c r="I46" i="15"/>
  <c r="I47" i="15"/>
  <c r="I48" i="15"/>
  <c r="I49" i="15"/>
  <c r="I50" i="15"/>
  <c r="I51" i="15"/>
  <c r="I52" i="15"/>
  <c r="I7" i="15"/>
  <c r="B49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45" i="14"/>
  <c r="G46" i="14"/>
  <c r="G47" i="14"/>
  <c r="G48" i="14"/>
  <c r="G49" i="14"/>
  <c r="G50" i="14"/>
  <c r="G51" i="14"/>
  <c r="G52" i="14"/>
  <c r="G7" i="14"/>
  <c r="B53" i="16" l="1"/>
  <c r="N7" i="16"/>
  <c r="N45" i="16"/>
  <c r="N33" i="16"/>
  <c r="N13" i="16"/>
  <c r="N49" i="16"/>
  <c r="N29" i="16"/>
  <c r="N17" i="16"/>
  <c r="C53" i="16"/>
  <c r="N54" i="16" s="1"/>
  <c r="N50" i="16"/>
  <c r="N42" i="16"/>
  <c r="N38" i="16"/>
  <c r="N34" i="16"/>
  <c r="N26" i="16"/>
  <c r="N22" i="16"/>
  <c r="N18" i="16"/>
  <c r="N10" i="16"/>
  <c r="N8" i="16"/>
  <c r="H8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7" i="15"/>
  <c r="G8" i="15"/>
  <c r="G9" i="15"/>
  <c r="G10" i="15"/>
  <c r="G11" i="15"/>
  <c r="G53" i="15" s="1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36" i="15"/>
  <c r="G37" i="15"/>
  <c r="G38" i="15"/>
  <c r="G39" i="15"/>
  <c r="G40" i="15"/>
  <c r="G41" i="15"/>
  <c r="G42" i="15"/>
  <c r="G43" i="15"/>
  <c r="G44" i="15"/>
  <c r="G45" i="15"/>
  <c r="G46" i="15"/>
  <c r="G47" i="15"/>
  <c r="G48" i="15"/>
  <c r="G49" i="15"/>
  <c r="G50" i="15"/>
  <c r="G51" i="15"/>
  <c r="G52" i="15"/>
  <c r="G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46" i="15"/>
  <c r="F47" i="15"/>
  <c r="F48" i="15"/>
  <c r="F49" i="15"/>
  <c r="F50" i="15"/>
  <c r="F51" i="15"/>
  <c r="F52" i="15"/>
  <c r="F7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36" i="15"/>
  <c r="E37" i="15"/>
  <c r="E38" i="15"/>
  <c r="E39" i="15"/>
  <c r="E40" i="15"/>
  <c r="E41" i="15"/>
  <c r="E42" i="15"/>
  <c r="E43" i="15"/>
  <c r="E44" i="15"/>
  <c r="E45" i="15"/>
  <c r="E46" i="15"/>
  <c r="E47" i="15"/>
  <c r="E48" i="15"/>
  <c r="E49" i="15"/>
  <c r="E50" i="15"/>
  <c r="E51" i="15"/>
  <c r="E52" i="15"/>
  <c r="E8" i="15"/>
  <c r="E9" i="15"/>
  <c r="E7" i="15"/>
  <c r="N73" i="9"/>
  <c r="N17" i="9"/>
  <c r="N15" i="9"/>
  <c r="C115" i="9"/>
  <c r="D115" i="9"/>
  <c r="E115" i="9"/>
  <c r="F115" i="9"/>
  <c r="G115" i="9"/>
  <c r="H115" i="9"/>
  <c r="I115" i="9"/>
  <c r="J115" i="9"/>
  <c r="K115" i="9"/>
  <c r="L115" i="9"/>
  <c r="M115" i="9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36" i="15"/>
  <c r="D37" i="15"/>
  <c r="D38" i="15"/>
  <c r="D39" i="15"/>
  <c r="D40" i="15"/>
  <c r="D41" i="15"/>
  <c r="D42" i="15"/>
  <c r="D43" i="15"/>
  <c r="D44" i="15"/>
  <c r="D45" i="15"/>
  <c r="D46" i="15"/>
  <c r="D47" i="15"/>
  <c r="D48" i="15"/>
  <c r="D49" i="15"/>
  <c r="D50" i="15"/>
  <c r="D51" i="15"/>
  <c r="D52" i="15"/>
  <c r="D7" i="15"/>
  <c r="C8" i="15"/>
  <c r="C9" i="15"/>
  <c r="N9" i="15" s="1"/>
  <c r="C10" i="15"/>
  <c r="C11" i="15"/>
  <c r="C12" i="15"/>
  <c r="C13" i="15"/>
  <c r="C14" i="15"/>
  <c r="C15" i="15"/>
  <c r="C16" i="15"/>
  <c r="C17" i="15"/>
  <c r="N17" i="15" s="1"/>
  <c r="C18" i="15"/>
  <c r="C19" i="15"/>
  <c r="C20" i="15"/>
  <c r="C21" i="15"/>
  <c r="N21" i="15" s="1"/>
  <c r="C22" i="15"/>
  <c r="C23" i="15"/>
  <c r="C24" i="15"/>
  <c r="C25" i="15"/>
  <c r="N25" i="15" s="1"/>
  <c r="C26" i="15"/>
  <c r="C27" i="15"/>
  <c r="C28" i="15"/>
  <c r="C29" i="15"/>
  <c r="C30" i="15"/>
  <c r="C31" i="15"/>
  <c r="C32" i="15"/>
  <c r="C33" i="15"/>
  <c r="N33" i="15" s="1"/>
  <c r="C34" i="15"/>
  <c r="C35" i="15"/>
  <c r="C36" i="15"/>
  <c r="C37" i="15"/>
  <c r="N37" i="15" s="1"/>
  <c r="C38" i="15"/>
  <c r="C39" i="15"/>
  <c r="C40" i="15"/>
  <c r="C41" i="15"/>
  <c r="N41" i="15" s="1"/>
  <c r="C42" i="15"/>
  <c r="C43" i="15"/>
  <c r="C44" i="15"/>
  <c r="C45" i="15"/>
  <c r="C46" i="15"/>
  <c r="C47" i="15"/>
  <c r="C48" i="15"/>
  <c r="C49" i="15"/>
  <c r="N49" i="15" s="1"/>
  <c r="C50" i="15"/>
  <c r="C51" i="15"/>
  <c r="C52" i="15"/>
  <c r="C7" i="15"/>
  <c r="B8" i="15"/>
  <c r="B9" i="15"/>
  <c r="B10" i="15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46" i="15"/>
  <c r="B47" i="15"/>
  <c r="B48" i="15"/>
  <c r="B49" i="15"/>
  <c r="B50" i="15"/>
  <c r="B51" i="15"/>
  <c r="B52" i="15"/>
  <c r="B7" i="15"/>
  <c r="N45" i="15"/>
  <c r="N29" i="15"/>
  <c r="N13" i="15"/>
  <c r="M53" i="15"/>
  <c r="L53" i="15"/>
  <c r="K53" i="15"/>
  <c r="J53" i="15"/>
  <c r="I53" i="15"/>
  <c r="C53" i="15"/>
  <c r="M8" i="14"/>
  <c r="M9" i="14"/>
  <c r="M10" i="14"/>
  <c r="M11" i="14"/>
  <c r="M12" i="14"/>
  <c r="M13" i="14"/>
  <c r="M14" i="14"/>
  <c r="M15" i="14"/>
  <c r="M16" i="14"/>
  <c r="M17" i="14"/>
  <c r="M18" i="14"/>
  <c r="M19" i="14"/>
  <c r="M20" i="14"/>
  <c r="M21" i="14"/>
  <c r="M22" i="14"/>
  <c r="M23" i="14"/>
  <c r="M24" i="14"/>
  <c r="M25" i="14"/>
  <c r="M26" i="14"/>
  <c r="M27" i="14"/>
  <c r="M28" i="14"/>
  <c r="M29" i="14"/>
  <c r="M30" i="14"/>
  <c r="M31" i="14"/>
  <c r="M32" i="14"/>
  <c r="M33" i="14"/>
  <c r="M34" i="14"/>
  <c r="M35" i="14"/>
  <c r="M36" i="14"/>
  <c r="M37" i="14"/>
  <c r="M38" i="14"/>
  <c r="M39" i="14"/>
  <c r="M40" i="14"/>
  <c r="M41" i="14"/>
  <c r="M42" i="14"/>
  <c r="M43" i="14"/>
  <c r="M44" i="14"/>
  <c r="M45" i="14"/>
  <c r="M46" i="14"/>
  <c r="M47" i="14"/>
  <c r="M48" i="14"/>
  <c r="M49" i="14"/>
  <c r="M50" i="14"/>
  <c r="M51" i="14"/>
  <c r="M52" i="14"/>
  <c r="M7" i="14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I34" i="14"/>
  <c r="I35" i="14"/>
  <c r="I36" i="14"/>
  <c r="I37" i="14"/>
  <c r="I38" i="14"/>
  <c r="I39" i="14"/>
  <c r="I40" i="14"/>
  <c r="I41" i="14"/>
  <c r="I42" i="14"/>
  <c r="I43" i="14"/>
  <c r="I44" i="14"/>
  <c r="I45" i="14"/>
  <c r="I46" i="14"/>
  <c r="I47" i="14"/>
  <c r="I48" i="14"/>
  <c r="I49" i="14"/>
  <c r="I50" i="14"/>
  <c r="I51" i="14"/>
  <c r="I52" i="14"/>
  <c r="I7" i="14"/>
  <c r="L52" i="14"/>
  <c r="L8" i="14"/>
  <c r="L9" i="14"/>
  <c r="L10" i="14"/>
  <c r="L11" i="14"/>
  <c r="L12" i="14"/>
  <c r="L13" i="14"/>
  <c r="L14" i="14"/>
  <c r="L15" i="14"/>
  <c r="L16" i="14"/>
  <c r="L17" i="14"/>
  <c r="L18" i="14"/>
  <c r="L19" i="14"/>
  <c r="L20" i="14"/>
  <c r="L21" i="14"/>
  <c r="L22" i="14"/>
  <c r="L23" i="14"/>
  <c r="L24" i="14"/>
  <c r="L25" i="14"/>
  <c r="L26" i="14"/>
  <c r="L27" i="14"/>
  <c r="L28" i="14"/>
  <c r="L29" i="14"/>
  <c r="L30" i="14"/>
  <c r="L31" i="14"/>
  <c r="L32" i="14"/>
  <c r="L33" i="14"/>
  <c r="L34" i="14"/>
  <c r="L35" i="14"/>
  <c r="L36" i="14"/>
  <c r="L37" i="14"/>
  <c r="L38" i="14"/>
  <c r="L39" i="14"/>
  <c r="L40" i="14"/>
  <c r="L41" i="14"/>
  <c r="L42" i="14"/>
  <c r="L43" i="14"/>
  <c r="L44" i="14"/>
  <c r="L45" i="14"/>
  <c r="L46" i="14"/>
  <c r="L47" i="14"/>
  <c r="L48" i="14"/>
  <c r="L49" i="14"/>
  <c r="L50" i="14"/>
  <c r="L51" i="14"/>
  <c r="L7" i="14"/>
  <c r="N50" i="15" l="1"/>
  <c r="N42" i="15"/>
  <c r="N34" i="15"/>
  <c r="N26" i="15"/>
  <c r="N18" i="15"/>
  <c r="N10" i="15"/>
  <c r="H53" i="15"/>
  <c r="B53" i="15"/>
  <c r="N53" i="15" s="1"/>
  <c r="N51" i="15"/>
  <c r="N47" i="15"/>
  <c r="N43" i="15"/>
  <c r="N39" i="15"/>
  <c r="N35" i="15"/>
  <c r="N31" i="15"/>
  <c r="N27" i="15"/>
  <c r="N23" i="15"/>
  <c r="N19" i="15"/>
  <c r="N15" i="15"/>
  <c r="N11" i="15"/>
  <c r="D53" i="15"/>
  <c r="E53" i="15"/>
  <c r="F53" i="15"/>
  <c r="N46" i="15"/>
  <c r="N38" i="15"/>
  <c r="N30" i="15"/>
  <c r="N22" i="15"/>
  <c r="N14" i="15"/>
  <c r="N52" i="15"/>
  <c r="N48" i="15"/>
  <c r="N44" i="15"/>
  <c r="N40" i="15"/>
  <c r="N36" i="15"/>
  <c r="N32" i="15"/>
  <c r="N28" i="15"/>
  <c r="N24" i="15"/>
  <c r="N20" i="15"/>
  <c r="N16" i="15"/>
  <c r="N12" i="15"/>
  <c r="N8" i="15"/>
  <c r="N53" i="16"/>
  <c r="O7" i="16"/>
  <c r="N7" i="15"/>
  <c r="K8" i="14"/>
  <c r="K9" i="14"/>
  <c r="K10" i="14"/>
  <c r="K11" i="14"/>
  <c r="K12" i="14"/>
  <c r="K13" i="14"/>
  <c r="K14" i="14"/>
  <c r="K15" i="14"/>
  <c r="K16" i="14"/>
  <c r="K17" i="14"/>
  <c r="K18" i="14"/>
  <c r="K19" i="14"/>
  <c r="K20" i="14"/>
  <c r="K21" i="14"/>
  <c r="K22" i="14"/>
  <c r="K23" i="14"/>
  <c r="K24" i="14"/>
  <c r="K25" i="14"/>
  <c r="K26" i="14"/>
  <c r="K27" i="14"/>
  <c r="K28" i="14"/>
  <c r="K29" i="14"/>
  <c r="K30" i="14"/>
  <c r="K31" i="14"/>
  <c r="K32" i="14"/>
  <c r="K33" i="14"/>
  <c r="K34" i="14"/>
  <c r="K35" i="14"/>
  <c r="K36" i="14"/>
  <c r="K37" i="14"/>
  <c r="K38" i="14"/>
  <c r="K39" i="14"/>
  <c r="K40" i="14"/>
  <c r="K41" i="14"/>
  <c r="K42" i="14"/>
  <c r="K43" i="14"/>
  <c r="K44" i="14"/>
  <c r="K45" i="14"/>
  <c r="K46" i="14"/>
  <c r="K47" i="14"/>
  <c r="K48" i="14"/>
  <c r="K49" i="14"/>
  <c r="K50" i="14"/>
  <c r="K51" i="14"/>
  <c r="K52" i="14"/>
  <c r="K7" i="14"/>
  <c r="N54" i="15" l="1"/>
  <c r="O7" i="15"/>
  <c r="J8" i="14"/>
  <c r="J9" i="14"/>
  <c r="J10" i="14"/>
  <c r="J11" i="14"/>
  <c r="J12" i="14"/>
  <c r="J13" i="14"/>
  <c r="J14" i="14"/>
  <c r="J15" i="14"/>
  <c r="J16" i="14"/>
  <c r="J17" i="14"/>
  <c r="J18" i="14"/>
  <c r="J19" i="14"/>
  <c r="J20" i="14"/>
  <c r="J21" i="14"/>
  <c r="J22" i="14"/>
  <c r="J23" i="14"/>
  <c r="J24" i="14"/>
  <c r="J25" i="14"/>
  <c r="J26" i="14"/>
  <c r="J27" i="14"/>
  <c r="J28" i="14"/>
  <c r="J29" i="14"/>
  <c r="J30" i="14"/>
  <c r="J31" i="14"/>
  <c r="J32" i="14"/>
  <c r="J33" i="14"/>
  <c r="J34" i="14"/>
  <c r="J35" i="14"/>
  <c r="J36" i="14"/>
  <c r="J37" i="14"/>
  <c r="J38" i="14"/>
  <c r="J39" i="14"/>
  <c r="J40" i="14"/>
  <c r="J41" i="14"/>
  <c r="J42" i="14"/>
  <c r="J43" i="14"/>
  <c r="J44" i="14"/>
  <c r="J45" i="14"/>
  <c r="J46" i="14"/>
  <c r="J47" i="14"/>
  <c r="J48" i="14"/>
  <c r="J49" i="14"/>
  <c r="J50" i="14"/>
  <c r="J51" i="14"/>
  <c r="J52" i="14"/>
  <c r="J7" i="14"/>
  <c r="H24" i="14" l="1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N21" i="14" s="1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46" i="14"/>
  <c r="F47" i="14"/>
  <c r="F48" i="14"/>
  <c r="F49" i="14"/>
  <c r="F50" i="14"/>
  <c r="F51" i="14"/>
  <c r="F52" i="14"/>
  <c r="F7" i="14"/>
  <c r="E8" i="14" l="1"/>
  <c r="E9" i="14"/>
  <c r="E10" i="14"/>
  <c r="E11" i="14"/>
  <c r="E12" i="14"/>
  <c r="E13" i="14"/>
  <c r="E14" i="14"/>
  <c r="E15" i="14"/>
  <c r="E16" i="14"/>
  <c r="E17" i="14"/>
  <c r="E18" i="14"/>
  <c r="E19" i="14"/>
  <c r="E20" i="14"/>
  <c r="E22" i="14"/>
  <c r="E23" i="14"/>
  <c r="E24" i="14"/>
  <c r="E25" i="14"/>
  <c r="E26" i="14"/>
  <c r="E27" i="14"/>
  <c r="E28" i="14"/>
  <c r="E29" i="14"/>
  <c r="E30" i="14"/>
  <c r="E31" i="14"/>
  <c r="E32" i="14"/>
  <c r="E33" i="14"/>
  <c r="E34" i="14"/>
  <c r="E35" i="14"/>
  <c r="E36" i="14"/>
  <c r="E37" i="14"/>
  <c r="E38" i="14"/>
  <c r="E39" i="14"/>
  <c r="E40" i="14"/>
  <c r="E41" i="14"/>
  <c r="E42" i="14"/>
  <c r="E43" i="14"/>
  <c r="E44" i="14"/>
  <c r="E45" i="14"/>
  <c r="E46" i="14"/>
  <c r="E47" i="14"/>
  <c r="E48" i="14"/>
  <c r="E49" i="14"/>
  <c r="E50" i="14"/>
  <c r="E51" i="14"/>
  <c r="E52" i="14"/>
  <c r="E7" i="14"/>
  <c r="D8" i="14"/>
  <c r="D9" i="14"/>
  <c r="D10" i="14"/>
  <c r="D11" i="14"/>
  <c r="D12" i="14"/>
  <c r="D13" i="14"/>
  <c r="D14" i="14"/>
  <c r="D15" i="14"/>
  <c r="D16" i="14"/>
  <c r="D17" i="14"/>
  <c r="D18" i="14"/>
  <c r="D19" i="14"/>
  <c r="D20" i="14"/>
  <c r="D22" i="14"/>
  <c r="D23" i="14"/>
  <c r="D24" i="14"/>
  <c r="D25" i="14"/>
  <c r="D26" i="14"/>
  <c r="D27" i="14"/>
  <c r="D28" i="14"/>
  <c r="D29" i="14"/>
  <c r="D30" i="14"/>
  <c r="D31" i="14"/>
  <c r="D32" i="14"/>
  <c r="D33" i="14"/>
  <c r="D34" i="14"/>
  <c r="D35" i="14"/>
  <c r="D36" i="14"/>
  <c r="D37" i="14"/>
  <c r="D38" i="14"/>
  <c r="D39" i="14"/>
  <c r="D40" i="14"/>
  <c r="D41" i="14"/>
  <c r="D42" i="14"/>
  <c r="D43" i="14"/>
  <c r="D44" i="14"/>
  <c r="D45" i="14"/>
  <c r="D46" i="14"/>
  <c r="D47" i="14"/>
  <c r="D48" i="14"/>
  <c r="D49" i="14"/>
  <c r="D50" i="14"/>
  <c r="D51" i="14"/>
  <c r="D52" i="14"/>
  <c r="D7" i="14"/>
  <c r="C52" i="14"/>
  <c r="C8" i="14"/>
  <c r="C9" i="14"/>
  <c r="C10" i="14"/>
  <c r="C11" i="14"/>
  <c r="C12" i="14"/>
  <c r="C13" i="14"/>
  <c r="C14" i="14"/>
  <c r="C15" i="14"/>
  <c r="C16" i="14"/>
  <c r="C17" i="14"/>
  <c r="C18" i="14"/>
  <c r="C19" i="14"/>
  <c r="C20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C46" i="14"/>
  <c r="C47" i="14"/>
  <c r="C48" i="14"/>
  <c r="C49" i="14"/>
  <c r="C50" i="14"/>
  <c r="C51" i="14"/>
  <c r="C7" i="14"/>
  <c r="B8" i="14"/>
  <c r="B9" i="14"/>
  <c r="B10" i="14"/>
  <c r="B11" i="14"/>
  <c r="B12" i="14"/>
  <c r="B13" i="14"/>
  <c r="B14" i="14"/>
  <c r="B15" i="14"/>
  <c r="B16" i="14"/>
  <c r="B17" i="14"/>
  <c r="B18" i="14"/>
  <c r="B19" i="14"/>
  <c r="B20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46" i="14"/>
  <c r="B47" i="14"/>
  <c r="B48" i="14"/>
  <c r="B50" i="14"/>
  <c r="B51" i="14"/>
  <c r="B52" i="14"/>
  <c r="B7" i="14"/>
  <c r="N52" i="14" l="1"/>
  <c r="N51" i="14"/>
  <c r="N50" i="14"/>
  <c r="N49" i="14"/>
  <c r="N48" i="14"/>
  <c r="N47" i="14"/>
  <c r="N46" i="14"/>
  <c r="N45" i="14"/>
  <c r="N44" i="14"/>
  <c r="N43" i="14"/>
  <c r="N42" i="14"/>
  <c r="N41" i="14"/>
  <c r="N40" i="14"/>
  <c r="N39" i="14"/>
  <c r="N38" i="14"/>
  <c r="N37" i="14"/>
  <c r="N36" i="14"/>
  <c r="N35" i="14"/>
  <c r="N34" i="14"/>
  <c r="N33" i="14"/>
  <c r="N32" i="14"/>
  <c r="N31" i="14"/>
  <c r="N30" i="14"/>
  <c r="N29" i="14"/>
  <c r="N28" i="14"/>
  <c r="N27" i="14"/>
  <c r="N26" i="14"/>
  <c r="N25" i="14"/>
  <c r="N24" i="14"/>
  <c r="N23" i="14"/>
  <c r="N22" i="14"/>
  <c r="N20" i="14"/>
  <c r="N19" i="14"/>
  <c r="N18" i="14"/>
  <c r="N17" i="14"/>
  <c r="N16" i="14"/>
  <c r="N15" i="14"/>
  <c r="N14" i="14"/>
  <c r="N13" i="14"/>
  <c r="N12" i="14"/>
  <c r="N11" i="14"/>
  <c r="N10" i="14"/>
  <c r="N9" i="14"/>
  <c r="N8" i="14"/>
  <c r="M53" i="14"/>
  <c r="L53" i="14"/>
  <c r="K53" i="14"/>
  <c r="J53" i="14"/>
  <c r="I53" i="14"/>
  <c r="H53" i="14"/>
  <c r="G53" i="14"/>
  <c r="F53" i="14"/>
  <c r="E53" i="14"/>
  <c r="D53" i="14"/>
  <c r="C53" i="14"/>
  <c r="B53" i="14"/>
  <c r="N53" i="14" s="1"/>
  <c r="M8" i="13"/>
  <c r="M9" i="13"/>
  <c r="M10" i="13"/>
  <c r="M11" i="13"/>
  <c r="M12" i="13"/>
  <c r="M13" i="13"/>
  <c r="M14" i="13"/>
  <c r="M15" i="13"/>
  <c r="M16" i="13"/>
  <c r="M17" i="13"/>
  <c r="M18" i="13"/>
  <c r="M19" i="13"/>
  <c r="M20" i="13"/>
  <c r="M21" i="13"/>
  <c r="M22" i="13"/>
  <c r="M23" i="13"/>
  <c r="M24" i="13"/>
  <c r="M25" i="13"/>
  <c r="M26" i="13"/>
  <c r="M27" i="13"/>
  <c r="M28" i="13"/>
  <c r="M29" i="13"/>
  <c r="M30" i="13"/>
  <c r="M31" i="13"/>
  <c r="M32" i="13"/>
  <c r="M33" i="13"/>
  <c r="M34" i="13"/>
  <c r="M35" i="13"/>
  <c r="M36" i="13"/>
  <c r="M37" i="13"/>
  <c r="M38" i="13"/>
  <c r="M39" i="13"/>
  <c r="M40" i="13"/>
  <c r="M41" i="13"/>
  <c r="M42" i="13"/>
  <c r="M43" i="13"/>
  <c r="M44" i="13"/>
  <c r="M45" i="13"/>
  <c r="M46" i="13"/>
  <c r="M47" i="13"/>
  <c r="M48" i="13"/>
  <c r="M49" i="13"/>
  <c r="M50" i="13"/>
  <c r="M51" i="13"/>
  <c r="M7" i="13"/>
  <c r="L8" i="13"/>
  <c r="L9" i="13"/>
  <c r="L10" i="13"/>
  <c r="L11" i="13"/>
  <c r="L12" i="13"/>
  <c r="L13" i="13"/>
  <c r="L14" i="13"/>
  <c r="L15" i="13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30" i="13"/>
  <c r="L31" i="13"/>
  <c r="L32" i="13"/>
  <c r="L33" i="13"/>
  <c r="L34" i="13"/>
  <c r="L35" i="13"/>
  <c r="L36" i="13"/>
  <c r="L37" i="13"/>
  <c r="L38" i="13"/>
  <c r="L39" i="13"/>
  <c r="L40" i="13"/>
  <c r="L41" i="13"/>
  <c r="L42" i="13"/>
  <c r="L43" i="13"/>
  <c r="L44" i="13"/>
  <c r="L45" i="13"/>
  <c r="L46" i="13"/>
  <c r="L47" i="13"/>
  <c r="L48" i="13"/>
  <c r="L49" i="13"/>
  <c r="L50" i="13"/>
  <c r="L51" i="13"/>
  <c r="L7" i="13"/>
  <c r="N54" i="14" l="1"/>
  <c r="N7" i="14"/>
  <c r="O7" i="14" s="1"/>
  <c r="K8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2" i="13"/>
  <c r="K33" i="13"/>
  <c r="K34" i="13"/>
  <c r="K35" i="13"/>
  <c r="K36" i="13"/>
  <c r="K37" i="13"/>
  <c r="K38" i="13"/>
  <c r="K39" i="13"/>
  <c r="K40" i="13"/>
  <c r="K41" i="13"/>
  <c r="K42" i="13"/>
  <c r="K43" i="13"/>
  <c r="K44" i="13"/>
  <c r="K45" i="13"/>
  <c r="K46" i="13"/>
  <c r="K47" i="13"/>
  <c r="K48" i="13"/>
  <c r="K49" i="13"/>
  <c r="K50" i="13"/>
  <c r="K51" i="13"/>
  <c r="K7" i="13"/>
  <c r="J8" i="13" l="1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J34" i="13"/>
  <c r="J35" i="13"/>
  <c r="J36" i="13"/>
  <c r="J37" i="13"/>
  <c r="J38" i="13"/>
  <c r="J39" i="13"/>
  <c r="J40" i="13"/>
  <c r="J41" i="13"/>
  <c r="J42" i="13"/>
  <c r="J43" i="13"/>
  <c r="J44" i="13"/>
  <c r="J45" i="13"/>
  <c r="J46" i="13"/>
  <c r="J47" i="13"/>
  <c r="J48" i="13"/>
  <c r="J49" i="13"/>
  <c r="J50" i="13"/>
  <c r="J51" i="13"/>
  <c r="J7" i="13"/>
  <c r="K52" i="13"/>
  <c r="L52" i="13" l="1"/>
  <c r="M52" i="13"/>
  <c r="N50" i="13" l="1"/>
  <c r="N51" i="13"/>
  <c r="J52" i="13"/>
  <c r="I36" i="13" l="1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7" i="13"/>
  <c r="B28" i="13"/>
  <c r="B23" i="13"/>
  <c r="I52" i="13" l="1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7" i="13"/>
  <c r="G37" i="13"/>
  <c r="G38" i="13"/>
  <c r="G39" i="13"/>
  <c r="G40" i="13"/>
  <c r="G42" i="13"/>
  <c r="G43" i="13"/>
  <c r="G44" i="13"/>
  <c r="G45" i="13"/>
  <c r="G46" i="13"/>
  <c r="G47" i="13"/>
  <c r="G48" i="13"/>
  <c r="G49" i="13"/>
  <c r="G22" i="13"/>
  <c r="G23" i="13"/>
  <c r="G24" i="13"/>
  <c r="G25" i="13"/>
  <c r="G26" i="13"/>
  <c r="N26" i="13" s="1"/>
  <c r="G27" i="13"/>
  <c r="G28" i="13"/>
  <c r="G29" i="13"/>
  <c r="G30" i="13"/>
  <c r="G31" i="13"/>
  <c r="G32" i="13"/>
  <c r="G33" i="13"/>
  <c r="G8" i="13"/>
  <c r="G9" i="13"/>
  <c r="G11" i="13"/>
  <c r="G12" i="13"/>
  <c r="G13" i="13"/>
  <c r="G14" i="13"/>
  <c r="G15" i="13"/>
  <c r="G17" i="13"/>
  <c r="G18" i="13"/>
  <c r="G19" i="13"/>
  <c r="G20" i="13"/>
  <c r="G21" i="13"/>
  <c r="G7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10" i="13"/>
  <c r="F8" i="13"/>
  <c r="F9" i="13"/>
  <c r="F7" i="13"/>
  <c r="E4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6" i="13"/>
  <c r="E47" i="13"/>
  <c r="E48" i="13"/>
  <c r="E15" i="13"/>
  <c r="E16" i="13"/>
  <c r="E17" i="13"/>
  <c r="E18" i="13"/>
  <c r="E19" i="13"/>
  <c r="E8" i="13"/>
  <c r="E9" i="13"/>
  <c r="E10" i="13"/>
  <c r="E11" i="13"/>
  <c r="E12" i="13"/>
  <c r="E13" i="13"/>
  <c r="E14" i="13"/>
  <c r="E7" i="13"/>
  <c r="D7" i="13"/>
  <c r="D49" i="13"/>
  <c r="D30" i="13"/>
  <c r="D31" i="13"/>
  <c r="D32" i="13"/>
  <c r="D33" i="13"/>
  <c r="D34" i="13"/>
  <c r="D35" i="13"/>
  <c r="D36" i="13"/>
  <c r="D37" i="13"/>
  <c r="D38" i="13"/>
  <c r="D39" i="13"/>
  <c r="D40" i="13"/>
  <c r="D41" i="13"/>
  <c r="N41" i="13" s="1"/>
  <c r="D42" i="13"/>
  <c r="D43" i="13"/>
  <c r="D44" i="13"/>
  <c r="D45" i="13"/>
  <c r="D46" i="13"/>
  <c r="D47" i="13"/>
  <c r="D48" i="13"/>
  <c r="D23" i="13"/>
  <c r="D24" i="13"/>
  <c r="D25" i="13"/>
  <c r="D26" i="13"/>
  <c r="D27" i="13"/>
  <c r="D28" i="13"/>
  <c r="D29" i="13"/>
  <c r="D12" i="13"/>
  <c r="D13" i="13"/>
  <c r="D14" i="13"/>
  <c r="D15" i="13"/>
  <c r="D16" i="13"/>
  <c r="D17" i="13"/>
  <c r="D18" i="13"/>
  <c r="D19" i="13"/>
  <c r="D20" i="13"/>
  <c r="N20" i="13" s="1"/>
  <c r="D21" i="13"/>
  <c r="D22" i="13"/>
  <c r="D8" i="13"/>
  <c r="D9" i="13"/>
  <c r="D10" i="13"/>
  <c r="D11" i="13"/>
  <c r="C13" i="13"/>
  <c r="C14" i="13"/>
  <c r="C19" i="13"/>
  <c r="C22" i="13"/>
  <c r="C23" i="13"/>
  <c r="C26" i="13"/>
  <c r="C27" i="13"/>
  <c r="C28" i="13"/>
  <c r="C30" i="13"/>
  <c r="C32" i="13"/>
  <c r="C38" i="13"/>
  <c r="C42" i="13"/>
  <c r="C43" i="13"/>
  <c r="C44" i="13"/>
  <c r="C45" i="13"/>
  <c r="C46" i="13"/>
  <c r="C49" i="13"/>
  <c r="B49" i="13"/>
  <c r="B48" i="13"/>
  <c r="B47" i="13"/>
  <c r="B46" i="13"/>
  <c r="B45" i="13"/>
  <c r="N45" i="13" s="1"/>
  <c r="B44" i="13"/>
  <c r="B41" i="13"/>
  <c r="B40" i="13"/>
  <c r="B37" i="13"/>
  <c r="B36" i="13"/>
  <c r="B35" i="13"/>
  <c r="B34" i="13"/>
  <c r="B33" i="13"/>
  <c r="B32" i="13"/>
  <c r="B31" i="13"/>
  <c r="B30" i="13"/>
  <c r="B29" i="13"/>
  <c r="N29" i="13" s="1"/>
  <c r="B27" i="13"/>
  <c r="B26" i="13"/>
  <c r="B25" i="13"/>
  <c r="B24" i="13"/>
  <c r="B22" i="13"/>
  <c r="B21" i="13"/>
  <c r="B20" i="13"/>
  <c r="B19" i="13"/>
  <c r="B18" i="13"/>
  <c r="B17" i="13"/>
  <c r="B16" i="13"/>
  <c r="B14" i="13"/>
  <c r="B13" i="13"/>
  <c r="N13" i="13" s="1"/>
  <c r="B12" i="13"/>
  <c r="B11" i="13"/>
  <c r="B10" i="13"/>
  <c r="N10" i="13" s="1"/>
  <c r="B9" i="13"/>
  <c r="N9" i="13" s="1"/>
  <c r="B8" i="13"/>
  <c r="B7" i="13"/>
  <c r="N8" i="12"/>
  <c r="N10" i="12"/>
  <c r="N11" i="12"/>
  <c r="N28" i="12"/>
  <c r="N9" i="12"/>
  <c r="H51" i="12"/>
  <c r="N7" i="12"/>
  <c r="N12" i="12"/>
  <c r="N13" i="12"/>
  <c r="N14" i="12"/>
  <c r="N15" i="12"/>
  <c r="N16" i="12"/>
  <c r="N17" i="12"/>
  <c r="N18" i="12"/>
  <c r="N19" i="12"/>
  <c r="N20" i="12"/>
  <c r="N21" i="12"/>
  <c r="N22" i="12"/>
  <c r="N23" i="12"/>
  <c r="N24" i="12"/>
  <c r="N25" i="12"/>
  <c r="N26" i="12"/>
  <c r="N27" i="12"/>
  <c r="N29" i="12"/>
  <c r="N30" i="12"/>
  <c r="N31" i="12"/>
  <c r="N32" i="12"/>
  <c r="N33" i="12"/>
  <c r="N34" i="12"/>
  <c r="N35" i="12"/>
  <c r="N36" i="12"/>
  <c r="N37" i="12"/>
  <c r="N38" i="12"/>
  <c r="N39" i="12"/>
  <c r="N40" i="12"/>
  <c r="N41" i="12"/>
  <c r="N42" i="12"/>
  <c r="N43" i="12"/>
  <c r="N44" i="12"/>
  <c r="N45" i="12"/>
  <c r="N46" i="12"/>
  <c r="N47" i="12"/>
  <c r="N48" i="12"/>
  <c r="N49" i="12"/>
  <c r="N50" i="12"/>
  <c r="B51" i="12"/>
  <c r="C51" i="12"/>
  <c r="D51" i="12"/>
  <c r="E51" i="12"/>
  <c r="F51" i="12"/>
  <c r="G51" i="12"/>
  <c r="I51" i="12"/>
  <c r="J51" i="12"/>
  <c r="K51" i="12"/>
  <c r="L51" i="12"/>
  <c r="M51" i="12"/>
  <c r="J51" i="11"/>
  <c r="K51" i="11"/>
  <c r="L51" i="11"/>
  <c r="M51" i="11"/>
  <c r="C51" i="11"/>
  <c r="D51" i="11"/>
  <c r="E51" i="11"/>
  <c r="F51" i="11"/>
  <c r="G51" i="11"/>
  <c r="H51" i="11"/>
  <c r="I51" i="11"/>
  <c r="N7" i="11"/>
  <c r="O7" i="11"/>
  <c r="N8" i="11"/>
  <c r="N9" i="11"/>
  <c r="O9" i="11"/>
  <c r="N10" i="11"/>
  <c r="N11" i="11"/>
  <c r="O8" i="11" s="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N25" i="11"/>
  <c r="N26" i="11"/>
  <c r="N27" i="11"/>
  <c r="N28" i="11"/>
  <c r="N29" i="11"/>
  <c r="N30" i="11"/>
  <c r="N31" i="11"/>
  <c r="N32" i="11"/>
  <c r="N33" i="11"/>
  <c r="N34" i="11"/>
  <c r="N35" i="11"/>
  <c r="N36" i="11"/>
  <c r="N37" i="11"/>
  <c r="N38" i="11"/>
  <c r="N39" i="11"/>
  <c r="N40" i="11"/>
  <c r="N41" i="11"/>
  <c r="N42" i="11"/>
  <c r="N43" i="11"/>
  <c r="N44" i="11"/>
  <c r="N45" i="11"/>
  <c r="N46" i="11"/>
  <c r="N47" i="11"/>
  <c r="N48" i="11"/>
  <c r="N49" i="11"/>
  <c r="N50" i="11"/>
  <c r="N51" i="11"/>
  <c r="B51" i="11"/>
  <c r="N45" i="9"/>
  <c r="N78" i="9"/>
  <c r="N18" i="9"/>
  <c r="N28" i="9"/>
  <c r="N86" i="9"/>
  <c r="N49" i="9"/>
  <c r="N74" i="9"/>
  <c r="N2" i="9"/>
  <c r="N3" i="9"/>
  <c r="N4" i="9"/>
  <c r="N5" i="9"/>
  <c r="N6" i="9"/>
  <c r="N7" i="9"/>
  <c r="N8" i="9"/>
  <c r="N9" i="9"/>
  <c r="N10" i="9"/>
  <c r="N11" i="9"/>
  <c r="N12" i="9"/>
  <c r="N13" i="9"/>
  <c r="N14" i="9"/>
  <c r="N16" i="9"/>
  <c r="N19" i="9"/>
  <c r="N20" i="9"/>
  <c r="N21" i="9"/>
  <c r="N22" i="9"/>
  <c r="N23" i="9"/>
  <c r="N24" i="9"/>
  <c r="N25" i="9"/>
  <c r="N26" i="9"/>
  <c r="N27" i="9"/>
  <c r="N29" i="9"/>
  <c r="N30" i="9"/>
  <c r="N31" i="9"/>
  <c r="N32" i="9"/>
  <c r="N33" i="9"/>
  <c r="N34" i="9"/>
  <c r="N35" i="9"/>
  <c r="N36" i="9"/>
  <c r="N37" i="9"/>
  <c r="N38" i="9"/>
  <c r="N39" i="9"/>
  <c r="N40" i="9"/>
  <c r="N41" i="9"/>
  <c r="N42" i="9"/>
  <c r="N43" i="9"/>
  <c r="N44" i="9"/>
  <c r="N46" i="9"/>
  <c r="N47" i="9"/>
  <c r="N48" i="9"/>
  <c r="N50" i="9"/>
  <c r="N51" i="9"/>
  <c r="N52" i="9"/>
  <c r="N53" i="9"/>
  <c r="N54" i="9"/>
  <c r="N55" i="9"/>
  <c r="N56" i="9"/>
  <c r="N57" i="9"/>
  <c r="N58" i="9"/>
  <c r="N59" i="9"/>
  <c r="N60" i="9"/>
  <c r="N61" i="9"/>
  <c r="N62" i="9"/>
  <c r="N63" i="9"/>
  <c r="N64" i="9"/>
  <c r="N65" i="9"/>
  <c r="N66" i="9"/>
  <c r="N67" i="9"/>
  <c r="N68" i="9"/>
  <c r="N69" i="9"/>
  <c r="N70" i="9"/>
  <c r="N71" i="9"/>
  <c r="N72" i="9"/>
  <c r="N75" i="9"/>
  <c r="N76" i="9"/>
  <c r="N77" i="9"/>
  <c r="N79" i="9"/>
  <c r="N80" i="9"/>
  <c r="N81" i="9"/>
  <c r="N82" i="9"/>
  <c r="N83" i="9"/>
  <c r="N84" i="9"/>
  <c r="N85" i="9"/>
  <c r="N87" i="9"/>
  <c r="N88" i="9"/>
  <c r="N89" i="9"/>
  <c r="N90" i="9"/>
  <c r="N91" i="9"/>
  <c r="N92" i="9"/>
  <c r="N93" i="9"/>
  <c r="N94" i="9"/>
  <c r="N95" i="9"/>
  <c r="N96" i="9"/>
  <c r="N97" i="9"/>
  <c r="N98" i="9"/>
  <c r="N99" i="9"/>
  <c r="N100" i="9"/>
  <c r="N101" i="9"/>
  <c r="N102" i="9"/>
  <c r="N103" i="9"/>
  <c r="N104" i="9"/>
  <c r="N105" i="9"/>
  <c r="N106" i="9"/>
  <c r="N107" i="9"/>
  <c r="N108" i="9"/>
  <c r="N109" i="9"/>
  <c r="N110" i="9"/>
  <c r="N111" i="9"/>
  <c r="N112" i="9"/>
  <c r="N113" i="9"/>
  <c r="N114" i="9"/>
  <c r="B115" i="9"/>
  <c r="N116" i="9" s="1"/>
  <c r="N109" i="5"/>
  <c r="N49" i="5"/>
  <c r="N120" i="5"/>
  <c r="N142" i="5"/>
  <c r="N138" i="5"/>
  <c r="N137" i="5"/>
  <c r="N57" i="5"/>
  <c r="N56" i="5"/>
  <c r="N85" i="5"/>
  <c r="N84" i="5"/>
  <c r="N3" i="5"/>
  <c r="N40" i="5"/>
  <c r="N2" i="5"/>
  <c r="N4" i="5"/>
  <c r="N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1" i="5"/>
  <c r="N42" i="5"/>
  <c r="N43" i="5"/>
  <c r="N44" i="5"/>
  <c r="N45" i="5"/>
  <c r="N46" i="5"/>
  <c r="N47" i="5"/>
  <c r="N48" i="5"/>
  <c r="N50" i="5"/>
  <c r="N51" i="5"/>
  <c r="N52" i="5"/>
  <c r="N53" i="5"/>
  <c r="N54" i="5"/>
  <c r="N55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N81" i="5"/>
  <c r="N82" i="5"/>
  <c r="N83" i="5"/>
  <c r="N86" i="5"/>
  <c r="N87" i="5"/>
  <c r="N88" i="5"/>
  <c r="N89" i="5"/>
  <c r="N90" i="5"/>
  <c r="N91" i="5"/>
  <c r="N92" i="5"/>
  <c r="N93" i="5"/>
  <c r="N94" i="5"/>
  <c r="N95" i="5"/>
  <c r="N96" i="5"/>
  <c r="N97" i="5"/>
  <c r="N98" i="5"/>
  <c r="N99" i="5"/>
  <c r="N100" i="5"/>
  <c r="N101" i="5"/>
  <c r="N102" i="5"/>
  <c r="N103" i="5"/>
  <c r="N104" i="5"/>
  <c r="N105" i="5"/>
  <c r="N106" i="5"/>
  <c r="N107" i="5"/>
  <c r="N108" i="5"/>
  <c r="N110" i="5"/>
  <c r="N111" i="5"/>
  <c r="N112" i="5"/>
  <c r="N113" i="5"/>
  <c r="N114" i="5"/>
  <c r="N115" i="5"/>
  <c r="N116" i="5"/>
  <c r="N117" i="5"/>
  <c r="N118" i="5"/>
  <c r="N119" i="5"/>
  <c r="N121" i="5"/>
  <c r="N122" i="5"/>
  <c r="N123" i="5"/>
  <c r="N124" i="5"/>
  <c r="N125" i="5"/>
  <c r="N126" i="5"/>
  <c r="N127" i="5"/>
  <c r="N128" i="5"/>
  <c r="N129" i="5"/>
  <c r="N130" i="5"/>
  <c r="N131" i="5"/>
  <c r="N132" i="5"/>
  <c r="N133" i="5"/>
  <c r="N134" i="5"/>
  <c r="N135" i="5"/>
  <c r="N136" i="5"/>
  <c r="N139" i="5"/>
  <c r="N140" i="5"/>
  <c r="N141" i="5"/>
  <c r="N143" i="5"/>
  <c r="N144" i="5"/>
  <c r="N145" i="5"/>
  <c r="N146" i="5"/>
  <c r="N147" i="5"/>
  <c r="N148" i="5"/>
  <c r="N149" i="5"/>
  <c r="N150" i="5"/>
  <c r="N151" i="5"/>
  <c r="N152" i="5"/>
  <c r="N153" i="5"/>
  <c r="N154" i="5"/>
  <c r="N155" i="5"/>
  <c r="N156" i="5"/>
  <c r="N157" i="5"/>
  <c r="N158" i="5"/>
  <c r="N159" i="5"/>
  <c r="N160" i="5"/>
  <c r="N161" i="5"/>
  <c r="N162" i="5"/>
  <c r="B163" i="5"/>
  <c r="C163" i="5"/>
  <c r="D163" i="5"/>
  <c r="E163" i="5"/>
  <c r="F163" i="5"/>
  <c r="G163" i="5"/>
  <c r="H163" i="5"/>
  <c r="I163" i="5"/>
  <c r="J163" i="5"/>
  <c r="K163" i="5"/>
  <c r="L163" i="5"/>
  <c r="M163" i="5"/>
  <c r="N27" i="13"/>
  <c r="C20" i="13"/>
  <c r="C21" i="13"/>
  <c r="C24" i="13"/>
  <c r="C25" i="13"/>
  <c r="C29" i="13"/>
  <c r="C31" i="13"/>
  <c r="C33" i="13"/>
  <c r="C34" i="13"/>
  <c r="C35" i="13"/>
  <c r="C36" i="13"/>
  <c r="C37" i="13"/>
  <c r="C39" i="13"/>
  <c r="C40" i="13"/>
  <c r="C41" i="13"/>
  <c r="C47" i="13"/>
  <c r="N47" i="13" s="1"/>
  <c r="C48" i="13"/>
  <c r="C8" i="13"/>
  <c r="C9" i="13"/>
  <c r="C10" i="13"/>
  <c r="C11" i="13"/>
  <c r="C12" i="13"/>
  <c r="C15" i="13"/>
  <c r="C16" i="13"/>
  <c r="C17" i="13"/>
  <c r="C18" i="13"/>
  <c r="C7" i="13"/>
  <c r="N32" i="13"/>
  <c r="G34" i="13"/>
  <c r="G35" i="13"/>
  <c r="N35" i="13"/>
  <c r="G36" i="13"/>
  <c r="G41" i="13"/>
  <c r="G10" i="13"/>
  <c r="G16" i="13"/>
  <c r="N164" i="5" l="1"/>
  <c r="N15" i="13"/>
  <c r="N31" i="13"/>
  <c r="N21" i="13"/>
  <c r="N163" i="5"/>
  <c r="O7" i="12"/>
  <c r="N14" i="13"/>
  <c r="N19" i="13"/>
  <c r="N24" i="13"/>
  <c r="N33" i="13"/>
  <c r="N37" i="13"/>
  <c r="N49" i="13"/>
  <c r="N44" i="13"/>
  <c r="N16" i="13"/>
  <c r="N48" i="13"/>
  <c r="N36" i="13"/>
  <c r="N7" i="13"/>
  <c r="O7" i="13" s="1"/>
  <c r="N8" i="13"/>
  <c r="N22" i="13"/>
  <c r="F52" i="13"/>
  <c r="N17" i="13"/>
  <c r="H52" i="13"/>
  <c r="N18" i="13"/>
  <c r="N12" i="13"/>
  <c r="N11" i="13"/>
  <c r="N25" i="13"/>
  <c r="N30" i="13"/>
  <c r="N34" i="13"/>
  <c r="N40" i="13"/>
  <c r="N46" i="13"/>
  <c r="N23" i="13"/>
  <c r="N39" i="13"/>
  <c r="N51" i="12"/>
  <c r="B52" i="13"/>
  <c r="N43" i="13"/>
  <c r="E52" i="13"/>
  <c r="C52" i="13"/>
  <c r="N52" i="12"/>
  <c r="N42" i="13"/>
  <c r="N28" i="13"/>
  <c r="N115" i="9"/>
  <c r="N52" i="11"/>
  <c r="N38" i="13"/>
  <c r="D52" i="13"/>
  <c r="G52" i="13"/>
  <c r="N52" i="13" s="1"/>
  <c r="N53" i="13" l="1"/>
</calcChain>
</file>

<file path=xl/sharedStrings.xml><?xml version="1.0" encoding="utf-8"?>
<sst xmlns="http://schemas.openxmlformats.org/spreadsheetml/2006/main" count="913" uniqueCount="277">
  <si>
    <t xml:space="preserve">EMERGENCIAS EN </t>
  </si>
  <si>
    <t>TOTAL</t>
  </si>
  <si>
    <t>Incendios en maleza seca</t>
  </si>
  <si>
    <t>Incendios forestales</t>
  </si>
  <si>
    <t>Incendios en basureros</t>
  </si>
  <si>
    <t>Incendios en vehículos</t>
  </si>
  <si>
    <t>Incendios en casas</t>
  </si>
  <si>
    <t>Incendios en tambos de gas</t>
  </si>
  <si>
    <t>Incendios en champas</t>
  </si>
  <si>
    <t>Incendios en negocios</t>
  </si>
  <si>
    <t>Incendios en cocinas</t>
  </si>
  <si>
    <t>Incendios en llantas en desuso</t>
  </si>
  <si>
    <t>Incendios en árboles</t>
  </si>
  <si>
    <t>Incendios en bodegas</t>
  </si>
  <si>
    <t>Incendios en varas de bambú</t>
  </si>
  <si>
    <t>Incendios en coheterías</t>
  </si>
  <si>
    <t>Incendios en cañaverales</t>
  </si>
  <si>
    <t>Incendios en motocicletas</t>
  </si>
  <si>
    <t>Incendios en talleres</t>
  </si>
  <si>
    <t>Incendios en chalet</t>
  </si>
  <si>
    <t>Incendios en mesones</t>
  </si>
  <si>
    <t>Incendios en galeras</t>
  </si>
  <si>
    <t>Incendios en mercados</t>
  </si>
  <si>
    <t>Incendios en ranchos</t>
  </si>
  <si>
    <t>Incendios en chatarras</t>
  </si>
  <si>
    <t>Incendios en tiendas</t>
  </si>
  <si>
    <t>Incendios en rótulos luminosos</t>
  </si>
  <si>
    <t>Incendios en carpinterías</t>
  </si>
  <si>
    <t>Incendios en restaurantes</t>
  </si>
  <si>
    <t>Conatos de incendio</t>
  </si>
  <si>
    <t>Cortocircuitos</t>
  </si>
  <si>
    <t>Enjambres de abejas africanizadas</t>
  </si>
  <si>
    <t>Traslados de víctimas y enfermos</t>
  </si>
  <si>
    <t>Accidentes de tránsito</t>
  </si>
  <si>
    <t>Recuperación de cadáveres</t>
  </si>
  <si>
    <t>Rescates</t>
  </si>
  <si>
    <t>Fugas de gas propano</t>
  </si>
  <si>
    <t>Falsas alarmas</t>
  </si>
  <si>
    <t>TOTALES</t>
  </si>
  <si>
    <t>Recuperación  de osamentas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</si>
  <si>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</si>
  <si>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</si>
  <si>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</si>
  <si>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</si>
  <si>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</si>
  <si>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</si>
  <si>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</si>
  <si>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</si>
  <si>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</si>
  <si>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</si>
  <si>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</si>
  <si>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</si>
  <si>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Derrumbes </t>
  </si>
  <si>
    <t>Derrame de aceite</t>
  </si>
  <si>
    <t>Incidencia en matpel (químicos N/I)</t>
  </si>
  <si>
    <t>Incendios en promontorio de leña</t>
  </si>
  <si>
    <t>Búsqueda de cadaver</t>
  </si>
  <si>
    <t>Incendios en transformador</t>
  </si>
  <si>
    <t>Incendios en autobus</t>
  </si>
  <si>
    <t>Incendios en maicillera</t>
  </si>
  <si>
    <t>Incendios en promontorio de tusa</t>
  </si>
  <si>
    <t>Tala de arboles</t>
  </si>
  <si>
    <t>Incendio en casa deshabiitada</t>
  </si>
  <si>
    <t>Incendio en ambulancia</t>
  </si>
  <si>
    <t>Incendios en remolque</t>
  </si>
  <si>
    <t>Incendios en caldera de asfalto</t>
  </si>
  <si>
    <t>Incendio en muebles en venta de calle</t>
  </si>
  <si>
    <t>Incendio en casa comunal</t>
  </si>
  <si>
    <t>Incendio en iglesia</t>
  </si>
  <si>
    <t>Incendios en fabrica de piñatas</t>
  </si>
  <si>
    <t>Incendios en cine</t>
  </si>
  <si>
    <t>Incendios en colegio</t>
  </si>
  <si>
    <t>Incendio en cabezal</t>
  </si>
  <si>
    <t>Incendio en tobo de PVC</t>
  </si>
  <si>
    <t>Incendio en tanque de asfalto</t>
  </si>
  <si>
    <t>Derrame de miel de caña (melaza)</t>
  </si>
  <si>
    <t>Servicio Social</t>
  </si>
  <si>
    <t>Incendios en cable de televisión</t>
  </si>
  <si>
    <t>Incendios en comida de ganado</t>
  </si>
  <si>
    <t>Incendios en zacate molido</t>
  </si>
  <si>
    <t>Incendios en industris textil</t>
  </si>
  <si>
    <t>Incendios en Kinder</t>
  </si>
  <si>
    <t>Incendios en pacas de algodón</t>
  </si>
  <si>
    <t>Incendio en Academia de policia</t>
  </si>
  <si>
    <t>Incendios en microbuses</t>
  </si>
  <si>
    <t>Incendios en ranchos de paja</t>
  </si>
  <si>
    <t>Incendios en promontorio de aserrin</t>
  </si>
  <si>
    <t>Incendio en maquina de Carwash</t>
  </si>
  <si>
    <t>Incendio en cachaza de caña</t>
  </si>
  <si>
    <t>Incendio en apartamento</t>
  </si>
  <si>
    <t>Incendio en Centros Comerciales</t>
  </si>
  <si>
    <t>Torre sobre casa</t>
  </si>
  <si>
    <t>Incendio en comedor</t>
  </si>
  <si>
    <t>Incendio en Contador de electricidad</t>
  </si>
  <si>
    <t>Incendio en Horno artesanal de panaderia</t>
  </si>
  <si>
    <t>Incendio en puesto de mercado</t>
  </si>
  <si>
    <t>Incendio en horno de friador(Wendys)</t>
  </si>
  <si>
    <t>Incendio en cisterna con asfalto</t>
  </si>
  <si>
    <t>Incendio en cascarrilla de café /75qq)</t>
  </si>
  <si>
    <t>Incendio en bagazo de caña</t>
  </si>
  <si>
    <t>Incendio en furgon</t>
  </si>
  <si>
    <t>incendio en garage</t>
  </si>
  <si>
    <t>incendio en panaderia</t>
  </si>
  <si>
    <t>Recalentamiento en trasformadores</t>
  </si>
  <si>
    <t>Incendio en camiones</t>
  </si>
  <si>
    <t>Inundación</t>
  </si>
  <si>
    <t>Incendio en barril</t>
  </si>
  <si>
    <t>Incendio en champa de fosa sanitaria</t>
  </si>
  <si>
    <t>Incendio en funeraria</t>
  </si>
  <si>
    <t>Incendio en papeleria</t>
  </si>
  <si>
    <t>Incendio en horno</t>
  </si>
  <si>
    <t>Incendio en fabrica</t>
  </si>
  <si>
    <t>Incendio en extractor de aire</t>
  </si>
  <si>
    <t>Incendio en cadaver</t>
  </si>
  <si>
    <t>Incendio en ferreteria</t>
  </si>
  <si>
    <t>Rescate de persona electrocutada con vida</t>
  </si>
  <si>
    <t>Incendio en llanteria</t>
  </si>
  <si>
    <t>Incendio en barco</t>
  </si>
  <si>
    <t>Incendio en molienda</t>
  </si>
  <si>
    <t>Fugas de amoniaco</t>
  </si>
  <si>
    <t>Incednio en ferreteria</t>
  </si>
  <si>
    <t>Evacuaciones</t>
  </si>
  <si>
    <t xml:space="preserve">Incendio en cisterna  </t>
  </si>
  <si>
    <t>Inspeccion en maea alta</t>
  </si>
  <si>
    <t>Monitoreo en quebradas</t>
  </si>
  <si>
    <t>Arboles caidos en carreteras</t>
  </si>
  <si>
    <t>Emergencia en aeronave</t>
  </si>
  <si>
    <t>Incendio en llantass prov por manifestante</t>
  </si>
  <si>
    <t>Derrame de material viscoso desconocido</t>
  </si>
  <si>
    <t>Incendio en farmacia</t>
  </si>
  <si>
    <t>Fuga de Gas Cloro</t>
  </si>
  <si>
    <t>Incendio en venta de cereales</t>
  </si>
  <si>
    <t>Incendio en promo. De desecho de carpinteria</t>
  </si>
  <si>
    <t>Incendio en predio baldio</t>
  </si>
  <si>
    <t>Levantamiento de tacho de vivienda</t>
  </si>
  <si>
    <t>Explosión por acumulacion de gas propano en vivienda</t>
  </si>
  <si>
    <t>Incendio en procesadora de asfalto</t>
  </si>
  <si>
    <t>Inspeccion en enjambre de abejas</t>
  </si>
  <si>
    <t>Incendio en utencilios de cocina</t>
  </si>
  <si>
    <t>Arboles caidos en vehiculo</t>
  </si>
  <si>
    <t>Fugas de gas propano en vehiculo</t>
  </si>
  <si>
    <t>Incendio en sacos de café</t>
  </si>
  <si>
    <t>Inspección en derrumbe</t>
  </si>
  <si>
    <t>Incendio en poste de madera de luz electrica</t>
  </si>
  <si>
    <t>Servicio Social quema de polvora</t>
  </si>
  <si>
    <t>Inspección en muro colapzado</t>
  </si>
  <si>
    <t>Incendio en rastra</t>
  </si>
  <si>
    <t>Rescate de vehiculo en barranco</t>
  </si>
  <si>
    <t>Derrame de combustible (diesel)</t>
  </si>
  <si>
    <t>Incendio en olla de presión</t>
  </si>
  <si>
    <t>Servicio social destape de tuberia</t>
  </si>
  <si>
    <t>Incendio en zapateria</t>
  </si>
  <si>
    <t>Incendio en cocina electrica</t>
  </si>
  <si>
    <t>Explosion en tambo de gas propano</t>
  </si>
  <si>
    <t>Incendio en cables electricos</t>
  </si>
  <si>
    <t>Incendio en caja telefonica</t>
  </si>
  <si>
    <t>Incendio en local abandonado</t>
  </si>
  <si>
    <t>Incendio en trailer</t>
  </si>
  <si>
    <t>Arboles caidos sobre viviendas</t>
  </si>
  <si>
    <t>Rotulo caido sobre carretera</t>
  </si>
  <si>
    <t>Arboles caidos en cables electricos</t>
  </si>
  <si>
    <t>Incendio en centro de capacitacion</t>
  </si>
  <si>
    <t>Incendio en lancha</t>
  </si>
  <si>
    <t>Incendio en camion cañero</t>
  </si>
  <si>
    <t>Incendio en bazar</t>
  </si>
  <si>
    <t>Accidente en escavacion</t>
  </si>
  <si>
    <t>Incendio en librería</t>
  </si>
  <si>
    <t>Iuncendio en ladrillera</t>
  </si>
  <si>
    <t>Incendio en cafeteria</t>
  </si>
  <si>
    <t>Incendio en cini</t>
  </si>
  <si>
    <t>Incendio en sala de belleza</t>
  </si>
  <si>
    <t>Incendio en supermercado</t>
  </si>
  <si>
    <t>Inspección en maquinaria del MOP</t>
  </si>
  <si>
    <t>Incendio en tarima de madera</t>
  </si>
  <si>
    <t>NOTA: ACTUALIZADO EL 31 DE DICIEMBRE DE 2006</t>
  </si>
  <si>
    <t>Incendio en cables telefonicos</t>
  </si>
  <si>
    <t>Incendio en ramada</t>
  </si>
  <si>
    <t>Búsqueda de niños en rio</t>
  </si>
  <si>
    <t>Incendio en crematorio</t>
  </si>
  <si>
    <t>Incendio en valla publicitaria</t>
  </si>
  <si>
    <t>Incendio en recicladora</t>
  </si>
  <si>
    <t>Incendios en cine (ex-cine)</t>
  </si>
  <si>
    <t>Incendio en durmiente</t>
  </si>
  <si>
    <t>Incendio en venta de pintura</t>
  </si>
  <si>
    <t>Incendio en almacen</t>
  </si>
  <si>
    <t>Incendio en penal</t>
  </si>
  <si>
    <t>Incendios en pasto para ganado</t>
  </si>
  <si>
    <t>Incendio en lampara de tendido electrico</t>
  </si>
  <si>
    <t>Incendio en trozoz de madera</t>
  </si>
  <si>
    <t>Incendio en venta de ropa</t>
  </si>
  <si>
    <t>Incendio en cable de energia electrica</t>
  </si>
  <si>
    <t>Incendio en silo</t>
  </si>
  <si>
    <t>Incendios en establo</t>
  </si>
  <si>
    <t>Recuperacion de feto</t>
  </si>
  <si>
    <t>Incedio en cafetal</t>
  </si>
  <si>
    <t>Incendio en Centros escolar</t>
  </si>
  <si>
    <t>Rescate de perro en balcon</t>
  </si>
  <si>
    <t>Incendio en galera</t>
  </si>
  <si>
    <t>Incendio en venta e madera</t>
  </si>
  <si>
    <t>Incendios en troncos de pino</t>
  </si>
  <si>
    <t>Recuperacion de osamentas</t>
  </si>
  <si>
    <t>Incendio en madera</t>
  </si>
  <si>
    <t>Incendio en agencia bancaria</t>
  </si>
  <si>
    <t>Incendio en oficina</t>
  </si>
  <si>
    <t>Incendio el ladrillera</t>
  </si>
  <si>
    <t>Incendio en poste de tendido electrico</t>
  </si>
  <si>
    <t>Incendio en rotulo</t>
  </si>
  <si>
    <t>INUNDACIONES</t>
  </si>
  <si>
    <t>Incendio en cocina</t>
  </si>
  <si>
    <t>Rescate de perro en quebrada</t>
  </si>
  <si>
    <t>Rescate de bus atascado</t>
  </si>
  <si>
    <t>Incendio en casa deshabitada</t>
  </si>
  <si>
    <t>incendio en coheterias</t>
  </si>
  <si>
    <t>Incendio en beneficios</t>
  </si>
  <si>
    <t>Incendio en rastras</t>
  </si>
  <si>
    <t>Incendio en contenedor de basura</t>
  </si>
  <si>
    <t>Incendios en escuelas</t>
  </si>
  <si>
    <t>Monitoreos</t>
  </si>
  <si>
    <t>Incendios en mercado</t>
  </si>
  <si>
    <t>Incendios en Furgón</t>
  </si>
  <si>
    <t>Incendio en mesón</t>
  </si>
  <si>
    <t>Desbordamientos</t>
  </si>
  <si>
    <t>Incendio en maleza seca</t>
  </si>
  <si>
    <t>Incendio forestales</t>
  </si>
  <si>
    <t>Incendio en basureros</t>
  </si>
  <si>
    <t>Incendio en varas de bambú</t>
  </si>
  <si>
    <t>Incendio en árbol</t>
  </si>
  <si>
    <t>Incendio en vehículo</t>
  </si>
  <si>
    <t>Incendio en casa</t>
  </si>
  <si>
    <t>Incendio en tambos de gas</t>
  </si>
  <si>
    <t>Incendio en microbus</t>
  </si>
  <si>
    <t>Incendio en autobus</t>
  </si>
  <si>
    <t>Incendio en chatarra</t>
  </si>
  <si>
    <t>Incendio en champas</t>
  </si>
  <si>
    <t>Incendio motociclista</t>
  </si>
  <si>
    <t>Incendio en mercado</t>
  </si>
  <si>
    <t>Incendio en talleres</t>
  </si>
  <si>
    <t>Incendio en Negocio</t>
  </si>
  <si>
    <t>Incendio en bodegas</t>
  </si>
  <si>
    <t>Incendio en almacenes</t>
  </si>
  <si>
    <t>Incendio en cañal</t>
  </si>
  <si>
    <t>Incendio en carpinterias</t>
  </si>
  <si>
    <t>Incendio en llantas</t>
  </si>
  <si>
    <t>Incendio en coheterías</t>
  </si>
  <si>
    <t>Tala de arbol</t>
  </si>
  <si>
    <t>Conatos de incendios</t>
  </si>
  <si>
    <t>Servicio social</t>
  </si>
  <si>
    <t>Derrame de melaza</t>
  </si>
  <si>
    <t>Traslados de enfermos y víctimas</t>
  </si>
  <si>
    <t>Intoxicaciones</t>
  </si>
  <si>
    <t xml:space="preserve">Incidente en matpel </t>
  </si>
  <si>
    <t>Fuga de gas propano</t>
  </si>
  <si>
    <t>derrumbes</t>
  </si>
  <si>
    <t>Inundaciones</t>
  </si>
  <si>
    <t>HASTA31/12/08</t>
  </si>
  <si>
    <t>forestales=</t>
  </si>
  <si>
    <t>hasta el 31 de dic.2009</t>
  </si>
  <si>
    <t>Incendio en rrastra</t>
  </si>
  <si>
    <t>Incendio en Discotecas y bares</t>
  </si>
  <si>
    <t>Incendio en beneficio</t>
  </si>
  <si>
    <t xml:space="preserve">Incidente en Matpel </t>
  </si>
  <si>
    <t>Recuperación de Cadáveres</t>
  </si>
  <si>
    <t>Derrame de Melaza</t>
  </si>
  <si>
    <t>Derrame de Aceite</t>
  </si>
  <si>
    <t>Conatos de Incendios</t>
  </si>
  <si>
    <t>Incendio en chatarra           (otros)</t>
  </si>
  <si>
    <t>Incendio en casa   (estructurales)</t>
  </si>
  <si>
    <t xml:space="preserve">Incendio en vehículo    </t>
  </si>
  <si>
    <t>Derrumbes</t>
  </si>
  <si>
    <t>Inspeccion Zona de Riesgo</t>
  </si>
  <si>
    <t>Incendio en chatarra   (otros)</t>
  </si>
  <si>
    <t>Incendio en bodegas negocio</t>
  </si>
  <si>
    <t>Incendio en fabrica Industria</t>
  </si>
  <si>
    <t xml:space="preserve">Incendio en bodegas </t>
  </si>
  <si>
    <t>Incendio Avión</t>
  </si>
  <si>
    <t xml:space="preserve">Incendio en casa   </t>
  </si>
  <si>
    <t>Incendio Fabrica Industria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</si>
</sst>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</font>
    <font>
      <sz val="9"/>
      <name val="Arial"/>
      <family val="2"/>
    </font>
    <font>
      <sz val="10"/>
      <name val="Arial"/>
      <family val="2"/>
    </font>
    <font>
      <sz val="9"/>
      <name val="Book Antiqua"/>
      <family val="1"/>
    </font>
    <font>
      <b/>
      <sz val="7"/>
      <name val="Book Antiqua"/>
      <family val="1"/>
    </font>
    <font>
      <sz val="7"/>
      <name val="Book Antiqua"/>
      <family val="1"/>
    </font>
    <font>
      <sz val="7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9"/>
      <color indexed="10"/>
      <name val="Arial"/>
      <family val="2"/>
    </font>
    <font>
      <sz val="9"/>
      <color rgb="FFFF0000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/>
    <xf numFmtId="0" fontId="2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0" borderId="0" xfId="0" applyFont="1" applyBorder="1"/>
    <xf numFmtId="0" fontId="1" fillId="0" borderId="0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9" fillId="0" borderId="1" xfId="0" applyFont="1" applyBorder="1"/>
    <xf numFmtId="0" fontId="2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0" fontId="2" fillId="2" borderId="1" xfId="0" applyFont="1" applyFill="1" applyBorder="1"/>
    <xf numFmtId="0" fontId="2" fillId="7" borderId="1" xfId="0" applyFont="1" applyFill="1" applyBorder="1"/>
    <xf numFmtId="0" fontId="2" fillId="8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0" borderId="1" xfId="0" applyFont="1" applyFill="1" applyBorder="1"/>
    <xf numFmtId="0" fontId="1" fillId="0" borderId="1" xfId="0" applyFont="1" applyFill="1" applyBorder="1" applyAlignment="1">
      <alignment horizontal="right"/>
    </xf>
    <xf numFmtId="0" fontId="10" fillId="0" borderId="0" xfId="0" applyFont="1" applyFill="1"/>
    <xf numFmtId="0" fontId="11" fillId="6" borderId="1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" fillId="7" borderId="5" xfId="0" applyFont="1" applyFill="1" applyBorder="1"/>
    <xf numFmtId="0" fontId="2" fillId="7" borderId="6" xfId="0" applyFont="1" applyFill="1" applyBorder="1" applyAlignment="1">
      <alignment horizontal="center"/>
    </xf>
    <xf numFmtId="0" fontId="2" fillId="9" borderId="1" xfId="0" applyFont="1" applyFill="1" applyBorder="1"/>
    <xf numFmtId="0" fontId="2" fillId="9" borderId="2" xfId="0" applyFont="1" applyFill="1" applyBorder="1"/>
    <xf numFmtId="0" fontId="2" fillId="9" borderId="1" xfId="0" applyFont="1" applyFill="1" applyBorder="1" applyAlignment="1">
      <alignment horizontal="center"/>
    </xf>
    <xf numFmtId="0" fontId="2" fillId="11" borderId="1" xfId="0" applyFont="1" applyFill="1" applyBorder="1"/>
    <xf numFmtId="0" fontId="2" fillId="12" borderId="1" xfId="0" applyFont="1" applyFill="1" applyBorder="1"/>
    <xf numFmtId="0" fontId="2" fillId="10" borderId="1" xfId="0" applyFont="1" applyFill="1" applyBorder="1"/>
    <xf numFmtId="0" fontId="2" fillId="13" borderId="1" xfId="0" applyFont="1" applyFill="1" applyBorder="1"/>
    <xf numFmtId="0" fontId="1" fillId="11" borderId="1" xfId="0" applyFont="1" applyFill="1" applyBorder="1" applyAlignment="1">
      <alignment horizontal="left"/>
    </xf>
    <xf numFmtId="0" fontId="1" fillId="11" borderId="1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right"/>
    </xf>
    <xf numFmtId="0" fontId="1" fillId="11" borderId="3" xfId="0" applyFont="1" applyFill="1" applyBorder="1" applyAlignment="1">
      <alignment horizontal="center"/>
    </xf>
    <xf numFmtId="0" fontId="2" fillId="14" borderId="1" xfId="0" applyFont="1" applyFill="1" applyBorder="1"/>
    <xf numFmtId="0" fontId="2" fillId="10" borderId="1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" fillId="13" borderId="3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1" fillId="12" borderId="3" xfId="0" applyFont="1" applyFill="1" applyBorder="1" applyAlignment="1">
      <alignment horizontal="center"/>
    </xf>
    <xf numFmtId="0" fontId="2" fillId="15" borderId="1" xfId="0" applyFont="1" applyFill="1" applyBorder="1"/>
    <xf numFmtId="0" fontId="2" fillId="15" borderId="1" xfId="0" applyFont="1" applyFill="1" applyBorder="1" applyAlignment="1">
      <alignment horizontal="center"/>
    </xf>
    <xf numFmtId="0" fontId="1" fillId="15" borderId="3" xfId="0" applyFont="1" applyFill="1" applyBorder="1" applyAlignment="1">
      <alignment horizontal="center"/>
    </xf>
    <xf numFmtId="0" fontId="2" fillId="16" borderId="1" xfId="0" applyFont="1" applyFill="1" applyBorder="1"/>
    <xf numFmtId="0" fontId="2" fillId="16" borderId="1" xfId="0" applyFont="1" applyFill="1" applyBorder="1" applyAlignment="1">
      <alignment horizontal="center"/>
    </xf>
    <xf numFmtId="0" fontId="1" fillId="16" borderId="3" xfId="0" applyFont="1" applyFill="1" applyBorder="1" applyAlignment="1">
      <alignment horizontal="center"/>
    </xf>
    <xf numFmtId="0" fontId="2" fillId="17" borderId="1" xfId="0" applyFont="1" applyFill="1" applyBorder="1"/>
    <xf numFmtId="0" fontId="2" fillId="9" borderId="8" xfId="0" applyFont="1" applyFill="1" applyBorder="1"/>
    <xf numFmtId="0" fontId="2" fillId="9" borderId="9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12" fillId="11" borderId="1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2" fillId="0" borderId="8" xfId="0" applyFont="1" applyBorder="1"/>
    <xf numFmtId="0" fontId="13" fillId="0" borderId="7" xfId="0" applyFont="1" applyBorder="1" applyAlignment="1">
      <alignment horizontal="center"/>
    </xf>
    <xf numFmtId="0" fontId="2" fillId="0" borderId="9" xfId="0" applyFont="1" applyFill="1" applyBorder="1"/>
    <xf numFmtId="0" fontId="1" fillId="0" borderId="9" xfId="0" applyFont="1" applyFill="1" applyBorder="1" applyAlignment="1">
      <alignment horizontal="right"/>
    </xf>
    <xf numFmtId="0" fontId="13" fillId="0" borderId="7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2" fillId="18" borderId="1" xfId="0" applyFont="1" applyFill="1" applyBorder="1"/>
    <xf numFmtId="14" fontId="14" fillId="0" borderId="0" xfId="0" applyNumberFormat="1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0" fillId="1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4.xml"/><Relationship Id="rId21" Type="http://schemas.openxmlformats.org/officeDocument/2006/relationships/externalLink" Target="externalLinks/externalLink9.xml"/><Relationship Id="rId42" Type="http://schemas.openxmlformats.org/officeDocument/2006/relationships/externalLink" Target="externalLinks/externalLink30.xml"/><Relationship Id="rId47" Type="http://schemas.openxmlformats.org/officeDocument/2006/relationships/externalLink" Target="externalLinks/externalLink35.xml"/><Relationship Id="rId63" Type="http://schemas.openxmlformats.org/officeDocument/2006/relationships/externalLink" Target="externalLinks/externalLink51.xml"/><Relationship Id="rId68" Type="http://schemas.openxmlformats.org/officeDocument/2006/relationships/externalLink" Target="externalLinks/externalLink56.xml"/><Relationship Id="rId84" Type="http://schemas.openxmlformats.org/officeDocument/2006/relationships/externalLink" Target="externalLinks/externalLink72.xml"/><Relationship Id="rId89" Type="http://schemas.openxmlformats.org/officeDocument/2006/relationships/externalLink" Target="externalLinks/externalLink7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9" Type="http://schemas.openxmlformats.org/officeDocument/2006/relationships/externalLink" Target="externalLinks/externalLink17.xml"/><Relationship Id="rId107" Type="http://schemas.openxmlformats.org/officeDocument/2006/relationships/styles" Target="styles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32" Type="http://schemas.openxmlformats.org/officeDocument/2006/relationships/externalLink" Target="externalLinks/externalLink20.xml"/><Relationship Id="rId37" Type="http://schemas.openxmlformats.org/officeDocument/2006/relationships/externalLink" Target="externalLinks/externalLink25.xml"/><Relationship Id="rId40" Type="http://schemas.openxmlformats.org/officeDocument/2006/relationships/externalLink" Target="externalLinks/externalLink28.xml"/><Relationship Id="rId45" Type="http://schemas.openxmlformats.org/officeDocument/2006/relationships/externalLink" Target="externalLinks/externalLink33.xml"/><Relationship Id="rId53" Type="http://schemas.openxmlformats.org/officeDocument/2006/relationships/externalLink" Target="externalLinks/externalLink41.xml"/><Relationship Id="rId58" Type="http://schemas.openxmlformats.org/officeDocument/2006/relationships/externalLink" Target="externalLinks/externalLink46.xml"/><Relationship Id="rId66" Type="http://schemas.openxmlformats.org/officeDocument/2006/relationships/externalLink" Target="externalLinks/externalLink54.xml"/><Relationship Id="rId74" Type="http://schemas.openxmlformats.org/officeDocument/2006/relationships/externalLink" Target="externalLinks/externalLink62.xml"/><Relationship Id="rId79" Type="http://schemas.openxmlformats.org/officeDocument/2006/relationships/externalLink" Target="externalLinks/externalLink67.xml"/><Relationship Id="rId87" Type="http://schemas.openxmlformats.org/officeDocument/2006/relationships/externalLink" Target="externalLinks/externalLink75.xml"/><Relationship Id="rId102" Type="http://schemas.openxmlformats.org/officeDocument/2006/relationships/externalLink" Target="externalLinks/externalLink90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49.xml"/><Relationship Id="rId82" Type="http://schemas.openxmlformats.org/officeDocument/2006/relationships/externalLink" Target="externalLinks/externalLink70.xml"/><Relationship Id="rId90" Type="http://schemas.openxmlformats.org/officeDocument/2006/relationships/externalLink" Target="externalLinks/externalLink78.xml"/><Relationship Id="rId95" Type="http://schemas.openxmlformats.org/officeDocument/2006/relationships/externalLink" Target="externalLinks/externalLink83.xml"/><Relationship Id="rId1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5.xml"/><Relationship Id="rId30" Type="http://schemas.openxmlformats.org/officeDocument/2006/relationships/externalLink" Target="externalLinks/externalLink18.xml"/><Relationship Id="rId35" Type="http://schemas.openxmlformats.org/officeDocument/2006/relationships/externalLink" Target="externalLinks/externalLink23.xml"/><Relationship Id="rId43" Type="http://schemas.openxmlformats.org/officeDocument/2006/relationships/externalLink" Target="externalLinks/externalLink31.xml"/><Relationship Id="rId48" Type="http://schemas.openxmlformats.org/officeDocument/2006/relationships/externalLink" Target="externalLinks/externalLink36.xml"/><Relationship Id="rId56" Type="http://schemas.openxmlformats.org/officeDocument/2006/relationships/externalLink" Target="externalLinks/externalLink44.xml"/><Relationship Id="rId64" Type="http://schemas.openxmlformats.org/officeDocument/2006/relationships/externalLink" Target="externalLinks/externalLink52.xml"/><Relationship Id="rId69" Type="http://schemas.openxmlformats.org/officeDocument/2006/relationships/externalLink" Target="externalLinks/externalLink57.xml"/><Relationship Id="rId77" Type="http://schemas.openxmlformats.org/officeDocument/2006/relationships/externalLink" Target="externalLinks/externalLink65.xml"/><Relationship Id="rId100" Type="http://schemas.openxmlformats.org/officeDocument/2006/relationships/externalLink" Target="externalLinks/externalLink88.xml"/><Relationship Id="rId105" Type="http://schemas.openxmlformats.org/officeDocument/2006/relationships/externalLink" Target="externalLinks/externalLink93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9.xml"/><Relationship Id="rId72" Type="http://schemas.openxmlformats.org/officeDocument/2006/relationships/externalLink" Target="externalLinks/externalLink60.xml"/><Relationship Id="rId80" Type="http://schemas.openxmlformats.org/officeDocument/2006/relationships/externalLink" Target="externalLinks/externalLink68.xml"/><Relationship Id="rId85" Type="http://schemas.openxmlformats.org/officeDocument/2006/relationships/externalLink" Target="externalLinks/externalLink73.xml"/><Relationship Id="rId93" Type="http://schemas.openxmlformats.org/officeDocument/2006/relationships/externalLink" Target="externalLinks/externalLink81.xml"/><Relationship Id="rId98" Type="http://schemas.openxmlformats.org/officeDocument/2006/relationships/externalLink" Target="externalLinks/externalLink86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33" Type="http://schemas.openxmlformats.org/officeDocument/2006/relationships/externalLink" Target="externalLinks/externalLink21.xml"/><Relationship Id="rId38" Type="http://schemas.openxmlformats.org/officeDocument/2006/relationships/externalLink" Target="externalLinks/externalLink26.xml"/><Relationship Id="rId46" Type="http://schemas.openxmlformats.org/officeDocument/2006/relationships/externalLink" Target="externalLinks/externalLink34.xml"/><Relationship Id="rId59" Type="http://schemas.openxmlformats.org/officeDocument/2006/relationships/externalLink" Target="externalLinks/externalLink47.xml"/><Relationship Id="rId67" Type="http://schemas.openxmlformats.org/officeDocument/2006/relationships/externalLink" Target="externalLinks/externalLink55.xml"/><Relationship Id="rId103" Type="http://schemas.openxmlformats.org/officeDocument/2006/relationships/externalLink" Target="externalLinks/externalLink91.xml"/><Relationship Id="rId108" Type="http://schemas.openxmlformats.org/officeDocument/2006/relationships/sharedStrings" Target="sharedStrings.xml"/><Relationship Id="rId20" Type="http://schemas.openxmlformats.org/officeDocument/2006/relationships/externalLink" Target="externalLinks/externalLink8.xml"/><Relationship Id="rId41" Type="http://schemas.openxmlformats.org/officeDocument/2006/relationships/externalLink" Target="externalLinks/externalLink29.xml"/><Relationship Id="rId54" Type="http://schemas.openxmlformats.org/officeDocument/2006/relationships/externalLink" Target="externalLinks/externalLink42.xml"/><Relationship Id="rId62" Type="http://schemas.openxmlformats.org/officeDocument/2006/relationships/externalLink" Target="externalLinks/externalLink50.xml"/><Relationship Id="rId70" Type="http://schemas.openxmlformats.org/officeDocument/2006/relationships/externalLink" Target="externalLinks/externalLink58.xml"/><Relationship Id="rId75" Type="http://schemas.openxmlformats.org/officeDocument/2006/relationships/externalLink" Target="externalLinks/externalLink63.xml"/><Relationship Id="rId83" Type="http://schemas.openxmlformats.org/officeDocument/2006/relationships/externalLink" Target="externalLinks/externalLink71.xml"/><Relationship Id="rId88" Type="http://schemas.openxmlformats.org/officeDocument/2006/relationships/externalLink" Target="externalLinks/externalLink76.xml"/><Relationship Id="rId91" Type="http://schemas.openxmlformats.org/officeDocument/2006/relationships/externalLink" Target="externalLinks/externalLink79.xml"/><Relationship Id="rId96" Type="http://schemas.openxmlformats.org/officeDocument/2006/relationships/externalLink" Target="externalLinks/externalLink8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6.xml"/><Relationship Id="rId36" Type="http://schemas.openxmlformats.org/officeDocument/2006/relationships/externalLink" Target="externalLinks/externalLink24.xml"/><Relationship Id="rId49" Type="http://schemas.openxmlformats.org/officeDocument/2006/relationships/externalLink" Target="externalLinks/externalLink37.xml"/><Relationship Id="rId57" Type="http://schemas.openxmlformats.org/officeDocument/2006/relationships/externalLink" Target="externalLinks/externalLink45.xml"/><Relationship Id="rId106" Type="http://schemas.openxmlformats.org/officeDocument/2006/relationships/theme" Target="theme/theme1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9.xml"/><Relationship Id="rId44" Type="http://schemas.openxmlformats.org/officeDocument/2006/relationships/externalLink" Target="externalLinks/externalLink32.xml"/><Relationship Id="rId52" Type="http://schemas.openxmlformats.org/officeDocument/2006/relationships/externalLink" Target="externalLinks/externalLink40.xml"/><Relationship Id="rId60" Type="http://schemas.openxmlformats.org/officeDocument/2006/relationships/externalLink" Target="externalLinks/externalLink48.xml"/><Relationship Id="rId65" Type="http://schemas.openxmlformats.org/officeDocument/2006/relationships/externalLink" Target="externalLinks/externalLink53.xml"/><Relationship Id="rId73" Type="http://schemas.openxmlformats.org/officeDocument/2006/relationships/externalLink" Target="externalLinks/externalLink61.xml"/><Relationship Id="rId78" Type="http://schemas.openxmlformats.org/officeDocument/2006/relationships/externalLink" Target="externalLinks/externalLink66.xml"/><Relationship Id="rId81" Type="http://schemas.openxmlformats.org/officeDocument/2006/relationships/externalLink" Target="externalLinks/externalLink69.xml"/><Relationship Id="rId86" Type="http://schemas.openxmlformats.org/officeDocument/2006/relationships/externalLink" Target="externalLinks/externalLink74.xml"/><Relationship Id="rId94" Type="http://schemas.openxmlformats.org/officeDocument/2006/relationships/externalLink" Target="externalLinks/externalLink82.xml"/><Relationship Id="rId99" Type="http://schemas.openxmlformats.org/officeDocument/2006/relationships/externalLink" Target="externalLinks/externalLink87.xml"/><Relationship Id="rId101" Type="http://schemas.openxmlformats.org/officeDocument/2006/relationships/externalLink" Target="externalLinks/externalLink8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39" Type="http://schemas.openxmlformats.org/officeDocument/2006/relationships/externalLink" Target="externalLinks/externalLink27.xml"/><Relationship Id="rId109" Type="http://schemas.openxmlformats.org/officeDocument/2006/relationships/calcChain" Target="calcChain.xml"/><Relationship Id="rId34" Type="http://schemas.openxmlformats.org/officeDocument/2006/relationships/externalLink" Target="externalLinks/externalLink22.xml"/><Relationship Id="rId50" Type="http://schemas.openxmlformats.org/officeDocument/2006/relationships/externalLink" Target="externalLinks/externalLink38.xml"/><Relationship Id="rId55" Type="http://schemas.openxmlformats.org/officeDocument/2006/relationships/externalLink" Target="externalLinks/externalLink43.xml"/><Relationship Id="rId76" Type="http://schemas.openxmlformats.org/officeDocument/2006/relationships/externalLink" Target="externalLinks/externalLink64.xml"/><Relationship Id="rId97" Type="http://schemas.openxmlformats.org/officeDocument/2006/relationships/externalLink" Target="externalLinks/externalLink85.xml"/><Relationship Id="rId104" Type="http://schemas.openxmlformats.org/officeDocument/2006/relationships/externalLink" Target="externalLinks/externalLink92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9.xml"/><Relationship Id="rId92" Type="http://schemas.openxmlformats.org/officeDocument/2006/relationships/externalLink" Target="externalLinks/externalLink8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jamin.melendez/Downloads/ENERO%202010/CONTROL%20DIARIO%20DE%20EMERGENCIAS%202010-ENER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jamin.melendez/Downloads/OCTUBRE%202010/CONTROL%20DE%20EMERGENCIAS%20OCTUBRE%202010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jamin.melendez/Downloads/NOVIEMBRE%202010/CONTROL%20DE%20EMERGENCIAS%20NOV.%202010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jamin.melendez/Downloads/DICIEMBRE%202010/CONTROL%20DE%20EMERGENCIAS%20DIC.%202010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jamin.melendez/Downloads/ENERO%202011/CONTROL%20DE%20EMERGENCIAS%20ENERO%202011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jamin.melendez/Downloads/FEBRERO%202011/CONTROL%20DE%20EMERGENCIAS%20FEB.%202011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jamin.melendez/Downloads/MARZO%202011/CONTROL%20DE%20EMERGENCIAS%20MARZO%20201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jamin.melendez/Downloads/ABRIL%202011/CONTROL%20DE%20EMERGENCIAS%20ABRIL%202011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jamin.melendez/Downloads/MAYO%202011/CONTROL%20DE%20EMERGENCIAS%20MAYO%202011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rmida/Mis%20documentos/Respaldo%20de%20estad&#237;sticas%202011-2012/CUADROS%20DE%20ESTADISTICAS%20DE%20EMERGENCIAS%202010-2011/JUNIO%202011/CONTROL%20DE%20EMERGENCIAS%20JUNIO%202011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jamin.melendez/Downloads/JULIO%202011/CONTROL%20DE%20EMERGENCIAS%20JULIO%20201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jamin.melendez/Downloads/FEBRERO%202010/CONTROL%20DIARIO%20DE%20EMERGENCIAS%202010-FEBRERO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jamin.melendez/Downloads/AGOSTO%202011/CONTROL%20DE%20EMERGENCIAS%20AGOSTO%202011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jamin.melendez/Downloads/SEPTIEMBRE%202011/CONTROL%20DE%20EMERGENCIAS%20SEPT.%202011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jamin.melendez/Downloads/OCTUBRE%202011/CONTROL%20DE%20EMERGENCIAS%20OCT.%202011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jamin.melendez/Downloads/NOVIEMBRE%202011/CONTROL%20DE%20EMERGENCIAS%20NOV.%202011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jamin.melendez/Downloads/DICIEMBRE%202011/CONTROL%20DE%20EMERGENCIAS%20DIC.%202011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jamin.melendez/Downloads/ENERO%202012/CONTROL%20DE%20EMERGENCIAS%20ENERO%202012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jamin.melendez/Downloads/FEBRERO%202012/CONTROL%20DE%20EMERGENCIAS%20FEB.%202012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jamin.melendez/Downloads/MARZO%202012/CONTROL%20DE%20EMERGENCIAS%20MARZO%202012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jamin.melendez/Downloads/ABRIL%202012/CONTROL%20DE%20EMERGENCIAS%20ABRIL%202012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jamin.melendez/Downloads/MAYO%202012/CONTROL%20DE%20EMERGENCIAS%20MAYO%20201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jamin.melendez/Downloads/MARZO%202010%20control%20diario%20y%20c.%20comparativo%20act.%20a%20diario/CONTROL%20DE%20EMERGENCIAS%20MARZO-2010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jamin.melendez/Downloads/JUNIO%202012/CONTROL%20DE%20EMERGENCIAS%20JUNIO%202012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jamin.melendez/Downloads/JULIO%202012/CONTROL%20DE%20EMERGENCIAS%20JULIO%202012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jamin.melendez/Downloads/AGOSTO%202012/CONTROL%20DE%20EMERGENCIAS%20AGOSTO%202012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jamin.melendez/Downloads/SEPT.%202012/CONTROL%20DE%20EMERGENCIAS%20SEPT.%202012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jamin.melendez/Downloads/OCTUBRE%202012/CONTROL%20DE%20EMERGENCIAS%20OCTUBRE%202012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jamin.melendez/Downloads/NOVIEMBRE%202012/CONTROL%20DE%20EMERGENCIAS%20NOV.%202012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jamin.melendez/Downloads/DICIEMBRE%202012/CONTROL%20DE%20EMERGENCIAS%20DIC.%202012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jamin.melendez/Downloads/ENERO%202013/CONTROL%20DE%20EMERGENCIAS%20ENERO%202013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jamin.melendez/Downloads/FEBRERO%202013/CONTROL%20DE%20EMERGENCIAS%20FEB.%202013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jamin.melendez/Downloads/MARZO%202013/CONTROL%20DE%20EMERGENCIAS%20MARZO%2020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jamin.melendez/Downloads/ABRIL%202010/CONTROL%20DE%20EMERGENCIAS%20ABRIL%202010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jamin.melendez/Downloads/ABRIL%202013/CONTROL%20DE%20EMERGENCIAS%20ABRIL%202013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jamin.melendez/Downloads/MAYO%202013/CONTROL%20DE%20EMERGENCIAS%20MAYO%202013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jamin.melendez/Downloads/JUNIO%202013/CONTROL%20DE%20EMERGENCIAS%20JUNIO%202013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jamin.melendez/Downloads/JULIO%202013/CONTROL%20DE%20EMERGENCIAS%20JULIO%202013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jamin.melendez/Downloads/AGOSTO%202013/CONTROL%20DE%20EMERGENCIAS%20AGOSTO%202013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jamin.melendez/Downloads/SEPTIEMBRE%202013/CONTROL%20DE%20EMERGENCIAS%20SEPT.%202013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jamin.melendez/Downloads/OCTUBRE%202013/CONTROL%20DE%20EMERGENCIAS%20OCTUBRE%202013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jamin.melendez/Downloads/NOVIEMBRE%202013/CONTROL%20DE%20EMERGENCIAS%20NOV.%202013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jamin.melendez/Downloads/DICIEMBRE%202013/CONTROL%20DE%20EMERGENCIAS%20DICIEMBRE%202013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jamin.melendez/Downloads/ENERO%202014/CONTROL%20DE%20EMERGENCIAS%20ENERO%20201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jamin.melendez/Downloads/MAYO%202010/CONTROL%20DE%20EMERGENCIAS%20MAYO%202010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jamin.melendez/Downloads/FEBRERO%202014/CONTROL%20DE%20EMERGENCIAS%20FEB.%202014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jamin.melendez/Downloads/MARZO%202014/CONTROL%20DE%20EMERGENCIAS%20MARZO%202014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sa.canales/Desktop/DAYSI/ABRIL%202014/CONTROL%20DE%20EMERGENCIAS%20ABRIL%202014%20DAYSI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sa.canales/Desktop/DAYSI/MAYO%202014/CONTROL%20DE%20EMERGENCIAS%20MAYO%202014.xlsx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sa.canales/Desktop/DAYSI/JUNIO%202014/CONTROL%20DE%20EMERGENCIAS%20JUNIO%202014.xlsx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sa.canales/Desktop/DAYSI/JULIO%202014/CONTROL%20DE%20EMERGENCIAS%20JULIO%202014.xlsx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jamin.melendez/Downloads/AGOSTO%202014/CONTROL%20DE%20EMERGENCIAS%20AGOSTO%202014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jamin.melendez/Downloads/SEPTIEMBRE%202014/CONTROL%20DE%20EMERGENCIAS%20SEPT.%202014.xlsx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jamin.melendez/Downloads/OCTUBRE%202014/CONTROL%20DE%20EMERGENCIAS%20OCTUBRE%202014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jamin.melendez/Downloads/NOVIEMBRE%202014/CONTROL%20DE%20EMERGENCIAS%20NOV.%20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jamin.melendez/Downloads/JUNIO%202010/CONTROL%20DE%20EMERGENCIAS%20JUNIO%202010.xlsx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jamin.melendez/Downloads/DICIEMBRE%202014/CONTROL%20DE%20EMERGENCIAS%20DICIEMBRE%202014.xlsx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jamin.melendez/Downloads/ENERO%202015/CONTROL%20DE%20EMERGENCIAS%20ENERO%202015.xlsx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jamin.melendez/Downloads/FEBRERO%202015/CONTROL%20DE%20EMERGENCIAS%20FEB.%202015.xlsx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jamin.melendez/Downloads/MARZO%202015/CONTROL%20DE%20EMERGENCIAS%20MARZO%202015.xlsx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jamin.melendez/Downloads/ABRIL%202015/CONTROL%20DE%20EMERGENCIAS%20ABRIL%202015.xlsx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jamin.melendez/Downloads/MAYO%202015/CONTROL%20DE%20EMERGENCIAS%20MAYO%202015.xlsx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jamin.melendez/Downloads/JUNIO%202015/CONTROL%20DE%20EMERGENCIAS%20JUNIO%202015.xlsx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jamin.melendez/Downloads/JULIO%202015/CONTROL%20DE%20EMERGENCIAS%20JULIO%202015.xlsx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jamin.melendez/Downloads/AGOSTO%202015/CONTROL%20DE%20EMERGENCIAS%20AGOSTO%202015.xlsx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jamin.melendez/Downloads/SEPTIEMBRE%202015/CONTROL%20DE%20EMERGENCIAS%20SEPT.%20201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jamin.melendez/Downloads/JULIO%202010/CONTROL%20DE%20EMERGENCIAS%20JULIO%202010.xlsx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jamin.melendez/Downloads/OCTUBRE%202015/CONTROL%20DE%20EMERGENCIAS%20OCTUBRE%202015.xlsx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jamin.melendez/Downloads/NOVIEMBRE%202015/CONTROL%20DE%20EMERGENCIAS%20NOV.%202015.xlsx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jamin.melendez/Downloads/DICIEMBRE%202015/CONTROL%20DE%20EMERGENCIAS%20DICIEMBRE%202015.xlsx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jamin.melendez/Downloads/ENERO%202016/CONTROL%20DE%20EMERGENCIAS%20ENERO%202016.xlsx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jamin.melendez/Downloads/FEBRERO%202016/CONTROL%20DE%20EMERGENCIAS%20FEB.%202016.xlsx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jamin.melendez/Downloads/MARZO%202016/CONTROL%20DE%20EMERGENCIAS%20MARZO%202016.xlsx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jamin.melendez/Downloads/ABRIL%202016/CONTROL%20DE%20EMERGENCIAS%20ABRIL%202016.xlsx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jamin.melendez/Downloads/MAYO%202016/CONTROL%20DE%20EMERGENCIAS%20MAYO%202016.xlsx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jamin.melendez/Downloads/JUNIO%202016/CONTROL%20DE%20EMERGENCIAS%20JUNIO%202016.xlsx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jamin.melendez/Downloads/JULIO%202016/CONTROL%20DE%20EMERGENCIAS%20JULIO%20201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jamin.melendez/Downloads/AGOSTO%202010/CONTROL%20DE%20EMERGENCIAS%20AGOSTO%202010.xlsx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jamin.melendez/Downloads/AGOSTO%202016/CONTROL%20DE%20EMERGENCIAS%20AGOSTO%202016.xlsx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jamin.melendez/Downloads/SEPTIEMBRE%202016/CONTROL%20DE%20EMERGENCIAS%20SEPT.%202016.xlsx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jamin.melendez/Downloads/OCTUBRE%202016/CONTROL%20DE%20EMERGENCIAS%20OCTUBRE%202016.xlsx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jamin.melendez/Downloads/NOVIEMBRE%202016/CONTROL%20DE%20EMERGENCIAS%20NOV.%202016.xlsx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jamin.melendez/Downloads/DICIEMBRE%202016/CONTROL%20DE%20EMERGENCIAS%20DICIEMBRE%202016.xlsx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jamin.melendez/Downloads/ENERO%202017/CONTROL%20DE%20EMERGENCIAS%20ENERO%202017.xlsx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jamin.melendez/Downloads/FEBRERO%202017/CONTROL%20DE%20EMERGENCIAS%20FEBRERO%202017.xlsx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jamin.melendez/Downloads/MARZO%202017/CONTROL%20DE%20EMERGENCIAS%20MARZO%202017.xlsx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jamin.melendez/Downloads/ABRIL%202017/CONTROL%20DE%20EMERGENCIAS%20ABRIL%202017.xlsx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jamin.melendez/Downloads/MAYO%202017/CONTROL%20DE%20EMERGENCIAS%20MAYO%202017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jamin.melendez/Downloads/SEPTIEMBRE%202010/CONTROL%20DE%20EMERGENCIAS%20SEPT.%202010.xlsx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jamin.melendez/Downloads/JUNIO%202017/CONTROL%20DE%20EMERGENCIAS%20JUNIO%202017.xlsx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jamin.melendez/Downloads/JULIO%202017/CONTROL%20DE%20EMERGENCIAS%20JULIO%202017.xlsx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jamin.melendez/Downloads/AGOSTO%202017/CONTROL%20DE%20EMERGENCIAS%20AGOSTO%202017.xlsx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jamin.melendez/Downloads/SEPTIEMBRE%202017/CONTROL%20DE%20EMERGENCIAS%20SEPT.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MEN"/>
      <sheetName val="SEC"/>
      <sheetName val="SEC-ORI"/>
    </sheetNames>
    <sheetDataSet>
      <sheetData sheetId="0" refreshError="1">
        <row r="7">
          <cell r="AG7">
            <v>263</v>
          </cell>
        </row>
        <row r="8">
          <cell r="AG8">
            <v>16</v>
          </cell>
        </row>
        <row r="9">
          <cell r="AG9">
            <v>12</v>
          </cell>
        </row>
        <row r="10">
          <cell r="AG10">
            <v>7</v>
          </cell>
        </row>
        <row r="11">
          <cell r="AG11">
            <v>46</v>
          </cell>
        </row>
        <row r="13">
          <cell r="AG13">
            <v>11</v>
          </cell>
        </row>
        <row r="14">
          <cell r="AG14">
            <v>0</v>
          </cell>
        </row>
        <row r="15">
          <cell r="AG15">
            <v>0</v>
          </cell>
        </row>
        <row r="16">
          <cell r="AG16">
            <v>9</v>
          </cell>
        </row>
        <row r="17">
          <cell r="AG17">
            <v>0</v>
          </cell>
        </row>
        <row r="18">
          <cell r="AG18">
            <v>6</v>
          </cell>
        </row>
        <row r="19">
          <cell r="AG19">
            <v>0</v>
          </cell>
        </row>
        <row r="20">
          <cell r="AG20">
            <v>0</v>
          </cell>
        </row>
        <row r="21">
          <cell r="AG21">
            <v>0</v>
          </cell>
        </row>
        <row r="23">
          <cell r="AG23">
            <v>0</v>
          </cell>
        </row>
        <row r="24">
          <cell r="AG24">
            <v>6</v>
          </cell>
        </row>
        <row r="25">
          <cell r="AG25">
            <v>0</v>
          </cell>
        </row>
        <row r="26">
          <cell r="AG26">
            <v>0</v>
          </cell>
        </row>
        <row r="27">
          <cell r="AG27">
            <v>0</v>
          </cell>
        </row>
        <row r="29">
          <cell r="AG29">
            <v>5</v>
          </cell>
        </row>
        <row r="30">
          <cell r="AG30">
            <v>0</v>
          </cell>
        </row>
        <row r="31">
          <cell r="AG31">
            <v>15</v>
          </cell>
        </row>
        <row r="32">
          <cell r="AG32">
            <v>14</v>
          </cell>
        </row>
        <row r="33">
          <cell r="AG33">
            <v>6</v>
          </cell>
        </row>
        <row r="34">
          <cell r="AG34">
            <v>7</v>
          </cell>
        </row>
        <row r="35">
          <cell r="AG35">
            <v>130</v>
          </cell>
        </row>
        <row r="36">
          <cell r="AG36">
            <v>21</v>
          </cell>
        </row>
        <row r="37">
          <cell r="AG37">
            <v>4</v>
          </cell>
        </row>
        <row r="40">
          <cell r="AG40">
            <v>16</v>
          </cell>
        </row>
        <row r="41">
          <cell r="AG41">
            <v>45</v>
          </cell>
        </row>
        <row r="44">
          <cell r="AG44">
            <v>0</v>
          </cell>
        </row>
        <row r="45">
          <cell r="AG45">
            <v>2</v>
          </cell>
        </row>
        <row r="46">
          <cell r="AG46">
            <v>1</v>
          </cell>
        </row>
        <row r="47">
          <cell r="AG47">
            <v>5</v>
          </cell>
        </row>
        <row r="48">
          <cell r="AG48">
            <v>42</v>
          </cell>
        </row>
        <row r="49">
          <cell r="AG49">
            <v>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MEN"/>
      <sheetName val="SEC-ORI"/>
      <sheetName val="SEC"/>
      <sheetName val="detalle"/>
    </sheetNames>
    <sheetDataSet>
      <sheetData sheetId="0">
        <row r="7">
          <cell r="AG7">
            <v>7</v>
          </cell>
        </row>
        <row r="8">
          <cell r="AG8">
            <v>1</v>
          </cell>
        </row>
        <row r="9">
          <cell r="AG9">
            <v>6</v>
          </cell>
        </row>
        <row r="10">
          <cell r="AG10">
            <v>20</v>
          </cell>
        </row>
        <row r="11">
          <cell r="AG11">
            <v>18</v>
          </cell>
        </row>
        <row r="12">
          <cell r="AG12">
            <v>7</v>
          </cell>
        </row>
        <row r="13">
          <cell r="AG13">
            <v>0</v>
          </cell>
        </row>
        <row r="14">
          <cell r="AG14">
            <v>0</v>
          </cell>
        </row>
        <row r="15">
          <cell r="AG15">
            <v>1</v>
          </cell>
        </row>
        <row r="16">
          <cell r="AG16">
            <v>1</v>
          </cell>
        </row>
        <row r="17">
          <cell r="AG17">
            <v>0</v>
          </cell>
        </row>
        <row r="18">
          <cell r="AG18">
            <v>4</v>
          </cell>
        </row>
        <row r="19">
          <cell r="AG19">
            <v>0</v>
          </cell>
        </row>
        <row r="20">
          <cell r="AG20">
            <v>0</v>
          </cell>
        </row>
        <row r="21">
          <cell r="AG21">
            <v>1</v>
          </cell>
        </row>
        <row r="22">
          <cell r="AG22">
            <v>3</v>
          </cell>
        </row>
        <row r="23">
          <cell r="AG23">
            <v>0</v>
          </cell>
        </row>
        <row r="24">
          <cell r="AG24">
            <v>3</v>
          </cell>
        </row>
        <row r="25">
          <cell r="AG25">
            <v>1</v>
          </cell>
        </row>
        <row r="26">
          <cell r="AG26">
            <v>0</v>
          </cell>
        </row>
        <row r="27">
          <cell r="AG27">
            <v>0</v>
          </cell>
        </row>
        <row r="28">
          <cell r="AG28">
            <v>0</v>
          </cell>
        </row>
        <row r="29">
          <cell r="AG29">
            <v>0</v>
          </cell>
        </row>
        <row r="30">
          <cell r="AG30">
            <v>0</v>
          </cell>
        </row>
        <row r="31">
          <cell r="AG31">
            <v>16</v>
          </cell>
        </row>
        <row r="32">
          <cell r="AG32">
            <v>6</v>
          </cell>
        </row>
        <row r="33">
          <cell r="AG33">
            <v>5</v>
          </cell>
        </row>
        <row r="34">
          <cell r="AG34">
            <v>7</v>
          </cell>
        </row>
        <row r="35">
          <cell r="AG35">
            <v>51</v>
          </cell>
        </row>
        <row r="36">
          <cell r="AG36">
            <v>17</v>
          </cell>
        </row>
        <row r="37">
          <cell r="AG37">
            <v>5</v>
          </cell>
        </row>
        <row r="38">
          <cell r="AG38">
            <v>1</v>
          </cell>
        </row>
        <row r="39">
          <cell r="AG39">
            <v>0</v>
          </cell>
        </row>
        <row r="40">
          <cell r="AG40">
            <v>17</v>
          </cell>
        </row>
        <row r="41">
          <cell r="AG41">
            <v>35</v>
          </cell>
        </row>
        <row r="42">
          <cell r="AG42">
            <v>0</v>
          </cell>
        </row>
        <row r="43">
          <cell r="AG43">
            <v>0</v>
          </cell>
        </row>
        <row r="44">
          <cell r="AG44">
            <v>1</v>
          </cell>
        </row>
        <row r="45">
          <cell r="AG45">
            <v>0</v>
          </cell>
        </row>
        <row r="46">
          <cell r="AG46">
            <v>2</v>
          </cell>
        </row>
        <row r="47">
          <cell r="AG47">
            <v>12</v>
          </cell>
        </row>
        <row r="48">
          <cell r="AG48">
            <v>8</v>
          </cell>
        </row>
        <row r="49">
          <cell r="AG49">
            <v>0</v>
          </cell>
        </row>
        <row r="50">
          <cell r="AG50">
            <v>1</v>
          </cell>
        </row>
        <row r="51">
          <cell r="AG51">
            <v>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MEN"/>
      <sheetName val="SEC-ORI"/>
      <sheetName val="SEC"/>
      <sheetName val="detalle"/>
    </sheetNames>
    <sheetDataSet>
      <sheetData sheetId="0">
        <row r="7">
          <cell r="AG7">
            <v>18</v>
          </cell>
        </row>
        <row r="8">
          <cell r="AG8">
            <v>9</v>
          </cell>
        </row>
        <row r="9">
          <cell r="AG9">
            <v>12</v>
          </cell>
        </row>
        <row r="10">
          <cell r="AG10">
            <v>12</v>
          </cell>
        </row>
        <row r="11">
          <cell r="AG11">
            <v>25</v>
          </cell>
        </row>
        <row r="12">
          <cell r="AG12">
            <v>6</v>
          </cell>
        </row>
        <row r="13">
          <cell r="AG13">
            <v>1</v>
          </cell>
        </row>
        <row r="14">
          <cell r="AG14">
            <v>0</v>
          </cell>
        </row>
        <row r="15">
          <cell r="AG15">
            <v>0</v>
          </cell>
        </row>
        <row r="16">
          <cell r="AG16">
            <v>3</v>
          </cell>
        </row>
        <row r="17">
          <cell r="AG17">
            <v>0</v>
          </cell>
        </row>
        <row r="18">
          <cell r="AG18">
            <v>6</v>
          </cell>
        </row>
        <row r="19">
          <cell r="AG19">
            <v>0</v>
          </cell>
        </row>
        <row r="20">
          <cell r="AG20">
            <v>0</v>
          </cell>
        </row>
        <row r="21">
          <cell r="AG21">
            <v>0</v>
          </cell>
        </row>
        <row r="22">
          <cell r="AG22">
            <v>0</v>
          </cell>
        </row>
        <row r="23">
          <cell r="AG23">
            <v>1</v>
          </cell>
        </row>
        <row r="24">
          <cell r="AG24">
            <v>3</v>
          </cell>
        </row>
        <row r="25">
          <cell r="AG25">
            <v>3</v>
          </cell>
        </row>
        <row r="26">
          <cell r="AG26">
            <v>0</v>
          </cell>
        </row>
        <row r="27">
          <cell r="AG27">
            <v>0</v>
          </cell>
        </row>
        <row r="28">
          <cell r="AG28">
            <v>2</v>
          </cell>
        </row>
        <row r="29">
          <cell r="AG29">
            <v>0</v>
          </cell>
        </row>
        <row r="30">
          <cell r="AG30">
            <v>0</v>
          </cell>
        </row>
        <row r="31">
          <cell r="AG31">
            <v>7</v>
          </cell>
        </row>
        <row r="32">
          <cell r="AG32">
            <v>11</v>
          </cell>
        </row>
        <row r="33">
          <cell r="AG33">
            <v>5</v>
          </cell>
        </row>
        <row r="34">
          <cell r="AG34">
            <v>5</v>
          </cell>
        </row>
        <row r="35">
          <cell r="AG35">
            <v>107</v>
          </cell>
        </row>
        <row r="36">
          <cell r="AG36">
            <v>15</v>
          </cell>
        </row>
        <row r="37">
          <cell r="AG37">
            <v>7</v>
          </cell>
        </row>
        <row r="38">
          <cell r="AG38">
            <v>0</v>
          </cell>
        </row>
        <row r="39">
          <cell r="AG39">
            <v>0</v>
          </cell>
        </row>
        <row r="40">
          <cell r="AG40">
            <v>14</v>
          </cell>
        </row>
        <row r="41">
          <cell r="AG41">
            <v>46</v>
          </cell>
        </row>
        <row r="42">
          <cell r="AG42">
            <v>0</v>
          </cell>
        </row>
        <row r="43">
          <cell r="AG43">
            <v>0</v>
          </cell>
        </row>
        <row r="44">
          <cell r="AG44">
            <v>0</v>
          </cell>
        </row>
        <row r="45">
          <cell r="AG45">
            <v>0</v>
          </cell>
        </row>
        <row r="46">
          <cell r="AG46">
            <v>0</v>
          </cell>
        </row>
        <row r="47">
          <cell r="AG47">
            <v>14</v>
          </cell>
        </row>
        <row r="48">
          <cell r="AG48">
            <v>14</v>
          </cell>
        </row>
        <row r="49">
          <cell r="AG49">
            <v>0</v>
          </cell>
        </row>
        <row r="50">
          <cell r="AG50">
            <v>0</v>
          </cell>
        </row>
        <row r="51">
          <cell r="AG51">
            <v>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MEN"/>
      <sheetName val="SEC-ORI"/>
      <sheetName val="SEC"/>
      <sheetName val="detalle"/>
    </sheetNames>
    <sheetDataSet>
      <sheetData sheetId="0">
        <row r="7">
          <cell r="AG7">
            <v>141</v>
          </cell>
        </row>
        <row r="8">
          <cell r="AG8">
            <v>24</v>
          </cell>
        </row>
        <row r="9">
          <cell r="AG9">
            <v>44</v>
          </cell>
        </row>
        <row r="10">
          <cell r="AG10">
            <v>13</v>
          </cell>
        </row>
        <row r="11">
          <cell r="AG11">
            <v>43</v>
          </cell>
        </row>
        <row r="12">
          <cell r="AG12">
            <v>7</v>
          </cell>
        </row>
        <row r="13">
          <cell r="AG13">
            <v>0</v>
          </cell>
        </row>
        <row r="14">
          <cell r="AG14">
            <v>0</v>
          </cell>
        </row>
        <row r="15">
          <cell r="AG15">
            <v>0</v>
          </cell>
        </row>
        <row r="16">
          <cell r="AG16">
            <v>1</v>
          </cell>
        </row>
        <row r="17">
          <cell r="AG17">
            <v>1</v>
          </cell>
        </row>
        <row r="18">
          <cell r="AG18">
            <v>15</v>
          </cell>
        </row>
        <row r="19">
          <cell r="AG19">
            <v>0</v>
          </cell>
        </row>
        <row r="20">
          <cell r="AG20">
            <v>0</v>
          </cell>
        </row>
        <row r="21">
          <cell r="AG21">
            <v>1</v>
          </cell>
        </row>
        <row r="22">
          <cell r="AG22">
            <v>1</v>
          </cell>
        </row>
        <row r="23">
          <cell r="AG23">
            <v>0</v>
          </cell>
        </row>
        <row r="24">
          <cell r="AG24">
            <v>6</v>
          </cell>
        </row>
        <row r="25">
          <cell r="AG25">
            <v>1</v>
          </cell>
        </row>
        <row r="26">
          <cell r="AG26">
            <v>0</v>
          </cell>
        </row>
        <row r="27">
          <cell r="AG27">
            <v>1</v>
          </cell>
        </row>
        <row r="28">
          <cell r="AG28">
            <v>2</v>
          </cell>
        </row>
        <row r="29">
          <cell r="AG29">
            <v>3</v>
          </cell>
        </row>
        <row r="30">
          <cell r="AG30">
            <v>0</v>
          </cell>
        </row>
        <row r="31">
          <cell r="AG31">
            <v>10</v>
          </cell>
        </row>
        <row r="32">
          <cell r="AG32">
            <v>3</v>
          </cell>
        </row>
        <row r="33">
          <cell r="AG33">
            <v>4</v>
          </cell>
        </row>
        <row r="34">
          <cell r="AG34">
            <v>7</v>
          </cell>
        </row>
        <row r="35">
          <cell r="AG35">
            <v>74</v>
          </cell>
        </row>
        <row r="36">
          <cell r="AG36">
            <v>15</v>
          </cell>
        </row>
        <row r="37">
          <cell r="AG37">
            <v>4</v>
          </cell>
        </row>
        <row r="38">
          <cell r="AG38">
            <v>3</v>
          </cell>
        </row>
        <row r="39">
          <cell r="AG39">
            <v>0</v>
          </cell>
        </row>
        <row r="40">
          <cell r="AG40">
            <v>9</v>
          </cell>
        </row>
        <row r="41">
          <cell r="AG41">
            <v>26</v>
          </cell>
        </row>
        <row r="42">
          <cell r="AG42">
            <v>0</v>
          </cell>
        </row>
        <row r="43">
          <cell r="AG43">
            <v>0</v>
          </cell>
        </row>
        <row r="44">
          <cell r="AG44">
            <v>0</v>
          </cell>
        </row>
        <row r="45">
          <cell r="AG45">
            <v>0</v>
          </cell>
        </row>
        <row r="46">
          <cell r="AG46">
            <v>0</v>
          </cell>
        </row>
        <row r="47">
          <cell r="AG47">
            <v>5</v>
          </cell>
        </row>
        <row r="48">
          <cell r="AG48">
            <v>31</v>
          </cell>
        </row>
        <row r="49">
          <cell r="AG49">
            <v>0</v>
          </cell>
        </row>
        <row r="50">
          <cell r="AG50">
            <v>0</v>
          </cell>
        </row>
        <row r="51">
          <cell r="AG51">
            <v>0</v>
          </cell>
        </row>
      </sheetData>
      <sheetData sheetId="1" refreshError="1"/>
      <sheetData sheetId="2" refreshError="1"/>
      <sheetData sheetId="3" refreshError="1"/>
      <sheetData sheetId="4">
        <row r="3">
          <cell r="AO3">
            <v>70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MEN"/>
      <sheetName val="SEC-ORI"/>
      <sheetName val="SEC"/>
      <sheetName val="detalle"/>
    </sheetNames>
    <sheetDataSet>
      <sheetData sheetId="0" refreshError="1">
        <row r="7">
          <cell r="AG7">
            <v>217</v>
          </cell>
        </row>
        <row r="8">
          <cell r="AG8">
            <v>46</v>
          </cell>
        </row>
        <row r="9">
          <cell r="AG9">
            <v>46</v>
          </cell>
        </row>
        <row r="10">
          <cell r="AG10">
            <v>21</v>
          </cell>
        </row>
        <row r="11">
          <cell r="AG11">
            <v>46</v>
          </cell>
        </row>
        <row r="12">
          <cell r="AG12">
            <v>7</v>
          </cell>
        </row>
        <row r="13">
          <cell r="AG13">
            <v>4</v>
          </cell>
        </row>
        <row r="14">
          <cell r="AG14">
            <v>0</v>
          </cell>
        </row>
        <row r="15">
          <cell r="AG15">
            <v>0</v>
          </cell>
        </row>
        <row r="16">
          <cell r="AG16">
            <v>2</v>
          </cell>
        </row>
        <row r="17">
          <cell r="AG17">
            <v>1</v>
          </cell>
        </row>
        <row r="18">
          <cell r="AG18">
            <v>6</v>
          </cell>
        </row>
        <row r="19">
          <cell r="AG19">
            <v>0</v>
          </cell>
        </row>
        <row r="20">
          <cell r="AG20">
            <v>1</v>
          </cell>
        </row>
        <row r="21">
          <cell r="AG21">
            <v>1</v>
          </cell>
        </row>
        <row r="22">
          <cell r="AG22">
            <v>2</v>
          </cell>
        </row>
        <row r="23">
          <cell r="AG23">
            <v>0</v>
          </cell>
        </row>
        <row r="24">
          <cell r="AG24">
            <v>7</v>
          </cell>
        </row>
        <row r="25">
          <cell r="AG25">
            <v>0</v>
          </cell>
        </row>
        <row r="26">
          <cell r="AG26">
            <v>1</v>
          </cell>
        </row>
        <row r="27">
          <cell r="AG27">
            <v>0</v>
          </cell>
        </row>
        <row r="28">
          <cell r="AG28">
            <v>1</v>
          </cell>
        </row>
        <row r="29">
          <cell r="AG29">
            <v>2</v>
          </cell>
        </row>
        <row r="30">
          <cell r="AG30">
            <v>1</v>
          </cell>
        </row>
        <row r="31">
          <cell r="AG31">
            <v>4</v>
          </cell>
        </row>
        <row r="32">
          <cell r="AG32">
            <v>3</v>
          </cell>
        </row>
        <row r="33">
          <cell r="AG33">
            <v>8</v>
          </cell>
        </row>
        <row r="34">
          <cell r="AG34">
            <v>3</v>
          </cell>
        </row>
        <row r="35">
          <cell r="AG35">
            <v>121</v>
          </cell>
        </row>
        <row r="36">
          <cell r="AG36">
            <v>21</v>
          </cell>
        </row>
        <row r="37">
          <cell r="AG37">
            <v>6</v>
          </cell>
        </row>
        <row r="38">
          <cell r="AG38">
            <v>2</v>
          </cell>
        </row>
        <row r="39">
          <cell r="AG39">
            <v>0</v>
          </cell>
        </row>
        <row r="40">
          <cell r="AG40">
            <v>19</v>
          </cell>
        </row>
        <row r="41">
          <cell r="AG41">
            <v>35</v>
          </cell>
        </row>
        <row r="42">
          <cell r="AG42">
            <v>0</v>
          </cell>
        </row>
        <row r="43">
          <cell r="AG43">
            <v>0</v>
          </cell>
        </row>
        <row r="44">
          <cell r="AG44">
            <v>0</v>
          </cell>
        </row>
        <row r="45">
          <cell r="AG45">
            <v>0</v>
          </cell>
        </row>
        <row r="46">
          <cell r="AG46">
            <v>0</v>
          </cell>
        </row>
        <row r="47">
          <cell r="AG47">
            <v>5</v>
          </cell>
        </row>
        <row r="48">
          <cell r="AG48">
            <v>36</v>
          </cell>
        </row>
        <row r="49">
          <cell r="AG49">
            <v>0</v>
          </cell>
        </row>
        <row r="50">
          <cell r="AG50">
            <v>0</v>
          </cell>
        </row>
        <row r="51">
          <cell r="AG51">
            <v>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MEN"/>
      <sheetName val="SEC-ORI"/>
      <sheetName val="SEC"/>
      <sheetName val="detalle"/>
    </sheetNames>
    <sheetDataSet>
      <sheetData sheetId="0">
        <row r="7">
          <cell r="AG7">
            <v>205</v>
          </cell>
        </row>
        <row r="8">
          <cell r="AG8">
            <v>38</v>
          </cell>
        </row>
        <row r="9">
          <cell r="AG9">
            <v>34</v>
          </cell>
        </row>
        <row r="10">
          <cell r="AG10">
            <v>8</v>
          </cell>
        </row>
        <row r="11">
          <cell r="AG11">
            <v>32</v>
          </cell>
        </row>
        <row r="12">
          <cell r="AG12">
            <v>5</v>
          </cell>
        </row>
        <row r="13">
          <cell r="AG13">
            <v>0</v>
          </cell>
        </row>
        <row r="14">
          <cell r="AG14">
            <v>1</v>
          </cell>
        </row>
        <row r="15">
          <cell r="AG15">
            <v>0</v>
          </cell>
        </row>
        <row r="16">
          <cell r="AG16">
            <v>4</v>
          </cell>
        </row>
        <row r="17">
          <cell r="AG17">
            <v>0</v>
          </cell>
        </row>
        <row r="18">
          <cell r="AG18">
            <v>7</v>
          </cell>
        </row>
        <row r="19">
          <cell r="AG19">
            <v>0</v>
          </cell>
        </row>
        <row r="20">
          <cell r="AG20">
            <v>1</v>
          </cell>
        </row>
        <row r="21">
          <cell r="AG21">
            <v>0</v>
          </cell>
        </row>
        <row r="22">
          <cell r="AG22">
            <v>0</v>
          </cell>
        </row>
        <row r="23">
          <cell r="AG23">
            <v>0</v>
          </cell>
        </row>
        <row r="24">
          <cell r="AG24">
            <v>6</v>
          </cell>
        </row>
        <row r="25">
          <cell r="AG25">
            <v>4</v>
          </cell>
        </row>
        <row r="26">
          <cell r="AG26">
            <v>0</v>
          </cell>
        </row>
        <row r="27">
          <cell r="AG27">
            <v>0</v>
          </cell>
        </row>
        <row r="28">
          <cell r="AG28">
            <v>0</v>
          </cell>
        </row>
        <row r="29">
          <cell r="AG29">
            <v>5</v>
          </cell>
        </row>
        <row r="30">
          <cell r="AG30">
            <v>0</v>
          </cell>
        </row>
        <row r="31">
          <cell r="AG31">
            <v>10</v>
          </cell>
        </row>
        <row r="32">
          <cell r="AG32">
            <v>4</v>
          </cell>
        </row>
        <row r="33">
          <cell r="AG33">
            <v>10</v>
          </cell>
        </row>
        <row r="34">
          <cell r="AG34">
            <v>3</v>
          </cell>
        </row>
        <row r="35">
          <cell r="AG35">
            <v>117</v>
          </cell>
        </row>
        <row r="36">
          <cell r="AG36">
            <v>31</v>
          </cell>
        </row>
        <row r="37">
          <cell r="AG37">
            <v>6</v>
          </cell>
        </row>
        <row r="38">
          <cell r="AG38">
            <v>3</v>
          </cell>
        </row>
        <row r="39">
          <cell r="AG39">
            <v>0</v>
          </cell>
        </row>
        <row r="40">
          <cell r="AG40">
            <v>10</v>
          </cell>
        </row>
        <row r="41">
          <cell r="AG41">
            <v>25</v>
          </cell>
        </row>
        <row r="42">
          <cell r="AG42">
            <v>0</v>
          </cell>
        </row>
        <row r="43">
          <cell r="AG43">
            <v>0</v>
          </cell>
        </row>
        <row r="44">
          <cell r="AG44">
            <v>0</v>
          </cell>
        </row>
        <row r="45">
          <cell r="AG45">
            <v>0</v>
          </cell>
        </row>
        <row r="46">
          <cell r="AG46">
            <v>1</v>
          </cell>
        </row>
        <row r="47">
          <cell r="AG47">
            <v>16</v>
          </cell>
        </row>
        <row r="48">
          <cell r="AG48">
            <v>47</v>
          </cell>
        </row>
        <row r="49">
          <cell r="AG49">
            <v>0</v>
          </cell>
        </row>
        <row r="50">
          <cell r="AG50">
            <v>0</v>
          </cell>
        </row>
        <row r="51">
          <cell r="AG51">
            <v>0</v>
          </cell>
        </row>
      </sheetData>
      <sheetData sheetId="1"/>
      <sheetData sheetId="2">
        <row r="7">
          <cell r="F7">
            <v>60</v>
          </cell>
        </row>
      </sheetData>
      <sheetData sheetId="3"/>
      <sheetData sheetId="4">
        <row r="3">
          <cell r="W3">
            <v>6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MEN"/>
      <sheetName val="SEC-ORI"/>
      <sheetName val="SEC"/>
      <sheetName val="detalle"/>
    </sheetNames>
    <sheetDataSet>
      <sheetData sheetId="0">
        <row r="7">
          <cell r="AG7">
            <v>169</v>
          </cell>
        </row>
        <row r="8">
          <cell r="AG8">
            <v>42</v>
          </cell>
        </row>
        <row r="9">
          <cell r="AG9">
            <v>20</v>
          </cell>
        </row>
        <row r="10">
          <cell r="AG10">
            <v>25</v>
          </cell>
        </row>
        <row r="11">
          <cell r="AG11">
            <v>38</v>
          </cell>
        </row>
        <row r="12">
          <cell r="AG12">
            <v>7</v>
          </cell>
        </row>
        <row r="13">
          <cell r="AG13">
            <v>2</v>
          </cell>
        </row>
        <row r="14">
          <cell r="AG14">
            <v>0</v>
          </cell>
        </row>
        <row r="15">
          <cell r="AG15">
            <v>0</v>
          </cell>
        </row>
        <row r="16">
          <cell r="AG16">
            <v>1</v>
          </cell>
        </row>
        <row r="17">
          <cell r="AG17">
            <v>1</v>
          </cell>
        </row>
        <row r="18">
          <cell r="AG18">
            <v>9</v>
          </cell>
        </row>
        <row r="19">
          <cell r="AG19">
            <v>1</v>
          </cell>
        </row>
        <row r="20">
          <cell r="AG20">
            <v>2</v>
          </cell>
        </row>
        <row r="21">
          <cell r="AG21">
            <v>1</v>
          </cell>
        </row>
        <row r="22">
          <cell r="AG22">
            <v>1</v>
          </cell>
        </row>
        <row r="23">
          <cell r="AG23">
            <v>0</v>
          </cell>
        </row>
        <row r="24">
          <cell r="AG24">
            <v>6</v>
          </cell>
        </row>
        <row r="25">
          <cell r="AG25">
            <v>2</v>
          </cell>
        </row>
        <row r="26">
          <cell r="AG26">
            <v>0</v>
          </cell>
        </row>
        <row r="27">
          <cell r="AG27">
            <v>1</v>
          </cell>
        </row>
        <row r="28">
          <cell r="AG28">
            <v>0</v>
          </cell>
        </row>
        <row r="29">
          <cell r="AG29">
            <v>4</v>
          </cell>
        </row>
        <row r="30">
          <cell r="AG30">
            <v>1</v>
          </cell>
        </row>
        <row r="31">
          <cell r="AG31">
            <v>8</v>
          </cell>
        </row>
        <row r="32">
          <cell r="AG32">
            <v>13</v>
          </cell>
        </row>
        <row r="33">
          <cell r="AG33">
            <v>6</v>
          </cell>
        </row>
        <row r="34">
          <cell r="AG34">
            <v>1</v>
          </cell>
        </row>
        <row r="35">
          <cell r="AG35">
            <v>141</v>
          </cell>
        </row>
        <row r="36">
          <cell r="AG36">
            <v>29</v>
          </cell>
        </row>
        <row r="37">
          <cell r="AG37">
            <v>9</v>
          </cell>
        </row>
        <row r="38">
          <cell r="AG38">
            <v>0</v>
          </cell>
        </row>
        <row r="39">
          <cell r="AG39">
            <v>0</v>
          </cell>
        </row>
        <row r="40">
          <cell r="AG40">
            <v>21</v>
          </cell>
        </row>
        <row r="41">
          <cell r="AG41">
            <v>19</v>
          </cell>
        </row>
        <row r="42">
          <cell r="AG42">
            <v>0</v>
          </cell>
        </row>
        <row r="43">
          <cell r="AG43">
            <v>0</v>
          </cell>
        </row>
        <row r="44">
          <cell r="AG44">
            <v>0</v>
          </cell>
        </row>
        <row r="45">
          <cell r="AG45">
            <v>0</v>
          </cell>
        </row>
        <row r="46">
          <cell r="AG46">
            <v>2</v>
          </cell>
        </row>
        <row r="47">
          <cell r="AG47">
            <v>17</v>
          </cell>
        </row>
        <row r="48">
          <cell r="AG48">
            <v>38</v>
          </cell>
        </row>
        <row r="49">
          <cell r="AG49">
            <v>1</v>
          </cell>
        </row>
        <row r="50">
          <cell r="AG50">
            <v>1</v>
          </cell>
        </row>
        <row r="51">
          <cell r="AG51">
            <v>0</v>
          </cell>
        </row>
      </sheetData>
      <sheetData sheetId="1"/>
      <sheetData sheetId="2">
        <row r="7">
          <cell r="F7">
            <v>71</v>
          </cell>
        </row>
      </sheetData>
      <sheetData sheetId="3"/>
      <sheetData sheetId="4">
        <row r="3">
          <cell r="W3">
            <v>5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MEN"/>
      <sheetName val="SEC-ORI"/>
      <sheetName val="SEC"/>
      <sheetName val="detalle"/>
    </sheetNames>
    <sheetDataSet>
      <sheetData sheetId="0">
        <row r="7">
          <cell r="AG7">
            <v>77</v>
          </cell>
        </row>
        <row r="8">
          <cell r="AG8">
            <v>22</v>
          </cell>
        </row>
        <row r="9">
          <cell r="AG9">
            <v>1</v>
          </cell>
        </row>
        <row r="10">
          <cell r="AG10">
            <v>9</v>
          </cell>
        </row>
        <row r="11">
          <cell r="AG11">
            <v>31</v>
          </cell>
        </row>
        <row r="12">
          <cell r="AG12">
            <v>8</v>
          </cell>
        </row>
        <row r="13">
          <cell r="AG13">
            <v>2</v>
          </cell>
        </row>
        <row r="14">
          <cell r="AG14">
            <v>0</v>
          </cell>
        </row>
        <row r="15">
          <cell r="AG15">
            <v>0</v>
          </cell>
        </row>
        <row r="16">
          <cell r="AG16">
            <v>4</v>
          </cell>
        </row>
        <row r="17">
          <cell r="AG17">
            <v>0</v>
          </cell>
        </row>
        <row r="18">
          <cell r="AG18">
            <v>0</v>
          </cell>
        </row>
        <row r="19">
          <cell r="AG19">
            <v>0</v>
          </cell>
        </row>
        <row r="20">
          <cell r="AG20">
            <v>0</v>
          </cell>
        </row>
        <row r="21">
          <cell r="AG21">
            <v>0</v>
          </cell>
        </row>
        <row r="22">
          <cell r="AG22">
            <v>0</v>
          </cell>
        </row>
        <row r="23">
          <cell r="AG23">
            <v>0</v>
          </cell>
        </row>
        <row r="24">
          <cell r="AG24">
            <v>4</v>
          </cell>
        </row>
        <row r="25">
          <cell r="AG25">
            <v>1</v>
          </cell>
        </row>
        <row r="26">
          <cell r="AG26">
            <v>0</v>
          </cell>
        </row>
        <row r="27">
          <cell r="AG27">
            <v>0</v>
          </cell>
        </row>
        <row r="28">
          <cell r="AG28">
            <v>0</v>
          </cell>
        </row>
        <row r="29">
          <cell r="AG29">
            <v>4</v>
          </cell>
        </row>
        <row r="30">
          <cell r="AG30">
            <v>0</v>
          </cell>
        </row>
        <row r="31">
          <cell r="AG31">
            <v>9</v>
          </cell>
        </row>
        <row r="32">
          <cell r="AG32">
            <v>24</v>
          </cell>
        </row>
        <row r="33">
          <cell r="AG33">
            <v>11</v>
          </cell>
        </row>
        <row r="34">
          <cell r="AG34">
            <v>1</v>
          </cell>
        </row>
        <row r="35">
          <cell r="AG35">
            <v>126</v>
          </cell>
        </row>
        <row r="36">
          <cell r="AG36">
            <v>17</v>
          </cell>
        </row>
        <row r="37">
          <cell r="AG37">
            <v>4</v>
          </cell>
        </row>
        <row r="38">
          <cell r="AG38">
            <v>1</v>
          </cell>
        </row>
        <row r="39">
          <cell r="AG39">
            <v>0</v>
          </cell>
        </row>
        <row r="40">
          <cell r="AG40">
            <v>17</v>
          </cell>
        </row>
        <row r="41">
          <cell r="AG41">
            <v>18</v>
          </cell>
        </row>
        <row r="42">
          <cell r="AG42">
            <v>0</v>
          </cell>
        </row>
        <row r="43">
          <cell r="AG43">
            <v>0</v>
          </cell>
        </row>
        <row r="44">
          <cell r="AG44">
            <v>0</v>
          </cell>
        </row>
        <row r="45">
          <cell r="AG45">
            <v>0</v>
          </cell>
        </row>
        <row r="46">
          <cell r="AG46">
            <v>0</v>
          </cell>
        </row>
        <row r="47">
          <cell r="AG47">
            <v>11</v>
          </cell>
        </row>
        <row r="48">
          <cell r="AG48">
            <v>26</v>
          </cell>
        </row>
        <row r="49">
          <cell r="AG49">
            <v>0</v>
          </cell>
        </row>
        <row r="50">
          <cell r="AG50">
            <v>0</v>
          </cell>
        </row>
        <row r="51">
          <cell r="AG51">
            <v>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MEN"/>
      <sheetName val="SEC-ORI"/>
      <sheetName val="SEC"/>
      <sheetName val="detalle"/>
    </sheetNames>
    <sheetDataSet>
      <sheetData sheetId="0">
        <row r="7">
          <cell r="AG7">
            <v>20</v>
          </cell>
        </row>
        <row r="8">
          <cell r="AG8">
            <v>13</v>
          </cell>
        </row>
        <row r="9">
          <cell r="AG9">
            <v>1</v>
          </cell>
        </row>
        <row r="10">
          <cell r="AG10">
            <v>8</v>
          </cell>
        </row>
        <row r="11">
          <cell r="AG11">
            <v>21</v>
          </cell>
        </row>
        <row r="12">
          <cell r="AG12">
            <v>8</v>
          </cell>
        </row>
        <row r="13">
          <cell r="AG13">
            <v>1</v>
          </cell>
        </row>
        <row r="14">
          <cell r="AG14">
            <v>0</v>
          </cell>
        </row>
        <row r="15">
          <cell r="AG15">
            <v>0</v>
          </cell>
        </row>
        <row r="16">
          <cell r="AG16">
            <v>2</v>
          </cell>
        </row>
        <row r="17">
          <cell r="AG17">
            <v>0</v>
          </cell>
        </row>
        <row r="18">
          <cell r="AG18">
            <v>7</v>
          </cell>
        </row>
        <row r="19">
          <cell r="AG19">
            <v>0</v>
          </cell>
        </row>
        <row r="20">
          <cell r="AG20">
            <v>1</v>
          </cell>
        </row>
        <row r="21">
          <cell r="AG21">
            <v>2</v>
          </cell>
        </row>
        <row r="22">
          <cell r="AG22">
            <v>0</v>
          </cell>
        </row>
        <row r="23">
          <cell r="AG23">
            <v>0</v>
          </cell>
        </row>
        <row r="24">
          <cell r="AG24">
            <v>0</v>
          </cell>
        </row>
        <row r="25">
          <cell r="AG25">
            <v>4</v>
          </cell>
        </row>
        <row r="26">
          <cell r="AG26">
            <v>3</v>
          </cell>
        </row>
        <row r="27">
          <cell r="AG27">
            <v>0</v>
          </cell>
        </row>
        <row r="28">
          <cell r="AG28">
            <v>1</v>
          </cell>
        </row>
        <row r="29">
          <cell r="AG29">
            <v>0</v>
          </cell>
        </row>
        <row r="30">
          <cell r="AG30">
            <v>6</v>
          </cell>
        </row>
        <row r="31">
          <cell r="AG31">
            <v>0</v>
          </cell>
        </row>
        <row r="32">
          <cell r="AG32">
            <v>18</v>
          </cell>
        </row>
        <row r="33">
          <cell r="AG33">
            <v>11</v>
          </cell>
        </row>
        <row r="34">
          <cell r="AG34">
            <v>9</v>
          </cell>
        </row>
        <row r="35">
          <cell r="AG35">
            <v>4</v>
          </cell>
        </row>
        <row r="36">
          <cell r="AG36">
            <v>116</v>
          </cell>
        </row>
        <row r="37">
          <cell r="AG37">
            <v>14</v>
          </cell>
        </row>
        <row r="38">
          <cell r="AG38">
            <v>5</v>
          </cell>
        </row>
        <row r="39">
          <cell r="AG39">
            <v>2</v>
          </cell>
        </row>
        <row r="40">
          <cell r="AG40">
            <v>0</v>
          </cell>
        </row>
        <row r="41">
          <cell r="AG41">
            <v>14</v>
          </cell>
        </row>
        <row r="42">
          <cell r="AG42">
            <v>37</v>
          </cell>
        </row>
        <row r="43">
          <cell r="AG43">
            <v>0</v>
          </cell>
        </row>
        <row r="44">
          <cell r="AG44">
            <v>0</v>
          </cell>
        </row>
        <row r="45">
          <cell r="AG45">
            <v>0</v>
          </cell>
        </row>
        <row r="46">
          <cell r="AG46">
            <v>0</v>
          </cell>
        </row>
        <row r="47">
          <cell r="AG47">
            <v>1</v>
          </cell>
        </row>
        <row r="48">
          <cell r="AG48">
            <v>7</v>
          </cell>
        </row>
        <row r="49">
          <cell r="AG49">
            <v>11</v>
          </cell>
        </row>
        <row r="50">
          <cell r="AG50">
            <v>2</v>
          </cell>
        </row>
        <row r="51">
          <cell r="AG51">
            <v>0</v>
          </cell>
        </row>
        <row r="52">
          <cell r="AG52">
            <v>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MEN"/>
      <sheetName val="SEC-ORI"/>
      <sheetName val="SEC"/>
      <sheetName val="detalle"/>
    </sheetNames>
    <sheetDataSet>
      <sheetData sheetId="0">
        <row r="7">
          <cell r="AG7">
            <v>2</v>
          </cell>
        </row>
        <row r="8">
          <cell r="AG8">
            <v>0</v>
          </cell>
        </row>
        <row r="9">
          <cell r="AG9">
            <v>0</v>
          </cell>
        </row>
        <row r="10">
          <cell r="AG10">
            <v>11</v>
          </cell>
        </row>
        <row r="11">
          <cell r="AG11">
            <v>21</v>
          </cell>
        </row>
        <row r="12">
          <cell r="AG12">
            <v>5</v>
          </cell>
        </row>
        <row r="13">
          <cell r="AG13">
            <v>1</v>
          </cell>
        </row>
        <row r="14">
          <cell r="AG14">
            <v>0</v>
          </cell>
        </row>
        <row r="15">
          <cell r="AG15">
            <v>0</v>
          </cell>
        </row>
        <row r="16">
          <cell r="AG16">
            <v>4</v>
          </cell>
        </row>
        <row r="17">
          <cell r="AG17">
            <v>0</v>
          </cell>
        </row>
        <row r="18">
          <cell r="AG18">
            <v>5</v>
          </cell>
        </row>
        <row r="19">
          <cell r="AG19">
            <v>0</v>
          </cell>
        </row>
        <row r="20">
          <cell r="AG20">
            <v>0</v>
          </cell>
        </row>
        <row r="21">
          <cell r="AG21">
            <v>0</v>
          </cell>
        </row>
        <row r="22">
          <cell r="AG22">
            <v>2</v>
          </cell>
        </row>
        <row r="23">
          <cell r="AG23">
            <v>0</v>
          </cell>
        </row>
        <row r="24">
          <cell r="AG24">
            <v>0</v>
          </cell>
        </row>
        <row r="25">
          <cell r="AG25">
            <v>2</v>
          </cell>
        </row>
        <row r="26">
          <cell r="AG26">
            <v>1</v>
          </cell>
        </row>
        <row r="27">
          <cell r="AG27">
            <v>0</v>
          </cell>
        </row>
        <row r="28">
          <cell r="AG28">
            <v>0</v>
          </cell>
        </row>
        <row r="29">
          <cell r="AG29">
            <v>0</v>
          </cell>
        </row>
        <row r="30">
          <cell r="AG30">
            <v>2</v>
          </cell>
        </row>
        <row r="31">
          <cell r="AG31">
            <v>0</v>
          </cell>
        </row>
        <row r="32">
          <cell r="AG32">
            <v>39</v>
          </cell>
        </row>
        <row r="33">
          <cell r="AG33">
            <v>2</v>
          </cell>
        </row>
        <row r="34">
          <cell r="AG34">
            <v>5</v>
          </cell>
        </row>
        <row r="35">
          <cell r="AG35">
            <v>6</v>
          </cell>
        </row>
        <row r="36">
          <cell r="AG36">
            <v>91</v>
          </cell>
        </row>
        <row r="37">
          <cell r="AG37">
            <v>17</v>
          </cell>
        </row>
        <row r="38">
          <cell r="AG38">
            <v>6</v>
          </cell>
        </row>
        <row r="39">
          <cell r="AG39">
            <v>3</v>
          </cell>
        </row>
        <row r="40">
          <cell r="AG40">
            <v>0</v>
          </cell>
        </row>
        <row r="41">
          <cell r="AG41">
            <v>16</v>
          </cell>
        </row>
        <row r="42">
          <cell r="AG42">
            <v>39</v>
          </cell>
        </row>
        <row r="43">
          <cell r="AG43">
            <v>0</v>
          </cell>
        </row>
        <row r="44">
          <cell r="AG44">
            <v>0</v>
          </cell>
        </row>
        <row r="45">
          <cell r="AG45">
            <v>0</v>
          </cell>
        </row>
        <row r="46">
          <cell r="AG46">
            <v>0</v>
          </cell>
        </row>
        <row r="47">
          <cell r="AG47">
            <v>4</v>
          </cell>
        </row>
        <row r="48">
          <cell r="AG48">
            <v>6</v>
          </cell>
        </row>
        <row r="49">
          <cell r="AG49">
            <v>12</v>
          </cell>
        </row>
        <row r="50">
          <cell r="AG50">
            <v>1</v>
          </cell>
        </row>
        <row r="51">
          <cell r="AG51">
            <v>0</v>
          </cell>
        </row>
        <row r="52">
          <cell r="AG52">
            <v>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MEN"/>
      <sheetName val="SEC-ORI"/>
      <sheetName val="SEC"/>
      <sheetName val="detalle"/>
    </sheetNames>
    <sheetDataSet>
      <sheetData sheetId="0">
        <row r="7">
          <cell r="AG7">
            <v>0</v>
          </cell>
        </row>
        <row r="8">
          <cell r="AG8">
            <v>0</v>
          </cell>
        </row>
        <row r="9">
          <cell r="AG9">
            <v>0</v>
          </cell>
        </row>
        <row r="10">
          <cell r="AG10">
            <v>15</v>
          </cell>
        </row>
        <row r="11">
          <cell r="AG11">
            <v>18</v>
          </cell>
        </row>
        <row r="12">
          <cell r="AG12">
            <v>4</v>
          </cell>
        </row>
        <row r="13">
          <cell r="AG13">
            <v>2</v>
          </cell>
        </row>
        <row r="14">
          <cell r="AG14">
            <v>0</v>
          </cell>
        </row>
        <row r="15">
          <cell r="AG15">
            <v>0</v>
          </cell>
        </row>
        <row r="16">
          <cell r="AG16">
            <v>3</v>
          </cell>
        </row>
        <row r="17">
          <cell r="AG17">
            <v>0</v>
          </cell>
        </row>
        <row r="18">
          <cell r="AG18">
            <v>1</v>
          </cell>
        </row>
        <row r="19">
          <cell r="AG19">
            <v>3</v>
          </cell>
        </row>
        <row r="20">
          <cell r="AG20">
            <v>0</v>
          </cell>
        </row>
        <row r="21">
          <cell r="AG21">
            <v>0</v>
          </cell>
        </row>
        <row r="22">
          <cell r="AG22">
            <v>1</v>
          </cell>
        </row>
        <row r="23">
          <cell r="AG23">
            <v>1</v>
          </cell>
        </row>
        <row r="24">
          <cell r="AG24">
            <v>1</v>
          </cell>
        </row>
        <row r="25">
          <cell r="AG25">
            <v>3</v>
          </cell>
        </row>
        <row r="26">
          <cell r="AG26">
            <v>1</v>
          </cell>
        </row>
        <row r="27">
          <cell r="AG27">
            <v>0</v>
          </cell>
        </row>
        <row r="28">
          <cell r="AG28">
            <v>0</v>
          </cell>
        </row>
        <row r="29">
          <cell r="AG29">
            <v>0</v>
          </cell>
        </row>
        <row r="30">
          <cell r="AG30">
            <v>2</v>
          </cell>
        </row>
        <row r="31">
          <cell r="AG31">
            <v>0</v>
          </cell>
        </row>
        <row r="32">
          <cell r="AG32">
            <v>65</v>
          </cell>
        </row>
        <row r="33">
          <cell r="AG33">
            <v>1</v>
          </cell>
        </row>
        <row r="34">
          <cell r="AG34">
            <v>2</v>
          </cell>
        </row>
        <row r="35">
          <cell r="AG35">
            <v>2</v>
          </cell>
        </row>
        <row r="36">
          <cell r="AG36">
            <v>96</v>
          </cell>
        </row>
        <row r="37">
          <cell r="AG37">
            <v>19</v>
          </cell>
        </row>
        <row r="38">
          <cell r="AG38">
            <v>5</v>
          </cell>
        </row>
        <row r="39">
          <cell r="AG39">
            <v>5</v>
          </cell>
        </row>
        <row r="40">
          <cell r="AG40">
            <v>0</v>
          </cell>
        </row>
        <row r="41">
          <cell r="AG41">
            <v>25</v>
          </cell>
        </row>
        <row r="42">
          <cell r="AG42">
            <v>17</v>
          </cell>
        </row>
        <row r="43">
          <cell r="AG43">
            <v>0</v>
          </cell>
        </row>
        <row r="44">
          <cell r="AG44">
            <v>0</v>
          </cell>
        </row>
        <row r="45">
          <cell r="AG45">
            <v>0</v>
          </cell>
        </row>
        <row r="46">
          <cell r="AG46">
            <v>0</v>
          </cell>
        </row>
        <row r="47">
          <cell r="AG47">
            <v>0</v>
          </cell>
        </row>
        <row r="48">
          <cell r="AG48">
            <v>9</v>
          </cell>
        </row>
        <row r="49">
          <cell r="AG49">
            <v>10</v>
          </cell>
        </row>
        <row r="50">
          <cell r="AG50">
            <v>1</v>
          </cell>
        </row>
        <row r="51">
          <cell r="AG51">
            <v>0</v>
          </cell>
        </row>
        <row r="52">
          <cell r="AG52">
            <v>0</v>
          </cell>
        </row>
      </sheetData>
      <sheetData sheetId="1"/>
      <sheetData sheetId="2">
        <row r="7">
          <cell r="F7">
            <v>32</v>
          </cell>
        </row>
      </sheetData>
      <sheetData sheetId="3"/>
      <sheetData sheetId="4">
        <row r="3">
          <cell r="W3">
            <v>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MEN"/>
      <sheetName val="SEC"/>
      <sheetName val="SEC-ORI"/>
      <sheetName val="detalle"/>
      <sheetName val="Hoja1"/>
    </sheetNames>
    <sheetDataSet>
      <sheetData sheetId="0">
        <row r="7">
          <cell r="AG7">
            <v>247</v>
          </cell>
        </row>
        <row r="8">
          <cell r="AG8">
            <v>56</v>
          </cell>
        </row>
        <row r="9">
          <cell r="AG9">
            <v>36</v>
          </cell>
        </row>
        <row r="10">
          <cell r="AG10">
            <v>17</v>
          </cell>
        </row>
        <row r="11">
          <cell r="AG11">
            <v>29</v>
          </cell>
        </row>
        <row r="12">
          <cell r="AG12">
            <v>9</v>
          </cell>
        </row>
        <row r="13">
          <cell r="AG13">
            <v>3</v>
          </cell>
        </row>
        <row r="14">
          <cell r="AG14">
            <v>0</v>
          </cell>
        </row>
        <row r="15">
          <cell r="AG15">
            <v>3</v>
          </cell>
        </row>
        <row r="16">
          <cell r="AG16">
            <v>3</v>
          </cell>
        </row>
        <row r="17">
          <cell r="AG17">
            <v>3</v>
          </cell>
        </row>
        <row r="18">
          <cell r="AG18">
            <v>10</v>
          </cell>
        </row>
        <row r="19">
          <cell r="AG19">
            <v>0</v>
          </cell>
        </row>
        <row r="20">
          <cell r="AG20">
            <v>1</v>
          </cell>
        </row>
        <row r="21">
          <cell r="AG21">
            <v>2</v>
          </cell>
        </row>
        <row r="22">
          <cell r="AG22">
            <v>0</v>
          </cell>
        </row>
        <row r="23">
          <cell r="AG23">
            <v>1</v>
          </cell>
        </row>
        <row r="24">
          <cell r="AG24">
            <v>5</v>
          </cell>
        </row>
        <row r="25">
          <cell r="AG25">
            <v>1</v>
          </cell>
        </row>
        <row r="26">
          <cell r="AG26">
            <v>0</v>
          </cell>
        </row>
        <row r="27">
          <cell r="AG27">
            <v>0</v>
          </cell>
        </row>
        <row r="28">
          <cell r="AG28">
            <v>1</v>
          </cell>
        </row>
        <row r="29">
          <cell r="AG29">
            <v>3</v>
          </cell>
        </row>
        <row r="30">
          <cell r="AG30">
            <v>0</v>
          </cell>
        </row>
        <row r="31">
          <cell r="AG31">
            <v>7</v>
          </cell>
        </row>
        <row r="32">
          <cell r="AG32">
            <v>0</v>
          </cell>
        </row>
        <row r="33">
          <cell r="AG33">
            <v>5</v>
          </cell>
        </row>
        <row r="34">
          <cell r="AG34">
            <v>6</v>
          </cell>
        </row>
        <row r="35">
          <cell r="AG35">
            <v>108</v>
          </cell>
        </row>
        <row r="36">
          <cell r="AG36">
            <v>9</v>
          </cell>
        </row>
        <row r="37">
          <cell r="AG37">
            <v>11</v>
          </cell>
        </row>
        <row r="38">
          <cell r="AG38">
            <v>0</v>
          </cell>
        </row>
        <row r="39">
          <cell r="AG39">
            <v>1</v>
          </cell>
        </row>
        <row r="40">
          <cell r="AG40">
            <v>27</v>
          </cell>
        </row>
        <row r="41">
          <cell r="AG41">
            <v>42</v>
          </cell>
        </row>
        <row r="42">
          <cell r="AG42">
            <v>0</v>
          </cell>
        </row>
        <row r="43">
          <cell r="AG43">
            <v>0</v>
          </cell>
        </row>
        <row r="44">
          <cell r="AG44">
            <v>0</v>
          </cell>
        </row>
        <row r="45">
          <cell r="AG45">
            <v>0</v>
          </cell>
        </row>
        <row r="46">
          <cell r="AG46">
            <v>0</v>
          </cell>
        </row>
        <row r="47">
          <cell r="AG47">
            <v>7</v>
          </cell>
        </row>
        <row r="48">
          <cell r="AG48">
            <v>32</v>
          </cell>
        </row>
        <row r="49">
          <cell r="AG49">
            <v>0</v>
          </cell>
        </row>
      </sheetData>
      <sheetData sheetId="1"/>
      <sheetData sheetId="2"/>
      <sheetData sheetId="3"/>
      <sheetData sheetId="4"/>
      <sheetData sheetId="5">
        <row r="3">
          <cell r="AM3">
            <v>37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MEN"/>
      <sheetName val="SEC-ORI"/>
      <sheetName val="SEC"/>
      <sheetName val="detalle"/>
    </sheetNames>
    <sheetDataSet>
      <sheetData sheetId="0">
        <row r="7">
          <cell r="AG7">
            <v>0</v>
          </cell>
        </row>
        <row r="8">
          <cell r="AG8">
            <v>0</v>
          </cell>
        </row>
        <row r="9">
          <cell r="AG9">
            <v>0</v>
          </cell>
        </row>
        <row r="10">
          <cell r="AG10">
            <v>10</v>
          </cell>
        </row>
        <row r="11">
          <cell r="AG11">
            <v>14</v>
          </cell>
        </row>
        <row r="12">
          <cell r="AG12">
            <v>4</v>
          </cell>
        </row>
        <row r="13">
          <cell r="AG13">
            <v>5</v>
          </cell>
        </row>
        <row r="14">
          <cell r="AG14">
            <v>0</v>
          </cell>
        </row>
        <row r="15">
          <cell r="AG15">
            <v>0</v>
          </cell>
        </row>
        <row r="16">
          <cell r="AG16">
            <v>2</v>
          </cell>
        </row>
        <row r="17">
          <cell r="AG17">
            <v>0</v>
          </cell>
        </row>
        <row r="18">
          <cell r="AG18">
            <v>2</v>
          </cell>
        </row>
        <row r="19">
          <cell r="AG19">
            <v>0</v>
          </cell>
        </row>
        <row r="20">
          <cell r="AG20">
            <v>0</v>
          </cell>
        </row>
        <row r="21">
          <cell r="AG21">
            <v>0</v>
          </cell>
        </row>
        <row r="22">
          <cell r="AG22">
            <v>0</v>
          </cell>
        </row>
        <row r="23">
          <cell r="AG23">
            <v>0</v>
          </cell>
        </row>
        <row r="24">
          <cell r="AG24">
            <v>0</v>
          </cell>
        </row>
        <row r="25">
          <cell r="AG25">
            <v>2</v>
          </cell>
        </row>
        <row r="26">
          <cell r="AG26">
            <v>1</v>
          </cell>
        </row>
        <row r="27">
          <cell r="AG27">
            <v>0</v>
          </cell>
        </row>
        <row r="28">
          <cell r="AG28">
            <v>1</v>
          </cell>
        </row>
        <row r="29">
          <cell r="AG29">
            <v>0</v>
          </cell>
        </row>
        <row r="30">
          <cell r="AG30">
            <v>0</v>
          </cell>
        </row>
        <row r="31">
          <cell r="AG31">
            <v>0</v>
          </cell>
        </row>
        <row r="32">
          <cell r="AG32">
            <v>32</v>
          </cell>
        </row>
        <row r="33">
          <cell r="AG33">
            <v>2</v>
          </cell>
        </row>
        <row r="34">
          <cell r="AG34">
            <v>4</v>
          </cell>
        </row>
        <row r="35">
          <cell r="AG35">
            <v>8</v>
          </cell>
        </row>
        <row r="36">
          <cell r="AG36">
            <v>83</v>
          </cell>
        </row>
        <row r="37">
          <cell r="AG37">
            <v>17</v>
          </cell>
        </row>
        <row r="38">
          <cell r="AG38">
            <v>6</v>
          </cell>
        </row>
        <row r="39">
          <cell r="AG39">
            <v>2</v>
          </cell>
        </row>
        <row r="40">
          <cell r="AG40">
            <v>0</v>
          </cell>
        </row>
        <row r="41">
          <cell r="AG41">
            <v>20</v>
          </cell>
        </row>
        <row r="42">
          <cell r="AG42">
            <v>13</v>
          </cell>
        </row>
        <row r="43">
          <cell r="AG43">
            <v>0</v>
          </cell>
        </row>
        <row r="44">
          <cell r="AG44">
            <v>0</v>
          </cell>
        </row>
        <row r="45">
          <cell r="AG45">
            <v>0</v>
          </cell>
        </row>
        <row r="46">
          <cell r="AG46">
            <v>0</v>
          </cell>
        </row>
        <row r="47">
          <cell r="AG47">
            <v>2</v>
          </cell>
        </row>
        <row r="48">
          <cell r="AG48">
            <v>6</v>
          </cell>
        </row>
        <row r="49">
          <cell r="AG49">
            <v>14</v>
          </cell>
        </row>
        <row r="50">
          <cell r="AG50">
            <v>0</v>
          </cell>
        </row>
        <row r="51">
          <cell r="AG51">
            <v>0</v>
          </cell>
        </row>
        <row r="52">
          <cell r="AG52">
            <v>0</v>
          </cell>
        </row>
      </sheetData>
      <sheetData sheetId="1"/>
      <sheetData sheetId="2">
        <row r="7">
          <cell r="F7">
            <v>26</v>
          </cell>
        </row>
      </sheetData>
      <sheetData sheetId="3"/>
      <sheetData sheetId="4">
        <row r="3">
          <cell r="W3">
            <v>3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MEN"/>
      <sheetName val="SEC-ORI"/>
      <sheetName val="SEC"/>
      <sheetName val="detalle"/>
    </sheetNames>
    <sheetDataSet>
      <sheetData sheetId="0">
        <row r="7">
          <cell r="AG7">
            <v>0</v>
          </cell>
        </row>
        <row r="8">
          <cell r="AG8">
            <v>0</v>
          </cell>
        </row>
        <row r="9">
          <cell r="AG9">
            <v>0</v>
          </cell>
        </row>
        <row r="10">
          <cell r="AG10">
            <v>12</v>
          </cell>
        </row>
        <row r="11">
          <cell r="AG11">
            <v>12</v>
          </cell>
        </row>
        <row r="12">
          <cell r="AG12">
            <v>5</v>
          </cell>
        </row>
        <row r="13">
          <cell r="AG13">
            <v>3</v>
          </cell>
        </row>
        <row r="14">
          <cell r="AG14">
            <v>0</v>
          </cell>
        </row>
        <row r="15">
          <cell r="AG15">
            <v>0</v>
          </cell>
        </row>
        <row r="16">
          <cell r="AG16">
            <v>3</v>
          </cell>
        </row>
        <row r="17">
          <cell r="AG17">
            <v>0</v>
          </cell>
        </row>
        <row r="18">
          <cell r="AG18">
            <v>5</v>
          </cell>
        </row>
        <row r="19">
          <cell r="AG19">
            <v>0</v>
          </cell>
        </row>
        <row r="20">
          <cell r="AG20">
            <v>0</v>
          </cell>
        </row>
        <row r="21">
          <cell r="AG21">
            <v>0</v>
          </cell>
        </row>
        <row r="22">
          <cell r="AG22">
            <v>0</v>
          </cell>
        </row>
        <row r="23">
          <cell r="AG23">
            <v>0</v>
          </cell>
        </row>
        <row r="24">
          <cell r="AG24">
            <v>0</v>
          </cell>
        </row>
        <row r="25">
          <cell r="AG25">
            <v>3</v>
          </cell>
        </row>
        <row r="26">
          <cell r="AG26">
            <v>0</v>
          </cell>
        </row>
        <row r="27">
          <cell r="AG27">
            <v>0</v>
          </cell>
        </row>
        <row r="28">
          <cell r="AG28">
            <v>0</v>
          </cell>
        </row>
        <row r="29">
          <cell r="AG29">
            <v>1</v>
          </cell>
        </row>
        <row r="30">
          <cell r="AG30">
            <v>1</v>
          </cell>
        </row>
        <row r="31">
          <cell r="AG31">
            <v>0</v>
          </cell>
        </row>
        <row r="32">
          <cell r="AG32">
            <v>26</v>
          </cell>
        </row>
        <row r="33">
          <cell r="AG33">
            <v>5</v>
          </cell>
        </row>
        <row r="34">
          <cell r="AG34">
            <v>1</v>
          </cell>
        </row>
        <row r="35">
          <cell r="AG35">
            <v>8</v>
          </cell>
        </row>
        <row r="36">
          <cell r="AG36">
            <v>67</v>
          </cell>
        </row>
        <row r="37">
          <cell r="AG37">
            <v>18</v>
          </cell>
        </row>
        <row r="38">
          <cell r="AG38">
            <v>8</v>
          </cell>
        </row>
        <row r="39">
          <cell r="AG39">
            <v>2</v>
          </cell>
        </row>
        <row r="40">
          <cell r="AG40">
            <v>0</v>
          </cell>
        </row>
        <row r="41">
          <cell r="AG41">
            <v>25</v>
          </cell>
        </row>
        <row r="42">
          <cell r="AG42">
            <v>19</v>
          </cell>
        </row>
        <row r="43">
          <cell r="AG43">
            <v>0</v>
          </cell>
        </row>
        <row r="44">
          <cell r="AG44">
            <v>0</v>
          </cell>
        </row>
        <row r="45">
          <cell r="AG45">
            <v>0</v>
          </cell>
        </row>
        <row r="46">
          <cell r="AG46">
            <v>1</v>
          </cell>
        </row>
        <row r="47">
          <cell r="AG47">
            <v>4</v>
          </cell>
        </row>
        <row r="48">
          <cell r="AG48">
            <v>8</v>
          </cell>
        </row>
        <row r="49">
          <cell r="AG49">
            <v>10</v>
          </cell>
        </row>
        <row r="50">
          <cell r="AG50">
            <v>2</v>
          </cell>
        </row>
        <row r="51">
          <cell r="AG51">
            <v>0</v>
          </cell>
        </row>
        <row r="52">
          <cell r="AG52">
            <v>0</v>
          </cell>
        </row>
      </sheetData>
      <sheetData sheetId="1"/>
      <sheetData sheetId="2">
        <row r="7">
          <cell r="F7">
            <v>30</v>
          </cell>
        </row>
      </sheetData>
      <sheetData sheetId="3"/>
      <sheetData sheetId="4">
        <row r="3">
          <cell r="W3">
            <v>6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MEN"/>
      <sheetName val="SEC-ORI"/>
      <sheetName val="SEC"/>
      <sheetName val="detalle"/>
    </sheetNames>
    <sheetDataSet>
      <sheetData sheetId="0">
        <row r="7">
          <cell r="AG7">
            <v>1</v>
          </cell>
        </row>
        <row r="8">
          <cell r="AG8">
            <v>0</v>
          </cell>
        </row>
        <row r="9">
          <cell r="AG9">
            <v>0</v>
          </cell>
        </row>
        <row r="10">
          <cell r="AG10">
            <v>8</v>
          </cell>
        </row>
        <row r="11">
          <cell r="AG11">
            <v>20</v>
          </cell>
        </row>
        <row r="12">
          <cell r="AG12">
            <v>6</v>
          </cell>
        </row>
        <row r="13">
          <cell r="AG13">
            <v>0</v>
          </cell>
        </row>
        <row r="14">
          <cell r="AG14">
            <v>0</v>
          </cell>
        </row>
        <row r="15">
          <cell r="AG15">
            <v>0</v>
          </cell>
        </row>
        <row r="16">
          <cell r="AG16">
            <v>2</v>
          </cell>
        </row>
        <row r="17">
          <cell r="AG17">
            <v>1</v>
          </cell>
        </row>
        <row r="18">
          <cell r="AG18">
            <v>1</v>
          </cell>
        </row>
        <row r="19">
          <cell r="AG19">
            <v>2</v>
          </cell>
        </row>
        <row r="20">
          <cell r="AG20">
            <v>0</v>
          </cell>
        </row>
        <row r="21">
          <cell r="AG21">
            <v>0</v>
          </cell>
        </row>
        <row r="22">
          <cell r="AG22">
            <v>1</v>
          </cell>
        </row>
        <row r="23">
          <cell r="AG23">
            <v>0</v>
          </cell>
        </row>
        <row r="24">
          <cell r="AG24">
            <v>0</v>
          </cell>
        </row>
        <row r="25">
          <cell r="AG25">
            <v>3</v>
          </cell>
        </row>
        <row r="26">
          <cell r="AG26">
            <v>2</v>
          </cell>
        </row>
        <row r="27">
          <cell r="AG27">
            <v>0</v>
          </cell>
        </row>
        <row r="28">
          <cell r="AG28">
            <v>0</v>
          </cell>
        </row>
        <row r="29">
          <cell r="AG29">
            <v>1</v>
          </cell>
        </row>
        <row r="30">
          <cell r="AG30">
            <v>0</v>
          </cell>
        </row>
        <row r="31">
          <cell r="AG31">
            <v>0</v>
          </cell>
        </row>
        <row r="32">
          <cell r="AG32">
            <v>155</v>
          </cell>
        </row>
        <row r="33">
          <cell r="AG33">
            <v>5</v>
          </cell>
        </row>
        <row r="34">
          <cell r="AG34">
            <v>11</v>
          </cell>
        </row>
        <row r="35">
          <cell r="AG35">
            <v>47</v>
          </cell>
        </row>
        <row r="36">
          <cell r="AG36">
            <v>43</v>
          </cell>
        </row>
        <row r="37">
          <cell r="AG37">
            <v>21</v>
          </cell>
        </row>
        <row r="38">
          <cell r="AG38">
            <v>14</v>
          </cell>
        </row>
        <row r="39">
          <cell r="AG39">
            <v>2</v>
          </cell>
        </row>
        <row r="40">
          <cell r="AG40">
            <v>0</v>
          </cell>
        </row>
        <row r="41">
          <cell r="AG41">
            <v>21</v>
          </cell>
        </row>
        <row r="42">
          <cell r="AG42">
            <v>19</v>
          </cell>
        </row>
        <row r="43">
          <cell r="AG43">
            <v>0</v>
          </cell>
        </row>
        <row r="44">
          <cell r="AG44">
            <v>0</v>
          </cell>
        </row>
        <row r="45">
          <cell r="AG45">
            <v>10</v>
          </cell>
        </row>
        <row r="46">
          <cell r="AG46">
            <v>22</v>
          </cell>
        </row>
        <row r="47">
          <cell r="AG47">
            <v>2</v>
          </cell>
        </row>
        <row r="48">
          <cell r="AG48">
            <v>11</v>
          </cell>
        </row>
        <row r="49">
          <cell r="AG49">
            <v>20</v>
          </cell>
        </row>
        <row r="50">
          <cell r="AG50">
            <v>9</v>
          </cell>
        </row>
        <row r="51">
          <cell r="AG51">
            <v>4</v>
          </cell>
        </row>
        <row r="52">
          <cell r="AG52">
            <v>80</v>
          </cell>
        </row>
      </sheetData>
      <sheetData sheetId="1"/>
      <sheetData sheetId="2">
        <row r="7">
          <cell r="F7">
            <v>38</v>
          </cell>
        </row>
      </sheetData>
      <sheetData sheetId="3"/>
      <sheetData sheetId="4">
        <row r="3">
          <cell r="W3">
            <v>4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MEN"/>
      <sheetName val="SEC-ORI"/>
      <sheetName val="SEC"/>
      <sheetName val="detalle"/>
    </sheetNames>
    <sheetDataSet>
      <sheetData sheetId="0">
        <row r="7">
          <cell r="AG7">
            <v>13</v>
          </cell>
        </row>
        <row r="8">
          <cell r="AG8">
            <v>7</v>
          </cell>
        </row>
        <row r="9">
          <cell r="AG9">
            <v>0</v>
          </cell>
        </row>
        <row r="10">
          <cell r="AG10">
            <v>8</v>
          </cell>
        </row>
        <row r="11">
          <cell r="AG11">
            <v>25</v>
          </cell>
        </row>
        <row r="12">
          <cell r="AG12">
            <v>6</v>
          </cell>
        </row>
        <row r="13">
          <cell r="AG13">
            <v>2</v>
          </cell>
        </row>
        <row r="14">
          <cell r="AG14">
            <v>0</v>
          </cell>
        </row>
        <row r="15">
          <cell r="AG15">
            <v>0</v>
          </cell>
        </row>
        <row r="16">
          <cell r="AG16">
            <v>3</v>
          </cell>
        </row>
        <row r="17">
          <cell r="AG17">
            <v>0</v>
          </cell>
        </row>
        <row r="18">
          <cell r="AG18">
            <v>2</v>
          </cell>
        </row>
        <row r="19">
          <cell r="AG19">
            <v>1</v>
          </cell>
        </row>
        <row r="20">
          <cell r="AG20">
            <v>0</v>
          </cell>
        </row>
        <row r="21">
          <cell r="AG21">
            <v>0</v>
          </cell>
        </row>
        <row r="22">
          <cell r="AG22">
            <v>1</v>
          </cell>
        </row>
        <row r="23">
          <cell r="AG23">
            <v>3</v>
          </cell>
        </row>
        <row r="24">
          <cell r="AG24">
            <v>0</v>
          </cell>
        </row>
        <row r="25">
          <cell r="AG25">
            <v>3</v>
          </cell>
        </row>
        <row r="26">
          <cell r="AG26">
            <v>1</v>
          </cell>
        </row>
        <row r="27">
          <cell r="AG27">
            <v>0</v>
          </cell>
        </row>
        <row r="28">
          <cell r="AG28">
            <v>0</v>
          </cell>
        </row>
        <row r="29">
          <cell r="AG29">
            <v>1</v>
          </cell>
        </row>
        <row r="30">
          <cell r="AG30">
            <v>2</v>
          </cell>
        </row>
        <row r="31">
          <cell r="AG31">
            <v>0</v>
          </cell>
        </row>
        <row r="32">
          <cell r="AG32">
            <v>6</v>
          </cell>
        </row>
        <row r="33">
          <cell r="AG33">
            <v>7</v>
          </cell>
        </row>
        <row r="34">
          <cell r="AG34">
            <v>1</v>
          </cell>
        </row>
        <row r="35">
          <cell r="AG35">
            <v>2</v>
          </cell>
        </row>
        <row r="36">
          <cell r="AG36">
            <v>53</v>
          </cell>
        </row>
        <row r="37">
          <cell r="AG37">
            <v>23</v>
          </cell>
        </row>
        <row r="38">
          <cell r="AG38">
            <v>3</v>
          </cell>
        </row>
        <row r="39">
          <cell r="AG39">
            <v>2</v>
          </cell>
        </row>
        <row r="40">
          <cell r="AG40">
            <v>0</v>
          </cell>
        </row>
        <row r="41">
          <cell r="AG41">
            <v>8</v>
          </cell>
        </row>
        <row r="42">
          <cell r="AG42">
            <v>21</v>
          </cell>
        </row>
        <row r="43">
          <cell r="AG43">
            <v>0</v>
          </cell>
        </row>
        <row r="44">
          <cell r="AG44">
            <v>0</v>
          </cell>
        </row>
        <row r="45">
          <cell r="AG45">
            <v>0</v>
          </cell>
        </row>
        <row r="46">
          <cell r="AG46">
            <v>0</v>
          </cell>
        </row>
        <row r="47">
          <cell r="AG47">
            <v>0</v>
          </cell>
        </row>
        <row r="48">
          <cell r="AG48">
            <v>8</v>
          </cell>
        </row>
        <row r="49">
          <cell r="AG49">
            <v>11</v>
          </cell>
        </row>
        <row r="50">
          <cell r="AG50">
            <v>0</v>
          </cell>
        </row>
        <row r="51">
          <cell r="AG51">
            <v>0</v>
          </cell>
        </row>
        <row r="52">
          <cell r="AG52">
            <v>0</v>
          </cell>
        </row>
      </sheetData>
      <sheetData sheetId="1"/>
      <sheetData sheetId="2"/>
      <sheetData sheetId="3"/>
      <sheetData sheetId="4">
        <row r="3">
          <cell r="W3">
            <v>4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MEN"/>
      <sheetName val="SEC-ORI"/>
      <sheetName val="SEC"/>
      <sheetName val="detalle"/>
    </sheetNames>
    <sheetDataSet>
      <sheetData sheetId="0">
        <row r="7">
          <cell r="AG7">
            <v>100</v>
          </cell>
        </row>
        <row r="8">
          <cell r="AG8">
            <v>13</v>
          </cell>
        </row>
        <row r="9">
          <cell r="AG9">
            <v>0</v>
          </cell>
        </row>
        <row r="10">
          <cell r="AG10">
            <v>11</v>
          </cell>
        </row>
        <row r="11">
          <cell r="AG11">
            <v>40</v>
          </cell>
        </row>
        <row r="12">
          <cell r="AG12">
            <v>6</v>
          </cell>
        </row>
        <row r="13">
          <cell r="AG13">
            <v>2</v>
          </cell>
        </row>
        <row r="14">
          <cell r="AG14">
            <v>0</v>
          </cell>
        </row>
        <row r="15">
          <cell r="AG15">
            <v>0</v>
          </cell>
        </row>
        <row r="16">
          <cell r="AG16">
            <v>3</v>
          </cell>
        </row>
        <row r="17">
          <cell r="AG17">
            <v>0</v>
          </cell>
        </row>
        <row r="18">
          <cell r="AG18">
            <v>11</v>
          </cell>
        </row>
        <row r="19">
          <cell r="AG19">
            <v>1</v>
          </cell>
        </row>
        <row r="20">
          <cell r="AG20">
            <v>0</v>
          </cell>
        </row>
        <row r="21">
          <cell r="AG21">
            <v>0</v>
          </cell>
        </row>
        <row r="22">
          <cell r="AG22">
            <v>1</v>
          </cell>
        </row>
        <row r="23">
          <cell r="AG23">
            <v>0</v>
          </cell>
        </row>
        <row r="24">
          <cell r="AG24">
            <v>0</v>
          </cell>
        </row>
        <row r="25">
          <cell r="AG25">
            <v>3</v>
          </cell>
        </row>
        <row r="26">
          <cell r="AG26">
            <v>1</v>
          </cell>
        </row>
        <row r="27">
          <cell r="AG27">
            <v>0</v>
          </cell>
        </row>
        <row r="28">
          <cell r="AG28">
            <v>0</v>
          </cell>
        </row>
        <row r="29">
          <cell r="AG29">
            <v>0</v>
          </cell>
        </row>
        <row r="30">
          <cell r="AG30">
            <v>3</v>
          </cell>
        </row>
        <row r="31">
          <cell r="AG31">
            <v>1</v>
          </cell>
        </row>
        <row r="32">
          <cell r="AG32">
            <v>1</v>
          </cell>
        </row>
        <row r="33">
          <cell r="AG33">
            <v>30</v>
          </cell>
        </row>
        <row r="34">
          <cell r="AG34">
            <v>6</v>
          </cell>
        </row>
        <row r="35">
          <cell r="AG35">
            <v>1</v>
          </cell>
        </row>
        <row r="36">
          <cell r="AG36">
            <v>123</v>
          </cell>
        </row>
        <row r="37">
          <cell r="AG37">
            <v>30</v>
          </cell>
        </row>
        <row r="38">
          <cell r="AG38">
            <v>4</v>
          </cell>
        </row>
        <row r="39">
          <cell r="AG39">
            <v>1</v>
          </cell>
        </row>
        <row r="40">
          <cell r="AG40">
            <v>0</v>
          </cell>
        </row>
        <row r="41">
          <cell r="AG41">
            <v>18</v>
          </cell>
        </row>
        <row r="42">
          <cell r="AG42">
            <v>19</v>
          </cell>
        </row>
        <row r="43">
          <cell r="AG43">
            <v>0</v>
          </cell>
        </row>
        <row r="44">
          <cell r="AG44">
            <v>0</v>
          </cell>
        </row>
        <row r="45">
          <cell r="AG45">
            <v>0</v>
          </cell>
        </row>
        <row r="46">
          <cell r="AG46">
            <v>0</v>
          </cell>
        </row>
        <row r="47">
          <cell r="AG47">
            <v>0</v>
          </cell>
        </row>
        <row r="48">
          <cell r="AG48">
            <v>9</v>
          </cell>
        </row>
        <row r="49">
          <cell r="AG49">
            <v>20</v>
          </cell>
        </row>
        <row r="50">
          <cell r="AG50">
            <v>0</v>
          </cell>
        </row>
        <row r="51">
          <cell r="AG51">
            <v>0</v>
          </cell>
        </row>
        <row r="52">
          <cell r="AG52">
            <v>0</v>
          </cell>
        </row>
      </sheetData>
      <sheetData sheetId="1"/>
      <sheetData sheetId="2"/>
      <sheetData sheetId="3"/>
      <sheetData sheetId="4">
        <row r="3">
          <cell r="AO3">
            <v>66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MEN"/>
      <sheetName val="SEC-ORI"/>
      <sheetName val="SEC"/>
      <sheetName val="detalle"/>
    </sheetNames>
    <sheetDataSet>
      <sheetData sheetId="0">
        <row r="7">
          <cell r="AG7">
            <v>204</v>
          </cell>
        </row>
        <row r="8">
          <cell r="AG8">
            <v>34</v>
          </cell>
        </row>
        <row r="9">
          <cell r="AG9">
            <v>8</v>
          </cell>
        </row>
        <row r="10">
          <cell r="AG10">
            <v>12</v>
          </cell>
        </row>
        <row r="11">
          <cell r="AG11">
            <v>40</v>
          </cell>
        </row>
        <row r="12">
          <cell r="AG12">
            <v>4</v>
          </cell>
        </row>
        <row r="13">
          <cell r="AG13">
            <v>5</v>
          </cell>
        </row>
        <row r="14">
          <cell r="AG14">
            <v>0</v>
          </cell>
        </row>
        <row r="15">
          <cell r="AG15">
            <v>2</v>
          </cell>
        </row>
        <row r="16">
          <cell r="AG16">
            <v>3</v>
          </cell>
        </row>
        <row r="17">
          <cell r="AG17">
            <v>1</v>
          </cell>
        </row>
        <row r="18">
          <cell r="AG18">
            <v>5</v>
          </cell>
        </row>
        <row r="19">
          <cell r="AG19">
            <v>1</v>
          </cell>
        </row>
        <row r="20">
          <cell r="AG20">
            <v>0</v>
          </cell>
        </row>
        <row r="21">
          <cell r="AG21">
            <v>0</v>
          </cell>
        </row>
        <row r="22">
          <cell r="AG22">
            <v>1</v>
          </cell>
        </row>
        <row r="23">
          <cell r="AG23">
            <v>2</v>
          </cell>
        </row>
        <row r="24">
          <cell r="AG24">
            <v>0</v>
          </cell>
        </row>
        <row r="25">
          <cell r="AG25">
            <v>3</v>
          </cell>
        </row>
        <row r="26">
          <cell r="AG26">
            <v>1</v>
          </cell>
        </row>
        <row r="27">
          <cell r="AG27">
            <v>0</v>
          </cell>
        </row>
        <row r="28">
          <cell r="AG28">
            <v>0</v>
          </cell>
        </row>
        <row r="29">
          <cell r="AG29">
            <v>3</v>
          </cell>
        </row>
        <row r="30">
          <cell r="AG30">
            <v>5</v>
          </cell>
        </row>
        <row r="31">
          <cell r="AG31">
            <v>0</v>
          </cell>
        </row>
        <row r="32">
          <cell r="AG32">
            <v>16</v>
          </cell>
        </row>
        <row r="33">
          <cell r="AG33">
            <v>44</v>
          </cell>
        </row>
        <row r="34">
          <cell r="AG34">
            <v>3</v>
          </cell>
        </row>
        <row r="35">
          <cell r="AG35">
            <v>4</v>
          </cell>
        </row>
        <row r="36">
          <cell r="AG36">
            <v>127</v>
          </cell>
        </row>
        <row r="37">
          <cell r="AG37">
            <v>18</v>
          </cell>
        </row>
        <row r="38">
          <cell r="AG38">
            <v>6</v>
          </cell>
        </row>
        <row r="39">
          <cell r="AG39">
            <v>4</v>
          </cell>
        </row>
        <row r="40">
          <cell r="AG40">
            <v>1</v>
          </cell>
        </row>
        <row r="41">
          <cell r="AG41">
            <v>23</v>
          </cell>
        </row>
        <row r="42">
          <cell r="AG42">
            <v>21</v>
          </cell>
        </row>
        <row r="43">
          <cell r="AG43">
            <v>0</v>
          </cell>
        </row>
        <row r="44">
          <cell r="AG44">
            <v>0</v>
          </cell>
        </row>
        <row r="45">
          <cell r="AG45">
            <v>1</v>
          </cell>
        </row>
        <row r="46">
          <cell r="AG46">
            <v>0</v>
          </cell>
        </row>
        <row r="47">
          <cell r="AG47">
            <v>1</v>
          </cell>
        </row>
        <row r="48">
          <cell r="AG48">
            <v>5</v>
          </cell>
        </row>
        <row r="49">
          <cell r="AG49">
            <v>29</v>
          </cell>
        </row>
        <row r="50">
          <cell r="AG50">
            <v>0</v>
          </cell>
        </row>
        <row r="51">
          <cell r="AG51">
            <v>0</v>
          </cell>
        </row>
        <row r="52">
          <cell r="AG52">
            <v>0</v>
          </cell>
        </row>
      </sheetData>
      <sheetData sheetId="1"/>
      <sheetData sheetId="2">
        <row r="7">
          <cell r="F7">
            <v>54</v>
          </cell>
        </row>
      </sheetData>
      <sheetData sheetId="3"/>
      <sheetData sheetId="4">
        <row r="3">
          <cell r="W3">
            <v>7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MEN"/>
      <sheetName val="SEC-ORI"/>
      <sheetName val="SEC"/>
      <sheetName val="detalle"/>
    </sheetNames>
    <sheetDataSet>
      <sheetData sheetId="0">
        <row r="5">
          <cell r="AG5" t="str">
            <v>TOTAL</v>
          </cell>
        </row>
        <row r="7">
          <cell r="AG7">
            <v>182</v>
          </cell>
        </row>
        <row r="8">
          <cell r="AG8">
            <v>31</v>
          </cell>
        </row>
        <row r="9">
          <cell r="AG9">
            <v>9</v>
          </cell>
        </row>
        <row r="10">
          <cell r="AG10">
            <v>12</v>
          </cell>
        </row>
        <row r="11">
          <cell r="AG11">
            <v>37</v>
          </cell>
        </row>
        <row r="12">
          <cell r="AG12">
            <v>1</v>
          </cell>
        </row>
        <row r="13">
          <cell r="AG13">
            <v>1</v>
          </cell>
        </row>
        <row r="14">
          <cell r="AG14">
            <v>0</v>
          </cell>
        </row>
        <row r="15">
          <cell r="AG15">
            <v>0</v>
          </cell>
        </row>
        <row r="16">
          <cell r="AG16">
            <v>3</v>
          </cell>
        </row>
        <row r="17">
          <cell r="AG17">
            <v>0</v>
          </cell>
        </row>
        <row r="18">
          <cell r="AG18">
            <v>14</v>
          </cell>
        </row>
        <row r="19">
          <cell r="AG19">
            <v>0</v>
          </cell>
        </row>
        <row r="20">
          <cell r="AG20">
            <v>0</v>
          </cell>
        </row>
        <row r="21">
          <cell r="AG21">
            <v>0</v>
          </cell>
        </row>
        <row r="22">
          <cell r="AG22">
            <v>1</v>
          </cell>
        </row>
        <row r="23">
          <cell r="AG23">
            <v>1</v>
          </cell>
        </row>
        <row r="24">
          <cell r="AG24">
            <v>0</v>
          </cell>
        </row>
        <row r="25">
          <cell r="AG25">
            <v>3</v>
          </cell>
        </row>
        <row r="26">
          <cell r="AG26">
            <v>2</v>
          </cell>
        </row>
        <row r="27">
          <cell r="AG27">
            <v>0</v>
          </cell>
        </row>
        <row r="28">
          <cell r="AG28">
            <v>0</v>
          </cell>
        </row>
        <row r="29">
          <cell r="AG29">
            <v>0</v>
          </cell>
        </row>
        <row r="30">
          <cell r="AG30">
            <v>2</v>
          </cell>
        </row>
        <row r="31">
          <cell r="AG31">
            <v>0</v>
          </cell>
        </row>
        <row r="32">
          <cell r="AG32">
            <v>5</v>
          </cell>
        </row>
        <row r="33">
          <cell r="AG33">
            <v>25</v>
          </cell>
        </row>
        <row r="34">
          <cell r="AG34">
            <v>5</v>
          </cell>
        </row>
        <row r="35">
          <cell r="AG35">
            <v>1</v>
          </cell>
        </row>
        <row r="36">
          <cell r="AG36">
            <v>104</v>
          </cell>
        </row>
        <row r="37">
          <cell r="AG37">
            <v>26</v>
          </cell>
        </row>
        <row r="38">
          <cell r="AG38">
            <v>9</v>
          </cell>
        </row>
        <row r="39">
          <cell r="AG39">
            <v>3</v>
          </cell>
        </row>
        <row r="40">
          <cell r="AG40">
            <v>0</v>
          </cell>
        </row>
        <row r="41">
          <cell r="AG41">
            <v>11</v>
          </cell>
        </row>
        <row r="42">
          <cell r="AG42">
            <v>16</v>
          </cell>
        </row>
        <row r="43">
          <cell r="AG43">
            <v>0</v>
          </cell>
        </row>
        <row r="44">
          <cell r="AG44">
            <v>0</v>
          </cell>
        </row>
        <row r="45">
          <cell r="AG45">
            <v>0</v>
          </cell>
        </row>
        <row r="46">
          <cell r="AG46">
            <v>0</v>
          </cell>
        </row>
        <row r="47">
          <cell r="AG47">
            <v>2</v>
          </cell>
        </row>
        <row r="48">
          <cell r="AG48">
            <v>4</v>
          </cell>
        </row>
        <row r="49">
          <cell r="AG49">
            <v>22</v>
          </cell>
        </row>
        <row r="50">
          <cell r="AG50">
            <v>0</v>
          </cell>
        </row>
        <row r="51">
          <cell r="AG51">
            <v>0</v>
          </cell>
        </row>
        <row r="52">
          <cell r="AG52">
            <v>0</v>
          </cell>
        </row>
      </sheetData>
      <sheetData sheetId="1"/>
      <sheetData sheetId="2">
        <row r="7">
          <cell r="F7">
            <v>56</v>
          </cell>
        </row>
      </sheetData>
      <sheetData sheetId="3"/>
      <sheetData sheetId="4">
        <row r="3">
          <cell r="W3">
            <v>3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MEN"/>
      <sheetName val="SEC-ORI"/>
      <sheetName val="SEC"/>
      <sheetName val="detalle"/>
    </sheetNames>
    <sheetDataSet>
      <sheetData sheetId="0">
        <row r="5">
          <cell r="AG5" t="str">
            <v>TOTAL</v>
          </cell>
        </row>
        <row r="7">
          <cell r="AG7">
            <v>273</v>
          </cell>
        </row>
        <row r="8">
          <cell r="AG8">
            <v>82</v>
          </cell>
        </row>
        <row r="9">
          <cell r="AG9">
            <v>19</v>
          </cell>
        </row>
        <row r="10">
          <cell r="AG10">
            <v>10</v>
          </cell>
        </row>
        <row r="11">
          <cell r="AG11">
            <v>31</v>
          </cell>
        </row>
        <row r="12">
          <cell r="AG12">
            <v>6</v>
          </cell>
        </row>
        <row r="13">
          <cell r="AG13">
            <v>0</v>
          </cell>
        </row>
        <row r="14">
          <cell r="AG14">
            <v>0</v>
          </cell>
        </row>
        <row r="15">
          <cell r="AG15">
            <v>0</v>
          </cell>
        </row>
        <row r="16">
          <cell r="AG16">
            <v>4</v>
          </cell>
        </row>
        <row r="17">
          <cell r="AG17">
            <v>1</v>
          </cell>
        </row>
        <row r="18">
          <cell r="AG18">
            <v>18</v>
          </cell>
        </row>
        <row r="19">
          <cell r="AG19">
            <v>0</v>
          </cell>
        </row>
        <row r="20">
          <cell r="AG20">
            <v>2</v>
          </cell>
        </row>
        <row r="21">
          <cell r="AG21">
            <v>0</v>
          </cell>
        </row>
        <row r="22">
          <cell r="AG22">
            <v>0</v>
          </cell>
        </row>
        <row r="23">
          <cell r="AG23">
            <v>2</v>
          </cell>
        </row>
        <row r="24">
          <cell r="AG24">
            <v>0</v>
          </cell>
        </row>
        <row r="25">
          <cell r="AG25">
            <v>2</v>
          </cell>
        </row>
        <row r="26">
          <cell r="AG26">
            <v>2</v>
          </cell>
        </row>
        <row r="27">
          <cell r="AG27">
            <v>0</v>
          </cell>
        </row>
        <row r="28">
          <cell r="AG28">
            <v>0</v>
          </cell>
        </row>
        <row r="29">
          <cell r="AG29">
            <v>0</v>
          </cell>
        </row>
        <row r="30">
          <cell r="AG30">
            <v>7</v>
          </cell>
        </row>
        <row r="31">
          <cell r="AG31">
            <v>0</v>
          </cell>
        </row>
        <row r="32">
          <cell r="AG32">
            <v>7</v>
          </cell>
        </row>
        <row r="33">
          <cell r="AG33">
            <v>40</v>
          </cell>
        </row>
        <row r="34">
          <cell r="AG34">
            <v>3</v>
          </cell>
        </row>
        <row r="35">
          <cell r="AG35">
            <v>1</v>
          </cell>
        </row>
        <row r="36">
          <cell r="AG36">
            <v>106</v>
          </cell>
        </row>
        <row r="37">
          <cell r="AG37">
            <v>21</v>
          </cell>
        </row>
        <row r="38">
          <cell r="AG38">
            <v>4</v>
          </cell>
        </row>
        <row r="39">
          <cell r="AG39">
            <v>0</v>
          </cell>
        </row>
        <row r="40">
          <cell r="AG40">
            <v>0</v>
          </cell>
        </row>
        <row r="41">
          <cell r="AG41">
            <v>13</v>
          </cell>
        </row>
        <row r="42">
          <cell r="AG42">
            <v>17</v>
          </cell>
        </row>
        <row r="43">
          <cell r="AG43">
            <v>0</v>
          </cell>
        </row>
        <row r="44">
          <cell r="AG44">
            <v>0</v>
          </cell>
        </row>
        <row r="45">
          <cell r="AG45">
            <v>0</v>
          </cell>
        </row>
        <row r="46">
          <cell r="AG46">
            <v>0</v>
          </cell>
        </row>
        <row r="47">
          <cell r="AG47">
            <v>2</v>
          </cell>
        </row>
        <row r="48">
          <cell r="AG48">
            <v>5</v>
          </cell>
        </row>
        <row r="49">
          <cell r="AG49">
            <v>30</v>
          </cell>
        </row>
        <row r="50">
          <cell r="AG50">
            <v>0</v>
          </cell>
        </row>
        <row r="51">
          <cell r="AG51">
            <v>0</v>
          </cell>
        </row>
        <row r="52">
          <cell r="AG52">
            <v>0</v>
          </cell>
        </row>
      </sheetData>
      <sheetData sheetId="1"/>
      <sheetData sheetId="2">
        <row r="7">
          <cell r="F7">
            <v>60</v>
          </cell>
        </row>
      </sheetData>
      <sheetData sheetId="3"/>
      <sheetData sheetId="4">
        <row r="3">
          <cell r="W3">
            <v>7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MEN"/>
      <sheetName val="SEC-ORI"/>
      <sheetName val="SEC"/>
      <sheetName val="detalle"/>
    </sheetNames>
    <sheetDataSet>
      <sheetData sheetId="0">
        <row r="7">
          <cell r="AG7">
            <v>69</v>
          </cell>
        </row>
        <row r="8">
          <cell r="AG8">
            <v>8</v>
          </cell>
        </row>
        <row r="9">
          <cell r="AG9">
            <v>4</v>
          </cell>
        </row>
        <row r="10">
          <cell r="AG10">
            <v>12</v>
          </cell>
        </row>
        <row r="11">
          <cell r="AG11">
            <v>22</v>
          </cell>
        </row>
        <row r="12">
          <cell r="AG12">
            <v>2</v>
          </cell>
        </row>
        <row r="13">
          <cell r="AG13">
            <v>0</v>
          </cell>
        </row>
        <row r="14">
          <cell r="AG14">
            <v>0</v>
          </cell>
        </row>
        <row r="15">
          <cell r="AG15">
            <v>0</v>
          </cell>
        </row>
        <row r="16">
          <cell r="AG16">
            <v>4</v>
          </cell>
        </row>
        <row r="17">
          <cell r="AG17">
            <v>0</v>
          </cell>
        </row>
        <row r="18">
          <cell r="AG18">
            <v>14</v>
          </cell>
        </row>
        <row r="19">
          <cell r="AG19">
            <v>2</v>
          </cell>
        </row>
        <row r="20">
          <cell r="AG20">
            <v>0</v>
          </cell>
        </row>
        <row r="21">
          <cell r="AG21">
            <v>0</v>
          </cell>
        </row>
        <row r="22">
          <cell r="AG22">
            <v>0</v>
          </cell>
        </row>
        <row r="23">
          <cell r="AG23">
            <v>0</v>
          </cell>
        </row>
        <row r="24">
          <cell r="AG24">
            <v>0</v>
          </cell>
        </row>
        <row r="25">
          <cell r="AG25">
            <v>6</v>
          </cell>
        </row>
        <row r="26">
          <cell r="AG26">
            <v>1</v>
          </cell>
        </row>
        <row r="27">
          <cell r="AG27">
            <v>0</v>
          </cell>
        </row>
        <row r="28">
          <cell r="AG28">
            <v>0</v>
          </cell>
        </row>
        <row r="29">
          <cell r="AG29">
            <v>0</v>
          </cell>
        </row>
        <row r="30">
          <cell r="AG30">
            <v>2</v>
          </cell>
        </row>
        <row r="31">
          <cell r="AG31">
            <v>0</v>
          </cell>
        </row>
        <row r="32">
          <cell r="AG32">
            <v>9</v>
          </cell>
        </row>
        <row r="33">
          <cell r="AG33">
            <v>6</v>
          </cell>
        </row>
        <row r="34">
          <cell r="AG34">
            <v>3</v>
          </cell>
        </row>
        <row r="35">
          <cell r="AG35">
            <v>5</v>
          </cell>
        </row>
        <row r="36">
          <cell r="AG36">
            <v>105</v>
          </cell>
        </row>
        <row r="37">
          <cell r="AG37">
            <v>19</v>
          </cell>
        </row>
        <row r="38">
          <cell r="AG38">
            <v>6</v>
          </cell>
        </row>
        <row r="39">
          <cell r="AG39">
            <v>2</v>
          </cell>
        </row>
        <row r="40">
          <cell r="AG40">
            <v>0</v>
          </cell>
        </row>
        <row r="41">
          <cell r="AG41">
            <v>16</v>
          </cell>
        </row>
        <row r="42">
          <cell r="AG42">
            <v>13</v>
          </cell>
        </row>
        <row r="43">
          <cell r="AG43">
            <v>0</v>
          </cell>
        </row>
        <row r="44">
          <cell r="AG44">
            <v>0</v>
          </cell>
        </row>
        <row r="45">
          <cell r="AG45">
            <v>0</v>
          </cell>
        </row>
        <row r="46">
          <cell r="AG46">
            <v>0</v>
          </cell>
        </row>
        <row r="47">
          <cell r="AG47">
            <v>2</v>
          </cell>
        </row>
        <row r="48">
          <cell r="AG48">
            <v>3</v>
          </cell>
        </row>
        <row r="49">
          <cell r="AG49">
            <v>17</v>
          </cell>
        </row>
        <row r="50">
          <cell r="AG50">
            <v>0</v>
          </cell>
        </row>
        <row r="51">
          <cell r="AG51">
            <v>0</v>
          </cell>
        </row>
        <row r="52">
          <cell r="AG52">
            <v>0</v>
          </cell>
        </row>
      </sheetData>
      <sheetData sheetId="1"/>
      <sheetData sheetId="2">
        <row r="7">
          <cell r="F7">
            <v>41</v>
          </cell>
        </row>
      </sheetData>
      <sheetData sheetId="3"/>
      <sheetData sheetId="4">
        <row r="3">
          <cell r="W3">
            <v>3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MEN"/>
      <sheetName val="SEC-ORI"/>
      <sheetName val="SEC"/>
      <sheetName val="detalle"/>
    </sheetNames>
    <sheetDataSet>
      <sheetData sheetId="0">
        <row r="7">
          <cell r="AG7">
            <v>1</v>
          </cell>
        </row>
        <row r="8">
          <cell r="AG8">
            <v>2</v>
          </cell>
        </row>
        <row r="9">
          <cell r="AG9">
            <v>1</v>
          </cell>
        </row>
        <row r="10">
          <cell r="AG10">
            <v>13</v>
          </cell>
        </row>
        <row r="11">
          <cell r="AG11">
            <v>17</v>
          </cell>
        </row>
        <row r="12">
          <cell r="AG12">
            <v>3</v>
          </cell>
        </row>
        <row r="13">
          <cell r="AG13">
            <v>1</v>
          </cell>
        </row>
        <row r="14">
          <cell r="AG14">
            <v>0</v>
          </cell>
        </row>
        <row r="15">
          <cell r="AG15">
            <v>0</v>
          </cell>
        </row>
        <row r="16">
          <cell r="AG16">
            <v>0</v>
          </cell>
        </row>
        <row r="17">
          <cell r="AG17">
            <v>0</v>
          </cell>
        </row>
        <row r="18">
          <cell r="AG18">
            <v>4</v>
          </cell>
        </row>
        <row r="19">
          <cell r="AG19">
            <v>0</v>
          </cell>
        </row>
        <row r="20">
          <cell r="AG20">
            <v>0</v>
          </cell>
        </row>
        <row r="21">
          <cell r="AG21">
            <v>0</v>
          </cell>
        </row>
        <row r="22">
          <cell r="AG22">
            <v>0</v>
          </cell>
        </row>
        <row r="23">
          <cell r="AG23">
            <v>0</v>
          </cell>
        </row>
        <row r="24">
          <cell r="AG24">
            <v>0</v>
          </cell>
        </row>
        <row r="25">
          <cell r="AG25">
            <v>0</v>
          </cell>
        </row>
        <row r="26">
          <cell r="AG26">
            <v>2</v>
          </cell>
        </row>
        <row r="27">
          <cell r="AG27">
            <v>0</v>
          </cell>
        </row>
        <row r="28">
          <cell r="AG28">
            <v>0</v>
          </cell>
        </row>
        <row r="29">
          <cell r="AG29">
            <v>0</v>
          </cell>
        </row>
        <row r="30">
          <cell r="AG30">
            <v>0</v>
          </cell>
        </row>
        <row r="31">
          <cell r="AG31">
            <v>0</v>
          </cell>
        </row>
        <row r="32">
          <cell r="AG32">
            <v>26</v>
          </cell>
        </row>
        <row r="33">
          <cell r="AG33">
            <v>5</v>
          </cell>
        </row>
        <row r="34">
          <cell r="AG34">
            <v>5</v>
          </cell>
        </row>
        <row r="35">
          <cell r="AG35">
            <v>1</v>
          </cell>
        </row>
        <row r="36">
          <cell r="AG36">
            <v>109</v>
          </cell>
        </row>
        <row r="37">
          <cell r="AG37">
            <v>10</v>
          </cell>
        </row>
        <row r="38">
          <cell r="AG38">
            <v>9</v>
          </cell>
        </row>
        <row r="39">
          <cell r="AG39">
            <v>1</v>
          </cell>
        </row>
        <row r="40">
          <cell r="AG40">
            <v>0</v>
          </cell>
        </row>
        <row r="41">
          <cell r="AG41">
            <v>12</v>
          </cell>
        </row>
        <row r="42">
          <cell r="AG42">
            <v>17</v>
          </cell>
        </row>
        <row r="43">
          <cell r="AG43">
            <v>0</v>
          </cell>
        </row>
        <row r="44">
          <cell r="AG44">
            <v>0</v>
          </cell>
        </row>
        <row r="45">
          <cell r="AG45">
            <v>0</v>
          </cell>
        </row>
        <row r="46">
          <cell r="AG46">
            <v>0</v>
          </cell>
        </row>
        <row r="47">
          <cell r="AG47">
            <v>1</v>
          </cell>
        </row>
        <row r="48">
          <cell r="AG48">
            <v>1</v>
          </cell>
        </row>
        <row r="49">
          <cell r="AG49">
            <v>8</v>
          </cell>
        </row>
        <row r="50">
          <cell r="AG50">
            <v>0</v>
          </cell>
        </row>
        <row r="51">
          <cell r="AG51">
            <v>0</v>
          </cell>
        </row>
        <row r="52">
          <cell r="AG52">
            <v>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MEN"/>
      <sheetName val="SEC-ORI"/>
      <sheetName val="SEC"/>
      <sheetName val="detalle"/>
      <sheetName val="Hoja1"/>
    </sheetNames>
    <sheetDataSet>
      <sheetData sheetId="0" refreshError="1">
        <row r="7">
          <cell r="AG7">
            <v>281</v>
          </cell>
        </row>
        <row r="8">
          <cell r="AG8">
            <v>71</v>
          </cell>
        </row>
        <row r="9">
          <cell r="AG9">
            <v>33</v>
          </cell>
        </row>
        <row r="10">
          <cell r="AG10">
            <v>21</v>
          </cell>
        </row>
        <row r="11">
          <cell r="AG11">
            <v>38</v>
          </cell>
        </row>
        <row r="12">
          <cell r="AG12">
            <v>11</v>
          </cell>
        </row>
        <row r="13">
          <cell r="AG13">
            <v>1</v>
          </cell>
        </row>
        <row r="14">
          <cell r="AG14">
            <v>0</v>
          </cell>
        </row>
        <row r="15">
          <cell r="AG15">
            <v>0</v>
          </cell>
        </row>
        <row r="16">
          <cell r="AG16">
            <v>1</v>
          </cell>
        </row>
        <row r="17">
          <cell r="AG17">
            <v>0</v>
          </cell>
        </row>
        <row r="18">
          <cell r="AG18">
            <v>10</v>
          </cell>
        </row>
        <row r="19">
          <cell r="AG19">
            <v>3</v>
          </cell>
        </row>
        <row r="20">
          <cell r="AG20">
            <v>0</v>
          </cell>
        </row>
        <row r="21">
          <cell r="AG21">
            <v>1</v>
          </cell>
        </row>
        <row r="22">
          <cell r="AG22">
            <v>1</v>
          </cell>
        </row>
        <row r="23">
          <cell r="AG23">
            <v>0</v>
          </cell>
        </row>
        <row r="24">
          <cell r="AG24">
            <v>1</v>
          </cell>
        </row>
        <row r="25">
          <cell r="AG25">
            <v>1</v>
          </cell>
        </row>
        <row r="26">
          <cell r="AG26">
            <v>0</v>
          </cell>
        </row>
        <row r="27">
          <cell r="AG27">
            <v>0</v>
          </cell>
        </row>
        <row r="28">
          <cell r="AG28">
            <v>0</v>
          </cell>
        </row>
        <row r="29">
          <cell r="AG29">
            <v>3</v>
          </cell>
        </row>
        <row r="30">
          <cell r="AG30">
            <v>0</v>
          </cell>
        </row>
        <row r="31">
          <cell r="AG31">
            <v>7</v>
          </cell>
        </row>
        <row r="32">
          <cell r="AG32">
            <v>6</v>
          </cell>
        </row>
        <row r="33">
          <cell r="AG33">
            <v>6</v>
          </cell>
        </row>
        <row r="34">
          <cell r="AG34">
            <v>9</v>
          </cell>
        </row>
        <row r="35">
          <cell r="AG35">
            <v>123</v>
          </cell>
        </row>
        <row r="36">
          <cell r="AG36">
            <v>18</v>
          </cell>
        </row>
        <row r="37">
          <cell r="AG37">
            <v>7</v>
          </cell>
        </row>
        <row r="38">
          <cell r="AG38">
            <v>1</v>
          </cell>
        </row>
        <row r="39">
          <cell r="AG39">
            <v>0</v>
          </cell>
        </row>
        <row r="40">
          <cell r="AG40">
            <v>17</v>
          </cell>
        </row>
        <row r="41">
          <cell r="AG41">
            <v>35</v>
          </cell>
        </row>
        <row r="42">
          <cell r="AG42">
            <v>0</v>
          </cell>
        </row>
        <row r="43">
          <cell r="AG43">
            <v>0</v>
          </cell>
        </row>
        <row r="44">
          <cell r="AG44">
            <v>0</v>
          </cell>
        </row>
        <row r="45">
          <cell r="AG45">
            <v>0</v>
          </cell>
        </row>
        <row r="46">
          <cell r="AG46">
            <v>5</v>
          </cell>
        </row>
        <row r="47">
          <cell r="AG47">
            <v>10</v>
          </cell>
        </row>
        <row r="48">
          <cell r="AG48">
            <v>34</v>
          </cell>
        </row>
        <row r="49">
          <cell r="AG49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MEN"/>
      <sheetName val="SEC-ORI"/>
      <sheetName val="SEC"/>
      <sheetName val="detalle"/>
    </sheetNames>
    <sheetDataSet>
      <sheetData sheetId="0">
        <row r="7">
          <cell r="AG7">
            <v>0</v>
          </cell>
        </row>
        <row r="8">
          <cell r="AG8">
            <v>2</v>
          </cell>
        </row>
        <row r="9">
          <cell r="AG9">
            <v>0</v>
          </cell>
        </row>
        <row r="10">
          <cell r="AG10">
            <v>11</v>
          </cell>
        </row>
        <row r="11">
          <cell r="AG11">
            <v>13</v>
          </cell>
        </row>
        <row r="12">
          <cell r="AG12">
            <v>4</v>
          </cell>
        </row>
        <row r="13">
          <cell r="AG13">
            <v>1</v>
          </cell>
        </row>
        <row r="14">
          <cell r="AG14">
            <v>0</v>
          </cell>
        </row>
        <row r="15">
          <cell r="AG15">
            <v>1</v>
          </cell>
        </row>
        <row r="16">
          <cell r="AG16">
            <v>3</v>
          </cell>
        </row>
        <row r="17">
          <cell r="AG17">
            <v>0</v>
          </cell>
        </row>
        <row r="18">
          <cell r="AG18">
            <v>3</v>
          </cell>
        </row>
        <row r="19">
          <cell r="AG19">
            <v>1</v>
          </cell>
        </row>
        <row r="20">
          <cell r="AG20">
            <v>0</v>
          </cell>
        </row>
        <row r="21">
          <cell r="AG21">
            <v>0</v>
          </cell>
        </row>
        <row r="22">
          <cell r="AG22">
            <v>0</v>
          </cell>
        </row>
        <row r="23">
          <cell r="AG23">
            <v>0</v>
          </cell>
        </row>
        <row r="24">
          <cell r="AG24">
            <v>0</v>
          </cell>
        </row>
        <row r="25">
          <cell r="AG25">
            <v>0</v>
          </cell>
        </row>
        <row r="26">
          <cell r="AG26">
            <v>1</v>
          </cell>
        </row>
        <row r="27">
          <cell r="AG27">
            <v>0</v>
          </cell>
        </row>
        <row r="28">
          <cell r="AG28">
            <v>0</v>
          </cell>
        </row>
        <row r="29">
          <cell r="AG29">
            <v>0</v>
          </cell>
        </row>
        <row r="30">
          <cell r="AG30">
            <v>2</v>
          </cell>
        </row>
        <row r="31">
          <cell r="AG31">
            <v>0</v>
          </cell>
        </row>
        <row r="32">
          <cell r="AG32">
            <v>18</v>
          </cell>
        </row>
        <row r="33">
          <cell r="AG33">
            <v>7</v>
          </cell>
        </row>
        <row r="34">
          <cell r="AG34">
            <v>4</v>
          </cell>
        </row>
        <row r="35">
          <cell r="AG35">
            <v>7</v>
          </cell>
        </row>
        <row r="36">
          <cell r="AG36">
            <v>93</v>
          </cell>
        </row>
        <row r="37">
          <cell r="AG37">
            <v>16</v>
          </cell>
        </row>
        <row r="38">
          <cell r="AG38">
            <v>9</v>
          </cell>
        </row>
        <row r="39">
          <cell r="AG39">
            <v>0</v>
          </cell>
        </row>
        <row r="40">
          <cell r="AG40">
            <v>0</v>
          </cell>
        </row>
        <row r="41">
          <cell r="AG41">
            <v>11</v>
          </cell>
        </row>
        <row r="42">
          <cell r="AG42">
            <v>15</v>
          </cell>
        </row>
        <row r="43">
          <cell r="AG43">
            <v>0</v>
          </cell>
        </row>
        <row r="44">
          <cell r="AG44">
            <v>0</v>
          </cell>
        </row>
        <row r="45">
          <cell r="AG45">
            <v>1</v>
          </cell>
        </row>
        <row r="46">
          <cell r="AG46">
            <v>1</v>
          </cell>
        </row>
        <row r="47">
          <cell r="AG47">
            <v>0</v>
          </cell>
        </row>
        <row r="48">
          <cell r="AG48">
            <v>8</v>
          </cell>
        </row>
        <row r="49">
          <cell r="AG49">
            <v>7</v>
          </cell>
        </row>
        <row r="50">
          <cell r="AG50">
            <v>0</v>
          </cell>
        </row>
        <row r="51">
          <cell r="AG51">
            <v>0</v>
          </cell>
        </row>
        <row r="52">
          <cell r="AG52">
            <v>0</v>
          </cell>
        </row>
      </sheetData>
      <sheetData sheetId="1"/>
      <sheetData sheetId="2">
        <row r="7">
          <cell r="F7">
            <v>28</v>
          </cell>
        </row>
      </sheetData>
      <sheetData sheetId="3"/>
      <sheetData sheetId="4">
        <row r="3">
          <cell r="W3">
            <v>4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MEN"/>
      <sheetName val="SEC-ORI"/>
      <sheetName val="SEC"/>
      <sheetName val="detalle"/>
    </sheetNames>
    <sheetDataSet>
      <sheetData sheetId="0">
        <row r="7">
          <cell r="AG7">
            <v>9</v>
          </cell>
        </row>
        <row r="8">
          <cell r="AG8">
            <v>0</v>
          </cell>
        </row>
        <row r="9">
          <cell r="AG9">
            <v>0</v>
          </cell>
        </row>
        <row r="10">
          <cell r="AG10">
            <v>17</v>
          </cell>
        </row>
        <row r="11">
          <cell r="AG11">
            <v>30</v>
          </cell>
        </row>
        <row r="12">
          <cell r="AG12">
            <v>6</v>
          </cell>
        </row>
        <row r="13">
          <cell r="AG13">
            <v>0</v>
          </cell>
        </row>
        <row r="14">
          <cell r="AG14">
            <v>0</v>
          </cell>
        </row>
        <row r="15">
          <cell r="AG15">
            <v>0</v>
          </cell>
        </row>
        <row r="16">
          <cell r="AG16">
            <v>4</v>
          </cell>
        </row>
        <row r="17">
          <cell r="AG17">
            <v>0</v>
          </cell>
        </row>
        <row r="18">
          <cell r="AG18">
            <v>3</v>
          </cell>
        </row>
        <row r="19">
          <cell r="AG19">
            <v>0</v>
          </cell>
        </row>
        <row r="20">
          <cell r="AG20">
            <v>1</v>
          </cell>
        </row>
        <row r="21">
          <cell r="AG21">
            <v>1</v>
          </cell>
        </row>
        <row r="22">
          <cell r="AG22">
            <v>0</v>
          </cell>
        </row>
        <row r="23">
          <cell r="AG23">
            <v>0</v>
          </cell>
        </row>
        <row r="24">
          <cell r="AG24">
            <v>0</v>
          </cell>
        </row>
        <row r="25">
          <cell r="AG25">
            <v>2</v>
          </cell>
        </row>
        <row r="26">
          <cell r="AG26">
            <v>1</v>
          </cell>
        </row>
        <row r="27">
          <cell r="AG27">
            <v>0</v>
          </cell>
        </row>
        <row r="28">
          <cell r="AG28">
            <v>0</v>
          </cell>
        </row>
        <row r="29">
          <cell r="AG29">
            <v>0</v>
          </cell>
        </row>
        <row r="30">
          <cell r="AG30">
            <v>0</v>
          </cell>
        </row>
        <row r="31">
          <cell r="AG31">
            <v>0</v>
          </cell>
        </row>
        <row r="32">
          <cell r="AG32">
            <v>34</v>
          </cell>
        </row>
        <row r="33">
          <cell r="AG33">
            <v>10</v>
          </cell>
        </row>
        <row r="34">
          <cell r="AG34">
            <v>10</v>
          </cell>
        </row>
        <row r="35">
          <cell r="AG35">
            <v>8</v>
          </cell>
        </row>
        <row r="36">
          <cell r="AG36">
            <v>93</v>
          </cell>
        </row>
        <row r="37">
          <cell r="AG37">
            <v>18</v>
          </cell>
        </row>
        <row r="38">
          <cell r="AG38">
            <v>2</v>
          </cell>
        </row>
        <row r="39">
          <cell r="AG39">
            <v>0</v>
          </cell>
        </row>
        <row r="40">
          <cell r="AG40">
            <v>0</v>
          </cell>
        </row>
        <row r="41">
          <cell r="AG41">
            <v>13</v>
          </cell>
        </row>
        <row r="42">
          <cell r="AG42">
            <v>11</v>
          </cell>
        </row>
        <row r="43">
          <cell r="AG43">
            <v>0</v>
          </cell>
        </row>
        <row r="44">
          <cell r="AG44">
            <v>0</v>
          </cell>
        </row>
        <row r="45">
          <cell r="AG45">
            <v>0</v>
          </cell>
        </row>
        <row r="46">
          <cell r="AG46">
            <v>0</v>
          </cell>
        </row>
        <row r="47">
          <cell r="AG47">
            <v>0</v>
          </cell>
        </row>
        <row r="48">
          <cell r="AG48">
            <v>12</v>
          </cell>
        </row>
        <row r="49">
          <cell r="AG49">
            <v>20</v>
          </cell>
        </row>
        <row r="50">
          <cell r="AG50">
            <v>2</v>
          </cell>
        </row>
        <row r="51">
          <cell r="AG51">
            <v>0</v>
          </cell>
        </row>
        <row r="52">
          <cell r="AG52">
            <v>1</v>
          </cell>
        </row>
      </sheetData>
      <sheetData sheetId="1"/>
      <sheetData sheetId="2">
        <row r="7">
          <cell r="F7">
            <v>51</v>
          </cell>
        </row>
      </sheetData>
      <sheetData sheetId="3"/>
      <sheetData sheetId="4">
        <row r="3">
          <cell r="W3">
            <v>6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MEN"/>
      <sheetName val="SEC-ORI"/>
      <sheetName val="SEC"/>
      <sheetName val="detalle"/>
    </sheetNames>
    <sheetDataSet>
      <sheetData sheetId="0">
        <row r="7">
          <cell r="AG7">
            <v>1</v>
          </cell>
        </row>
        <row r="8">
          <cell r="AG8">
            <v>2</v>
          </cell>
        </row>
        <row r="9">
          <cell r="AG9">
            <v>0</v>
          </cell>
        </row>
        <row r="10">
          <cell r="AG10">
            <v>15</v>
          </cell>
        </row>
        <row r="11">
          <cell r="AG11">
            <v>23</v>
          </cell>
        </row>
        <row r="12">
          <cell r="AG12">
            <v>7</v>
          </cell>
        </row>
        <row r="13">
          <cell r="AG13">
            <v>1</v>
          </cell>
        </row>
        <row r="14">
          <cell r="AG14">
            <v>0</v>
          </cell>
        </row>
        <row r="15">
          <cell r="AG15">
            <v>0</v>
          </cell>
        </row>
        <row r="16">
          <cell r="AG16">
            <v>4</v>
          </cell>
        </row>
        <row r="17">
          <cell r="AG17">
            <v>0</v>
          </cell>
        </row>
        <row r="18">
          <cell r="AG18">
            <v>2</v>
          </cell>
        </row>
        <row r="19">
          <cell r="AG19">
            <v>0</v>
          </cell>
        </row>
        <row r="20">
          <cell r="AG20">
            <v>0</v>
          </cell>
        </row>
        <row r="21">
          <cell r="AG21">
            <v>0</v>
          </cell>
        </row>
        <row r="22">
          <cell r="AG22">
            <v>0</v>
          </cell>
        </row>
        <row r="23">
          <cell r="AG23">
            <v>0</v>
          </cell>
        </row>
        <row r="24">
          <cell r="AG24">
            <v>0</v>
          </cell>
        </row>
        <row r="25">
          <cell r="AG25">
            <v>3</v>
          </cell>
        </row>
        <row r="26">
          <cell r="AG26">
            <v>1</v>
          </cell>
        </row>
        <row r="27">
          <cell r="AG27">
            <v>0</v>
          </cell>
        </row>
        <row r="28">
          <cell r="AG28">
            <v>0</v>
          </cell>
        </row>
        <row r="29">
          <cell r="AG29">
            <v>0</v>
          </cell>
        </row>
        <row r="30">
          <cell r="AG30">
            <v>2</v>
          </cell>
        </row>
        <row r="31">
          <cell r="AG31">
            <v>0</v>
          </cell>
        </row>
        <row r="32">
          <cell r="AG32">
            <v>19</v>
          </cell>
        </row>
        <row r="33">
          <cell r="AG33">
            <v>4</v>
          </cell>
        </row>
        <row r="34">
          <cell r="AG34">
            <v>7</v>
          </cell>
        </row>
        <row r="35">
          <cell r="AG35">
            <v>5</v>
          </cell>
        </row>
        <row r="36">
          <cell r="AG36">
            <v>64</v>
          </cell>
        </row>
        <row r="37">
          <cell r="AG37">
            <v>18</v>
          </cell>
        </row>
        <row r="38">
          <cell r="AG38">
            <v>8</v>
          </cell>
        </row>
        <row r="39">
          <cell r="AG39">
            <v>1</v>
          </cell>
        </row>
        <row r="40">
          <cell r="AG40">
            <v>0</v>
          </cell>
        </row>
        <row r="41">
          <cell r="AG41">
            <v>9</v>
          </cell>
        </row>
        <row r="42">
          <cell r="AG42">
            <v>10</v>
          </cell>
        </row>
        <row r="43">
          <cell r="AG43">
            <v>0</v>
          </cell>
        </row>
        <row r="44">
          <cell r="AG44">
            <v>0</v>
          </cell>
        </row>
        <row r="45">
          <cell r="AG45">
            <v>0</v>
          </cell>
        </row>
        <row r="46">
          <cell r="AG46">
            <v>0</v>
          </cell>
        </row>
        <row r="47">
          <cell r="AG47">
            <v>0</v>
          </cell>
        </row>
        <row r="48">
          <cell r="AG48">
            <v>8</v>
          </cell>
        </row>
        <row r="49">
          <cell r="AG49">
            <v>20</v>
          </cell>
        </row>
        <row r="50">
          <cell r="AG50">
            <v>0</v>
          </cell>
        </row>
        <row r="51">
          <cell r="AG51">
            <v>0</v>
          </cell>
        </row>
        <row r="52">
          <cell r="AG52">
            <v>3</v>
          </cell>
        </row>
      </sheetData>
      <sheetData sheetId="1"/>
      <sheetData sheetId="2">
        <row r="7">
          <cell r="F7">
            <v>40</v>
          </cell>
        </row>
      </sheetData>
      <sheetData sheetId="3"/>
      <sheetData sheetId="4">
        <row r="3">
          <cell r="W3">
            <v>6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MEN"/>
      <sheetName val="SEC-ORI"/>
      <sheetName val="SEC"/>
      <sheetName val="detalle"/>
    </sheetNames>
    <sheetDataSet>
      <sheetData sheetId="0">
        <row r="7">
          <cell r="AG7">
            <v>0</v>
          </cell>
        </row>
        <row r="8">
          <cell r="AG8">
            <v>2</v>
          </cell>
        </row>
        <row r="9">
          <cell r="AG9">
            <v>0</v>
          </cell>
        </row>
        <row r="10">
          <cell r="AG10">
            <v>11</v>
          </cell>
        </row>
        <row r="11">
          <cell r="AG11">
            <v>24</v>
          </cell>
        </row>
        <row r="12">
          <cell r="AG12">
            <v>7</v>
          </cell>
        </row>
        <row r="13">
          <cell r="AG13">
            <v>1</v>
          </cell>
        </row>
        <row r="14">
          <cell r="AG14">
            <v>0</v>
          </cell>
        </row>
        <row r="15">
          <cell r="AG15">
            <v>0</v>
          </cell>
        </row>
        <row r="16">
          <cell r="AG16">
            <v>3</v>
          </cell>
        </row>
        <row r="17">
          <cell r="AG17">
            <v>0</v>
          </cell>
        </row>
        <row r="18">
          <cell r="AG18">
            <v>5</v>
          </cell>
        </row>
        <row r="19">
          <cell r="AG19">
            <v>0</v>
          </cell>
        </row>
        <row r="20">
          <cell r="AG20">
            <v>1</v>
          </cell>
        </row>
        <row r="21">
          <cell r="AG21">
            <v>0</v>
          </cell>
        </row>
        <row r="22">
          <cell r="AG22">
            <v>1</v>
          </cell>
        </row>
        <row r="23">
          <cell r="AG23">
            <v>1</v>
          </cell>
        </row>
        <row r="24">
          <cell r="AG24">
            <v>0</v>
          </cell>
        </row>
        <row r="25">
          <cell r="AG25">
            <v>3</v>
          </cell>
        </row>
        <row r="26">
          <cell r="AG26">
            <v>1</v>
          </cell>
        </row>
        <row r="27">
          <cell r="AG27">
            <v>0</v>
          </cell>
        </row>
        <row r="28">
          <cell r="AG28">
            <v>0</v>
          </cell>
        </row>
        <row r="29">
          <cell r="AG29">
            <v>0</v>
          </cell>
        </row>
        <row r="30">
          <cell r="AG30">
            <v>2</v>
          </cell>
        </row>
        <row r="31">
          <cell r="AG31">
            <v>0</v>
          </cell>
        </row>
        <row r="32">
          <cell r="AG32">
            <v>27</v>
          </cell>
        </row>
        <row r="33">
          <cell r="AG33">
            <v>3</v>
          </cell>
        </row>
        <row r="34">
          <cell r="AG34">
            <v>5</v>
          </cell>
        </row>
        <row r="35">
          <cell r="AG35">
            <v>2</v>
          </cell>
        </row>
        <row r="36">
          <cell r="AG36">
            <v>55</v>
          </cell>
        </row>
        <row r="37">
          <cell r="AG37">
            <v>17</v>
          </cell>
        </row>
        <row r="38">
          <cell r="AG38">
            <v>3</v>
          </cell>
        </row>
        <row r="39">
          <cell r="AG39">
            <v>0</v>
          </cell>
        </row>
        <row r="40">
          <cell r="AG40">
            <v>0</v>
          </cell>
        </row>
        <row r="41">
          <cell r="AG41">
            <v>6</v>
          </cell>
        </row>
        <row r="42">
          <cell r="AG42">
            <v>15</v>
          </cell>
        </row>
        <row r="43">
          <cell r="AG43">
            <v>0</v>
          </cell>
        </row>
        <row r="44">
          <cell r="AG44">
            <v>0</v>
          </cell>
        </row>
        <row r="45">
          <cell r="AG45">
            <v>0</v>
          </cell>
        </row>
        <row r="46">
          <cell r="AG46">
            <v>0</v>
          </cell>
        </row>
        <row r="47">
          <cell r="AG47">
            <v>2</v>
          </cell>
        </row>
        <row r="48">
          <cell r="AG48">
            <v>10</v>
          </cell>
        </row>
        <row r="49">
          <cell r="AG49">
            <v>13</v>
          </cell>
        </row>
        <row r="50">
          <cell r="AG50">
            <v>1</v>
          </cell>
        </row>
        <row r="51">
          <cell r="AG51">
            <v>0</v>
          </cell>
        </row>
        <row r="52">
          <cell r="AG52">
            <v>0</v>
          </cell>
        </row>
      </sheetData>
      <sheetData sheetId="1"/>
      <sheetData sheetId="2">
        <row r="7">
          <cell r="F7">
            <v>46</v>
          </cell>
        </row>
      </sheetData>
      <sheetData sheetId="3"/>
      <sheetData sheetId="4">
        <row r="3">
          <cell r="W3">
            <v>8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MEN"/>
      <sheetName val="SEC-ORI"/>
      <sheetName val="SEC"/>
      <sheetName val="detalle"/>
    </sheetNames>
    <sheetDataSet>
      <sheetData sheetId="0">
        <row r="7">
          <cell r="AG7">
            <v>0</v>
          </cell>
        </row>
        <row r="8">
          <cell r="AG8">
            <v>2</v>
          </cell>
        </row>
        <row r="9">
          <cell r="AG9">
            <v>2</v>
          </cell>
        </row>
        <row r="10">
          <cell r="AG10">
            <v>15</v>
          </cell>
        </row>
        <row r="11">
          <cell r="AG11">
            <v>21</v>
          </cell>
        </row>
        <row r="12">
          <cell r="AG12">
            <v>11</v>
          </cell>
        </row>
        <row r="13">
          <cell r="AG13">
            <v>0</v>
          </cell>
        </row>
        <row r="14">
          <cell r="AG14">
            <v>0</v>
          </cell>
        </row>
        <row r="15">
          <cell r="AG15">
            <v>0</v>
          </cell>
        </row>
        <row r="16">
          <cell r="AG16">
            <v>1</v>
          </cell>
        </row>
        <row r="17">
          <cell r="AG17">
            <v>0</v>
          </cell>
        </row>
        <row r="18">
          <cell r="AG18">
            <v>2</v>
          </cell>
        </row>
        <row r="19">
          <cell r="AG19">
            <v>1</v>
          </cell>
        </row>
        <row r="20">
          <cell r="AG20">
            <v>0</v>
          </cell>
        </row>
        <row r="21">
          <cell r="AG21">
            <v>0</v>
          </cell>
        </row>
        <row r="22">
          <cell r="AG22">
            <v>1</v>
          </cell>
        </row>
        <row r="23">
          <cell r="AG23">
            <v>0</v>
          </cell>
        </row>
        <row r="24">
          <cell r="AG24">
            <v>0</v>
          </cell>
        </row>
        <row r="25">
          <cell r="AG25">
            <v>3</v>
          </cell>
        </row>
        <row r="26">
          <cell r="AG26">
            <v>1</v>
          </cell>
        </row>
        <row r="27">
          <cell r="AG27">
            <v>1</v>
          </cell>
        </row>
        <row r="28">
          <cell r="AG28">
            <v>0</v>
          </cell>
        </row>
        <row r="29">
          <cell r="AG29">
            <v>0</v>
          </cell>
        </row>
        <row r="30">
          <cell r="AG30">
            <v>0</v>
          </cell>
        </row>
        <row r="31">
          <cell r="AG31">
            <v>1</v>
          </cell>
        </row>
        <row r="32">
          <cell r="AG32">
            <v>17</v>
          </cell>
        </row>
        <row r="33">
          <cell r="AG33">
            <v>7</v>
          </cell>
        </row>
        <row r="34">
          <cell r="AG34">
            <v>4</v>
          </cell>
        </row>
        <row r="35">
          <cell r="AG35">
            <v>6</v>
          </cell>
        </row>
        <row r="36">
          <cell r="AG36">
            <v>45</v>
          </cell>
        </row>
        <row r="37">
          <cell r="AG37">
            <v>15</v>
          </cell>
        </row>
        <row r="38">
          <cell r="AG38">
            <v>8</v>
          </cell>
        </row>
        <row r="39">
          <cell r="AG39">
            <v>0</v>
          </cell>
        </row>
        <row r="40">
          <cell r="AG40">
            <v>0</v>
          </cell>
        </row>
        <row r="41">
          <cell r="AG41">
            <v>13</v>
          </cell>
        </row>
        <row r="42">
          <cell r="AG42">
            <v>13</v>
          </cell>
        </row>
        <row r="43">
          <cell r="AG43">
            <v>0</v>
          </cell>
        </row>
        <row r="44">
          <cell r="AG44">
            <v>0</v>
          </cell>
        </row>
        <row r="45">
          <cell r="AG45">
            <v>0</v>
          </cell>
        </row>
        <row r="46">
          <cell r="AG46">
            <v>0</v>
          </cell>
        </row>
        <row r="47">
          <cell r="AG47">
            <v>0</v>
          </cell>
        </row>
        <row r="48">
          <cell r="AG48">
            <v>8</v>
          </cell>
        </row>
        <row r="49">
          <cell r="AG49">
            <v>13</v>
          </cell>
        </row>
        <row r="50">
          <cell r="AG50">
            <v>3</v>
          </cell>
        </row>
        <row r="51">
          <cell r="AG51">
            <v>0</v>
          </cell>
        </row>
        <row r="52">
          <cell r="AG52">
            <v>1</v>
          </cell>
        </row>
      </sheetData>
      <sheetData sheetId="1" refreshError="1"/>
      <sheetData sheetId="2">
        <row r="7">
          <cell r="F7">
            <v>42</v>
          </cell>
        </row>
      </sheetData>
      <sheetData sheetId="3" refreshError="1"/>
      <sheetData sheetId="4">
        <row r="3">
          <cell r="W3">
            <v>6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MEN"/>
      <sheetName val="SEC-ORI"/>
      <sheetName val="SEC"/>
      <sheetName val="detalle"/>
    </sheetNames>
    <sheetDataSet>
      <sheetData sheetId="0">
        <row r="7">
          <cell r="AG7">
            <v>51</v>
          </cell>
        </row>
        <row r="8">
          <cell r="AG8">
            <v>8</v>
          </cell>
        </row>
        <row r="9">
          <cell r="AG9">
            <v>5</v>
          </cell>
        </row>
        <row r="10">
          <cell r="AG10">
            <v>16</v>
          </cell>
        </row>
        <row r="11">
          <cell r="AG11">
            <v>29</v>
          </cell>
        </row>
        <row r="12">
          <cell r="AG12">
            <v>7</v>
          </cell>
        </row>
        <row r="13">
          <cell r="AG13">
            <v>1</v>
          </cell>
        </row>
        <row r="14">
          <cell r="AG14">
            <v>0</v>
          </cell>
        </row>
        <row r="15">
          <cell r="AG15">
            <v>0</v>
          </cell>
        </row>
        <row r="16">
          <cell r="AG16">
            <v>3</v>
          </cell>
        </row>
        <row r="17">
          <cell r="AG17">
            <v>0</v>
          </cell>
        </row>
        <row r="18">
          <cell r="AG18">
            <v>2</v>
          </cell>
        </row>
        <row r="19">
          <cell r="AG19">
            <v>0</v>
          </cell>
        </row>
        <row r="20">
          <cell r="AG20">
            <v>1</v>
          </cell>
        </row>
        <row r="21">
          <cell r="AG21">
            <v>0</v>
          </cell>
        </row>
        <row r="22">
          <cell r="AG22">
            <v>2</v>
          </cell>
        </row>
        <row r="23">
          <cell r="AG23">
            <v>1</v>
          </cell>
        </row>
        <row r="24">
          <cell r="AG24">
            <v>0</v>
          </cell>
        </row>
        <row r="25">
          <cell r="AG25">
            <v>3</v>
          </cell>
        </row>
        <row r="26">
          <cell r="AG26">
            <v>0</v>
          </cell>
        </row>
        <row r="27">
          <cell r="AG27">
            <v>0</v>
          </cell>
        </row>
        <row r="28">
          <cell r="AG28">
            <v>0</v>
          </cell>
        </row>
        <row r="29">
          <cell r="AG29">
            <v>0</v>
          </cell>
        </row>
        <row r="30">
          <cell r="AG30">
            <v>1</v>
          </cell>
        </row>
        <row r="31">
          <cell r="AG31">
            <v>2</v>
          </cell>
        </row>
        <row r="32">
          <cell r="AG32">
            <v>4</v>
          </cell>
        </row>
        <row r="33">
          <cell r="AG33">
            <v>28</v>
          </cell>
        </row>
        <row r="34">
          <cell r="AG34">
            <v>7</v>
          </cell>
        </row>
        <row r="35">
          <cell r="AG35">
            <v>1</v>
          </cell>
        </row>
        <row r="36">
          <cell r="AG36">
            <v>73</v>
          </cell>
        </row>
        <row r="37">
          <cell r="AG37">
            <v>21</v>
          </cell>
        </row>
        <row r="38">
          <cell r="AG38">
            <v>3</v>
          </cell>
        </row>
        <row r="39">
          <cell r="AG39">
            <v>3</v>
          </cell>
        </row>
        <row r="40">
          <cell r="AG40">
            <v>0</v>
          </cell>
        </row>
        <row r="41">
          <cell r="AG41">
            <v>8</v>
          </cell>
        </row>
        <row r="42">
          <cell r="AG42">
            <v>10</v>
          </cell>
        </row>
        <row r="43">
          <cell r="AG43">
            <v>0</v>
          </cell>
        </row>
        <row r="44">
          <cell r="AG44">
            <v>0</v>
          </cell>
        </row>
        <row r="45">
          <cell r="AG45">
            <v>0</v>
          </cell>
        </row>
        <row r="46">
          <cell r="AG46">
            <v>0</v>
          </cell>
        </row>
        <row r="47">
          <cell r="AG47">
            <v>1</v>
          </cell>
        </row>
        <row r="48">
          <cell r="AG48">
            <v>7</v>
          </cell>
        </row>
        <row r="49">
          <cell r="AG49">
            <v>13</v>
          </cell>
        </row>
        <row r="50">
          <cell r="AG50">
            <v>0</v>
          </cell>
        </row>
        <row r="51">
          <cell r="AG51">
            <v>0</v>
          </cell>
        </row>
        <row r="52">
          <cell r="AG52">
            <v>0</v>
          </cell>
        </row>
      </sheetData>
      <sheetData sheetId="1" refreshError="1"/>
      <sheetData sheetId="2">
        <row r="7">
          <cell r="F7">
            <v>45</v>
          </cell>
        </row>
      </sheetData>
      <sheetData sheetId="3" refreshError="1"/>
      <sheetData sheetId="4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MEN"/>
      <sheetName val="SEC-ORI"/>
      <sheetName val="SEC"/>
      <sheetName val="detalle"/>
    </sheetNames>
    <sheetDataSet>
      <sheetData sheetId="0">
        <row r="7">
          <cell r="AG7">
            <v>141</v>
          </cell>
        </row>
        <row r="8">
          <cell r="AG8">
            <v>20</v>
          </cell>
        </row>
        <row r="9">
          <cell r="AG9">
            <v>4</v>
          </cell>
        </row>
        <row r="10">
          <cell r="AG10">
            <v>14</v>
          </cell>
        </row>
        <row r="11">
          <cell r="AG11">
            <v>36</v>
          </cell>
        </row>
        <row r="12">
          <cell r="AG12">
            <v>7</v>
          </cell>
        </row>
        <row r="13">
          <cell r="AG13">
            <v>1</v>
          </cell>
        </row>
        <row r="14">
          <cell r="AG14">
            <v>0</v>
          </cell>
        </row>
        <row r="15">
          <cell r="AG15">
            <v>1</v>
          </cell>
        </row>
        <row r="16">
          <cell r="AG16">
            <v>3</v>
          </cell>
        </row>
        <row r="17">
          <cell r="AG17">
            <v>1</v>
          </cell>
        </row>
        <row r="18">
          <cell r="AG18">
            <v>14</v>
          </cell>
        </row>
        <row r="19">
          <cell r="AG19">
            <v>0</v>
          </cell>
        </row>
        <row r="20">
          <cell r="AG20">
            <v>0</v>
          </cell>
        </row>
        <row r="21">
          <cell r="AG21">
            <v>0</v>
          </cell>
        </row>
        <row r="22">
          <cell r="AG22">
            <v>0</v>
          </cell>
        </row>
        <row r="23">
          <cell r="AG23">
            <v>1</v>
          </cell>
        </row>
        <row r="24">
          <cell r="AG24">
            <v>0</v>
          </cell>
        </row>
        <row r="25">
          <cell r="AG25">
            <v>10</v>
          </cell>
        </row>
        <row r="26">
          <cell r="AG26">
            <v>2</v>
          </cell>
        </row>
        <row r="27">
          <cell r="AG27">
            <v>0</v>
          </cell>
        </row>
        <row r="28">
          <cell r="AG28">
            <v>0</v>
          </cell>
        </row>
        <row r="29">
          <cell r="AG29">
            <v>0</v>
          </cell>
        </row>
        <row r="30">
          <cell r="AG30">
            <v>1</v>
          </cell>
        </row>
        <row r="31">
          <cell r="AG31">
            <v>2</v>
          </cell>
        </row>
        <row r="32">
          <cell r="AG32">
            <v>4</v>
          </cell>
        </row>
        <row r="33">
          <cell r="AG33">
            <v>35</v>
          </cell>
        </row>
        <row r="34">
          <cell r="AG34">
            <v>6</v>
          </cell>
        </row>
        <row r="35">
          <cell r="AG35">
            <v>4</v>
          </cell>
        </row>
        <row r="36">
          <cell r="AG36">
            <v>105</v>
          </cell>
        </row>
        <row r="37">
          <cell r="AG37">
            <v>10</v>
          </cell>
        </row>
        <row r="38">
          <cell r="AG38">
            <v>4</v>
          </cell>
        </row>
        <row r="39">
          <cell r="AG39">
            <v>0</v>
          </cell>
        </row>
        <row r="40">
          <cell r="AG40">
            <v>0</v>
          </cell>
        </row>
        <row r="41">
          <cell r="AG41">
            <v>10</v>
          </cell>
        </row>
        <row r="42">
          <cell r="AG42">
            <v>14</v>
          </cell>
        </row>
        <row r="43">
          <cell r="AG43">
            <v>0</v>
          </cell>
        </row>
        <row r="44">
          <cell r="AG44">
            <v>0</v>
          </cell>
        </row>
        <row r="45">
          <cell r="AG45">
            <v>0</v>
          </cell>
        </row>
        <row r="46">
          <cell r="AG46">
            <v>0</v>
          </cell>
        </row>
        <row r="47">
          <cell r="AG47">
            <v>1</v>
          </cell>
        </row>
        <row r="48">
          <cell r="AG48">
            <v>4</v>
          </cell>
        </row>
        <row r="49">
          <cell r="AG49">
            <v>33</v>
          </cell>
        </row>
        <row r="50">
          <cell r="AG50">
            <v>0</v>
          </cell>
        </row>
        <row r="51">
          <cell r="AG51">
            <v>0</v>
          </cell>
        </row>
        <row r="52">
          <cell r="AG52">
            <v>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MEN"/>
      <sheetName val="SEC-ORI"/>
      <sheetName val="SEC"/>
      <sheetName val="detalle"/>
    </sheetNames>
    <sheetDataSet>
      <sheetData sheetId="0">
        <row r="7">
          <cell r="AG7">
            <v>277</v>
          </cell>
        </row>
        <row r="8">
          <cell r="AG8">
            <v>49</v>
          </cell>
        </row>
        <row r="9">
          <cell r="AG9">
            <v>20</v>
          </cell>
        </row>
        <row r="10">
          <cell r="AG10">
            <v>20</v>
          </cell>
        </row>
        <row r="11">
          <cell r="AG11">
            <v>39</v>
          </cell>
        </row>
        <row r="12">
          <cell r="AG12">
            <v>6</v>
          </cell>
        </row>
        <row r="13">
          <cell r="AG13">
            <v>1</v>
          </cell>
        </row>
        <row r="14">
          <cell r="AG14">
            <v>0</v>
          </cell>
        </row>
        <row r="15">
          <cell r="AG15">
            <v>0</v>
          </cell>
        </row>
        <row r="16">
          <cell r="AG16">
            <v>3</v>
          </cell>
        </row>
        <row r="17">
          <cell r="AG17">
            <v>1</v>
          </cell>
        </row>
        <row r="18">
          <cell r="AG18">
            <v>8</v>
          </cell>
        </row>
        <row r="19">
          <cell r="AG19">
            <v>0</v>
          </cell>
        </row>
        <row r="20">
          <cell r="AG20">
            <v>0</v>
          </cell>
        </row>
        <row r="21">
          <cell r="AG21">
            <v>1</v>
          </cell>
        </row>
        <row r="22">
          <cell r="AG22">
            <v>1</v>
          </cell>
        </row>
        <row r="23">
          <cell r="AG23">
            <v>1</v>
          </cell>
        </row>
        <row r="24">
          <cell r="AG24">
            <v>0</v>
          </cell>
        </row>
        <row r="25">
          <cell r="AG25">
            <v>5</v>
          </cell>
        </row>
        <row r="26">
          <cell r="AG26">
            <v>4</v>
          </cell>
        </row>
        <row r="27">
          <cell r="AG27">
            <v>0</v>
          </cell>
        </row>
        <row r="28">
          <cell r="AG28">
            <v>0</v>
          </cell>
        </row>
        <row r="29">
          <cell r="AG29">
            <v>0</v>
          </cell>
        </row>
        <row r="30">
          <cell r="AG30">
            <v>3</v>
          </cell>
        </row>
        <row r="31">
          <cell r="AG31">
            <v>0</v>
          </cell>
        </row>
        <row r="32">
          <cell r="AG32">
            <v>5</v>
          </cell>
        </row>
        <row r="33">
          <cell r="AG33">
            <v>27</v>
          </cell>
        </row>
        <row r="34">
          <cell r="AG34">
            <v>4</v>
          </cell>
        </row>
        <row r="35">
          <cell r="AG35">
            <v>2</v>
          </cell>
        </row>
        <row r="36">
          <cell r="AG36">
            <v>147</v>
          </cell>
        </row>
        <row r="37">
          <cell r="AG37">
            <v>9</v>
          </cell>
        </row>
        <row r="38">
          <cell r="AG38">
            <v>5</v>
          </cell>
        </row>
        <row r="39">
          <cell r="AG39">
            <v>0</v>
          </cell>
        </row>
        <row r="40">
          <cell r="AG40">
            <v>0</v>
          </cell>
        </row>
        <row r="41">
          <cell r="AG41">
            <v>10</v>
          </cell>
        </row>
        <row r="42">
          <cell r="AG42">
            <v>16</v>
          </cell>
        </row>
        <row r="43">
          <cell r="AG43">
            <v>0</v>
          </cell>
        </row>
        <row r="44">
          <cell r="AG44">
            <v>0</v>
          </cell>
        </row>
        <row r="45">
          <cell r="AG45">
            <v>0</v>
          </cell>
        </row>
        <row r="46">
          <cell r="AG46">
            <v>0</v>
          </cell>
        </row>
        <row r="47">
          <cell r="AG47">
            <v>1</v>
          </cell>
        </row>
        <row r="48">
          <cell r="AG48">
            <v>2</v>
          </cell>
        </row>
        <row r="49">
          <cell r="AG49">
            <v>32</v>
          </cell>
        </row>
        <row r="50">
          <cell r="AG50">
            <v>0</v>
          </cell>
        </row>
        <row r="51">
          <cell r="AG51">
            <v>0</v>
          </cell>
        </row>
        <row r="52">
          <cell r="AG52">
            <v>0</v>
          </cell>
        </row>
      </sheetData>
      <sheetData sheetId="1"/>
      <sheetData sheetId="2">
        <row r="7">
          <cell r="F7">
            <v>55</v>
          </cell>
        </row>
      </sheetData>
      <sheetData sheetId="3"/>
      <sheetData sheetId="4">
        <row r="3">
          <cell r="W3">
            <v>5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MEN"/>
      <sheetName val="SEC-ORI"/>
      <sheetName val="SEC"/>
      <sheetName val="detalle"/>
    </sheetNames>
    <sheetDataSet>
      <sheetData sheetId="0">
        <row r="7">
          <cell r="AG7">
            <v>280</v>
          </cell>
        </row>
        <row r="8">
          <cell r="AG8">
            <v>48</v>
          </cell>
        </row>
        <row r="9">
          <cell r="AG9">
            <v>13</v>
          </cell>
        </row>
        <row r="10">
          <cell r="AG10">
            <v>14</v>
          </cell>
        </row>
        <row r="11">
          <cell r="AG11">
            <v>33</v>
          </cell>
        </row>
        <row r="12">
          <cell r="AG12">
            <v>4</v>
          </cell>
        </row>
        <row r="13">
          <cell r="AG13">
            <v>1</v>
          </cell>
        </row>
        <row r="14">
          <cell r="AG14">
            <v>0</v>
          </cell>
        </row>
        <row r="15">
          <cell r="AG15">
            <v>0</v>
          </cell>
        </row>
        <row r="16">
          <cell r="AG16">
            <v>1</v>
          </cell>
        </row>
        <row r="17">
          <cell r="AG17">
            <v>0</v>
          </cell>
        </row>
        <row r="18">
          <cell r="AG18">
            <v>7</v>
          </cell>
        </row>
        <row r="19">
          <cell r="AG19">
            <v>0</v>
          </cell>
        </row>
        <row r="20">
          <cell r="AG20">
            <v>0</v>
          </cell>
        </row>
        <row r="21">
          <cell r="AG21">
            <v>0</v>
          </cell>
        </row>
        <row r="22">
          <cell r="AG22">
            <v>0</v>
          </cell>
        </row>
        <row r="23">
          <cell r="AG23">
            <v>0</v>
          </cell>
        </row>
        <row r="24">
          <cell r="AG24">
            <v>0</v>
          </cell>
        </row>
        <row r="25">
          <cell r="AG25">
            <v>5</v>
          </cell>
        </row>
        <row r="26">
          <cell r="AG26">
            <v>1</v>
          </cell>
        </row>
        <row r="27">
          <cell r="AG27">
            <v>0</v>
          </cell>
        </row>
        <row r="28">
          <cell r="AG28">
            <v>0</v>
          </cell>
        </row>
        <row r="29">
          <cell r="AG29">
            <v>1</v>
          </cell>
        </row>
        <row r="30">
          <cell r="AG30">
            <v>2</v>
          </cell>
        </row>
        <row r="31">
          <cell r="AG31">
            <v>0</v>
          </cell>
        </row>
        <row r="32">
          <cell r="AG32">
            <v>1</v>
          </cell>
        </row>
        <row r="33">
          <cell r="AG33">
            <v>25</v>
          </cell>
        </row>
        <row r="34">
          <cell r="AG34">
            <v>2</v>
          </cell>
        </row>
        <row r="35">
          <cell r="AG35">
            <v>1</v>
          </cell>
        </row>
        <row r="36">
          <cell r="AG36">
            <v>94</v>
          </cell>
        </row>
        <row r="37">
          <cell r="AG37">
            <v>13</v>
          </cell>
        </row>
        <row r="38">
          <cell r="AG38">
            <v>3</v>
          </cell>
        </row>
        <row r="39">
          <cell r="AG39">
            <v>0</v>
          </cell>
        </row>
        <row r="40">
          <cell r="AG40">
            <v>1</v>
          </cell>
        </row>
        <row r="41">
          <cell r="AG41">
            <v>10</v>
          </cell>
        </row>
        <row r="42">
          <cell r="AG42">
            <v>8</v>
          </cell>
        </row>
        <row r="43">
          <cell r="AG43">
            <v>0</v>
          </cell>
        </row>
        <row r="44">
          <cell r="AG44">
            <v>0</v>
          </cell>
        </row>
        <row r="45">
          <cell r="AG45">
            <v>0</v>
          </cell>
        </row>
        <row r="46">
          <cell r="AG46">
            <v>0</v>
          </cell>
        </row>
        <row r="47">
          <cell r="AG47">
            <v>0</v>
          </cell>
        </row>
        <row r="48">
          <cell r="AG48">
            <v>5</v>
          </cell>
        </row>
        <row r="49">
          <cell r="AG49">
            <v>26</v>
          </cell>
        </row>
        <row r="50">
          <cell r="AG50">
            <v>0</v>
          </cell>
        </row>
        <row r="51">
          <cell r="AG51">
            <v>0</v>
          </cell>
        </row>
        <row r="52">
          <cell r="AG52">
            <v>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MEN"/>
      <sheetName val="SEC"/>
      <sheetName val="SEC-ORI"/>
      <sheetName val="detalle"/>
    </sheetNames>
    <sheetDataSet>
      <sheetData sheetId="0">
        <row r="7">
          <cell r="AG7">
            <v>452</v>
          </cell>
        </row>
        <row r="8">
          <cell r="AG8">
            <v>104</v>
          </cell>
        </row>
        <row r="9">
          <cell r="AG9">
            <v>11</v>
          </cell>
        </row>
        <row r="10">
          <cell r="AG10">
            <v>9</v>
          </cell>
        </row>
        <row r="11">
          <cell r="AG11">
            <v>45</v>
          </cell>
        </row>
        <row r="12">
          <cell r="AG12">
            <v>4</v>
          </cell>
        </row>
        <row r="13">
          <cell r="AG13">
            <v>3</v>
          </cell>
        </row>
        <row r="14">
          <cell r="AG14">
            <v>0</v>
          </cell>
        </row>
        <row r="15">
          <cell r="AG15">
            <v>0</v>
          </cell>
        </row>
        <row r="16">
          <cell r="AG16">
            <v>1</v>
          </cell>
        </row>
        <row r="17">
          <cell r="AG17">
            <v>0</v>
          </cell>
        </row>
        <row r="18">
          <cell r="AG18">
            <v>11</v>
          </cell>
        </row>
        <row r="19">
          <cell r="AG19">
            <v>0</v>
          </cell>
        </row>
        <row r="20">
          <cell r="AG20">
            <v>1</v>
          </cell>
        </row>
        <row r="21">
          <cell r="AG21">
            <v>0</v>
          </cell>
        </row>
        <row r="22">
          <cell r="AG22">
            <v>0</v>
          </cell>
        </row>
        <row r="23">
          <cell r="AG23">
            <v>1</v>
          </cell>
        </row>
        <row r="24">
          <cell r="AG24">
            <v>0</v>
          </cell>
        </row>
        <row r="25">
          <cell r="AG25">
            <v>6</v>
          </cell>
        </row>
        <row r="26">
          <cell r="AG26">
            <v>3</v>
          </cell>
        </row>
        <row r="27">
          <cell r="AG27">
            <v>0</v>
          </cell>
        </row>
        <row r="28">
          <cell r="AG28">
            <v>0</v>
          </cell>
        </row>
        <row r="29">
          <cell r="AG29">
            <v>0</v>
          </cell>
        </row>
        <row r="30">
          <cell r="AG30">
            <v>8</v>
          </cell>
        </row>
        <row r="31">
          <cell r="AG31">
            <v>0</v>
          </cell>
        </row>
        <row r="32">
          <cell r="AG32">
            <v>8</v>
          </cell>
        </row>
        <row r="33">
          <cell r="AG33">
            <v>23</v>
          </cell>
        </row>
        <row r="34">
          <cell r="AG34">
            <v>3</v>
          </cell>
        </row>
        <row r="35">
          <cell r="AG35">
            <v>1</v>
          </cell>
        </row>
        <row r="36">
          <cell r="AG36">
            <v>69</v>
          </cell>
        </row>
        <row r="37">
          <cell r="AG37">
            <v>8</v>
          </cell>
        </row>
        <row r="38">
          <cell r="AG38">
            <v>7</v>
          </cell>
        </row>
        <row r="39">
          <cell r="AG39">
            <v>0</v>
          </cell>
        </row>
        <row r="40">
          <cell r="AG40">
            <v>0</v>
          </cell>
        </row>
        <row r="41">
          <cell r="AG41">
            <v>6</v>
          </cell>
        </row>
        <row r="42">
          <cell r="AG42">
            <v>7</v>
          </cell>
        </row>
        <row r="43">
          <cell r="AG43">
            <v>0</v>
          </cell>
        </row>
        <row r="44">
          <cell r="AG44">
            <v>0</v>
          </cell>
        </row>
        <row r="45">
          <cell r="AG45">
            <v>0</v>
          </cell>
        </row>
        <row r="46">
          <cell r="AG46">
            <v>0</v>
          </cell>
        </row>
        <row r="47">
          <cell r="AG47">
            <v>3</v>
          </cell>
        </row>
        <row r="48">
          <cell r="AG48">
            <v>4</v>
          </cell>
        </row>
        <row r="49">
          <cell r="AG49">
            <v>26</v>
          </cell>
        </row>
        <row r="50">
          <cell r="AG50">
            <v>0</v>
          </cell>
        </row>
        <row r="51">
          <cell r="AG51">
            <v>0</v>
          </cell>
        </row>
        <row r="52">
          <cell r="AG52">
            <v>0</v>
          </cell>
        </row>
      </sheetData>
      <sheetData sheetId="1"/>
      <sheetData sheetId="2"/>
      <sheetData sheetId="3">
        <row r="7">
          <cell r="F7">
            <v>64</v>
          </cell>
        </row>
      </sheetData>
      <sheetData sheetId="4">
        <row r="3">
          <cell r="W3">
            <v>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MEN"/>
      <sheetName val="SEC-ORI"/>
      <sheetName val="SEC"/>
      <sheetName val="detalle"/>
    </sheetNames>
    <sheetDataSet>
      <sheetData sheetId="0">
        <row r="7">
          <cell r="AG7">
            <v>57</v>
          </cell>
        </row>
        <row r="8">
          <cell r="AG8">
            <v>22</v>
          </cell>
        </row>
        <row r="9">
          <cell r="AG9">
            <v>16</v>
          </cell>
        </row>
        <row r="10">
          <cell r="AG10">
            <v>14</v>
          </cell>
        </row>
        <row r="11">
          <cell r="AG11">
            <v>28</v>
          </cell>
        </row>
        <row r="12">
          <cell r="AG12">
            <v>17</v>
          </cell>
        </row>
        <row r="13">
          <cell r="AG13">
            <v>0</v>
          </cell>
        </row>
        <row r="14">
          <cell r="AG14">
            <v>0</v>
          </cell>
        </row>
        <row r="15">
          <cell r="AG15">
            <v>0</v>
          </cell>
        </row>
        <row r="16">
          <cell r="AG16">
            <v>2</v>
          </cell>
        </row>
        <row r="17">
          <cell r="AG17">
            <v>0</v>
          </cell>
        </row>
        <row r="18">
          <cell r="AG18">
            <v>6</v>
          </cell>
        </row>
        <row r="19">
          <cell r="AG19">
            <v>1</v>
          </cell>
        </row>
        <row r="20">
          <cell r="AG20">
            <v>0</v>
          </cell>
        </row>
        <row r="21">
          <cell r="AG21">
            <v>1</v>
          </cell>
        </row>
        <row r="22">
          <cell r="AG22">
            <v>0</v>
          </cell>
        </row>
        <row r="23">
          <cell r="AG23">
            <v>0</v>
          </cell>
        </row>
        <row r="24">
          <cell r="AG24">
            <v>1</v>
          </cell>
        </row>
        <row r="25">
          <cell r="AG25">
            <v>1</v>
          </cell>
        </row>
        <row r="26">
          <cell r="AG26">
            <v>0</v>
          </cell>
        </row>
        <row r="27">
          <cell r="AG27">
            <v>0</v>
          </cell>
        </row>
        <row r="28">
          <cell r="AG28">
            <v>0</v>
          </cell>
        </row>
        <row r="29">
          <cell r="AG29">
            <v>2</v>
          </cell>
        </row>
        <row r="30">
          <cell r="AG30">
            <v>1</v>
          </cell>
        </row>
        <row r="31">
          <cell r="AG31">
            <v>11</v>
          </cell>
        </row>
        <row r="32">
          <cell r="AG32">
            <v>10</v>
          </cell>
        </row>
        <row r="33">
          <cell r="AG33">
            <v>7</v>
          </cell>
        </row>
        <row r="34">
          <cell r="AG34">
            <v>8</v>
          </cell>
        </row>
        <row r="35">
          <cell r="AG35">
            <v>103</v>
          </cell>
        </row>
        <row r="36">
          <cell r="AG36">
            <v>15</v>
          </cell>
        </row>
        <row r="37">
          <cell r="AG37">
            <v>6</v>
          </cell>
        </row>
        <row r="38">
          <cell r="AG38">
            <v>0</v>
          </cell>
        </row>
        <row r="39">
          <cell r="AG39">
            <v>0</v>
          </cell>
        </row>
        <row r="40">
          <cell r="AG40">
            <v>13</v>
          </cell>
        </row>
        <row r="41">
          <cell r="AG41">
            <v>39</v>
          </cell>
        </row>
        <row r="42">
          <cell r="AG42">
            <v>0</v>
          </cell>
        </row>
        <row r="43">
          <cell r="AG43">
            <v>0</v>
          </cell>
        </row>
        <row r="44">
          <cell r="AG44">
            <v>0</v>
          </cell>
        </row>
        <row r="45">
          <cell r="AG45">
            <v>0</v>
          </cell>
        </row>
        <row r="46">
          <cell r="AG46">
            <v>4</v>
          </cell>
        </row>
        <row r="47">
          <cell r="AG47">
            <v>4</v>
          </cell>
        </row>
        <row r="48">
          <cell r="AG48">
            <v>21</v>
          </cell>
        </row>
        <row r="49">
          <cell r="AG49">
            <v>4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MEN"/>
      <sheetName val="SEC-ORI"/>
      <sheetName val="SEC"/>
      <sheetName val="detalle"/>
    </sheetNames>
    <sheetDataSet>
      <sheetData sheetId="0">
        <row r="7">
          <cell r="AG7">
            <v>160</v>
          </cell>
        </row>
        <row r="8">
          <cell r="AG8">
            <v>29</v>
          </cell>
        </row>
        <row r="9">
          <cell r="AG9">
            <v>11</v>
          </cell>
        </row>
        <row r="10">
          <cell r="AG10">
            <v>10</v>
          </cell>
        </row>
        <row r="11">
          <cell r="AG11">
            <v>31</v>
          </cell>
        </row>
        <row r="12">
          <cell r="AG12">
            <v>6</v>
          </cell>
        </row>
        <row r="13">
          <cell r="AG13">
            <v>0</v>
          </cell>
        </row>
        <row r="14">
          <cell r="AG14">
            <v>0</v>
          </cell>
        </row>
        <row r="15">
          <cell r="AG15">
            <v>3</v>
          </cell>
        </row>
        <row r="16">
          <cell r="AG16">
            <v>3</v>
          </cell>
        </row>
        <row r="17">
          <cell r="AG17">
            <v>0</v>
          </cell>
        </row>
        <row r="18">
          <cell r="AG18">
            <v>2</v>
          </cell>
        </row>
        <row r="19">
          <cell r="AG19">
            <v>0</v>
          </cell>
        </row>
        <row r="20">
          <cell r="AG20">
            <v>0</v>
          </cell>
        </row>
        <row r="21">
          <cell r="AG21">
            <v>0</v>
          </cell>
        </row>
        <row r="22">
          <cell r="AG22">
            <v>0</v>
          </cell>
        </row>
        <row r="23">
          <cell r="AG23">
            <v>1</v>
          </cell>
        </row>
        <row r="24">
          <cell r="AG24">
            <v>0</v>
          </cell>
        </row>
        <row r="25">
          <cell r="AG25">
            <v>3</v>
          </cell>
        </row>
        <row r="26">
          <cell r="AG26">
            <v>0</v>
          </cell>
        </row>
        <row r="27">
          <cell r="AG27">
            <v>0</v>
          </cell>
        </row>
        <row r="28">
          <cell r="AG28">
            <v>0</v>
          </cell>
        </row>
        <row r="29">
          <cell r="AG29">
            <v>0</v>
          </cell>
        </row>
        <row r="30">
          <cell r="AG30">
            <v>1</v>
          </cell>
        </row>
        <row r="31">
          <cell r="AG31">
            <v>1</v>
          </cell>
        </row>
        <row r="32">
          <cell r="AG32">
            <v>7</v>
          </cell>
        </row>
        <row r="33">
          <cell r="AG33">
            <v>19</v>
          </cell>
        </row>
        <row r="34">
          <cell r="AG34">
            <v>6</v>
          </cell>
        </row>
        <row r="35">
          <cell r="AG35">
            <v>4</v>
          </cell>
        </row>
        <row r="36">
          <cell r="AG36">
            <v>72</v>
          </cell>
        </row>
        <row r="37">
          <cell r="AG37">
            <v>15</v>
          </cell>
        </row>
        <row r="38">
          <cell r="AG38">
            <v>7</v>
          </cell>
        </row>
        <row r="39">
          <cell r="AG39">
            <v>0</v>
          </cell>
        </row>
        <row r="40">
          <cell r="AG40">
            <v>0</v>
          </cell>
        </row>
        <row r="41">
          <cell r="AG41">
            <v>10</v>
          </cell>
        </row>
        <row r="42">
          <cell r="AG42">
            <v>9</v>
          </cell>
        </row>
        <row r="43">
          <cell r="AG43">
            <v>0</v>
          </cell>
        </row>
        <row r="44">
          <cell r="AG44">
            <v>0</v>
          </cell>
        </row>
        <row r="45">
          <cell r="AG45">
            <v>0</v>
          </cell>
        </row>
        <row r="46">
          <cell r="AG46">
            <v>0</v>
          </cell>
        </row>
        <row r="47">
          <cell r="AG47">
            <v>1</v>
          </cell>
        </row>
        <row r="48">
          <cell r="AG48">
            <v>3</v>
          </cell>
        </row>
        <row r="49">
          <cell r="AG49">
            <v>18</v>
          </cell>
        </row>
        <row r="50">
          <cell r="AG50">
            <v>0</v>
          </cell>
        </row>
        <row r="51">
          <cell r="AG51">
            <v>0</v>
          </cell>
        </row>
        <row r="52">
          <cell r="AG52">
            <v>0</v>
          </cell>
        </row>
      </sheetData>
      <sheetData sheetId="1"/>
      <sheetData sheetId="2">
        <row r="7">
          <cell r="F7">
            <v>42</v>
          </cell>
        </row>
      </sheetData>
      <sheetData sheetId="3"/>
      <sheetData sheetId="4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MEN"/>
      <sheetName val="SEC-ORI"/>
      <sheetName val="SEC"/>
      <sheetName val="detalle"/>
    </sheetNames>
    <sheetDataSet>
      <sheetData sheetId="0">
        <row r="7">
          <cell r="AG7">
            <v>15</v>
          </cell>
        </row>
        <row r="8">
          <cell r="AG8">
            <v>3</v>
          </cell>
        </row>
        <row r="9">
          <cell r="AG9">
            <v>3</v>
          </cell>
        </row>
        <row r="10">
          <cell r="AG10">
            <v>11</v>
          </cell>
        </row>
        <row r="11">
          <cell r="AG11">
            <v>21</v>
          </cell>
        </row>
        <row r="12">
          <cell r="AG12">
            <v>11</v>
          </cell>
        </row>
        <row r="13">
          <cell r="AG13">
            <v>0</v>
          </cell>
        </row>
        <row r="14">
          <cell r="AG14">
            <v>0</v>
          </cell>
        </row>
        <row r="15">
          <cell r="AG15">
            <v>1</v>
          </cell>
        </row>
        <row r="16">
          <cell r="AG16">
            <v>2</v>
          </cell>
        </row>
        <row r="17">
          <cell r="AG17">
            <v>0</v>
          </cell>
        </row>
        <row r="18">
          <cell r="AG18">
            <v>6</v>
          </cell>
        </row>
        <row r="19">
          <cell r="AG19">
            <v>0</v>
          </cell>
        </row>
        <row r="20">
          <cell r="AG20">
            <v>0</v>
          </cell>
        </row>
        <row r="21">
          <cell r="AG21">
            <v>0</v>
          </cell>
        </row>
        <row r="22">
          <cell r="AG22">
            <v>0</v>
          </cell>
        </row>
        <row r="23">
          <cell r="AG23">
            <v>0</v>
          </cell>
        </row>
        <row r="24">
          <cell r="AG24">
            <v>0</v>
          </cell>
        </row>
        <row r="25">
          <cell r="AG25">
            <v>5</v>
          </cell>
        </row>
        <row r="26">
          <cell r="AG26">
            <v>1</v>
          </cell>
        </row>
        <row r="27">
          <cell r="AG27">
            <v>0</v>
          </cell>
        </row>
        <row r="28">
          <cell r="AG28">
            <v>1</v>
          </cell>
        </row>
        <row r="29">
          <cell r="AG29">
            <v>0</v>
          </cell>
        </row>
        <row r="30">
          <cell r="AG30">
            <v>4</v>
          </cell>
        </row>
        <row r="31">
          <cell r="AG31">
            <v>1</v>
          </cell>
        </row>
        <row r="32">
          <cell r="AG32">
            <v>15</v>
          </cell>
        </row>
        <row r="33">
          <cell r="AG33">
            <v>5</v>
          </cell>
        </row>
        <row r="34">
          <cell r="AG34">
            <v>3</v>
          </cell>
        </row>
        <row r="35">
          <cell r="AG35">
            <v>5</v>
          </cell>
        </row>
        <row r="36">
          <cell r="AG36">
            <v>83</v>
          </cell>
        </row>
        <row r="37">
          <cell r="AG37">
            <v>16</v>
          </cell>
        </row>
        <row r="38">
          <cell r="AG38">
            <v>6</v>
          </cell>
        </row>
        <row r="39">
          <cell r="AG39">
            <v>1</v>
          </cell>
        </row>
        <row r="40">
          <cell r="AG40">
            <v>0</v>
          </cell>
        </row>
        <row r="41">
          <cell r="AG41">
            <v>10</v>
          </cell>
        </row>
        <row r="42">
          <cell r="AG42">
            <v>8</v>
          </cell>
        </row>
        <row r="43">
          <cell r="AG43">
            <v>0</v>
          </cell>
        </row>
        <row r="44">
          <cell r="AG44">
            <v>0</v>
          </cell>
        </row>
        <row r="45">
          <cell r="AG45">
            <v>0</v>
          </cell>
        </row>
        <row r="46">
          <cell r="AG46">
            <v>0</v>
          </cell>
        </row>
        <row r="47">
          <cell r="AG47">
            <v>1</v>
          </cell>
        </row>
        <row r="48">
          <cell r="AG48">
            <v>4</v>
          </cell>
        </row>
        <row r="49">
          <cell r="AG49">
            <v>8</v>
          </cell>
        </row>
        <row r="50">
          <cell r="AG50">
            <v>0</v>
          </cell>
        </row>
        <row r="51">
          <cell r="AG51">
            <v>0</v>
          </cell>
        </row>
        <row r="52">
          <cell r="AG52">
            <v>0</v>
          </cell>
        </row>
      </sheetData>
      <sheetData sheetId="1"/>
      <sheetData sheetId="2">
        <row r="7">
          <cell r="F7">
            <v>42</v>
          </cell>
        </row>
      </sheetData>
      <sheetData sheetId="3"/>
      <sheetData sheetId="4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MEN"/>
      <sheetName val="SEC-ORI"/>
      <sheetName val="SEC"/>
      <sheetName val="detalle"/>
    </sheetNames>
    <sheetDataSet>
      <sheetData sheetId="0">
        <row r="7">
          <cell r="AG7">
            <v>2</v>
          </cell>
        </row>
        <row r="8">
          <cell r="AG8">
            <v>2</v>
          </cell>
        </row>
        <row r="9">
          <cell r="AG9">
            <v>0</v>
          </cell>
        </row>
        <row r="10">
          <cell r="AG10">
            <v>11</v>
          </cell>
        </row>
        <row r="11">
          <cell r="AG11">
            <v>24</v>
          </cell>
        </row>
        <row r="12">
          <cell r="AG12">
            <v>8</v>
          </cell>
        </row>
        <row r="13">
          <cell r="AG13">
            <v>2</v>
          </cell>
        </row>
        <row r="14">
          <cell r="AG14">
            <v>0</v>
          </cell>
        </row>
        <row r="15">
          <cell r="AG15">
            <v>0</v>
          </cell>
        </row>
        <row r="16">
          <cell r="AG16">
            <v>1</v>
          </cell>
        </row>
        <row r="17">
          <cell r="AG17">
            <v>0</v>
          </cell>
        </row>
        <row r="18">
          <cell r="AG18">
            <v>2</v>
          </cell>
        </row>
        <row r="19">
          <cell r="AG19">
            <v>0</v>
          </cell>
        </row>
        <row r="20">
          <cell r="AG20">
            <v>1</v>
          </cell>
        </row>
        <row r="21">
          <cell r="AG21">
            <v>0</v>
          </cell>
        </row>
        <row r="22">
          <cell r="AG22">
            <v>0</v>
          </cell>
        </row>
        <row r="23">
          <cell r="AG23">
            <v>0</v>
          </cell>
        </row>
        <row r="24">
          <cell r="AG24">
            <v>0</v>
          </cell>
        </row>
        <row r="25">
          <cell r="AG25">
            <v>2</v>
          </cell>
        </row>
        <row r="26">
          <cell r="AG26">
            <v>0</v>
          </cell>
        </row>
        <row r="27">
          <cell r="AG27">
            <v>0</v>
          </cell>
        </row>
        <row r="28">
          <cell r="AG28">
            <v>1</v>
          </cell>
        </row>
        <row r="29">
          <cell r="AG29">
            <v>0</v>
          </cell>
        </row>
        <row r="30">
          <cell r="AG30">
            <v>0</v>
          </cell>
        </row>
        <row r="31">
          <cell r="AG31">
            <v>0</v>
          </cell>
        </row>
        <row r="32">
          <cell r="AG32">
            <v>19</v>
          </cell>
        </row>
        <row r="33">
          <cell r="AG33">
            <v>4</v>
          </cell>
        </row>
        <row r="34">
          <cell r="AG34">
            <v>4</v>
          </cell>
        </row>
        <row r="35">
          <cell r="AG35">
            <v>4</v>
          </cell>
        </row>
        <row r="36">
          <cell r="AG36">
            <v>69</v>
          </cell>
        </row>
        <row r="37">
          <cell r="AG37">
            <v>9</v>
          </cell>
        </row>
        <row r="38">
          <cell r="AG38">
            <v>10</v>
          </cell>
        </row>
        <row r="39">
          <cell r="AG39">
            <v>1</v>
          </cell>
        </row>
        <row r="40">
          <cell r="AG40">
            <v>0</v>
          </cell>
        </row>
        <row r="41">
          <cell r="AG41">
            <v>11</v>
          </cell>
        </row>
        <row r="42">
          <cell r="AG42">
            <v>13</v>
          </cell>
        </row>
        <row r="43">
          <cell r="AG43">
            <v>0</v>
          </cell>
        </row>
        <row r="44">
          <cell r="AG44">
            <v>0</v>
          </cell>
        </row>
        <row r="45">
          <cell r="AG45">
            <v>2</v>
          </cell>
        </row>
        <row r="46">
          <cell r="AG46">
            <v>0</v>
          </cell>
        </row>
        <row r="47">
          <cell r="AG47">
            <v>2</v>
          </cell>
        </row>
        <row r="48">
          <cell r="AG48">
            <v>3</v>
          </cell>
        </row>
        <row r="49">
          <cell r="AG49">
            <v>8</v>
          </cell>
        </row>
        <row r="50">
          <cell r="AG50">
            <v>2</v>
          </cell>
        </row>
        <row r="51">
          <cell r="AG51">
            <v>0</v>
          </cell>
        </row>
        <row r="52">
          <cell r="AG52">
            <v>1</v>
          </cell>
        </row>
      </sheetData>
      <sheetData sheetId="1"/>
      <sheetData sheetId="2">
        <row r="7">
          <cell r="F7">
            <v>37</v>
          </cell>
        </row>
      </sheetData>
      <sheetData sheetId="3"/>
      <sheetData sheetId="4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MEN"/>
      <sheetName val="SEC-ORI"/>
      <sheetName val="SEC"/>
      <sheetName val="detalle"/>
    </sheetNames>
    <sheetDataSet>
      <sheetData sheetId="0">
        <row r="7">
          <cell r="AG7">
            <v>0</v>
          </cell>
        </row>
        <row r="8">
          <cell r="AG8">
            <v>1</v>
          </cell>
        </row>
        <row r="9">
          <cell r="AG9">
            <v>0</v>
          </cell>
        </row>
        <row r="10">
          <cell r="AG10">
            <v>9</v>
          </cell>
        </row>
        <row r="11">
          <cell r="AG11">
            <v>24</v>
          </cell>
        </row>
        <row r="12">
          <cell r="AG12">
            <v>11</v>
          </cell>
        </row>
        <row r="13">
          <cell r="AG13">
            <v>1</v>
          </cell>
        </row>
        <row r="14">
          <cell r="AG14">
            <v>0</v>
          </cell>
        </row>
        <row r="15">
          <cell r="AG15">
            <v>1</v>
          </cell>
        </row>
        <row r="16">
          <cell r="AG16">
            <v>1</v>
          </cell>
        </row>
        <row r="17">
          <cell r="AG17">
            <v>0</v>
          </cell>
        </row>
        <row r="18">
          <cell r="AG18">
            <v>3</v>
          </cell>
        </row>
        <row r="19">
          <cell r="AG19">
            <v>1</v>
          </cell>
        </row>
        <row r="20">
          <cell r="AG20">
            <v>0</v>
          </cell>
        </row>
        <row r="21">
          <cell r="AG21">
            <v>0</v>
          </cell>
        </row>
        <row r="22">
          <cell r="AG22">
            <v>0</v>
          </cell>
        </row>
        <row r="23">
          <cell r="AG23">
            <v>0</v>
          </cell>
        </row>
        <row r="24">
          <cell r="AG24">
            <v>0</v>
          </cell>
        </row>
        <row r="25">
          <cell r="AG25">
            <v>10</v>
          </cell>
        </row>
        <row r="26">
          <cell r="AG26">
            <v>1</v>
          </cell>
        </row>
        <row r="27">
          <cell r="AG27">
            <v>0</v>
          </cell>
        </row>
        <row r="28">
          <cell r="AG28">
            <v>0</v>
          </cell>
        </row>
        <row r="29">
          <cell r="AG29">
            <v>0</v>
          </cell>
        </row>
        <row r="30">
          <cell r="AG30">
            <v>0</v>
          </cell>
        </row>
        <row r="31">
          <cell r="AG31">
            <v>0</v>
          </cell>
        </row>
        <row r="32">
          <cell r="AG32">
            <v>27</v>
          </cell>
        </row>
        <row r="33">
          <cell r="AG33">
            <v>4</v>
          </cell>
        </row>
        <row r="34">
          <cell r="AG34">
            <v>5</v>
          </cell>
        </row>
        <row r="35">
          <cell r="AG35">
            <v>2</v>
          </cell>
        </row>
        <row r="36">
          <cell r="AG36">
            <v>70</v>
          </cell>
        </row>
        <row r="37">
          <cell r="AG37">
            <v>11</v>
          </cell>
        </row>
        <row r="38">
          <cell r="AG38">
            <v>5</v>
          </cell>
        </row>
        <row r="39">
          <cell r="AG39">
            <v>0</v>
          </cell>
        </row>
        <row r="40">
          <cell r="AG40">
            <v>0</v>
          </cell>
        </row>
        <row r="41">
          <cell r="AG41">
            <v>9</v>
          </cell>
        </row>
        <row r="42">
          <cell r="AG42">
            <v>20</v>
          </cell>
        </row>
        <row r="43">
          <cell r="AG43">
            <v>0</v>
          </cell>
        </row>
        <row r="44">
          <cell r="AG44">
            <v>0</v>
          </cell>
        </row>
        <row r="45">
          <cell r="AG45">
            <v>0</v>
          </cell>
        </row>
        <row r="46">
          <cell r="AG46">
            <v>0</v>
          </cell>
        </row>
        <row r="47">
          <cell r="AG47">
            <v>2</v>
          </cell>
        </row>
        <row r="48">
          <cell r="AG48">
            <v>6</v>
          </cell>
        </row>
        <row r="49">
          <cell r="AG49">
            <v>6</v>
          </cell>
        </row>
        <row r="50">
          <cell r="AG50">
            <v>0</v>
          </cell>
        </row>
        <row r="51">
          <cell r="AG51">
            <v>0</v>
          </cell>
        </row>
        <row r="52">
          <cell r="AG52">
            <v>0</v>
          </cell>
        </row>
      </sheetData>
      <sheetData sheetId="1"/>
      <sheetData sheetId="2">
        <row r="7">
          <cell r="F7">
            <v>44</v>
          </cell>
        </row>
      </sheetData>
      <sheetData sheetId="3"/>
      <sheetData sheetId="4">
        <row r="14">
          <cell r="AO14">
            <v>5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MEN"/>
      <sheetName val="SEC-ORI"/>
      <sheetName val="SEC"/>
      <sheetName val="detalle"/>
    </sheetNames>
    <sheetDataSet>
      <sheetData sheetId="0">
        <row r="7">
          <cell r="AG7">
            <v>2</v>
          </cell>
        </row>
        <row r="8">
          <cell r="AG8">
            <v>2</v>
          </cell>
        </row>
        <row r="9">
          <cell r="AG9">
            <v>0</v>
          </cell>
        </row>
        <row r="10">
          <cell r="AG10">
            <v>18</v>
          </cell>
        </row>
        <row r="11">
          <cell r="AG11">
            <v>35</v>
          </cell>
        </row>
        <row r="12">
          <cell r="AG12">
            <v>4</v>
          </cell>
        </row>
        <row r="13">
          <cell r="AG13">
            <v>3</v>
          </cell>
        </row>
        <row r="14">
          <cell r="AG14">
            <v>0</v>
          </cell>
        </row>
        <row r="15">
          <cell r="AG15">
            <v>0</v>
          </cell>
        </row>
        <row r="16">
          <cell r="AG16">
            <v>1</v>
          </cell>
        </row>
        <row r="17">
          <cell r="AG17">
            <v>0</v>
          </cell>
        </row>
        <row r="18">
          <cell r="AG18">
            <v>3</v>
          </cell>
        </row>
        <row r="19">
          <cell r="AG19">
            <v>0</v>
          </cell>
        </row>
        <row r="20">
          <cell r="AG20">
            <v>0</v>
          </cell>
        </row>
        <row r="21">
          <cell r="AG21">
            <v>0</v>
          </cell>
        </row>
        <row r="22">
          <cell r="AG22">
            <v>0</v>
          </cell>
        </row>
        <row r="23">
          <cell r="AG23">
            <v>1</v>
          </cell>
        </row>
        <row r="24">
          <cell r="AG24">
            <v>0</v>
          </cell>
        </row>
        <row r="25">
          <cell r="AG25">
            <v>3</v>
          </cell>
        </row>
        <row r="26">
          <cell r="AG26">
            <v>3</v>
          </cell>
        </row>
        <row r="27">
          <cell r="AG27">
            <v>0</v>
          </cell>
        </row>
        <row r="28">
          <cell r="AG28">
            <v>0</v>
          </cell>
        </row>
        <row r="29">
          <cell r="AG29">
            <v>0</v>
          </cell>
        </row>
        <row r="30">
          <cell r="AG30">
            <v>0</v>
          </cell>
        </row>
        <row r="31">
          <cell r="AG31">
            <v>0</v>
          </cell>
        </row>
        <row r="32">
          <cell r="AG32">
            <v>24</v>
          </cell>
        </row>
        <row r="33">
          <cell r="AG33">
            <v>5</v>
          </cell>
        </row>
        <row r="34">
          <cell r="AG34">
            <v>3</v>
          </cell>
        </row>
        <row r="35">
          <cell r="AG35">
            <v>5</v>
          </cell>
        </row>
        <row r="36">
          <cell r="AG36">
            <v>75</v>
          </cell>
        </row>
        <row r="37">
          <cell r="AG37">
            <v>10</v>
          </cell>
        </row>
        <row r="38">
          <cell r="AG38">
            <v>3</v>
          </cell>
        </row>
        <row r="39">
          <cell r="AG39">
            <v>0</v>
          </cell>
        </row>
        <row r="40">
          <cell r="AG40">
            <v>0</v>
          </cell>
        </row>
        <row r="41">
          <cell r="AG41">
            <v>12</v>
          </cell>
        </row>
        <row r="42">
          <cell r="AG42">
            <v>12</v>
          </cell>
        </row>
        <row r="43">
          <cell r="AG43">
            <v>0</v>
          </cell>
        </row>
        <row r="44">
          <cell r="AG44">
            <v>0</v>
          </cell>
        </row>
        <row r="45">
          <cell r="AG45">
            <v>0</v>
          </cell>
        </row>
        <row r="46">
          <cell r="AG46">
            <v>0</v>
          </cell>
        </row>
        <row r="47">
          <cell r="AG47">
            <v>0</v>
          </cell>
        </row>
        <row r="48">
          <cell r="AG48">
            <v>6</v>
          </cell>
        </row>
        <row r="49">
          <cell r="AG49">
            <v>5</v>
          </cell>
        </row>
        <row r="50">
          <cell r="AG50">
            <v>2</v>
          </cell>
        </row>
        <row r="51">
          <cell r="AG51">
            <v>0</v>
          </cell>
        </row>
        <row r="52">
          <cell r="AG52">
            <v>0</v>
          </cell>
        </row>
      </sheetData>
      <sheetData sheetId="1"/>
      <sheetData sheetId="2">
        <row r="7">
          <cell r="F7">
            <v>48</v>
          </cell>
        </row>
      </sheetData>
      <sheetData sheetId="3"/>
      <sheetData sheetId="4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MEN"/>
      <sheetName val="SEC-ORI"/>
      <sheetName val="SEC"/>
      <sheetName val="detalle"/>
    </sheetNames>
    <sheetDataSet>
      <sheetData sheetId="0">
        <row r="7">
          <cell r="AG7">
            <v>0</v>
          </cell>
        </row>
        <row r="8">
          <cell r="AG8">
            <v>1</v>
          </cell>
        </row>
        <row r="9">
          <cell r="AG9">
            <v>0</v>
          </cell>
        </row>
        <row r="10">
          <cell r="AG10">
            <v>7</v>
          </cell>
        </row>
        <row r="11">
          <cell r="AG11">
            <v>14</v>
          </cell>
        </row>
        <row r="12">
          <cell r="AG12">
            <v>6</v>
          </cell>
        </row>
        <row r="13">
          <cell r="AG13">
            <v>0</v>
          </cell>
        </row>
        <row r="14">
          <cell r="AG14">
            <v>0</v>
          </cell>
        </row>
        <row r="15">
          <cell r="AG15">
            <v>0</v>
          </cell>
        </row>
        <row r="16">
          <cell r="AG16">
            <v>3</v>
          </cell>
        </row>
        <row r="17">
          <cell r="AG17">
            <v>0</v>
          </cell>
        </row>
        <row r="18">
          <cell r="AG18">
            <v>0</v>
          </cell>
        </row>
        <row r="19">
          <cell r="AG19">
            <v>1</v>
          </cell>
        </row>
        <row r="20">
          <cell r="AG20">
            <v>2</v>
          </cell>
        </row>
        <row r="21">
          <cell r="AG21">
            <v>0</v>
          </cell>
        </row>
        <row r="22">
          <cell r="AG22">
            <v>0</v>
          </cell>
        </row>
        <row r="23">
          <cell r="AG23">
            <v>0</v>
          </cell>
        </row>
        <row r="24">
          <cell r="AG24">
            <v>0</v>
          </cell>
        </row>
        <row r="25">
          <cell r="AG25">
            <v>2</v>
          </cell>
        </row>
        <row r="26">
          <cell r="AG26">
            <v>0</v>
          </cell>
        </row>
        <row r="27">
          <cell r="AG27">
            <v>0</v>
          </cell>
        </row>
        <row r="28">
          <cell r="AG28">
            <v>0</v>
          </cell>
        </row>
        <row r="29">
          <cell r="AG29">
            <v>0</v>
          </cell>
        </row>
        <row r="30">
          <cell r="AG30">
            <v>0</v>
          </cell>
        </row>
        <row r="31">
          <cell r="AG31">
            <v>0</v>
          </cell>
        </row>
        <row r="32">
          <cell r="AG32">
            <v>16</v>
          </cell>
        </row>
        <row r="33">
          <cell r="AG33">
            <v>0</v>
          </cell>
        </row>
        <row r="34">
          <cell r="AG34">
            <v>0</v>
          </cell>
        </row>
        <row r="35">
          <cell r="AG35">
            <v>4</v>
          </cell>
        </row>
        <row r="36">
          <cell r="AG36">
            <v>50</v>
          </cell>
        </row>
        <row r="37">
          <cell r="AG37">
            <v>12</v>
          </cell>
        </row>
        <row r="38">
          <cell r="AG38">
            <v>4</v>
          </cell>
        </row>
        <row r="39">
          <cell r="AG39">
            <v>0</v>
          </cell>
        </row>
        <row r="40">
          <cell r="AG40">
            <v>0</v>
          </cell>
        </row>
        <row r="41">
          <cell r="AG41">
            <v>13</v>
          </cell>
        </row>
        <row r="42">
          <cell r="AG42">
            <v>21</v>
          </cell>
        </row>
        <row r="43">
          <cell r="AG43">
            <v>0</v>
          </cell>
        </row>
        <row r="44">
          <cell r="AG44">
            <v>0</v>
          </cell>
        </row>
        <row r="45">
          <cell r="AG45">
            <v>1</v>
          </cell>
        </row>
        <row r="46">
          <cell r="AG46">
            <v>0</v>
          </cell>
        </row>
        <row r="47">
          <cell r="AG47">
            <v>1</v>
          </cell>
        </row>
        <row r="48">
          <cell r="AG48">
            <v>10</v>
          </cell>
        </row>
        <row r="49">
          <cell r="AG49">
            <v>6</v>
          </cell>
        </row>
        <row r="50">
          <cell r="AG50">
            <v>1</v>
          </cell>
        </row>
        <row r="51">
          <cell r="AG51">
            <v>0</v>
          </cell>
        </row>
        <row r="52">
          <cell r="AG52">
            <v>0</v>
          </cell>
        </row>
      </sheetData>
      <sheetData sheetId="1"/>
      <sheetData sheetId="2">
        <row r="7">
          <cell r="F7">
            <v>30</v>
          </cell>
        </row>
      </sheetData>
      <sheetData sheetId="3"/>
      <sheetData sheetId="4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MEN"/>
      <sheetName val="SEC-ORI"/>
      <sheetName val="SEC"/>
      <sheetName val="detalle"/>
    </sheetNames>
    <sheetDataSet>
      <sheetData sheetId="0">
        <row r="7">
          <cell r="AG7">
            <v>0</v>
          </cell>
        </row>
        <row r="8">
          <cell r="AG8">
            <v>1</v>
          </cell>
        </row>
        <row r="9">
          <cell r="AG9">
            <v>1</v>
          </cell>
        </row>
        <row r="10">
          <cell r="AG10">
            <v>21</v>
          </cell>
        </row>
        <row r="11">
          <cell r="AG11">
            <v>19</v>
          </cell>
        </row>
        <row r="12">
          <cell r="AG12">
            <v>6</v>
          </cell>
        </row>
        <row r="13">
          <cell r="AG13">
            <v>0</v>
          </cell>
        </row>
        <row r="14">
          <cell r="AG14">
            <v>0</v>
          </cell>
        </row>
        <row r="15">
          <cell r="AG15">
            <v>0</v>
          </cell>
        </row>
        <row r="16">
          <cell r="AG16">
            <v>0</v>
          </cell>
        </row>
        <row r="17">
          <cell r="AG17">
            <v>0</v>
          </cell>
        </row>
        <row r="18">
          <cell r="AG18">
            <v>2</v>
          </cell>
        </row>
        <row r="19">
          <cell r="AG19">
            <v>3</v>
          </cell>
        </row>
        <row r="20">
          <cell r="AG20">
            <v>0</v>
          </cell>
        </row>
        <row r="21">
          <cell r="AG21">
            <v>0</v>
          </cell>
        </row>
        <row r="22">
          <cell r="AG22">
            <v>0</v>
          </cell>
        </row>
        <row r="23">
          <cell r="AG23">
            <v>0</v>
          </cell>
        </row>
        <row r="24">
          <cell r="AG24">
            <v>0</v>
          </cell>
        </row>
        <row r="25">
          <cell r="AG25">
            <v>4</v>
          </cell>
        </row>
        <row r="26">
          <cell r="AG26">
            <v>0</v>
          </cell>
        </row>
        <row r="27">
          <cell r="AG27">
            <v>0</v>
          </cell>
        </row>
        <row r="28">
          <cell r="AG28">
            <v>0</v>
          </cell>
        </row>
        <row r="29">
          <cell r="AG29">
            <v>0</v>
          </cell>
        </row>
        <row r="30">
          <cell r="AG30">
            <v>0</v>
          </cell>
        </row>
        <row r="31">
          <cell r="AG31">
            <v>0</v>
          </cell>
        </row>
        <row r="32">
          <cell r="AG32">
            <v>15</v>
          </cell>
        </row>
        <row r="33">
          <cell r="AG33">
            <v>4</v>
          </cell>
        </row>
        <row r="34">
          <cell r="AG34">
            <v>2</v>
          </cell>
        </row>
        <row r="35">
          <cell r="AG35">
            <v>6</v>
          </cell>
        </row>
        <row r="36">
          <cell r="AG36">
            <v>34</v>
          </cell>
        </row>
        <row r="37">
          <cell r="AG37">
            <v>13</v>
          </cell>
        </row>
        <row r="38">
          <cell r="AG38">
            <v>5</v>
          </cell>
        </row>
        <row r="39">
          <cell r="AG39">
            <v>1</v>
          </cell>
        </row>
        <row r="40">
          <cell r="AG40">
            <v>0</v>
          </cell>
        </row>
        <row r="41">
          <cell r="AG41">
            <v>14</v>
          </cell>
        </row>
        <row r="42">
          <cell r="AG42">
            <v>19</v>
          </cell>
        </row>
        <row r="43">
          <cell r="AG43">
            <v>0</v>
          </cell>
        </row>
        <row r="44">
          <cell r="AG44">
            <v>0</v>
          </cell>
        </row>
        <row r="45">
          <cell r="AG45">
            <v>1</v>
          </cell>
        </row>
        <row r="46">
          <cell r="AG46">
            <v>0</v>
          </cell>
        </row>
        <row r="47">
          <cell r="AG47">
            <v>1</v>
          </cell>
        </row>
        <row r="48">
          <cell r="AG48">
            <v>7</v>
          </cell>
        </row>
        <row r="49">
          <cell r="AG49">
            <v>8</v>
          </cell>
        </row>
        <row r="50">
          <cell r="AG50">
            <v>3</v>
          </cell>
        </row>
        <row r="51">
          <cell r="AG51">
            <v>0</v>
          </cell>
        </row>
        <row r="52">
          <cell r="AG52">
            <v>0</v>
          </cell>
        </row>
      </sheetData>
      <sheetData sheetId="1"/>
      <sheetData sheetId="2">
        <row r="7">
          <cell r="F7">
            <v>34</v>
          </cell>
        </row>
      </sheetData>
      <sheetData sheetId="3"/>
      <sheetData sheetId="4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MEN"/>
      <sheetName val="SEC-ORI"/>
      <sheetName val="SEC"/>
      <sheetName val="detalle"/>
    </sheetNames>
    <sheetDataSet>
      <sheetData sheetId="0">
        <row r="7">
          <cell r="AG7">
            <v>3</v>
          </cell>
        </row>
        <row r="8">
          <cell r="AG8">
            <v>3</v>
          </cell>
        </row>
        <row r="9">
          <cell r="AG9">
            <v>1</v>
          </cell>
        </row>
        <row r="10">
          <cell r="AG10">
            <v>12</v>
          </cell>
        </row>
        <row r="11">
          <cell r="AG11">
            <v>18</v>
          </cell>
        </row>
        <row r="12">
          <cell r="AG12">
            <v>10</v>
          </cell>
        </row>
        <row r="13">
          <cell r="AG13">
            <v>3</v>
          </cell>
        </row>
        <row r="14">
          <cell r="AG14">
            <v>0</v>
          </cell>
        </row>
        <row r="15">
          <cell r="AG15">
            <v>1</v>
          </cell>
        </row>
        <row r="16">
          <cell r="AG16">
            <v>3</v>
          </cell>
        </row>
        <row r="17">
          <cell r="AG17">
            <v>0</v>
          </cell>
        </row>
        <row r="18">
          <cell r="AG18">
            <v>1</v>
          </cell>
        </row>
        <row r="19">
          <cell r="AG19">
            <v>0</v>
          </cell>
        </row>
        <row r="20">
          <cell r="AG20">
            <v>0</v>
          </cell>
        </row>
        <row r="21">
          <cell r="AG21">
            <v>0</v>
          </cell>
        </row>
        <row r="22">
          <cell r="AG22">
            <v>0</v>
          </cell>
        </row>
        <row r="23">
          <cell r="AG23">
            <v>1</v>
          </cell>
        </row>
        <row r="24">
          <cell r="AG24">
            <v>0</v>
          </cell>
        </row>
        <row r="25">
          <cell r="AG25">
            <v>7</v>
          </cell>
        </row>
        <row r="26">
          <cell r="AG26">
            <v>2</v>
          </cell>
        </row>
        <row r="27">
          <cell r="AG27">
            <v>0</v>
          </cell>
        </row>
        <row r="28">
          <cell r="AG28">
            <v>0</v>
          </cell>
        </row>
        <row r="29">
          <cell r="AG29">
            <v>0</v>
          </cell>
        </row>
        <row r="30">
          <cell r="AG30">
            <v>1</v>
          </cell>
        </row>
        <row r="31">
          <cell r="AG31">
            <v>0</v>
          </cell>
        </row>
        <row r="32">
          <cell r="AG32">
            <v>10</v>
          </cell>
        </row>
        <row r="33">
          <cell r="AG33">
            <v>4</v>
          </cell>
        </row>
        <row r="34">
          <cell r="AG34">
            <v>0</v>
          </cell>
        </row>
        <row r="35">
          <cell r="AG35">
            <v>4</v>
          </cell>
        </row>
        <row r="36">
          <cell r="AG36">
            <v>67</v>
          </cell>
        </row>
        <row r="37">
          <cell r="AG37">
            <v>8</v>
          </cell>
        </row>
        <row r="38">
          <cell r="AG38">
            <v>2</v>
          </cell>
        </row>
        <row r="39">
          <cell r="AG39">
            <v>0</v>
          </cell>
        </row>
        <row r="40">
          <cell r="AG40">
            <v>0</v>
          </cell>
        </row>
        <row r="41">
          <cell r="AG41">
            <v>7</v>
          </cell>
        </row>
        <row r="42">
          <cell r="AG42">
            <v>12</v>
          </cell>
        </row>
        <row r="43">
          <cell r="AG43">
            <v>0</v>
          </cell>
        </row>
        <row r="44">
          <cell r="AG44">
            <v>0</v>
          </cell>
        </row>
        <row r="45">
          <cell r="AG45">
            <v>0</v>
          </cell>
        </row>
        <row r="46">
          <cell r="AG46">
            <v>0</v>
          </cell>
        </row>
        <row r="47">
          <cell r="AG47">
            <v>0</v>
          </cell>
        </row>
        <row r="48">
          <cell r="AG48">
            <v>2</v>
          </cell>
        </row>
        <row r="49">
          <cell r="AG49">
            <v>11</v>
          </cell>
        </row>
        <row r="50">
          <cell r="AG50">
            <v>1</v>
          </cell>
        </row>
        <row r="51">
          <cell r="AG51">
            <v>0</v>
          </cell>
        </row>
        <row r="52">
          <cell r="AG52">
            <v>0</v>
          </cell>
        </row>
      </sheetData>
      <sheetData sheetId="1"/>
      <sheetData sheetId="2">
        <row r="7">
          <cell r="F7">
            <v>31</v>
          </cell>
        </row>
      </sheetData>
      <sheetData sheetId="3"/>
      <sheetData sheetId="4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MEN"/>
      <sheetName val="SEC-ORI"/>
      <sheetName val="SEC"/>
      <sheetName val="detalle"/>
    </sheetNames>
    <sheetDataSet>
      <sheetData sheetId="0">
        <row r="7">
          <cell r="AG7">
            <v>64</v>
          </cell>
        </row>
        <row r="8">
          <cell r="AG8">
            <v>12</v>
          </cell>
        </row>
        <row r="9">
          <cell r="AG9">
            <v>3</v>
          </cell>
        </row>
        <row r="10">
          <cell r="AG10">
            <v>15</v>
          </cell>
        </row>
        <row r="11">
          <cell r="AG11">
            <v>41</v>
          </cell>
        </row>
        <row r="12">
          <cell r="AG12">
            <v>4</v>
          </cell>
        </row>
        <row r="13">
          <cell r="AG13">
            <v>0</v>
          </cell>
        </row>
        <row r="14">
          <cell r="AG14">
            <v>0</v>
          </cell>
        </row>
        <row r="15">
          <cell r="AG15">
            <v>0</v>
          </cell>
        </row>
        <row r="16">
          <cell r="AG16">
            <v>0</v>
          </cell>
        </row>
        <row r="17">
          <cell r="AG17">
            <v>0</v>
          </cell>
        </row>
        <row r="18">
          <cell r="AG18">
            <v>0</v>
          </cell>
        </row>
        <row r="19">
          <cell r="AG19">
            <v>0</v>
          </cell>
        </row>
        <row r="20">
          <cell r="AG20">
            <v>0</v>
          </cell>
        </row>
        <row r="21">
          <cell r="AG21">
            <v>0</v>
          </cell>
        </row>
        <row r="22">
          <cell r="AG22">
            <v>0</v>
          </cell>
        </row>
        <row r="23">
          <cell r="AG23">
            <v>0</v>
          </cell>
        </row>
        <row r="24">
          <cell r="AG24">
            <v>0</v>
          </cell>
        </row>
        <row r="25">
          <cell r="AG25">
            <v>1</v>
          </cell>
        </row>
        <row r="26">
          <cell r="AG26">
            <v>1</v>
          </cell>
        </row>
        <row r="27">
          <cell r="AG27">
            <v>0</v>
          </cell>
        </row>
        <row r="28">
          <cell r="AG28">
            <v>1</v>
          </cell>
        </row>
        <row r="29">
          <cell r="AG29">
            <v>0</v>
          </cell>
        </row>
        <row r="30">
          <cell r="AG30">
            <v>0</v>
          </cell>
        </row>
        <row r="31">
          <cell r="AG31">
            <v>0</v>
          </cell>
        </row>
        <row r="32">
          <cell r="AG32">
            <v>4</v>
          </cell>
        </row>
        <row r="33">
          <cell r="AG33">
            <v>19</v>
          </cell>
        </row>
        <row r="34">
          <cell r="AG34">
            <v>4</v>
          </cell>
        </row>
        <row r="35">
          <cell r="AG35">
            <v>0</v>
          </cell>
        </row>
        <row r="36">
          <cell r="AG36">
            <v>94</v>
          </cell>
        </row>
        <row r="37">
          <cell r="AG37">
            <v>18</v>
          </cell>
        </row>
        <row r="38">
          <cell r="AG38">
            <v>1</v>
          </cell>
        </row>
        <row r="39">
          <cell r="AG39">
            <v>1</v>
          </cell>
        </row>
        <row r="40">
          <cell r="AG40">
            <v>0</v>
          </cell>
        </row>
        <row r="41">
          <cell r="AG41">
            <v>9</v>
          </cell>
        </row>
        <row r="42">
          <cell r="AG42">
            <v>6</v>
          </cell>
        </row>
        <row r="43">
          <cell r="AG43">
            <v>0</v>
          </cell>
        </row>
        <row r="44">
          <cell r="AG44">
            <v>0</v>
          </cell>
        </row>
        <row r="45">
          <cell r="AG45">
            <v>0</v>
          </cell>
        </row>
        <row r="46">
          <cell r="AG46">
            <v>0</v>
          </cell>
        </row>
        <row r="47">
          <cell r="AG47">
            <v>1</v>
          </cell>
        </row>
        <row r="48">
          <cell r="AG48">
            <v>7</v>
          </cell>
        </row>
        <row r="49">
          <cell r="AG49">
            <v>11</v>
          </cell>
        </row>
        <row r="50">
          <cell r="AG50">
            <v>0</v>
          </cell>
        </row>
        <row r="51">
          <cell r="AG51">
            <v>0</v>
          </cell>
        </row>
        <row r="52">
          <cell r="AG52">
            <v>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MEN"/>
      <sheetName val="SEC-ORI"/>
      <sheetName val="SEC"/>
      <sheetName val="detalle"/>
    </sheetNames>
    <sheetDataSet>
      <sheetData sheetId="0">
        <row r="7">
          <cell r="AG7">
            <v>213</v>
          </cell>
        </row>
        <row r="8">
          <cell r="AG8">
            <v>30</v>
          </cell>
        </row>
        <row r="9">
          <cell r="AG9">
            <v>13</v>
          </cell>
        </row>
        <row r="10">
          <cell r="AG10">
            <v>12</v>
          </cell>
        </row>
        <row r="11">
          <cell r="AG11">
            <v>38</v>
          </cell>
        </row>
        <row r="12">
          <cell r="AG12">
            <v>5</v>
          </cell>
        </row>
        <row r="13">
          <cell r="AG13">
            <v>1</v>
          </cell>
        </row>
        <row r="14">
          <cell r="AG14">
            <v>0</v>
          </cell>
        </row>
        <row r="15">
          <cell r="AG15">
            <v>0</v>
          </cell>
        </row>
        <row r="16">
          <cell r="AG16">
            <v>3</v>
          </cell>
        </row>
        <row r="17">
          <cell r="AG17">
            <v>1</v>
          </cell>
        </row>
        <row r="18">
          <cell r="AG18">
            <v>6</v>
          </cell>
        </row>
        <row r="19">
          <cell r="AG19">
            <v>1</v>
          </cell>
        </row>
        <row r="20">
          <cell r="AG20">
            <v>2</v>
          </cell>
        </row>
        <row r="21">
          <cell r="AG21">
            <v>0</v>
          </cell>
        </row>
        <row r="22">
          <cell r="AG22">
            <v>0</v>
          </cell>
        </row>
        <row r="23">
          <cell r="AG23">
            <v>1</v>
          </cell>
        </row>
        <row r="24">
          <cell r="AG24">
            <v>1</v>
          </cell>
        </row>
        <row r="25">
          <cell r="AG25">
            <v>1</v>
          </cell>
        </row>
        <row r="26">
          <cell r="AG26">
            <v>2</v>
          </cell>
        </row>
        <row r="27">
          <cell r="AG27">
            <v>0</v>
          </cell>
        </row>
        <row r="28">
          <cell r="AG28">
            <v>0</v>
          </cell>
        </row>
        <row r="29">
          <cell r="AG29">
            <v>0</v>
          </cell>
        </row>
        <row r="30">
          <cell r="AG30">
            <v>1</v>
          </cell>
        </row>
        <row r="31">
          <cell r="AG31">
            <v>0</v>
          </cell>
        </row>
        <row r="32">
          <cell r="AG32">
            <v>5</v>
          </cell>
        </row>
        <row r="33">
          <cell r="AG33">
            <v>29</v>
          </cell>
        </row>
        <row r="34">
          <cell r="AG34">
            <v>1</v>
          </cell>
        </row>
        <row r="35">
          <cell r="AG35">
            <v>1</v>
          </cell>
        </row>
        <row r="36">
          <cell r="AG36">
            <v>93</v>
          </cell>
        </row>
        <row r="37">
          <cell r="AG37">
            <v>15</v>
          </cell>
        </row>
        <row r="38">
          <cell r="AG38">
            <v>6</v>
          </cell>
        </row>
        <row r="39">
          <cell r="AG39">
            <v>2</v>
          </cell>
        </row>
        <row r="40">
          <cell r="AG40">
            <v>0</v>
          </cell>
        </row>
        <row r="41">
          <cell r="AG41">
            <v>10</v>
          </cell>
        </row>
        <row r="42">
          <cell r="AG42">
            <v>18</v>
          </cell>
        </row>
        <row r="43">
          <cell r="AG43">
            <v>0</v>
          </cell>
        </row>
        <row r="44">
          <cell r="AG44">
            <v>0</v>
          </cell>
        </row>
        <row r="45">
          <cell r="AG45">
            <v>0</v>
          </cell>
        </row>
        <row r="46">
          <cell r="AG46">
            <v>0</v>
          </cell>
        </row>
        <row r="47">
          <cell r="AG47">
            <v>0</v>
          </cell>
        </row>
        <row r="48">
          <cell r="AG48">
            <v>5</v>
          </cell>
        </row>
        <row r="49">
          <cell r="AG49">
            <v>12</v>
          </cell>
        </row>
        <row r="50">
          <cell r="AG50">
            <v>0</v>
          </cell>
        </row>
        <row r="51">
          <cell r="AG51">
            <v>0</v>
          </cell>
        </row>
        <row r="52">
          <cell r="AG52">
            <v>0</v>
          </cell>
        </row>
      </sheetData>
      <sheetData sheetId="1"/>
      <sheetData sheetId="2">
        <row r="7">
          <cell r="F7">
            <v>54</v>
          </cell>
        </row>
      </sheetData>
      <sheetData sheetId="3"/>
      <sheetData sheetId="4">
        <row r="3">
          <cell r="W3">
            <v>5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MEN"/>
      <sheetName val="SEC-ORI"/>
      <sheetName val="SEC"/>
      <sheetName val="detalle"/>
    </sheetNames>
    <sheetDataSet>
      <sheetData sheetId="0">
        <row r="7">
          <cell r="AG7">
            <v>6</v>
          </cell>
        </row>
        <row r="8">
          <cell r="AG8">
            <v>6</v>
          </cell>
        </row>
        <row r="9">
          <cell r="AG9">
            <v>4</v>
          </cell>
        </row>
        <row r="10">
          <cell r="AG10">
            <v>14</v>
          </cell>
        </row>
        <row r="11">
          <cell r="AG11">
            <v>14</v>
          </cell>
        </row>
        <row r="12">
          <cell r="AG12">
            <v>10</v>
          </cell>
        </row>
        <row r="13">
          <cell r="AG13">
            <v>2</v>
          </cell>
        </row>
        <row r="14">
          <cell r="AG14">
            <v>0</v>
          </cell>
        </row>
        <row r="15">
          <cell r="AG15">
            <v>0</v>
          </cell>
        </row>
        <row r="16">
          <cell r="AG16">
            <v>3</v>
          </cell>
        </row>
        <row r="17">
          <cell r="AG17">
            <v>0</v>
          </cell>
        </row>
        <row r="18">
          <cell r="AG18">
            <v>4</v>
          </cell>
        </row>
        <row r="19">
          <cell r="AG19">
            <v>1</v>
          </cell>
        </row>
        <row r="20">
          <cell r="AG20">
            <v>0</v>
          </cell>
        </row>
        <row r="21">
          <cell r="AG21">
            <v>1</v>
          </cell>
        </row>
        <row r="22">
          <cell r="AG22">
            <v>3</v>
          </cell>
        </row>
        <row r="23">
          <cell r="AG23">
            <v>0</v>
          </cell>
        </row>
        <row r="24">
          <cell r="AG24">
            <v>4</v>
          </cell>
        </row>
        <row r="25">
          <cell r="AG25">
            <v>2</v>
          </cell>
        </row>
        <row r="26">
          <cell r="AG26">
            <v>0</v>
          </cell>
        </row>
        <row r="27">
          <cell r="AG27">
            <v>0</v>
          </cell>
        </row>
        <row r="28">
          <cell r="AG28">
            <v>0</v>
          </cell>
        </row>
        <row r="29">
          <cell r="AG29">
            <v>2</v>
          </cell>
        </row>
        <row r="30">
          <cell r="AG30">
            <v>0</v>
          </cell>
        </row>
        <row r="31">
          <cell r="AG31">
            <v>94</v>
          </cell>
        </row>
        <row r="32">
          <cell r="AG32">
            <v>2</v>
          </cell>
        </row>
        <row r="33">
          <cell r="AG33">
            <v>10</v>
          </cell>
        </row>
        <row r="34">
          <cell r="AG34">
            <v>25</v>
          </cell>
        </row>
        <row r="35">
          <cell r="AG35">
            <v>118</v>
          </cell>
        </row>
        <row r="36">
          <cell r="AG36">
            <v>24</v>
          </cell>
        </row>
        <row r="37">
          <cell r="AG37">
            <v>8</v>
          </cell>
        </row>
        <row r="38">
          <cell r="AG38">
            <v>0</v>
          </cell>
        </row>
        <row r="39">
          <cell r="AG39">
            <v>0</v>
          </cell>
        </row>
        <row r="40">
          <cell r="AG40">
            <v>16</v>
          </cell>
        </row>
        <row r="41">
          <cell r="AG41">
            <v>44</v>
          </cell>
        </row>
        <row r="42">
          <cell r="AG42">
            <v>0</v>
          </cell>
        </row>
        <row r="43">
          <cell r="AG43">
            <v>0</v>
          </cell>
        </row>
        <row r="44">
          <cell r="AG44">
            <v>5</v>
          </cell>
        </row>
        <row r="45">
          <cell r="AG45">
            <v>15</v>
          </cell>
        </row>
        <row r="46">
          <cell r="AG46">
            <v>1</v>
          </cell>
        </row>
        <row r="47">
          <cell r="AG47">
            <v>13</v>
          </cell>
        </row>
        <row r="48">
          <cell r="AG48">
            <v>18</v>
          </cell>
        </row>
        <row r="49">
          <cell r="AG49">
            <v>6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MEN"/>
      <sheetName val="SEC-ORI"/>
      <sheetName val="SEC"/>
      <sheetName val="detalle"/>
    </sheetNames>
    <sheetDataSet>
      <sheetData sheetId="0">
        <row r="7">
          <cell r="AG7">
            <v>187</v>
          </cell>
        </row>
        <row r="8">
          <cell r="AG8">
            <v>13</v>
          </cell>
        </row>
        <row r="9">
          <cell r="AG9">
            <v>13</v>
          </cell>
        </row>
        <row r="10">
          <cell r="AG10">
            <v>9</v>
          </cell>
        </row>
        <row r="11">
          <cell r="AG11">
            <v>49</v>
          </cell>
        </row>
        <row r="12">
          <cell r="AG12">
            <v>4</v>
          </cell>
        </row>
        <row r="13">
          <cell r="AG13">
            <v>1</v>
          </cell>
        </row>
        <row r="14">
          <cell r="AG14">
            <v>0</v>
          </cell>
        </row>
        <row r="15">
          <cell r="AG15">
            <v>0</v>
          </cell>
        </row>
        <row r="16">
          <cell r="AG16">
            <v>2</v>
          </cell>
        </row>
        <row r="17">
          <cell r="AG17">
            <v>0</v>
          </cell>
        </row>
        <row r="18">
          <cell r="AG18">
            <v>7</v>
          </cell>
        </row>
        <row r="19">
          <cell r="AG19">
            <v>0</v>
          </cell>
        </row>
        <row r="20">
          <cell r="AG20">
            <v>0</v>
          </cell>
        </row>
        <row r="21">
          <cell r="AG21">
            <v>0</v>
          </cell>
        </row>
        <row r="22">
          <cell r="AG22">
            <v>0</v>
          </cell>
        </row>
        <row r="23">
          <cell r="AG23">
            <v>0</v>
          </cell>
        </row>
        <row r="24">
          <cell r="AG24">
            <v>0</v>
          </cell>
        </row>
        <row r="25">
          <cell r="AG25">
            <v>5</v>
          </cell>
        </row>
        <row r="26">
          <cell r="AG26">
            <v>0</v>
          </cell>
        </row>
        <row r="27">
          <cell r="AG27">
            <v>0</v>
          </cell>
        </row>
        <row r="28">
          <cell r="AG28">
            <v>0</v>
          </cell>
        </row>
        <row r="29">
          <cell r="AG29">
            <v>0</v>
          </cell>
        </row>
        <row r="30">
          <cell r="AG30">
            <v>2</v>
          </cell>
        </row>
        <row r="31">
          <cell r="AG31">
            <v>0</v>
          </cell>
        </row>
        <row r="32">
          <cell r="AG32">
            <v>3</v>
          </cell>
        </row>
        <row r="33">
          <cell r="AG33">
            <v>12</v>
          </cell>
        </row>
        <row r="34">
          <cell r="AG34">
            <v>2</v>
          </cell>
        </row>
        <row r="35">
          <cell r="AG35">
            <v>3</v>
          </cell>
        </row>
        <row r="36">
          <cell r="AG36">
            <v>83</v>
          </cell>
        </row>
        <row r="37">
          <cell r="AG37">
            <v>14</v>
          </cell>
        </row>
        <row r="38">
          <cell r="AG38">
            <v>6</v>
          </cell>
        </row>
        <row r="39">
          <cell r="AG39">
            <v>0</v>
          </cell>
        </row>
        <row r="40">
          <cell r="AG40">
            <v>0</v>
          </cell>
        </row>
        <row r="41">
          <cell r="AG41">
            <v>6</v>
          </cell>
        </row>
        <row r="42">
          <cell r="AG42">
            <v>10</v>
          </cell>
        </row>
        <row r="43">
          <cell r="AG43">
            <v>0</v>
          </cell>
        </row>
        <row r="44">
          <cell r="AG44">
            <v>0</v>
          </cell>
        </row>
        <row r="45">
          <cell r="AG45">
            <v>0</v>
          </cell>
        </row>
        <row r="46">
          <cell r="AG46">
            <v>0</v>
          </cell>
        </row>
        <row r="47">
          <cell r="AG47">
            <v>0</v>
          </cell>
        </row>
        <row r="48">
          <cell r="AG48">
            <v>5</v>
          </cell>
        </row>
        <row r="49">
          <cell r="AG49">
            <v>16</v>
          </cell>
        </row>
        <row r="50">
          <cell r="AG50">
            <v>0</v>
          </cell>
        </row>
        <row r="51">
          <cell r="AG51">
            <v>0</v>
          </cell>
        </row>
        <row r="52">
          <cell r="AG52">
            <v>0</v>
          </cell>
        </row>
      </sheetData>
      <sheetData sheetId="1"/>
      <sheetData sheetId="2">
        <row r="7">
          <cell r="F7">
            <v>65</v>
          </cell>
        </row>
      </sheetData>
      <sheetData sheetId="3"/>
      <sheetData sheetId="4">
        <row r="3">
          <cell r="W3">
            <v>10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MEN"/>
      <sheetName val="SEC-ORI"/>
      <sheetName val="SEC"/>
      <sheetName val="detalle"/>
    </sheetNames>
    <sheetDataSet>
      <sheetData sheetId="0">
        <row r="7">
          <cell r="AG7">
            <v>138</v>
          </cell>
        </row>
        <row r="8">
          <cell r="AG8">
            <v>25</v>
          </cell>
        </row>
        <row r="9">
          <cell r="AG9">
            <v>8</v>
          </cell>
        </row>
        <row r="10">
          <cell r="AG10">
            <v>15</v>
          </cell>
        </row>
        <row r="11">
          <cell r="AG11">
            <v>34</v>
          </cell>
        </row>
        <row r="12">
          <cell r="AG12">
            <v>6</v>
          </cell>
        </row>
        <row r="13">
          <cell r="AG13">
            <v>1</v>
          </cell>
        </row>
        <row r="14">
          <cell r="AG14">
            <v>0</v>
          </cell>
        </row>
        <row r="15">
          <cell r="AG15">
            <v>0</v>
          </cell>
        </row>
        <row r="16">
          <cell r="AG16">
            <v>6</v>
          </cell>
        </row>
        <row r="17">
          <cell r="AG17">
            <v>0</v>
          </cell>
        </row>
        <row r="18">
          <cell r="AG18">
            <v>10</v>
          </cell>
        </row>
        <row r="19">
          <cell r="AG19">
            <v>1</v>
          </cell>
        </row>
        <row r="20">
          <cell r="AG20">
            <v>0</v>
          </cell>
        </row>
        <row r="21">
          <cell r="AG21">
            <v>0</v>
          </cell>
        </row>
        <row r="22">
          <cell r="AG22">
            <v>0</v>
          </cell>
        </row>
        <row r="23">
          <cell r="AG23">
            <v>1</v>
          </cell>
        </row>
        <row r="24">
          <cell r="AG24">
            <v>0</v>
          </cell>
        </row>
        <row r="25">
          <cell r="AG25">
            <v>5</v>
          </cell>
        </row>
        <row r="26">
          <cell r="AG26">
            <v>3</v>
          </cell>
        </row>
        <row r="27">
          <cell r="AG27">
            <v>0</v>
          </cell>
        </row>
        <row r="28">
          <cell r="AG28">
            <v>1</v>
          </cell>
        </row>
        <row r="29">
          <cell r="AG29">
            <v>0</v>
          </cell>
        </row>
        <row r="30">
          <cell r="AG30">
            <v>0</v>
          </cell>
        </row>
        <row r="31">
          <cell r="AG31">
            <v>0</v>
          </cell>
        </row>
        <row r="32">
          <cell r="AG32">
            <v>3</v>
          </cell>
        </row>
        <row r="33">
          <cell r="AG33">
            <v>17</v>
          </cell>
        </row>
        <row r="34">
          <cell r="AG34">
            <v>2</v>
          </cell>
        </row>
        <row r="35">
          <cell r="AG35">
            <v>3</v>
          </cell>
        </row>
        <row r="36">
          <cell r="AG36">
            <v>94</v>
          </cell>
        </row>
        <row r="37">
          <cell r="AG37">
            <v>11</v>
          </cell>
        </row>
        <row r="38">
          <cell r="AG38">
            <v>6</v>
          </cell>
        </row>
        <row r="39">
          <cell r="AG39">
            <v>1</v>
          </cell>
        </row>
        <row r="40">
          <cell r="AG40">
            <v>0</v>
          </cell>
        </row>
        <row r="41">
          <cell r="AG41">
            <v>1</v>
          </cell>
        </row>
        <row r="42">
          <cell r="AG42">
            <v>9</v>
          </cell>
        </row>
        <row r="43">
          <cell r="AG43">
            <v>0</v>
          </cell>
        </row>
        <row r="44">
          <cell r="AG44">
            <v>0</v>
          </cell>
        </row>
        <row r="45">
          <cell r="AG45">
            <v>0</v>
          </cell>
        </row>
        <row r="46">
          <cell r="AG46">
            <v>0</v>
          </cell>
        </row>
        <row r="47">
          <cell r="AG47">
            <v>0</v>
          </cell>
        </row>
        <row r="48">
          <cell r="AG48">
            <v>5</v>
          </cell>
        </row>
        <row r="49">
          <cell r="AG49">
            <v>10</v>
          </cell>
        </row>
        <row r="50">
          <cell r="AG50">
            <v>0</v>
          </cell>
        </row>
        <row r="51">
          <cell r="AG51">
            <v>0</v>
          </cell>
        </row>
        <row r="52">
          <cell r="AG52">
            <v>0</v>
          </cell>
        </row>
      </sheetData>
      <sheetData sheetId="1"/>
      <sheetData sheetId="2">
        <row r="7">
          <cell r="F7">
            <v>54</v>
          </cell>
        </row>
      </sheetData>
      <sheetData sheetId="3"/>
      <sheetData sheetId="4">
        <row r="3">
          <cell r="W3">
            <v>4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MEN"/>
      <sheetName val="SEC-ORI"/>
      <sheetName val="SEC DAYSI"/>
      <sheetName val="detalle"/>
    </sheetNames>
    <sheetDataSet>
      <sheetData sheetId="0">
        <row r="7">
          <cell r="AG7">
            <v>174</v>
          </cell>
        </row>
        <row r="8">
          <cell r="AG8">
            <v>43</v>
          </cell>
        </row>
        <row r="9">
          <cell r="AG9">
            <v>20</v>
          </cell>
        </row>
        <row r="10">
          <cell r="AG10">
            <v>21</v>
          </cell>
        </row>
        <row r="11">
          <cell r="AG11">
            <v>28</v>
          </cell>
        </row>
        <row r="12">
          <cell r="AG12">
            <v>5</v>
          </cell>
        </row>
        <row r="13">
          <cell r="AG13">
            <v>1</v>
          </cell>
        </row>
        <row r="14">
          <cell r="AG14">
            <v>0</v>
          </cell>
        </row>
        <row r="15">
          <cell r="AG15">
            <v>1</v>
          </cell>
        </row>
        <row r="16">
          <cell r="AG16">
            <v>1</v>
          </cell>
        </row>
        <row r="17">
          <cell r="AG17">
            <v>0</v>
          </cell>
        </row>
        <row r="18">
          <cell r="AG18">
            <v>9</v>
          </cell>
        </row>
        <row r="19">
          <cell r="AG19">
            <v>0</v>
          </cell>
        </row>
        <row r="20">
          <cell r="AG20">
            <v>0</v>
          </cell>
        </row>
        <row r="21">
          <cell r="AG21">
            <v>0</v>
          </cell>
        </row>
        <row r="22">
          <cell r="AG22">
            <v>0</v>
          </cell>
        </row>
        <row r="23">
          <cell r="AG23">
            <v>0</v>
          </cell>
        </row>
        <row r="24">
          <cell r="AG24">
            <v>0</v>
          </cell>
        </row>
        <row r="25">
          <cell r="AG25">
            <v>10</v>
          </cell>
        </row>
        <row r="26">
          <cell r="AG26">
            <v>1</v>
          </cell>
        </row>
        <row r="27">
          <cell r="AG27">
            <v>0</v>
          </cell>
        </row>
        <row r="28">
          <cell r="AG28">
            <v>1</v>
          </cell>
        </row>
        <row r="29">
          <cell r="AG29">
            <v>0</v>
          </cell>
        </row>
        <row r="30">
          <cell r="AG30">
            <v>2</v>
          </cell>
        </row>
        <row r="31">
          <cell r="AG31">
            <v>0</v>
          </cell>
        </row>
        <row r="32">
          <cell r="AG32">
            <v>8</v>
          </cell>
        </row>
        <row r="33">
          <cell r="AG33">
            <v>8</v>
          </cell>
        </row>
        <row r="34">
          <cell r="AG34">
            <v>1</v>
          </cell>
        </row>
        <row r="35">
          <cell r="AG35">
            <v>2</v>
          </cell>
        </row>
        <row r="36">
          <cell r="AG36">
            <v>83</v>
          </cell>
        </row>
        <row r="37">
          <cell r="AG37">
            <v>7</v>
          </cell>
        </row>
        <row r="38">
          <cell r="AG38">
            <v>2</v>
          </cell>
        </row>
        <row r="39">
          <cell r="AG39">
            <v>0</v>
          </cell>
        </row>
        <row r="40">
          <cell r="AG40">
            <v>0</v>
          </cell>
        </row>
        <row r="41">
          <cell r="AG41">
            <v>10</v>
          </cell>
        </row>
        <row r="42">
          <cell r="AG42">
            <v>13</v>
          </cell>
        </row>
        <row r="43">
          <cell r="AG43">
            <v>0</v>
          </cell>
        </row>
        <row r="44">
          <cell r="AG44">
            <v>0</v>
          </cell>
        </row>
        <row r="45">
          <cell r="AG45">
            <v>0</v>
          </cell>
        </row>
        <row r="46">
          <cell r="AG46">
            <v>0</v>
          </cell>
        </row>
        <row r="47">
          <cell r="AG47">
            <v>0</v>
          </cell>
        </row>
        <row r="48">
          <cell r="AG48">
            <v>3</v>
          </cell>
        </row>
        <row r="49">
          <cell r="AG49">
            <v>20</v>
          </cell>
        </row>
        <row r="50">
          <cell r="AG50">
            <v>0</v>
          </cell>
        </row>
        <row r="51">
          <cell r="AG51">
            <v>0</v>
          </cell>
        </row>
        <row r="52">
          <cell r="AG52">
            <v>0</v>
          </cell>
        </row>
      </sheetData>
      <sheetData sheetId="1"/>
      <sheetData sheetId="2"/>
      <sheetData sheetId="3"/>
      <sheetData sheetId="4">
        <row r="3">
          <cell r="W3">
            <v>6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MEN"/>
      <sheetName val="SEC-ORI"/>
      <sheetName val="SEC"/>
      <sheetName val="detalle"/>
    </sheetNames>
    <sheetDataSet>
      <sheetData sheetId="0">
        <row r="7">
          <cell r="AG7">
            <v>4</v>
          </cell>
        </row>
        <row r="8">
          <cell r="AG8">
            <v>1</v>
          </cell>
        </row>
        <row r="9">
          <cell r="AG9">
            <v>4</v>
          </cell>
        </row>
        <row r="10">
          <cell r="AG10">
            <v>14</v>
          </cell>
        </row>
        <row r="11">
          <cell r="AG11">
            <v>25</v>
          </cell>
        </row>
        <row r="12">
          <cell r="AG12">
            <v>6</v>
          </cell>
        </row>
        <row r="13">
          <cell r="AG13">
            <v>0</v>
          </cell>
        </row>
        <row r="14">
          <cell r="AG14">
            <v>0</v>
          </cell>
        </row>
        <row r="15">
          <cell r="AG15">
            <v>0</v>
          </cell>
        </row>
        <row r="16">
          <cell r="AG16">
            <v>2</v>
          </cell>
        </row>
        <row r="17">
          <cell r="AG17">
            <v>0</v>
          </cell>
        </row>
        <row r="18">
          <cell r="AG18">
            <v>1</v>
          </cell>
        </row>
        <row r="19">
          <cell r="AG19">
            <v>0</v>
          </cell>
        </row>
        <row r="20">
          <cell r="AG20">
            <v>0</v>
          </cell>
        </row>
        <row r="21">
          <cell r="AG21">
            <v>0</v>
          </cell>
        </row>
        <row r="22">
          <cell r="AG22">
            <v>0</v>
          </cell>
        </row>
        <row r="23">
          <cell r="AG23">
            <v>0</v>
          </cell>
        </row>
        <row r="24">
          <cell r="AG24">
            <v>0</v>
          </cell>
        </row>
        <row r="25">
          <cell r="AG25">
            <v>5</v>
          </cell>
        </row>
        <row r="26">
          <cell r="AG26">
            <v>0</v>
          </cell>
        </row>
        <row r="27">
          <cell r="AG27">
            <v>0</v>
          </cell>
        </row>
        <row r="28">
          <cell r="AG28">
            <v>0</v>
          </cell>
        </row>
        <row r="29">
          <cell r="AG29">
            <v>0</v>
          </cell>
        </row>
        <row r="30">
          <cell r="AG30">
            <v>0</v>
          </cell>
        </row>
        <row r="31">
          <cell r="AG31">
            <v>0</v>
          </cell>
        </row>
        <row r="32">
          <cell r="AG32">
            <v>4</v>
          </cell>
        </row>
        <row r="33">
          <cell r="AG33">
            <v>1</v>
          </cell>
        </row>
        <row r="34">
          <cell r="AG34">
            <v>4</v>
          </cell>
        </row>
        <row r="35">
          <cell r="AG35">
            <v>4</v>
          </cell>
        </row>
        <row r="36">
          <cell r="AG36">
            <v>68</v>
          </cell>
        </row>
        <row r="37">
          <cell r="AG37">
            <v>12</v>
          </cell>
        </row>
        <row r="38">
          <cell r="AG38">
            <v>1</v>
          </cell>
        </row>
        <row r="39">
          <cell r="AG39">
            <v>0</v>
          </cell>
        </row>
        <row r="40">
          <cell r="AG40">
            <v>0</v>
          </cell>
        </row>
        <row r="41">
          <cell r="AG41">
            <v>5</v>
          </cell>
        </row>
        <row r="42">
          <cell r="AG42">
            <v>7</v>
          </cell>
        </row>
        <row r="43">
          <cell r="AG43">
            <v>0</v>
          </cell>
        </row>
        <row r="44">
          <cell r="AG44">
            <v>0</v>
          </cell>
        </row>
        <row r="45">
          <cell r="AG45">
            <v>0</v>
          </cell>
        </row>
        <row r="46">
          <cell r="AG46">
            <v>0</v>
          </cell>
        </row>
        <row r="47">
          <cell r="AG47">
            <v>0</v>
          </cell>
        </row>
        <row r="48">
          <cell r="AG48">
            <v>4</v>
          </cell>
        </row>
        <row r="49">
          <cell r="AG49">
            <v>3</v>
          </cell>
        </row>
        <row r="50">
          <cell r="AG50">
            <v>1</v>
          </cell>
        </row>
        <row r="51">
          <cell r="AG51">
            <v>0</v>
          </cell>
        </row>
        <row r="52">
          <cell r="AG52">
            <v>0</v>
          </cell>
        </row>
      </sheetData>
      <sheetData sheetId="1"/>
      <sheetData sheetId="2"/>
      <sheetData sheetId="3"/>
      <sheetData sheetId="4">
        <row r="3">
          <cell r="W3">
            <v>5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MEN"/>
      <sheetName val="SEC-ORI"/>
      <sheetName val="SEC"/>
      <sheetName val="detalle"/>
    </sheetNames>
    <sheetDataSet>
      <sheetData sheetId="0">
        <row r="7">
          <cell r="AG7">
            <v>0</v>
          </cell>
        </row>
        <row r="8">
          <cell r="AG8">
            <v>0</v>
          </cell>
        </row>
        <row r="9">
          <cell r="AG9">
            <v>1</v>
          </cell>
        </row>
        <row r="10">
          <cell r="AG10">
            <v>11</v>
          </cell>
        </row>
        <row r="11">
          <cell r="AG11">
            <v>12</v>
          </cell>
        </row>
        <row r="12">
          <cell r="AG12">
            <v>3</v>
          </cell>
        </row>
        <row r="13">
          <cell r="AG13">
            <v>0</v>
          </cell>
        </row>
        <row r="14">
          <cell r="AG14">
            <v>0</v>
          </cell>
        </row>
        <row r="15">
          <cell r="AG15">
            <v>0</v>
          </cell>
        </row>
        <row r="16">
          <cell r="AG16">
            <v>1</v>
          </cell>
        </row>
        <row r="17">
          <cell r="AG17">
            <v>0</v>
          </cell>
        </row>
        <row r="18">
          <cell r="AG18">
            <v>0</v>
          </cell>
        </row>
        <row r="19">
          <cell r="AG19">
            <v>0</v>
          </cell>
        </row>
        <row r="20">
          <cell r="AG20">
            <v>0</v>
          </cell>
        </row>
        <row r="21">
          <cell r="AG21">
            <v>1</v>
          </cell>
        </row>
        <row r="22">
          <cell r="AG22">
            <v>0</v>
          </cell>
        </row>
        <row r="23">
          <cell r="AG23">
            <v>0</v>
          </cell>
        </row>
        <row r="24">
          <cell r="AG24">
            <v>0</v>
          </cell>
        </row>
        <row r="25">
          <cell r="AG25">
            <v>5</v>
          </cell>
        </row>
        <row r="26">
          <cell r="AG26">
            <v>0</v>
          </cell>
        </row>
        <row r="27">
          <cell r="AG27">
            <v>0</v>
          </cell>
        </row>
        <row r="28">
          <cell r="AG28">
            <v>0</v>
          </cell>
        </row>
        <row r="29">
          <cell r="AG29">
            <v>0</v>
          </cell>
        </row>
        <row r="30">
          <cell r="AG30">
            <v>0</v>
          </cell>
        </row>
        <row r="31">
          <cell r="AG31">
            <v>0</v>
          </cell>
        </row>
        <row r="32">
          <cell r="AG32">
            <v>14</v>
          </cell>
        </row>
        <row r="33">
          <cell r="AG33">
            <v>3</v>
          </cell>
        </row>
        <row r="34">
          <cell r="AG34">
            <v>0</v>
          </cell>
        </row>
        <row r="35">
          <cell r="AG35">
            <v>9</v>
          </cell>
        </row>
        <row r="36">
          <cell r="AG36">
            <v>97</v>
          </cell>
        </row>
        <row r="37">
          <cell r="AG37">
            <v>13</v>
          </cell>
        </row>
        <row r="38">
          <cell r="AG38">
            <v>7</v>
          </cell>
        </row>
        <row r="39">
          <cell r="AG39">
            <v>0</v>
          </cell>
        </row>
        <row r="40">
          <cell r="AG40">
            <v>0</v>
          </cell>
        </row>
        <row r="41">
          <cell r="AG41">
            <v>7</v>
          </cell>
        </row>
        <row r="42">
          <cell r="AG42">
            <v>20</v>
          </cell>
        </row>
        <row r="43">
          <cell r="AG43">
            <v>0</v>
          </cell>
        </row>
        <row r="44">
          <cell r="AG44">
            <v>0</v>
          </cell>
        </row>
        <row r="45">
          <cell r="AG45">
            <v>0</v>
          </cell>
        </row>
        <row r="46">
          <cell r="AG46">
            <v>0</v>
          </cell>
        </row>
        <row r="47">
          <cell r="AG47">
            <v>1</v>
          </cell>
        </row>
        <row r="48">
          <cell r="AG48">
            <v>2</v>
          </cell>
        </row>
        <row r="49">
          <cell r="AG49">
            <v>2</v>
          </cell>
        </row>
        <row r="50">
          <cell r="AG50">
            <v>1</v>
          </cell>
        </row>
        <row r="51">
          <cell r="AG51">
            <v>0</v>
          </cell>
        </row>
        <row r="52">
          <cell r="AG52">
            <v>0</v>
          </cell>
        </row>
      </sheetData>
      <sheetData sheetId="1"/>
      <sheetData sheetId="2"/>
      <sheetData sheetId="3"/>
      <sheetData sheetId="4">
        <row r="3">
          <cell r="W3">
            <v>1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MEN"/>
      <sheetName val="SEC-ORI"/>
      <sheetName val="SEC"/>
      <sheetName val="detalle"/>
    </sheetNames>
    <sheetDataSet>
      <sheetData sheetId="0">
        <row r="7">
          <cell r="AG7">
            <v>12</v>
          </cell>
        </row>
        <row r="8">
          <cell r="AG8">
            <v>1</v>
          </cell>
        </row>
        <row r="9">
          <cell r="AG9">
            <v>4</v>
          </cell>
        </row>
        <row r="10">
          <cell r="AG10">
            <v>16</v>
          </cell>
        </row>
        <row r="11">
          <cell r="AG11">
            <v>18</v>
          </cell>
        </row>
        <row r="12">
          <cell r="AG12">
            <v>7</v>
          </cell>
        </row>
        <row r="13">
          <cell r="AG13">
            <v>1</v>
          </cell>
        </row>
        <row r="14">
          <cell r="AG14">
            <v>0</v>
          </cell>
        </row>
        <row r="15">
          <cell r="AG15">
            <v>2</v>
          </cell>
        </row>
        <row r="16">
          <cell r="AG16">
            <v>2</v>
          </cell>
        </row>
        <row r="17">
          <cell r="AG17">
            <v>0</v>
          </cell>
        </row>
        <row r="18">
          <cell r="AG18">
            <v>1</v>
          </cell>
        </row>
        <row r="19">
          <cell r="AG19">
            <v>0</v>
          </cell>
        </row>
        <row r="20">
          <cell r="AG20">
            <v>1</v>
          </cell>
        </row>
        <row r="21">
          <cell r="AG21">
            <v>0</v>
          </cell>
        </row>
        <row r="22">
          <cell r="AG22">
            <v>0</v>
          </cell>
        </row>
        <row r="23">
          <cell r="AG23">
            <v>0</v>
          </cell>
        </row>
        <row r="24">
          <cell r="AG24">
            <v>0</v>
          </cell>
        </row>
        <row r="25">
          <cell r="AG25">
            <v>3</v>
          </cell>
        </row>
        <row r="26">
          <cell r="AG26">
            <v>0</v>
          </cell>
        </row>
        <row r="27">
          <cell r="AG27">
            <v>0</v>
          </cell>
        </row>
        <row r="28">
          <cell r="AG28">
            <v>0</v>
          </cell>
        </row>
        <row r="29">
          <cell r="AG29">
            <v>0</v>
          </cell>
        </row>
        <row r="30">
          <cell r="AG30">
            <v>1</v>
          </cell>
        </row>
        <row r="31">
          <cell r="AG31">
            <v>0</v>
          </cell>
        </row>
        <row r="32">
          <cell r="AG32">
            <v>10</v>
          </cell>
        </row>
        <row r="33">
          <cell r="AG33">
            <v>5</v>
          </cell>
        </row>
        <row r="34">
          <cell r="AG34">
            <v>0</v>
          </cell>
        </row>
        <row r="35">
          <cell r="AG35">
            <v>15</v>
          </cell>
        </row>
        <row r="36">
          <cell r="AG36">
            <v>63</v>
          </cell>
        </row>
        <row r="37">
          <cell r="AG37">
            <v>11</v>
          </cell>
        </row>
        <row r="38">
          <cell r="AG38">
            <v>2</v>
          </cell>
        </row>
        <row r="39">
          <cell r="AG39">
            <v>0</v>
          </cell>
        </row>
        <row r="40">
          <cell r="AG40">
            <v>0</v>
          </cell>
        </row>
        <row r="41">
          <cell r="AG41">
            <v>12</v>
          </cell>
        </row>
        <row r="42">
          <cell r="AG42">
            <v>10</v>
          </cell>
        </row>
        <row r="43">
          <cell r="AG43">
            <v>0</v>
          </cell>
        </row>
        <row r="44">
          <cell r="AG44">
            <v>0</v>
          </cell>
        </row>
        <row r="45">
          <cell r="AG45">
            <v>0</v>
          </cell>
        </row>
        <row r="46">
          <cell r="AG46">
            <v>0</v>
          </cell>
        </row>
        <row r="47">
          <cell r="AG47">
            <v>2</v>
          </cell>
        </row>
        <row r="48">
          <cell r="AG48">
            <v>8</v>
          </cell>
        </row>
        <row r="49">
          <cell r="AG49">
            <v>6</v>
          </cell>
        </row>
        <row r="50">
          <cell r="AG50">
            <v>0</v>
          </cell>
        </row>
        <row r="51">
          <cell r="AG51">
            <v>0</v>
          </cell>
        </row>
        <row r="52">
          <cell r="AG52">
            <v>0</v>
          </cell>
        </row>
      </sheetData>
      <sheetData sheetId="1"/>
      <sheetData sheetId="2"/>
      <sheetData sheetId="3"/>
      <sheetData sheetId="4">
        <row r="3">
          <cell r="W3">
            <v>8</v>
          </cell>
        </row>
      </sheetData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MEN"/>
      <sheetName val="SEC-ORI"/>
      <sheetName val="SEC"/>
      <sheetName val="detalle"/>
    </sheetNames>
    <sheetDataSet>
      <sheetData sheetId="0">
        <row r="7">
          <cell r="AG7">
            <v>2</v>
          </cell>
        </row>
        <row r="8">
          <cell r="AG8">
            <v>1</v>
          </cell>
        </row>
        <row r="9">
          <cell r="AG9">
            <v>2</v>
          </cell>
        </row>
        <row r="10">
          <cell r="AG10">
            <v>8</v>
          </cell>
        </row>
        <row r="11">
          <cell r="AG11">
            <v>19</v>
          </cell>
        </row>
        <row r="12">
          <cell r="AG12">
            <v>9</v>
          </cell>
        </row>
        <row r="13">
          <cell r="AG13">
            <v>4</v>
          </cell>
        </row>
        <row r="14">
          <cell r="AG14">
            <v>0</v>
          </cell>
        </row>
        <row r="15">
          <cell r="AG15">
            <v>0</v>
          </cell>
        </row>
        <row r="16">
          <cell r="AG16">
            <v>3</v>
          </cell>
        </row>
        <row r="17">
          <cell r="AG17">
            <v>0</v>
          </cell>
        </row>
        <row r="18">
          <cell r="AG18">
            <v>2</v>
          </cell>
        </row>
        <row r="19">
          <cell r="AG19">
            <v>0</v>
          </cell>
        </row>
        <row r="20">
          <cell r="AG20">
            <v>0</v>
          </cell>
        </row>
        <row r="21">
          <cell r="AG21">
            <v>0</v>
          </cell>
        </row>
        <row r="22">
          <cell r="AG22">
            <v>0</v>
          </cell>
        </row>
        <row r="23">
          <cell r="AG23">
            <v>0</v>
          </cell>
        </row>
        <row r="24">
          <cell r="AG24">
            <v>0</v>
          </cell>
        </row>
        <row r="25">
          <cell r="AG25">
            <v>2</v>
          </cell>
        </row>
        <row r="26">
          <cell r="AG26">
            <v>1</v>
          </cell>
        </row>
        <row r="27">
          <cell r="AG27">
            <v>0</v>
          </cell>
        </row>
        <row r="28">
          <cell r="AG28">
            <v>1</v>
          </cell>
        </row>
        <row r="29">
          <cell r="AG29">
            <v>0</v>
          </cell>
        </row>
        <row r="30">
          <cell r="AG30">
            <v>0</v>
          </cell>
        </row>
        <row r="31">
          <cell r="AG31">
            <v>0</v>
          </cell>
        </row>
        <row r="32">
          <cell r="AG32">
            <v>39</v>
          </cell>
        </row>
        <row r="33">
          <cell r="AG33">
            <v>2</v>
          </cell>
        </row>
        <row r="34">
          <cell r="AG34">
            <v>6</v>
          </cell>
        </row>
        <row r="35">
          <cell r="AG35">
            <v>2</v>
          </cell>
        </row>
        <row r="36">
          <cell r="AG36">
            <v>46</v>
          </cell>
        </row>
        <row r="37">
          <cell r="AG37">
            <v>9</v>
          </cell>
        </row>
        <row r="38">
          <cell r="AG38">
            <v>1</v>
          </cell>
        </row>
        <row r="39">
          <cell r="AG39">
            <v>0</v>
          </cell>
        </row>
        <row r="40">
          <cell r="AG40">
            <v>0</v>
          </cell>
        </row>
        <row r="41">
          <cell r="AG41">
            <v>8</v>
          </cell>
        </row>
        <row r="42">
          <cell r="AG42">
            <v>10</v>
          </cell>
        </row>
        <row r="43">
          <cell r="AG43">
            <v>0</v>
          </cell>
        </row>
        <row r="44">
          <cell r="AG44">
            <v>0</v>
          </cell>
        </row>
        <row r="45">
          <cell r="AG45">
            <v>0</v>
          </cell>
        </row>
        <row r="46">
          <cell r="AG46">
            <v>0</v>
          </cell>
        </row>
        <row r="47">
          <cell r="AG47">
            <v>2</v>
          </cell>
        </row>
        <row r="48">
          <cell r="AG48">
            <v>4</v>
          </cell>
        </row>
        <row r="49">
          <cell r="AG49">
            <v>10</v>
          </cell>
        </row>
        <row r="50">
          <cell r="AG50">
            <v>1</v>
          </cell>
        </row>
        <row r="51">
          <cell r="AG51">
            <v>1</v>
          </cell>
        </row>
        <row r="52">
          <cell r="AG52">
            <v>0</v>
          </cell>
        </row>
      </sheetData>
      <sheetData sheetId="1"/>
      <sheetData sheetId="2">
        <row r="7">
          <cell r="F7">
            <v>34</v>
          </cell>
        </row>
      </sheetData>
      <sheetData sheetId="3"/>
      <sheetData sheetId="4">
        <row r="3">
          <cell r="W3">
            <v>2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MEN"/>
      <sheetName val="SEC-ORI"/>
      <sheetName val="SEC"/>
      <sheetName val="detalle"/>
    </sheetNames>
    <sheetDataSet>
      <sheetData sheetId="0">
        <row r="7">
          <cell r="AG7">
            <v>0</v>
          </cell>
        </row>
        <row r="8">
          <cell r="AG8">
            <v>0</v>
          </cell>
        </row>
        <row r="9">
          <cell r="AG9">
            <v>1</v>
          </cell>
        </row>
        <row r="10">
          <cell r="AG10">
            <v>12</v>
          </cell>
        </row>
        <row r="11">
          <cell r="AG11">
            <v>6</v>
          </cell>
        </row>
        <row r="12">
          <cell r="AG12">
            <v>6</v>
          </cell>
        </row>
        <row r="13">
          <cell r="AG13">
            <v>2</v>
          </cell>
        </row>
        <row r="14">
          <cell r="AG14">
            <v>0</v>
          </cell>
        </row>
        <row r="15">
          <cell r="AG15">
            <v>0</v>
          </cell>
        </row>
        <row r="16">
          <cell r="AG16">
            <v>0</v>
          </cell>
        </row>
        <row r="17">
          <cell r="AG17">
            <v>0</v>
          </cell>
        </row>
        <row r="18">
          <cell r="AG18">
            <v>1</v>
          </cell>
        </row>
        <row r="19">
          <cell r="AG19">
            <v>0</v>
          </cell>
        </row>
        <row r="20">
          <cell r="AG20">
            <v>0</v>
          </cell>
        </row>
        <row r="21">
          <cell r="AG21">
            <v>0</v>
          </cell>
        </row>
        <row r="22">
          <cell r="AG22">
            <v>0</v>
          </cell>
        </row>
        <row r="23">
          <cell r="AG23">
            <v>0</v>
          </cell>
        </row>
        <row r="24">
          <cell r="AG24">
            <v>0</v>
          </cell>
        </row>
        <row r="25">
          <cell r="AG25">
            <v>3</v>
          </cell>
        </row>
        <row r="26">
          <cell r="AG26">
            <v>1</v>
          </cell>
        </row>
        <row r="27">
          <cell r="AG27">
            <v>0</v>
          </cell>
        </row>
        <row r="28">
          <cell r="AG28">
            <v>0</v>
          </cell>
        </row>
        <row r="29">
          <cell r="AG29">
            <v>0</v>
          </cell>
        </row>
        <row r="30">
          <cell r="AG30">
            <v>0</v>
          </cell>
        </row>
        <row r="31">
          <cell r="AG31">
            <v>0</v>
          </cell>
        </row>
        <row r="32">
          <cell r="AG32">
            <v>24</v>
          </cell>
        </row>
        <row r="33">
          <cell r="AG33">
            <v>4</v>
          </cell>
        </row>
        <row r="34">
          <cell r="AG34">
            <v>1</v>
          </cell>
        </row>
        <row r="35">
          <cell r="AG35">
            <v>3</v>
          </cell>
        </row>
        <row r="36">
          <cell r="AG36">
            <v>44</v>
          </cell>
        </row>
        <row r="37">
          <cell r="AG37">
            <v>10</v>
          </cell>
        </row>
        <row r="38">
          <cell r="AG38">
            <v>5</v>
          </cell>
        </row>
        <row r="39">
          <cell r="AG39">
            <v>0</v>
          </cell>
        </row>
        <row r="40">
          <cell r="AG40">
            <v>0</v>
          </cell>
        </row>
        <row r="41">
          <cell r="AG41">
            <v>8</v>
          </cell>
        </row>
        <row r="42">
          <cell r="AG42">
            <v>7</v>
          </cell>
        </row>
        <row r="43">
          <cell r="AG43">
            <v>0</v>
          </cell>
        </row>
        <row r="44">
          <cell r="AG44">
            <v>0</v>
          </cell>
        </row>
        <row r="45">
          <cell r="AG45">
            <v>0</v>
          </cell>
        </row>
        <row r="46">
          <cell r="AG46">
            <v>1</v>
          </cell>
        </row>
        <row r="47">
          <cell r="AG47">
            <v>0</v>
          </cell>
        </row>
        <row r="48">
          <cell r="AG48">
            <v>2</v>
          </cell>
        </row>
        <row r="49">
          <cell r="AG49">
            <v>0</v>
          </cell>
        </row>
        <row r="50">
          <cell r="AG50">
            <v>2</v>
          </cell>
        </row>
        <row r="51">
          <cell r="AG51">
            <v>1</v>
          </cell>
        </row>
        <row r="52">
          <cell r="AG52">
            <v>0</v>
          </cell>
        </row>
      </sheetData>
      <sheetData sheetId="1"/>
      <sheetData sheetId="2">
        <row r="7">
          <cell r="F7">
            <v>15</v>
          </cell>
        </row>
      </sheetData>
      <sheetData sheetId="3"/>
      <sheetData sheetId="4">
        <row r="3">
          <cell r="W3">
            <v>1</v>
          </cell>
        </row>
      </sheetData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MEN"/>
      <sheetName val="SEC-ORI"/>
      <sheetName val="SEC"/>
      <sheetName val="detalle"/>
    </sheetNames>
    <sheetDataSet>
      <sheetData sheetId="0">
        <row r="7">
          <cell r="AG7">
            <v>1</v>
          </cell>
        </row>
        <row r="8">
          <cell r="AG8">
            <v>0</v>
          </cell>
        </row>
        <row r="9">
          <cell r="AG9">
            <v>1</v>
          </cell>
        </row>
        <row r="10">
          <cell r="AG10">
            <v>9</v>
          </cell>
        </row>
        <row r="11">
          <cell r="AG11">
            <v>14</v>
          </cell>
        </row>
        <row r="12">
          <cell r="AG12">
            <v>4</v>
          </cell>
        </row>
        <row r="13">
          <cell r="AG13">
            <v>1</v>
          </cell>
        </row>
        <row r="14">
          <cell r="AG14">
            <v>0</v>
          </cell>
        </row>
        <row r="15">
          <cell r="AG15">
            <v>0</v>
          </cell>
        </row>
        <row r="16">
          <cell r="AG16">
            <v>1</v>
          </cell>
        </row>
        <row r="17">
          <cell r="AG17">
            <v>0</v>
          </cell>
        </row>
        <row r="18">
          <cell r="AG18">
            <v>2</v>
          </cell>
        </row>
        <row r="19">
          <cell r="AG19">
            <v>0</v>
          </cell>
        </row>
        <row r="20">
          <cell r="AG20">
            <v>0</v>
          </cell>
        </row>
        <row r="21">
          <cell r="AG21">
            <v>0</v>
          </cell>
        </row>
        <row r="22">
          <cell r="AG22">
            <v>0</v>
          </cell>
        </row>
        <row r="23">
          <cell r="AG23">
            <v>1</v>
          </cell>
        </row>
        <row r="24">
          <cell r="AG24">
            <v>0</v>
          </cell>
        </row>
        <row r="25">
          <cell r="AG25">
            <v>4</v>
          </cell>
        </row>
        <row r="26">
          <cell r="AG26">
            <v>1</v>
          </cell>
        </row>
        <row r="27">
          <cell r="AG27">
            <v>0</v>
          </cell>
        </row>
        <row r="28">
          <cell r="AG28">
            <v>1</v>
          </cell>
        </row>
        <row r="29">
          <cell r="AG29">
            <v>0</v>
          </cell>
        </row>
        <row r="30">
          <cell r="AG30">
            <v>0</v>
          </cell>
        </row>
        <row r="31">
          <cell r="AG31">
            <v>0</v>
          </cell>
        </row>
        <row r="32">
          <cell r="AG32">
            <v>16</v>
          </cell>
        </row>
        <row r="33">
          <cell r="AG33">
            <v>2</v>
          </cell>
        </row>
        <row r="34">
          <cell r="AG34">
            <v>5</v>
          </cell>
        </row>
        <row r="35">
          <cell r="AG35">
            <v>3</v>
          </cell>
        </row>
        <row r="36">
          <cell r="AG36">
            <v>33</v>
          </cell>
        </row>
        <row r="37">
          <cell r="AG37">
            <v>9</v>
          </cell>
        </row>
        <row r="38">
          <cell r="AG38">
            <v>8</v>
          </cell>
        </row>
        <row r="39">
          <cell r="AG39">
            <v>0</v>
          </cell>
        </row>
        <row r="40">
          <cell r="AG40">
            <v>0</v>
          </cell>
        </row>
        <row r="41">
          <cell r="AG41">
            <v>5</v>
          </cell>
        </row>
        <row r="42">
          <cell r="AG42">
            <v>11</v>
          </cell>
        </row>
        <row r="43">
          <cell r="AG43">
            <v>0</v>
          </cell>
        </row>
        <row r="44">
          <cell r="AG44">
            <v>0</v>
          </cell>
        </row>
        <row r="45">
          <cell r="AG45">
            <v>1</v>
          </cell>
        </row>
        <row r="46">
          <cell r="AG46">
            <v>0</v>
          </cell>
        </row>
        <row r="47">
          <cell r="AG47">
            <v>2</v>
          </cell>
        </row>
        <row r="48">
          <cell r="AG48">
            <v>8</v>
          </cell>
        </row>
        <row r="49">
          <cell r="AG49">
            <v>4</v>
          </cell>
        </row>
        <row r="50">
          <cell r="AG50">
            <v>1</v>
          </cell>
        </row>
        <row r="51">
          <cell r="AG51">
            <v>0</v>
          </cell>
        </row>
        <row r="52">
          <cell r="AG52">
            <v>0</v>
          </cell>
        </row>
      </sheetData>
      <sheetData sheetId="1"/>
      <sheetData sheetId="2">
        <row r="7">
          <cell r="F7">
            <v>28</v>
          </cell>
        </row>
      </sheetData>
      <sheetData sheetId="3"/>
      <sheetData sheetId="4">
        <row r="3">
          <cell r="W3">
            <v>7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MEN"/>
      <sheetName val="SEC-ORI"/>
      <sheetName val="SEC"/>
      <sheetName val="detalle"/>
    </sheetNames>
    <sheetDataSet>
      <sheetData sheetId="0">
        <row r="7">
          <cell r="AG7">
            <v>6</v>
          </cell>
        </row>
        <row r="8">
          <cell r="AG8">
            <v>1</v>
          </cell>
        </row>
        <row r="9">
          <cell r="AG9">
            <v>2</v>
          </cell>
        </row>
        <row r="10">
          <cell r="AG10">
            <v>21</v>
          </cell>
        </row>
        <row r="11">
          <cell r="AG11">
            <v>26</v>
          </cell>
        </row>
        <row r="12">
          <cell r="AG12">
            <v>5</v>
          </cell>
        </row>
        <row r="13">
          <cell r="AG13">
            <v>4</v>
          </cell>
        </row>
        <row r="14">
          <cell r="AG14">
            <v>0</v>
          </cell>
        </row>
        <row r="15">
          <cell r="AG15">
            <v>1</v>
          </cell>
        </row>
        <row r="16">
          <cell r="AG16">
            <v>1</v>
          </cell>
        </row>
        <row r="17">
          <cell r="AG17">
            <v>0</v>
          </cell>
        </row>
        <row r="18">
          <cell r="AG18">
            <v>1</v>
          </cell>
        </row>
        <row r="19">
          <cell r="AG19">
            <v>0</v>
          </cell>
        </row>
        <row r="20">
          <cell r="AG20">
            <v>0</v>
          </cell>
        </row>
        <row r="21">
          <cell r="AG21">
            <v>0</v>
          </cell>
        </row>
        <row r="22">
          <cell r="AG22">
            <v>1</v>
          </cell>
        </row>
        <row r="23">
          <cell r="AG23">
            <v>1</v>
          </cell>
        </row>
        <row r="24">
          <cell r="AG24">
            <v>0</v>
          </cell>
        </row>
        <row r="25">
          <cell r="AG25">
            <v>4</v>
          </cell>
        </row>
        <row r="26">
          <cell r="AG26">
            <v>0</v>
          </cell>
        </row>
        <row r="27">
          <cell r="AG27">
            <v>0</v>
          </cell>
        </row>
        <row r="28">
          <cell r="AG28">
            <v>1</v>
          </cell>
        </row>
        <row r="29">
          <cell r="AG29">
            <v>0</v>
          </cell>
        </row>
        <row r="30">
          <cell r="AG30">
            <v>0</v>
          </cell>
        </row>
        <row r="31">
          <cell r="AG31">
            <v>0</v>
          </cell>
        </row>
        <row r="32">
          <cell r="AG32">
            <v>12</v>
          </cell>
        </row>
        <row r="33">
          <cell r="AG33">
            <v>11</v>
          </cell>
        </row>
        <row r="34">
          <cell r="AG34">
            <v>4</v>
          </cell>
        </row>
        <row r="35">
          <cell r="AG35">
            <v>4</v>
          </cell>
        </row>
        <row r="36">
          <cell r="AG36">
            <v>50</v>
          </cell>
        </row>
        <row r="37">
          <cell r="AG37">
            <v>13</v>
          </cell>
        </row>
        <row r="38">
          <cell r="AG38">
            <v>3</v>
          </cell>
        </row>
        <row r="39">
          <cell r="AG39">
            <v>0</v>
          </cell>
        </row>
        <row r="40">
          <cell r="AG40">
            <v>0</v>
          </cell>
        </row>
        <row r="41">
          <cell r="AG41">
            <v>12</v>
          </cell>
        </row>
        <row r="42">
          <cell r="AG42">
            <v>10</v>
          </cell>
        </row>
        <row r="43">
          <cell r="AG43">
            <v>0</v>
          </cell>
        </row>
        <row r="44">
          <cell r="AG44">
            <v>0</v>
          </cell>
        </row>
        <row r="45">
          <cell r="AG45">
            <v>0</v>
          </cell>
        </row>
        <row r="46">
          <cell r="AG46">
            <v>0</v>
          </cell>
        </row>
        <row r="47">
          <cell r="AG47">
            <v>1</v>
          </cell>
        </row>
        <row r="48">
          <cell r="AG48">
            <v>4</v>
          </cell>
        </row>
        <row r="49">
          <cell r="AG49">
            <v>8</v>
          </cell>
        </row>
        <row r="50">
          <cell r="AG50">
            <v>0</v>
          </cell>
        </row>
        <row r="51">
          <cell r="AG51">
            <v>0</v>
          </cell>
        </row>
        <row r="52">
          <cell r="AG52">
            <v>0</v>
          </cell>
        </row>
      </sheetData>
      <sheetData sheetId="1"/>
      <sheetData sheetId="2">
        <row r="7">
          <cell r="F7">
            <v>36</v>
          </cell>
        </row>
      </sheetData>
      <sheetData sheetId="3"/>
      <sheetData sheetId="4">
        <row r="3">
          <cell r="W3">
            <v>9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MEN"/>
      <sheetName val="SEC-ORI"/>
      <sheetName val="SEC"/>
      <sheetName val="detalle"/>
    </sheetNames>
    <sheetDataSet>
      <sheetData sheetId="0">
        <row r="7">
          <cell r="AG7">
            <v>0</v>
          </cell>
        </row>
        <row r="8">
          <cell r="AG8">
            <v>0</v>
          </cell>
        </row>
        <row r="9">
          <cell r="AG9">
            <v>0</v>
          </cell>
        </row>
        <row r="10">
          <cell r="AG10">
            <v>19</v>
          </cell>
        </row>
        <row r="11">
          <cell r="AG11">
            <v>15</v>
          </cell>
        </row>
        <row r="12">
          <cell r="AG12">
            <v>14</v>
          </cell>
        </row>
        <row r="13">
          <cell r="AG13">
            <v>3</v>
          </cell>
        </row>
        <row r="14">
          <cell r="AG14">
            <v>0</v>
          </cell>
        </row>
        <row r="15">
          <cell r="AG15">
            <v>0</v>
          </cell>
        </row>
        <row r="16">
          <cell r="AG16">
            <v>5</v>
          </cell>
        </row>
        <row r="17">
          <cell r="AG17">
            <v>0</v>
          </cell>
        </row>
        <row r="18">
          <cell r="AG18">
            <v>2</v>
          </cell>
        </row>
        <row r="19">
          <cell r="AG19">
            <v>0</v>
          </cell>
        </row>
        <row r="20">
          <cell r="AG20">
            <v>0</v>
          </cell>
        </row>
        <row r="21">
          <cell r="AG21">
            <v>0</v>
          </cell>
        </row>
        <row r="22">
          <cell r="AG22">
            <v>1</v>
          </cell>
        </row>
        <row r="23">
          <cell r="AG23">
            <v>0</v>
          </cell>
        </row>
        <row r="24">
          <cell r="AG24">
            <v>3</v>
          </cell>
        </row>
        <row r="25">
          <cell r="AG25">
            <v>1</v>
          </cell>
        </row>
        <row r="26">
          <cell r="AG26">
            <v>0</v>
          </cell>
        </row>
        <row r="27">
          <cell r="AG27">
            <v>0</v>
          </cell>
        </row>
        <row r="28">
          <cell r="AG28">
            <v>0</v>
          </cell>
        </row>
        <row r="29">
          <cell r="AG29">
            <v>0</v>
          </cell>
        </row>
        <row r="30">
          <cell r="AG30">
            <v>0</v>
          </cell>
        </row>
        <row r="31">
          <cell r="AG31">
            <v>62</v>
          </cell>
        </row>
        <row r="32">
          <cell r="AG32">
            <v>6</v>
          </cell>
        </row>
        <row r="33">
          <cell r="AG33">
            <v>3</v>
          </cell>
        </row>
        <row r="34">
          <cell r="AG34">
            <v>28</v>
          </cell>
        </row>
        <row r="35">
          <cell r="AG35">
            <v>172</v>
          </cell>
        </row>
        <row r="36">
          <cell r="AG36">
            <v>10</v>
          </cell>
        </row>
        <row r="37">
          <cell r="AG37">
            <v>7</v>
          </cell>
        </row>
        <row r="38">
          <cell r="AG38">
            <v>1</v>
          </cell>
        </row>
        <row r="39">
          <cell r="AG39">
            <v>0</v>
          </cell>
        </row>
        <row r="40">
          <cell r="AG40">
            <v>19</v>
          </cell>
        </row>
        <row r="41">
          <cell r="AG41">
            <v>30</v>
          </cell>
        </row>
        <row r="42">
          <cell r="AG42">
            <v>0</v>
          </cell>
        </row>
        <row r="43">
          <cell r="AG43">
            <v>0</v>
          </cell>
        </row>
        <row r="44">
          <cell r="AG44">
            <v>0</v>
          </cell>
        </row>
        <row r="45">
          <cell r="AG45">
            <v>4</v>
          </cell>
        </row>
        <row r="46">
          <cell r="AG46">
            <v>1</v>
          </cell>
        </row>
        <row r="47">
          <cell r="AG47">
            <v>6</v>
          </cell>
        </row>
        <row r="48">
          <cell r="AG48">
            <v>15</v>
          </cell>
        </row>
        <row r="49">
          <cell r="AG49">
            <v>10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MEN"/>
      <sheetName val="SEC-ORI"/>
      <sheetName val="SEC"/>
      <sheetName val="detalle"/>
    </sheetNames>
    <sheetDataSet>
      <sheetData sheetId="0">
        <row r="7">
          <cell r="AG7">
            <v>108</v>
          </cell>
        </row>
        <row r="8">
          <cell r="AG8">
            <v>10</v>
          </cell>
        </row>
        <row r="9">
          <cell r="AG9">
            <v>6</v>
          </cell>
        </row>
        <row r="10">
          <cell r="AG10">
            <v>17</v>
          </cell>
        </row>
        <row r="11">
          <cell r="AG11">
            <v>41</v>
          </cell>
        </row>
        <row r="12">
          <cell r="AG12">
            <v>4</v>
          </cell>
        </row>
        <row r="13">
          <cell r="AG13">
            <v>3</v>
          </cell>
        </row>
        <row r="14">
          <cell r="AG14">
            <v>0</v>
          </cell>
        </row>
        <row r="15">
          <cell r="AG15">
            <v>0</v>
          </cell>
        </row>
        <row r="16">
          <cell r="AG16">
            <v>2</v>
          </cell>
        </row>
        <row r="17">
          <cell r="AG17">
            <v>0</v>
          </cell>
        </row>
        <row r="18">
          <cell r="AG18">
            <v>10</v>
          </cell>
        </row>
        <row r="19">
          <cell r="AG19">
            <v>0</v>
          </cell>
        </row>
        <row r="20">
          <cell r="AG20">
            <v>0</v>
          </cell>
        </row>
        <row r="21">
          <cell r="AG21">
            <v>0</v>
          </cell>
        </row>
        <row r="22">
          <cell r="AG22">
            <v>0</v>
          </cell>
        </row>
        <row r="23">
          <cell r="AG23">
            <v>0</v>
          </cell>
        </row>
        <row r="24">
          <cell r="AG24">
            <v>0</v>
          </cell>
        </row>
        <row r="25">
          <cell r="AG25">
            <v>5</v>
          </cell>
        </row>
        <row r="26">
          <cell r="AG26">
            <v>0</v>
          </cell>
        </row>
        <row r="27">
          <cell r="AG27">
            <v>0</v>
          </cell>
        </row>
        <row r="28">
          <cell r="AG28">
            <v>1</v>
          </cell>
        </row>
        <row r="29">
          <cell r="AG29">
            <v>0</v>
          </cell>
        </row>
        <row r="30">
          <cell r="AG30">
            <v>0</v>
          </cell>
        </row>
        <row r="31">
          <cell r="AG31">
            <v>1</v>
          </cell>
        </row>
        <row r="32">
          <cell r="AG32">
            <v>4</v>
          </cell>
        </row>
        <row r="33">
          <cell r="AG33">
            <v>21</v>
          </cell>
        </row>
        <row r="34">
          <cell r="AG34">
            <v>3</v>
          </cell>
        </row>
        <row r="35">
          <cell r="AG35">
            <v>0</v>
          </cell>
        </row>
        <row r="36">
          <cell r="AG36">
            <v>107</v>
          </cell>
        </row>
        <row r="37">
          <cell r="AG37">
            <v>13</v>
          </cell>
        </row>
        <row r="38">
          <cell r="AG38">
            <v>5</v>
          </cell>
        </row>
        <row r="39">
          <cell r="AG39">
            <v>0</v>
          </cell>
        </row>
        <row r="40">
          <cell r="AG40">
            <v>0</v>
          </cell>
        </row>
        <row r="41">
          <cell r="AG41">
            <v>9</v>
          </cell>
        </row>
        <row r="42">
          <cell r="AG42">
            <v>9</v>
          </cell>
        </row>
        <row r="43">
          <cell r="AG43">
            <v>0</v>
          </cell>
        </row>
        <row r="44">
          <cell r="AG44">
            <v>0</v>
          </cell>
        </row>
        <row r="45">
          <cell r="AG45">
            <v>0</v>
          </cell>
        </row>
        <row r="46">
          <cell r="AG46">
            <v>0</v>
          </cell>
        </row>
        <row r="47">
          <cell r="AG47">
            <v>0</v>
          </cell>
        </row>
        <row r="48">
          <cell r="AG48">
            <v>4</v>
          </cell>
        </row>
        <row r="49">
          <cell r="AG49">
            <v>22</v>
          </cell>
        </row>
        <row r="50">
          <cell r="AG50">
            <v>0</v>
          </cell>
        </row>
        <row r="51">
          <cell r="AG51">
            <v>0</v>
          </cell>
        </row>
        <row r="52">
          <cell r="AG52">
            <v>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MEN"/>
      <sheetName val="SEC-ORI"/>
      <sheetName val="SEC"/>
      <sheetName val="detalle"/>
    </sheetNames>
    <sheetDataSet>
      <sheetData sheetId="0">
        <row r="7">
          <cell r="AG7">
            <v>245</v>
          </cell>
        </row>
        <row r="8">
          <cell r="AG8">
            <v>27</v>
          </cell>
        </row>
        <row r="9">
          <cell r="AG9">
            <v>11</v>
          </cell>
        </row>
        <row r="10">
          <cell r="AG10">
            <v>12</v>
          </cell>
        </row>
        <row r="11">
          <cell r="AG11">
            <v>40</v>
          </cell>
        </row>
        <row r="12">
          <cell r="AG12">
            <v>3</v>
          </cell>
        </row>
        <row r="13">
          <cell r="AG13">
            <v>1</v>
          </cell>
        </row>
        <row r="14">
          <cell r="AG14">
            <v>0</v>
          </cell>
        </row>
        <row r="15">
          <cell r="AG15">
            <v>0</v>
          </cell>
        </row>
        <row r="16">
          <cell r="AG16">
            <v>2</v>
          </cell>
        </row>
        <row r="17">
          <cell r="AG17">
            <v>0</v>
          </cell>
        </row>
        <row r="18">
          <cell r="AG18">
            <v>4</v>
          </cell>
        </row>
        <row r="19">
          <cell r="AG19">
            <v>0</v>
          </cell>
        </row>
        <row r="20">
          <cell r="AG20">
            <v>0</v>
          </cell>
        </row>
        <row r="21">
          <cell r="AG21">
            <v>0</v>
          </cell>
        </row>
        <row r="22">
          <cell r="AG22">
            <v>1</v>
          </cell>
        </row>
        <row r="23">
          <cell r="AG23">
            <v>1</v>
          </cell>
        </row>
        <row r="24">
          <cell r="AG24">
            <v>0</v>
          </cell>
        </row>
        <row r="25">
          <cell r="AG25">
            <v>8</v>
          </cell>
        </row>
        <row r="26">
          <cell r="AG26">
            <v>3</v>
          </cell>
        </row>
        <row r="27">
          <cell r="AG27">
            <v>0</v>
          </cell>
        </row>
        <row r="28">
          <cell r="AG28">
            <v>0</v>
          </cell>
        </row>
        <row r="29">
          <cell r="AG29">
            <v>0</v>
          </cell>
        </row>
        <row r="30">
          <cell r="AG30">
            <v>1</v>
          </cell>
        </row>
        <row r="31">
          <cell r="AG31">
            <v>0</v>
          </cell>
        </row>
        <row r="32">
          <cell r="AG32">
            <v>2</v>
          </cell>
        </row>
        <row r="33">
          <cell r="AG33">
            <v>39</v>
          </cell>
        </row>
        <row r="34">
          <cell r="AG34">
            <v>3</v>
          </cell>
        </row>
        <row r="35">
          <cell r="AG35">
            <v>0</v>
          </cell>
        </row>
        <row r="36">
          <cell r="AG36">
            <v>102</v>
          </cell>
        </row>
        <row r="37">
          <cell r="AG37">
            <v>14</v>
          </cell>
        </row>
        <row r="38">
          <cell r="AG38">
            <v>8</v>
          </cell>
        </row>
        <row r="39">
          <cell r="AG39">
            <v>2</v>
          </cell>
        </row>
        <row r="40">
          <cell r="AG40">
            <v>0</v>
          </cell>
        </row>
        <row r="41">
          <cell r="AG41">
            <v>9</v>
          </cell>
        </row>
        <row r="42">
          <cell r="AG42">
            <v>6</v>
          </cell>
        </row>
        <row r="43">
          <cell r="AG43">
            <v>0</v>
          </cell>
        </row>
        <row r="44">
          <cell r="AG44">
            <v>0</v>
          </cell>
        </row>
        <row r="45">
          <cell r="AG45">
            <v>0</v>
          </cell>
        </row>
        <row r="46">
          <cell r="AG46">
            <v>0</v>
          </cell>
        </row>
        <row r="47">
          <cell r="AG47">
            <v>2</v>
          </cell>
        </row>
        <row r="48">
          <cell r="AG48">
            <v>4</v>
          </cell>
        </row>
        <row r="49">
          <cell r="AG49">
            <v>22</v>
          </cell>
        </row>
        <row r="50">
          <cell r="AG50">
            <v>0</v>
          </cell>
        </row>
        <row r="51">
          <cell r="AG51">
            <v>0</v>
          </cell>
        </row>
        <row r="52">
          <cell r="AG52">
            <v>0</v>
          </cell>
        </row>
      </sheetData>
      <sheetData sheetId="1"/>
      <sheetData sheetId="2"/>
      <sheetData sheetId="3"/>
      <sheetData sheetId="4">
        <row r="3">
          <cell r="W3">
            <v>6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MEN"/>
      <sheetName val="SEC-ORI"/>
      <sheetName val="SEC"/>
      <sheetName val="detalle"/>
    </sheetNames>
    <sheetDataSet>
      <sheetData sheetId="0">
        <row r="7">
          <cell r="AG7">
            <v>244</v>
          </cell>
        </row>
        <row r="8">
          <cell r="AG8">
            <v>53</v>
          </cell>
        </row>
        <row r="9">
          <cell r="AG9">
            <v>18</v>
          </cell>
        </row>
        <row r="10">
          <cell r="AG10">
            <v>11</v>
          </cell>
        </row>
        <row r="11">
          <cell r="AG11">
            <v>53</v>
          </cell>
        </row>
        <row r="12">
          <cell r="AG12">
            <v>4</v>
          </cell>
        </row>
        <row r="13">
          <cell r="AG13">
            <v>3</v>
          </cell>
        </row>
        <row r="14">
          <cell r="AG14">
            <v>0</v>
          </cell>
        </row>
        <row r="15">
          <cell r="AG15">
            <v>1</v>
          </cell>
        </row>
        <row r="16">
          <cell r="AG16">
            <v>2</v>
          </cell>
        </row>
        <row r="17">
          <cell r="AG17">
            <v>0</v>
          </cell>
        </row>
        <row r="18">
          <cell r="AG18">
            <v>3</v>
          </cell>
        </row>
        <row r="19">
          <cell r="AG19">
            <v>0</v>
          </cell>
        </row>
        <row r="20">
          <cell r="AG20">
            <v>1</v>
          </cell>
        </row>
        <row r="21">
          <cell r="AG21">
            <v>0</v>
          </cell>
        </row>
        <row r="22">
          <cell r="AG22">
            <v>0</v>
          </cell>
        </row>
        <row r="23">
          <cell r="AG23">
            <v>0</v>
          </cell>
        </row>
        <row r="24">
          <cell r="AG24">
            <v>0</v>
          </cell>
        </row>
        <row r="25">
          <cell r="AG25">
            <v>7</v>
          </cell>
        </row>
        <row r="26">
          <cell r="AG26">
            <v>0</v>
          </cell>
        </row>
        <row r="27">
          <cell r="AG27">
            <v>0</v>
          </cell>
        </row>
        <row r="28">
          <cell r="AG28">
            <v>0</v>
          </cell>
        </row>
        <row r="29">
          <cell r="AG29">
            <v>0</v>
          </cell>
        </row>
        <row r="30">
          <cell r="AG30">
            <v>1</v>
          </cell>
        </row>
        <row r="31">
          <cell r="AG31">
            <v>0</v>
          </cell>
        </row>
        <row r="32">
          <cell r="AG32">
            <v>3</v>
          </cell>
        </row>
        <row r="33">
          <cell r="AG33">
            <v>20</v>
          </cell>
        </row>
        <row r="34">
          <cell r="AG34">
            <v>3</v>
          </cell>
        </row>
        <row r="35">
          <cell r="AG35">
            <v>4</v>
          </cell>
        </row>
        <row r="36">
          <cell r="AG36">
            <v>66</v>
          </cell>
        </row>
        <row r="37">
          <cell r="AG37">
            <v>11</v>
          </cell>
        </row>
        <row r="38">
          <cell r="AG38">
            <v>2</v>
          </cell>
        </row>
        <row r="39">
          <cell r="AG39">
            <v>0</v>
          </cell>
        </row>
        <row r="40">
          <cell r="AG40">
            <v>0</v>
          </cell>
        </row>
        <row r="41">
          <cell r="AG41">
            <v>4</v>
          </cell>
        </row>
        <row r="42">
          <cell r="AG42">
            <v>4</v>
          </cell>
        </row>
        <row r="43">
          <cell r="AG43">
            <v>0</v>
          </cell>
        </row>
        <row r="44">
          <cell r="AG44">
            <v>0</v>
          </cell>
        </row>
        <row r="45">
          <cell r="AG45">
            <v>0</v>
          </cell>
        </row>
        <row r="46">
          <cell r="AG46">
            <v>0</v>
          </cell>
        </row>
        <row r="47">
          <cell r="AG47">
            <v>2</v>
          </cell>
        </row>
        <row r="48">
          <cell r="AG48">
            <v>5</v>
          </cell>
        </row>
        <row r="49">
          <cell r="AG49">
            <v>15</v>
          </cell>
        </row>
        <row r="50">
          <cell r="AG50">
            <v>0</v>
          </cell>
        </row>
        <row r="51">
          <cell r="AG51">
            <v>0</v>
          </cell>
        </row>
        <row r="52">
          <cell r="AG52">
            <v>0</v>
          </cell>
        </row>
      </sheetData>
      <sheetData sheetId="1"/>
      <sheetData sheetId="2"/>
      <sheetData sheetId="3"/>
      <sheetData sheetId="4">
        <row r="3">
          <cell r="W3">
            <v>12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MEN"/>
      <sheetName val="SEC-ORI"/>
      <sheetName val="SEC"/>
      <sheetName val="detalle"/>
    </sheetNames>
    <sheetDataSet>
      <sheetData sheetId="0">
        <row r="7">
          <cell r="AG7">
            <v>283</v>
          </cell>
        </row>
        <row r="8">
          <cell r="AG8">
            <v>71</v>
          </cell>
        </row>
        <row r="9">
          <cell r="AG9">
            <v>9</v>
          </cell>
        </row>
        <row r="10">
          <cell r="AG10">
            <v>16</v>
          </cell>
        </row>
        <row r="11">
          <cell r="AG11">
            <v>37</v>
          </cell>
        </row>
        <row r="12">
          <cell r="AG12">
            <v>4</v>
          </cell>
        </row>
        <row r="13">
          <cell r="AG13">
            <v>0</v>
          </cell>
        </row>
        <row r="14">
          <cell r="AG14">
            <v>0</v>
          </cell>
        </row>
        <row r="15">
          <cell r="AG15">
            <v>1</v>
          </cell>
        </row>
        <row r="16">
          <cell r="AG16">
            <v>4</v>
          </cell>
        </row>
        <row r="17">
          <cell r="AG17">
            <v>0</v>
          </cell>
        </row>
        <row r="18">
          <cell r="AG18">
            <v>7</v>
          </cell>
        </row>
        <row r="19">
          <cell r="AG19">
            <v>0</v>
          </cell>
        </row>
        <row r="20">
          <cell r="AG20">
            <v>0</v>
          </cell>
        </row>
        <row r="21">
          <cell r="AG21">
            <v>0</v>
          </cell>
        </row>
        <row r="22">
          <cell r="AG22">
            <v>0</v>
          </cell>
        </row>
        <row r="23">
          <cell r="AG23">
            <v>0</v>
          </cell>
        </row>
        <row r="24">
          <cell r="AG24">
            <v>0</v>
          </cell>
        </row>
        <row r="25">
          <cell r="AG25">
            <v>4</v>
          </cell>
        </row>
        <row r="26">
          <cell r="AG26">
            <v>1</v>
          </cell>
        </row>
        <row r="27">
          <cell r="AG27">
            <v>0</v>
          </cell>
        </row>
        <row r="28">
          <cell r="AG28">
            <v>0</v>
          </cell>
        </row>
        <row r="29">
          <cell r="AG29">
            <v>0</v>
          </cell>
        </row>
        <row r="30">
          <cell r="AG30">
            <v>2</v>
          </cell>
        </row>
        <row r="31">
          <cell r="AG31">
            <v>0</v>
          </cell>
        </row>
        <row r="32">
          <cell r="AG32">
            <v>5</v>
          </cell>
        </row>
        <row r="33">
          <cell r="AG33">
            <v>28</v>
          </cell>
        </row>
        <row r="34">
          <cell r="AG34">
            <v>3</v>
          </cell>
        </row>
        <row r="35">
          <cell r="AG35">
            <v>3</v>
          </cell>
        </row>
        <row r="36">
          <cell r="AG36">
            <v>68</v>
          </cell>
        </row>
        <row r="37">
          <cell r="AG37">
            <v>9</v>
          </cell>
        </row>
        <row r="38">
          <cell r="AG38">
            <v>6</v>
          </cell>
        </row>
        <row r="39">
          <cell r="AG39">
            <v>0</v>
          </cell>
        </row>
        <row r="40">
          <cell r="AG40">
            <v>0</v>
          </cell>
        </row>
        <row r="41">
          <cell r="AG41">
            <v>10</v>
          </cell>
        </row>
        <row r="42">
          <cell r="AG42">
            <v>5</v>
          </cell>
        </row>
        <row r="43">
          <cell r="AG43">
            <v>0</v>
          </cell>
        </row>
        <row r="44">
          <cell r="AG44">
            <v>0</v>
          </cell>
        </row>
        <row r="45">
          <cell r="AG45">
            <v>0</v>
          </cell>
        </row>
        <row r="46">
          <cell r="AG46">
            <v>0</v>
          </cell>
        </row>
        <row r="47">
          <cell r="AG47">
            <v>1</v>
          </cell>
        </row>
        <row r="48">
          <cell r="AG48">
            <v>2</v>
          </cell>
        </row>
        <row r="49">
          <cell r="AG49">
            <v>20</v>
          </cell>
        </row>
        <row r="50">
          <cell r="AG50">
            <v>0</v>
          </cell>
        </row>
        <row r="51">
          <cell r="AG51">
            <v>0</v>
          </cell>
        </row>
        <row r="52">
          <cell r="AG52">
            <v>0</v>
          </cell>
        </row>
      </sheetData>
      <sheetData sheetId="1"/>
      <sheetData sheetId="2"/>
      <sheetData sheetId="3"/>
      <sheetData sheetId="4">
        <row r="3">
          <cell r="W3">
            <v>5</v>
          </cell>
        </row>
      </sheetData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MEN"/>
      <sheetName val="SEC-ORI"/>
      <sheetName val="SEC"/>
      <sheetName val="detalle"/>
    </sheetNames>
    <sheetDataSet>
      <sheetData sheetId="0">
        <row r="7">
          <cell r="AG7">
            <v>132</v>
          </cell>
        </row>
        <row r="8">
          <cell r="AG8">
            <v>29</v>
          </cell>
        </row>
        <row r="9">
          <cell r="AG9">
            <v>4</v>
          </cell>
        </row>
        <row r="10">
          <cell r="AG10">
            <v>11</v>
          </cell>
        </row>
        <row r="11">
          <cell r="AG11">
            <v>22</v>
          </cell>
        </row>
        <row r="12">
          <cell r="AG12">
            <v>3</v>
          </cell>
        </row>
        <row r="13">
          <cell r="AG13">
            <v>1</v>
          </cell>
        </row>
        <row r="14">
          <cell r="AG14">
            <v>0</v>
          </cell>
        </row>
        <row r="15">
          <cell r="AG15">
            <v>1</v>
          </cell>
        </row>
        <row r="16">
          <cell r="AG16">
            <v>2</v>
          </cell>
        </row>
        <row r="17">
          <cell r="AG17">
            <v>0</v>
          </cell>
        </row>
        <row r="18">
          <cell r="AG18">
            <v>3</v>
          </cell>
        </row>
        <row r="19">
          <cell r="AG19">
            <v>0</v>
          </cell>
        </row>
        <row r="20">
          <cell r="AG20">
            <v>0</v>
          </cell>
        </row>
        <row r="21">
          <cell r="AG21">
            <v>0</v>
          </cell>
        </row>
        <row r="22">
          <cell r="AG22">
            <v>0</v>
          </cell>
        </row>
        <row r="23">
          <cell r="AG23">
            <v>0</v>
          </cell>
        </row>
        <row r="24">
          <cell r="AG24">
            <v>1</v>
          </cell>
        </row>
        <row r="25">
          <cell r="AG25">
            <v>6</v>
          </cell>
        </row>
        <row r="26">
          <cell r="AG26">
            <v>3</v>
          </cell>
        </row>
        <row r="27">
          <cell r="AG27">
            <v>0</v>
          </cell>
        </row>
        <row r="28">
          <cell r="AG28">
            <v>0</v>
          </cell>
        </row>
        <row r="29">
          <cell r="AG29">
            <v>0</v>
          </cell>
        </row>
        <row r="30">
          <cell r="AG30">
            <v>0</v>
          </cell>
        </row>
        <row r="31">
          <cell r="AG31">
            <v>0</v>
          </cell>
        </row>
        <row r="32">
          <cell r="AG32">
            <v>4</v>
          </cell>
        </row>
        <row r="33">
          <cell r="AG33">
            <v>18</v>
          </cell>
        </row>
        <row r="34">
          <cell r="AG34">
            <v>3</v>
          </cell>
        </row>
        <row r="35">
          <cell r="AG35">
            <v>3</v>
          </cell>
        </row>
        <row r="36">
          <cell r="AG36">
            <v>86</v>
          </cell>
        </row>
        <row r="37">
          <cell r="AG37">
            <v>11</v>
          </cell>
        </row>
        <row r="38">
          <cell r="AG38">
            <v>4</v>
          </cell>
        </row>
        <row r="39">
          <cell r="AG39">
            <v>0</v>
          </cell>
        </row>
        <row r="40">
          <cell r="AG40">
            <v>0</v>
          </cell>
        </row>
        <row r="41">
          <cell r="AG41">
            <v>7</v>
          </cell>
        </row>
        <row r="42">
          <cell r="AG42">
            <v>13</v>
          </cell>
        </row>
        <row r="43">
          <cell r="AG43">
            <v>0</v>
          </cell>
        </row>
        <row r="44">
          <cell r="AG44">
            <v>0</v>
          </cell>
        </row>
        <row r="45">
          <cell r="AG45">
            <v>0</v>
          </cell>
        </row>
        <row r="46">
          <cell r="AG46">
            <v>0</v>
          </cell>
        </row>
        <row r="47">
          <cell r="AG47">
            <v>2</v>
          </cell>
        </row>
        <row r="48">
          <cell r="AG48">
            <v>3</v>
          </cell>
        </row>
        <row r="49">
          <cell r="AG49">
            <v>13</v>
          </cell>
        </row>
        <row r="50">
          <cell r="AG50">
            <v>0</v>
          </cell>
        </row>
        <row r="51">
          <cell r="AG51">
            <v>0</v>
          </cell>
        </row>
        <row r="52">
          <cell r="AG52">
            <v>0</v>
          </cell>
        </row>
      </sheetData>
      <sheetData sheetId="1"/>
      <sheetData sheetId="2"/>
      <sheetData sheetId="3"/>
      <sheetData sheetId="4">
        <row r="3">
          <cell r="W3">
            <v>7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MEN"/>
      <sheetName val="SEC-ORI"/>
      <sheetName val="SEC"/>
      <sheetName val="detalle"/>
    </sheetNames>
    <sheetDataSet>
      <sheetData sheetId="0">
        <row r="7">
          <cell r="AG7">
            <v>10</v>
          </cell>
        </row>
        <row r="8">
          <cell r="AG8">
            <v>5</v>
          </cell>
        </row>
        <row r="9">
          <cell r="AG9">
            <v>0</v>
          </cell>
        </row>
        <row r="10">
          <cell r="AG10">
            <v>9</v>
          </cell>
        </row>
        <row r="11">
          <cell r="AG11">
            <v>23</v>
          </cell>
        </row>
        <row r="12">
          <cell r="AG12">
            <v>0</v>
          </cell>
        </row>
        <row r="13">
          <cell r="AG13">
            <v>0</v>
          </cell>
        </row>
        <row r="14">
          <cell r="AG14">
            <v>0</v>
          </cell>
        </row>
        <row r="15">
          <cell r="AG15">
            <v>1</v>
          </cell>
        </row>
        <row r="16">
          <cell r="AG16">
            <v>0</v>
          </cell>
        </row>
        <row r="17">
          <cell r="AG17">
            <v>0</v>
          </cell>
        </row>
        <row r="18">
          <cell r="AG18">
            <v>0</v>
          </cell>
        </row>
        <row r="19">
          <cell r="AG19">
            <v>0</v>
          </cell>
        </row>
        <row r="20">
          <cell r="AG20">
            <v>0</v>
          </cell>
        </row>
        <row r="21">
          <cell r="AG21">
            <v>0</v>
          </cell>
        </row>
        <row r="22">
          <cell r="AG22">
            <v>0</v>
          </cell>
        </row>
        <row r="23">
          <cell r="AG23">
            <v>0</v>
          </cell>
        </row>
        <row r="24">
          <cell r="AG24">
            <v>0</v>
          </cell>
        </row>
        <row r="25">
          <cell r="AG25">
            <v>4</v>
          </cell>
        </row>
        <row r="26">
          <cell r="AG26">
            <v>1</v>
          </cell>
        </row>
        <row r="27">
          <cell r="AG27">
            <v>0</v>
          </cell>
        </row>
        <row r="28">
          <cell r="AG28">
            <v>0</v>
          </cell>
        </row>
        <row r="29">
          <cell r="AG29">
            <v>0</v>
          </cell>
        </row>
        <row r="30">
          <cell r="AG30">
            <v>0</v>
          </cell>
        </row>
        <row r="31">
          <cell r="AG31">
            <v>1</v>
          </cell>
        </row>
        <row r="32">
          <cell r="AG32">
            <v>7</v>
          </cell>
        </row>
        <row r="33">
          <cell r="AG33">
            <v>7</v>
          </cell>
        </row>
        <row r="34">
          <cell r="AG34">
            <v>2</v>
          </cell>
        </row>
        <row r="35">
          <cell r="AG35">
            <v>2</v>
          </cell>
        </row>
        <row r="36">
          <cell r="AG36">
            <v>78</v>
          </cell>
        </row>
        <row r="37">
          <cell r="AG37">
            <v>8</v>
          </cell>
        </row>
        <row r="38">
          <cell r="AG38">
            <v>3</v>
          </cell>
        </row>
        <row r="39">
          <cell r="AG39">
            <v>0</v>
          </cell>
        </row>
        <row r="40">
          <cell r="AG40">
            <v>0</v>
          </cell>
        </row>
        <row r="41">
          <cell r="AG41">
            <v>14</v>
          </cell>
        </row>
        <row r="42">
          <cell r="AG42">
            <v>5</v>
          </cell>
        </row>
        <row r="43">
          <cell r="AG43">
            <v>0</v>
          </cell>
        </row>
        <row r="44">
          <cell r="AG44">
            <v>0</v>
          </cell>
        </row>
        <row r="45">
          <cell r="AG45">
            <v>0</v>
          </cell>
        </row>
        <row r="46">
          <cell r="AG46">
            <v>0</v>
          </cell>
        </row>
        <row r="47">
          <cell r="AG47">
            <v>0</v>
          </cell>
        </row>
        <row r="48">
          <cell r="AG48">
            <v>2</v>
          </cell>
        </row>
        <row r="49">
          <cell r="AG49">
            <v>3</v>
          </cell>
        </row>
        <row r="50">
          <cell r="AG50">
            <v>1</v>
          </cell>
        </row>
        <row r="51">
          <cell r="AG51">
            <v>0</v>
          </cell>
        </row>
        <row r="52">
          <cell r="AG52">
            <v>1</v>
          </cell>
        </row>
      </sheetData>
      <sheetData sheetId="1"/>
      <sheetData sheetId="2"/>
      <sheetData sheetId="3"/>
      <sheetData sheetId="4">
        <row r="3">
          <cell r="W3">
            <v>7</v>
          </cell>
        </row>
      </sheetData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MEN"/>
      <sheetName val="SEC-ORI"/>
      <sheetName val="SEC"/>
      <sheetName val="detalle"/>
    </sheetNames>
    <sheetDataSet>
      <sheetData sheetId="0">
        <row r="7">
          <cell r="AG7">
            <v>1</v>
          </cell>
        </row>
        <row r="8">
          <cell r="AG8">
            <v>1</v>
          </cell>
        </row>
        <row r="9">
          <cell r="AG9">
            <v>0</v>
          </cell>
        </row>
        <row r="10">
          <cell r="AG10">
            <v>21</v>
          </cell>
        </row>
        <row r="11">
          <cell r="AG11">
            <v>22</v>
          </cell>
        </row>
        <row r="12">
          <cell r="AG12">
            <v>5</v>
          </cell>
        </row>
        <row r="13">
          <cell r="AG13">
            <v>0</v>
          </cell>
        </row>
        <row r="14">
          <cell r="AG14">
            <v>0</v>
          </cell>
        </row>
        <row r="15">
          <cell r="AG15">
            <v>0</v>
          </cell>
        </row>
        <row r="16">
          <cell r="AG16">
            <v>2</v>
          </cell>
        </row>
        <row r="17">
          <cell r="AG17">
            <v>0</v>
          </cell>
        </row>
        <row r="18">
          <cell r="AG18">
            <v>2</v>
          </cell>
        </row>
        <row r="19">
          <cell r="AG19">
            <v>0</v>
          </cell>
        </row>
        <row r="20">
          <cell r="AG20">
            <v>0</v>
          </cell>
        </row>
        <row r="21">
          <cell r="AG21">
            <v>0</v>
          </cell>
        </row>
        <row r="22">
          <cell r="AG22">
            <v>0</v>
          </cell>
        </row>
        <row r="23">
          <cell r="AG23">
            <v>0</v>
          </cell>
        </row>
        <row r="24">
          <cell r="AG24">
            <v>0</v>
          </cell>
        </row>
        <row r="25">
          <cell r="AG25">
            <v>1</v>
          </cell>
        </row>
        <row r="26">
          <cell r="AG26">
            <v>1</v>
          </cell>
        </row>
        <row r="27">
          <cell r="AG27">
            <v>0</v>
          </cell>
        </row>
        <row r="28">
          <cell r="AG28">
            <v>0</v>
          </cell>
        </row>
        <row r="29">
          <cell r="AG29">
            <v>0</v>
          </cell>
        </row>
        <row r="30">
          <cell r="AG30">
            <v>0</v>
          </cell>
        </row>
        <row r="31">
          <cell r="AG31">
            <v>0</v>
          </cell>
        </row>
        <row r="32">
          <cell r="AG32">
            <v>6</v>
          </cell>
        </row>
        <row r="33">
          <cell r="AG33">
            <v>8</v>
          </cell>
        </row>
        <row r="34">
          <cell r="AG34">
            <v>2</v>
          </cell>
        </row>
        <row r="35">
          <cell r="AG35">
            <v>1</v>
          </cell>
        </row>
        <row r="36">
          <cell r="AG36">
            <v>62</v>
          </cell>
        </row>
        <row r="37">
          <cell r="AG37">
            <v>5</v>
          </cell>
        </row>
        <row r="38">
          <cell r="AG38">
            <v>4</v>
          </cell>
        </row>
        <row r="39">
          <cell r="AG39">
            <v>0</v>
          </cell>
        </row>
        <row r="40">
          <cell r="AG40">
            <v>0</v>
          </cell>
        </row>
        <row r="41">
          <cell r="AG41">
            <v>10</v>
          </cell>
        </row>
        <row r="42">
          <cell r="AG42">
            <v>7</v>
          </cell>
        </row>
        <row r="43">
          <cell r="AG43">
            <v>0</v>
          </cell>
        </row>
        <row r="44">
          <cell r="AG44">
            <v>0</v>
          </cell>
        </row>
        <row r="45">
          <cell r="AG45">
            <v>0</v>
          </cell>
        </row>
        <row r="46">
          <cell r="AG46">
            <v>0</v>
          </cell>
        </row>
        <row r="47">
          <cell r="AG47">
            <v>3</v>
          </cell>
        </row>
        <row r="48">
          <cell r="AG48">
            <v>7</v>
          </cell>
        </row>
        <row r="49">
          <cell r="AG49">
            <v>2</v>
          </cell>
        </row>
        <row r="50">
          <cell r="AG50">
            <v>0</v>
          </cell>
        </row>
        <row r="51">
          <cell r="AG51">
            <v>0</v>
          </cell>
        </row>
        <row r="52">
          <cell r="AG52">
            <v>0</v>
          </cell>
        </row>
      </sheetData>
      <sheetData sheetId="1"/>
      <sheetData sheetId="2"/>
      <sheetData sheetId="3"/>
      <sheetData sheetId="4">
        <row r="3">
          <cell r="W3">
            <v>5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MEN"/>
      <sheetName val="SEC-ORI"/>
      <sheetName val="SEC"/>
      <sheetName val="detalle"/>
    </sheetNames>
    <sheetDataSet>
      <sheetData sheetId="0">
        <row r="7">
          <cell r="AG7">
            <v>6</v>
          </cell>
        </row>
        <row r="8">
          <cell r="AG8">
            <v>5</v>
          </cell>
        </row>
        <row r="9">
          <cell r="AG9">
            <v>1</v>
          </cell>
        </row>
        <row r="10">
          <cell r="AG10">
            <v>13</v>
          </cell>
        </row>
        <row r="11">
          <cell r="AG11">
            <v>17</v>
          </cell>
        </row>
        <row r="12">
          <cell r="AG12">
            <v>0</v>
          </cell>
        </row>
        <row r="13">
          <cell r="AG13">
            <v>3</v>
          </cell>
        </row>
        <row r="14">
          <cell r="AG14">
            <v>0</v>
          </cell>
        </row>
        <row r="15">
          <cell r="AG15">
            <v>0</v>
          </cell>
        </row>
        <row r="16">
          <cell r="AG16">
            <v>1</v>
          </cell>
        </row>
        <row r="17">
          <cell r="AG17">
            <v>0</v>
          </cell>
        </row>
        <row r="18">
          <cell r="AG18">
            <v>1</v>
          </cell>
        </row>
        <row r="19">
          <cell r="AG19">
            <v>0</v>
          </cell>
        </row>
        <row r="20">
          <cell r="AG20">
            <v>1</v>
          </cell>
        </row>
        <row r="21">
          <cell r="AG21">
            <v>0</v>
          </cell>
        </row>
        <row r="22">
          <cell r="AG22">
            <v>0</v>
          </cell>
        </row>
        <row r="23">
          <cell r="AG23">
            <v>0</v>
          </cell>
        </row>
        <row r="24">
          <cell r="AG24">
            <v>0</v>
          </cell>
        </row>
        <row r="25">
          <cell r="AG25">
            <v>3</v>
          </cell>
        </row>
        <row r="26">
          <cell r="AG26">
            <v>1</v>
          </cell>
        </row>
        <row r="27">
          <cell r="AG27">
            <v>0</v>
          </cell>
        </row>
        <row r="28">
          <cell r="AG28">
            <v>0</v>
          </cell>
        </row>
        <row r="29">
          <cell r="AG29">
            <v>0</v>
          </cell>
        </row>
        <row r="30">
          <cell r="AG30">
            <v>0</v>
          </cell>
        </row>
        <row r="31">
          <cell r="AG31">
            <v>0</v>
          </cell>
        </row>
        <row r="32">
          <cell r="AG32">
            <v>11</v>
          </cell>
        </row>
        <row r="33">
          <cell r="AG33">
            <v>7</v>
          </cell>
        </row>
        <row r="34">
          <cell r="AG34">
            <v>2</v>
          </cell>
        </row>
        <row r="35">
          <cell r="AG35">
            <v>6</v>
          </cell>
        </row>
        <row r="36">
          <cell r="AG36">
            <v>54</v>
          </cell>
        </row>
        <row r="37">
          <cell r="AG37">
            <v>11</v>
          </cell>
        </row>
        <row r="38">
          <cell r="AG38">
            <v>1</v>
          </cell>
        </row>
        <row r="39">
          <cell r="AG39">
            <v>1</v>
          </cell>
        </row>
        <row r="40">
          <cell r="AG40">
            <v>0</v>
          </cell>
        </row>
        <row r="41">
          <cell r="AG41">
            <v>12</v>
          </cell>
        </row>
        <row r="42">
          <cell r="AG42">
            <v>7</v>
          </cell>
        </row>
        <row r="43">
          <cell r="AG43">
            <v>0</v>
          </cell>
        </row>
        <row r="44">
          <cell r="AG44">
            <v>0</v>
          </cell>
        </row>
        <row r="45">
          <cell r="AG45">
            <v>0</v>
          </cell>
        </row>
        <row r="46">
          <cell r="AG46">
            <v>0</v>
          </cell>
        </row>
        <row r="47">
          <cell r="AG47">
            <v>2</v>
          </cell>
        </row>
        <row r="48">
          <cell r="AG48">
            <v>1</v>
          </cell>
        </row>
        <row r="49">
          <cell r="AG49">
            <v>8</v>
          </cell>
        </row>
        <row r="50">
          <cell r="AG50">
            <v>0</v>
          </cell>
        </row>
        <row r="51">
          <cell r="AG51">
            <v>0</v>
          </cell>
        </row>
        <row r="52">
          <cell r="AG52">
            <v>0</v>
          </cell>
        </row>
      </sheetData>
      <sheetData sheetId="1"/>
      <sheetData sheetId="2"/>
      <sheetData sheetId="3"/>
      <sheetData sheetId="4">
        <row r="3">
          <cell r="W3">
            <v>3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MEN"/>
      <sheetName val="SEC-ORI"/>
      <sheetName val="SEC"/>
      <sheetName val="Detalle"/>
    </sheetNames>
    <sheetDataSet>
      <sheetData sheetId="0">
        <row r="7">
          <cell r="AG7">
            <v>3</v>
          </cell>
        </row>
        <row r="8">
          <cell r="AG8">
            <v>4</v>
          </cell>
        </row>
        <row r="9">
          <cell r="AG9">
            <v>1</v>
          </cell>
        </row>
        <row r="10">
          <cell r="AG10">
            <v>14</v>
          </cell>
        </row>
        <row r="11">
          <cell r="AG11">
            <v>22</v>
          </cell>
        </row>
        <row r="12">
          <cell r="AG12">
            <v>3</v>
          </cell>
        </row>
        <row r="13">
          <cell r="AG13">
            <v>1</v>
          </cell>
        </row>
        <row r="14">
          <cell r="AG14">
            <v>0</v>
          </cell>
        </row>
        <row r="15">
          <cell r="AG15">
            <v>0</v>
          </cell>
        </row>
        <row r="16">
          <cell r="AG16">
            <v>5</v>
          </cell>
        </row>
        <row r="17">
          <cell r="AG17">
            <v>0</v>
          </cell>
        </row>
        <row r="18">
          <cell r="AG18">
            <v>1</v>
          </cell>
        </row>
        <row r="19">
          <cell r="AG19">
            <v>1</v>
          </cell>
        </row>
        <row r="20">
          <cell r="AG20">
            <v>1</v>
          </cell>
        </row>
        <row r="21">
          <cell r="AG21">
            <v>0</v>
          </cell>
        </row>
        <row r="22">
          <cell r="AG22">
            <v>0</v>
          </cell>
        </row>
        <row r="23">
          <cell r="AG23">
            <v>0</v>
          </cell>
        </row>
        <row r="24">
          <cell r="AG24">
            <v>0</v>
          </cell>
        </row>
        <row r="25">
          <cell r="AG25">
            <v>0</v>
          </cell>
        </row>
        <row r="26">
          <cell r="AG26">
            <v>0</v>
          </cell>
        </row>
        <row r="27">
          <cell r="AG27">
            <v>0</v>
          </cell>
        </row>
        <row r="28">
          <cell r="AG28">
            <v>1</v>
          </cell>
        </row>
        <row r="29">
          <cell r="AG29">
            <v>0</v>
          </cell>
        </row>
        <row r="30">
          <cell r="AG30">
            <v>0</v>
          </cell>
        </row>
        <row r="31">
          <cell r="AG31">
            <v>0</v>
          </cell>
        </row>
        <row r="32">
          <cell r="AG32">
            <v>9</v>
          </cell>
        </row>
        <row r="33">
          <cell r="AG33">
            <v>3</v>
          </cell>
        </row>
        <row r="34">
          <cell r="AG34">
            <v>6</v>
          </cell>
        </row>
        <row r="35">
          <cell r="AG35">
            <v>2</v>
          </cell>
        </row>
        <row r="36">
          <cell r="AG36">
            <v>42</v>
          </cell>
        </row>
        <row r="37">
          <cell r="AG37">
            <v>10</v>
          </cell>
        </row>
        <row r="38">
          <cell r="AG38">
            <v>8</v>
          </cell>
        </row>
        <row r="39">
          <cell r="AG39">
            <v>0</v>
          </cell>
        </row>
        <row r="40">
          <cell r="AG40">
            <v>0</v>
          </cell>
        </row>
        <row r="41">
          <cell r="AG41">
            <v>18</v>
          </cell>
        </row>
        <row r="42">
          <cell r="AG42">
            <v>2</v>
          </cell>
        </row>
        <row r="43">
          <cell r="AG43">
            <v>0</v>
          </cell>
        </row>
        <row r="44">
          <cell r="AG44">
            <v>0</v>
          </cell>
        </row>
        <row r="45">
          <cell r="AG45">
            <v>0</v>
          </cell>
        </row>
        <row r="46">
          <cell r="AG46">
            <v>1</v>
          </cell>
        </row>
        <row r="47">
          <cell r="AG47">
            <v>2</v>
          </cell>
        </row>
        <row r="48">
          <cell r="AG48">
            <v>8</v>
          </cell>
        </row>
        <row r="49">
          <cell r="AG49">
            <v>7</v>
          </cell>
        </row>
        <row r="50">
          <cell r="AG50">
            <v>0</v>
          </cell>
        </row>
        <row r="51">
          <cell r="AG51">
            <v>0</v>
          </cell>
        </row>
        <row r="52">
          <cell r="AG52">
            <v>0</v>
          </cell>
        </row>
      </sheetData>
      <sheetData sheetId="1"/>
      <sheetData sheetId="2"/>
      <sheetData sheetId="3"/>
      <sheetData sheetId="4">
        <row r="3">
          <cell r="W3">
            <v>6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MEN"/>
      <sheetName val="SEC-ORI"/>
      <sheetName val="SEC"/>
      <sheetName val="detalle"/>
    </sheetNames>
    <sheetDataSet>
      <sheetData sheetId="0">
        <row r="7">
          <cell r="AG7">
            <v>0</v>
          </cell>
        </row>
        <row r="8">
          <cell r="AG8">
            <v>1</v>
          </cell>
        </row>
        <row r="9">
          <cell r="AG9">
            <v>0</v>
          </cell>
        </row>
        <row r="10">
          <cell r="AG10">
            <v>17</v>
          </cell>
        </row>
        <row r="11">
          <cell r="AG11">
            <v>20</v>
          </cell>
        </row>
        <row r="12">
          <cell r="AG12">
            <v>7</v>
          </cell>
        </row>
        <row r="13">
          <cell r="AG13">
            <v>0</v>
          </cell>
        </row>
        <row r="14">
          <cell r="AG14">
            <v>0</v>
          </cell>
        </row>
        <row r="15">
          <cell r="AG15">
            <v>0</v>
          </cell>
        </row>
        <row r="16">
          <cell r="AG16">
            <v>0</v>
          </cell>
        </row>
        <row r="17">
          <cell r="AG17">
            <v>0</v>
          </cell>
        </row>
        <row r="18">
          <cell r="AG18">
            <v>5</v>
          </cell>
        </row>
        <row r="19">
          <cell r="AG19">
            <v>0</v>
          </cell>
        </row>
        <row r="20">
          <cell r="AG20">
            <v>1</v>
          </cell>
        </row>
        <row r="21">
          <cell r="AG21">
            <v>0</v>
          </cell>
        </row>
        <row r="22">
          <cell r="AG22">
            <v>0</v>
          </cell>
        </row>
        <row r="23">
          <cell r="AG23">
            <v>0</v>
          </cell>
        </row>
        <row r="24">
          <cell r="AG24">
            <v>0</v>
          </cell>
        </row>
        <row r="25">
          <cell r="AG25">
            <v>4</v>
          </cell>
        </row>
        <row r="26">
          <cell r="AG26">
            <v>0</v>
          </cell>
        </row>
        <row r="27">
          <cell r="AG27">
            <v>0</v>
          </cell>
        </row>
        <row r="28">
          <cell r="AG28">
            <v>0</v>
          </cell>
        </row>
        <row r="29">
          <cell r="AG29">
            <v>0</v>
          </cell>
        </row>
        <row r="30">
          <cell r="AG30">
            <v>0</v>
          </cell>
        </row>
        <row r="31">
          <cell r="AG31">
            <v>0</v>
          </cell>
        </row>
        <row r="32">
          <cell r="AG32">
            <v>16</v>
          </cell>
        </row>
        <row r="33">
          <cell r="AG33">
            <v>3</v>
          </cell>
        </row>
        <row r="34">
          <cell r="AG34">
            <v>4</v>
          </cell>
        </row>
        <row r="35">
          <cell r="AG35">
            <v>3</v>
          </cell>
        </row>
        <row r="36">
          <cell r="AG36">
            <v>43</v>
          </cell>
        </row>
        <row r="37">
          <cell r="AG37">
            <v>12</v>
          </cell>
        </row>
        <row r="38">
          <cell r="AG38">
            <v>2</v>
          </cell>
        </row>
        <row r="39">
          <cell r="AG39">
            <v>0</v>
          </cell>
        </row>
        <row r="40">
          <cell r="AG40">
            <v>0</v>
          </cell>
        </row>
        <row r="41">
          <cell r="AG41">
            <v>10</v>
          </cell>
        </row>
        <row r="42">
          <cell r="AG42">
            <v>1</v>
          </cell>
        </row>
        <row r="43">
          <cell r="AG43">
            <v>0</v>
          </cell>
        </row>
        <row r="44">
          <cell r="AG44">
            <v>0</v>
          </cell>
        </row>
        <row r="45">
          <cell r="AG45">
            <v>0</v>
          </cell>
        </row>
        <row r="46">
          <cell r="AG46">
            <v>0</v>
          </cell>
        </row>
        <row r="47">
          <cell r="AG47">
            <v>2</v>
          </cell>
        </row>
        <row r="48">
          <cell r="AG48">
            <v>4</v>
          </cell>
        </row>
        <row r="49">
          <cell r="AG49">
            <v>3</v>
          </cell>
        </row>
        <row r="50">
          <cell r="AG50">
            <v>1</v>
          </cell>
        </row>
        <row r="51">
          <cell r="AG51">
            <v>0</v>
          </cell>
        </row>
        <row r="52">
          <cell r="AG52">
            <v>0</v>
          </cell>
        </row>
      </sheetData>
      <sheetData sheetId="1"/>
      <sheetData sheetId="2"/>
      <sheetData sheetId="3"/>
      <sheetData sheetId="4">
        <row r="3">
          <cell r="W3">
            <v>4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MEN"/>
      <sheetName val="SEC-ORI"/>
      <sheetName val="SEC"/>
      <sheetName val="detalle"/>
    </sheetNames>
    <sheetDataSet>
      <sheetData sheetId="0">
        <row r="7">
          <cell r="AG7">
            <v>0</v>
          </cell>
        </row>
        <row r="8">
          <cell r="AG8">
            <v>0</v>
          </cell>
        </row>
        <row r="9">
          <cell r="AG9">
            <v>1</v>
          </cell>
        </row>
        <row r="10">
          <cell r="AG10">
            <v>9</v>
          </cell>
        </row>
        <row r="11">
          <cell r="AG11">
            <v>23</v>
          </cell>
        </row>
        <row r="12">
          <cell r="AG12">
            <v>11</v>
          </cell>
        </row>
        <row r="13">
          <cell r="AG13">
            <v>3</v>
          </cell>
        </row>
        <row r="14">
          <cell r="AG14">
            <v>0</v>
          </cell>
        </row>
        <row r="15">
          <cell r="AG15">
            <v>0</v>
          </cell>
        </row>
        <row r="16">
          <cell r="AG16">
            <v>0</v>
          </cell>
        </row>
        <row r="17">
          <cell r="AG17">
            <v>0</v>
          </cell>
        </row>
        <row r="18">
          <cell r="AG18">
            <v>2</v>
          </cell>
        </row>
        <row r="19">
          <cell r="AG19">
            <v>0</v>
          </cell>
        </row>
        <row r="20">
          <cell r="AG20">
            <v>2</v>
          </cell>
        </row>
        <row r="21">
          <cell r="AG21">
            <v>0</v>
          </cell>
        </row>
        <row r="22">
          <cell r="AG22">
            <v>0</v>
          </cell>
        </row>
        <row r="23">
          <cell r="AG23">
            <v>1</v>
          </cell>
        </row>
        <row r="24">
          <cell r="AG24">
            <v>0</v>
          </cell>
        </row>
        <row r="25">
          <cell r="AG25">
            <v>2</v>
          </cell>
        </row>
        <row r="26">
          <cell r="AG26">
            <v>0</v>
          </cell>
        </row>
        <row r="27">
          <cell r="AG27">
            <v>0</v>
          </cell>
        </row>
        <row r="28">
          <cell r="AG28">
            <v>0</v>
          </cell>
        </row>
        <row r="29">
          <cell r="AG29">
            <v>0</v>
          </cell>
        </row>
        <row r="30">
          <cell r="AG30">
            <v>1</v>
          </cell>
        </row>
        <row r="31">
          <cell r="AG31">
            <v>66</v>
          </cell>
        </row>
        <row r="32">
          <cell r="AG32">
            <v>2</v>
          </cell>
        </row>
        <row r="33">
          <cell r="AG33">
            <v>7</v>
          </cell>
        </row>
        <row r="34">
          <cell r="AG34">
            <v>26</v>
          </cell>
        </row>
        <row r="35">
          <cell r="AG35">
            <v>102</v>
          </cell>
        </row>
        <row r="36">
          <cell r="AG36">
            <v>18</v>
          </cell>
        </row>
        <row r="37">
          <cell r="AG37">
            <v>12</v>
          </cell>
        </row>
        <row r="38">
          <cell r="AG38">
            <v>1</v>
          </cell>
        </row>
        <row r="39">
          <cell r="AG39">
            <v>0</v>
          </cell>
        </row>
        <row r="40">
          <cell r="AG40">
            <v>19</v>
          </cell>
        </row>
        <row r="41">
          <cell r="AG41">
            <v>45</v>
          </cell>
        </row>
        <row r="42">
          <cell r="AG42">
            <v>0</v>
          </cell>
        </row>
        <row r="43">
          <cell r="AG43">
            <v>0</v>
          </cell>
        </row>
        <row r="44">
          <cell r="AG44">
            <v>0</v>
          </cell>
        </row>
        <row r="45">
          <cell r="AG45">
            <v>1</v>
          </cell>
        </row>
        <row r="46">
          <cell r="AG46">
            <v>2</v>
          </cell>
        </row>
        <row r="47">
          <cell r="AG47">
            <v>9</v>
          </cell>
        </row>
        <row r="48">
          <cell r="AG48">
            <v>6</v>
          </cell>
        </row>
        <row r="49">
          <cell r="AG49">
            <v>2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MEN"/>
      <sheetName val="SEC-ORI"/>
      <sheetName val="SEC"/>
      <sheetName val="detalle"/>
    </sheetNames>
    <sheetDataSet>
      <sheetData sheetId="0">
        <row r="7">
          <cell r="AG7">
            <v>0</v>
          </cell>
        </row>
        <row r="8">
          <cell r="AG8">
            <v>0</v>
          </cell>
        </row>
        <row r="9">
          <cell r="AG9">
            <v>0</v>
          </cell>
        </row>
        <row r="10">
          <cell r="AG10">
            <v>8</v>
          </cell>
        </row>
        <row r="11">
          <cell r="AG11">
            <v>24</v>
          </cell>
        </row>
        <row r="12">
          <cell r="AG12">
            <v>1</v>
          </cell>
        </row>
        <row r="13">
          <cell r="AG13">
            <v>1</v>
          </cell>
        </row>
        <row r="14">
          <cell r="AG14">
            <v>0</v>
          </cell>
        </row>
        <row r="15">
          <cell r="AG15">
            <v>0</v>
          </cell>
        </row>
        <row r="16">
          <cell r="AG16">
            <v>1</v>
          </cell>
        </row>
        <row r="17">
          <cell r="AG17">
            <v>0</v>
          </cell>
        </row>
        <row r="18">
          <cell r="AG18">
            <v>2</v>
          </cell>
        </row>
        <row r="19">
          <cell r="AG19">
            <v>0</v>
          </cell>
        </row>
        <row r="20">
          <cell r="AG20">
            <v>1</v>
          </cell>
        </row>
        <row r="21">
          <cell r="AG21">
            <v>0</v>
          </cell>
        </row>
        <row r="22">
          <cell r="AG22">
            <v>0</v>
          </cell>
        </row>
        <row r="23">
          <cell r="AG23">
            <v>0</v>
          </cell>
        </row>
        <row r="24">
          <cell r="AG24">
            <v>0</v>
          </cell>
        </row>
        <row r="25">
          <cell r="AG25">
            <v>6</v>
          </cell>
        </row>
        <row r="26">
          <cell r="AG26">
            <v>0</v>
          </cell>
        </row>
        <row r="27">
          <cell r="AG27">
            <v>0</v>
          </cell>
        </row>
        <row r="28">
          <cell r="AG28">
            <v>0</v>
          </cell>
        </row>
        <row r="29">
          <cell r="AG29">
            <v>0</v>
          </cell>
        </row>
        <row r="30">
          <cell r="AG30">
            <v>0</v>
          </cell>
        </row>
        <row r="31">
          <cell r="AG31">
            <v>0</v>
          </cell>
        </row>
        <row r="32">
          <cell r="AG32">
            <v>22</v>
          </cell>
        </row>
        <row r="33">
          <cell r="AG33">
            <v>6</v>
          </cell>
        </row>
        <row r="34">
          <cell r="AG34">
            <v>6</v>
          </cell>
        </row>
        <row r="35">
          <cell r="AG35">
            <v>1</v>
          </cell>
        </row>
        <row r="36">
          <cell r="AG36">
            <v>33</v>
          </cell>
        </row>
        <row r="37">
          <cell r="AG37">
            <v>11</v>
          </cell>
        </row>
        <row r="38">
          <cell r="AG38">
            <v>6</v>
          </cell>
        </row>
        <row r="39">
          <cell r="AG39">
            <v>1</v>
          </cell>
        </row>
        <row r="40">
          <cell r="AG40">
            <v>0</v>
          </cell>
        </row>
        <row r="41">
          <cell r="AG41">
            <v>18</v>
          </cell>
        </row>
        <row r="42">
          <cell r="AG42">
            <v>6</v>
          </cell>
        </row>
        <row r="43">
          <cell r="AG43">
            <v>0</v>
          </cell>
        </row>
        <row r="44">
          <cell r="AG44">
            <v>0</v>
          </cell>
        </row>
        <row r="45">
          <cell r="AG45">
            <v>0</v>
          </cell>
        </row>
        <row r="46">
          <cell r="AG46">
            <v>0</v>
          </cell>
        </row>
        <row r="47">
          <cell r="AG47">
            <v>1</v>
          </cell>
        </row>
        <row r="48">
          <cell r="AG48">
            <v>3</v>
          </cell>
        </row>
        <row r="49">
          <cell r="AG49">
            <v>10</v>
          </cell>
        </row>
        <row r="50">
          <cell r="AG50">
            <v>0</v>
          </cell>
        </row>
        <row r="51">
          <cell r="AG51">
            <v>0</v>
          </cell>
        </row>
        <row r="52">
          <cell r="AG52">
            <v>0</v>
          </cell>
        </row>
      </sheetData>
      <sheetData sheetId="1"/>
      <sheetData sheetId="2"/>
      <sheetData sheetId="3"/>
      <sheetData sheetId="4">
        <row r="3">
          <cell r="W3">
            <v>4</v>
          </cell>
        </row>
      </sheetData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MEN"/>
      <sheetName val="SEC-ORI"/>
      <sheetName val="SEC"/>
      <sheetName val="detalle"/>
    </sheetNames>
    <sheetDataSet>
      <sheetData sheetId="0">
        <row r="7">
          <cell r="AG7">
            <v>0</v>
          </cell>
        </row>
        <row r="8">
          <cell r="AG8">
            <v>1</v>
          </cell>
        </row>
        <row r="9">
          <cell r="AG9">
            <v>0</v>
          </cell>
        </row>
        <row r="10">
          <cell r="AG10">
            <v>23</v>
          </cell>
        </row>
        <row r="11">
          <cell r="AG11">
            <v>13</v>
          </cell>
        </row>
        <row r="12">
          <cell r="AG12">
            <v>7</v>
          </cell>
        </row>
        <row r="13">
          <cell r="AG13">
            <v>2</v>
          </cell>
        </row>
        <row r="14">
          <cell r="AG14">
            <v>0</v>
          </cell>
        </row>
        <row r="15">
          <cell r="AG15">
            <v>0</v>
          </cell>
        </row>
        <row r="16">
          <cell r="AG16">
            <v>1</v>
          </cell>
        </row>
        <row r="17">
          <cell r="AG17">
            <v>0</v>
          </cell>
        </row>
        <row r="18">
          <cell r="AG18">
            <v>1</v>
          </cell>
        </row>
        <row r="19">
          <cell r="AG19">
            <v>0</v>
          </cell>
        </row>
        <row r="20">
          <cell r="AG20">
            <v>1</v>
          </cell>
        </row>
        <row r="21">
          <cell r="AG21">
            <v>0</v>
          </cell>
        </row>
        <row r="22">
          <cell r="AG22">
            <v>0</v>
          </cell>
        </row>
        <row r="23">
          <cell r="AG23">
            <v>2</v>
          </cell>
        </row>
        <row r="24">
          <cell r="AG24">
            <v>0</v>
          </cell>
        </row>
        <row r="25">
          <cell r="AG25">
            <v>3</v>
          </cell>
        </row>
        <row r="26">
          <cell r="AG26">
            <v>0</v>
          </cell>
        </row>
        <row r="27">
          <cell r="AG27">
            <v>0</v>
          </cell>
        </row>
        <row r="28">
          <cell r="AG28">
            <v>0</v>
          </cell>
        </row>
        <row r="29">
          <cell r="AG29">
            <v>0</v>
          </cell>
        </row>
        <row r="30">
          <cell r="AG30">
            <v>1</v>
          </cell>
        </row>
        <row r="31">
          <cell r="AG31">
            <v>0</v>
          </cell>
        </row>
        <row r="32">
          <cell r="AG32">
            <v>4</v>
          </cell>
        </row>
        <row r="33">
          <cell r="AG33">
            <v>7</v>
          </cell>
        </row>
        <row r="34">
          <cell r="AG34">
            <v>7</v>
          </cell>
        </row>
        <row r="35">
          <cell r="AG35">
            <v>1</v>
          </cell>
        </row>
        <row r="36">
          <cell r="AG36">
            <v>27</v>
          </cell>
        </row>
        <row r="37">
          <cell r="AG37">
            <v>3</v>
          </cell>
        </row>
        <row r="38">
          <cell r="AG38">
            <v>9</v>
          </cell>
        </row>
        <row r="39">
          <cell r="AG39">
            <v>3</v>
          </cell>
        </row>
        <row r="40">
          <cell r="AG40">
            <v>0</v>
          </cell>
        </row>
        <row r="41">
          <cell r="AG41">
            <v>9</v>
          </cell>
        </row>
        <row r="42">
          <cell r="AG42">
            <v>6</v>
          </cell>
        </row>
        <row r="43">
          <cell r="AG43">
            <v>0</v>
          </cell>
        </row>
        <row r="44">
          <cell r="AG44">
            <v>0</v>
          </cell>
        </row>
        <row r="45">
          <cell r="AG45">
            <v>0</v>
          </cell>
        </row>
        <row r="46">
          <cell r="AG46">
            <v>0</v>
          </cell>
        </row>
        <row r="47">
          <cell r="AG47">
            <v>1</v>
          </cell>
        </row>
        <row r="48">
          <cell r="AG48">
            <v>3</v>
          </cell>
        </row>
        <row r="49">
          <cell r="AG49">
            <v>6</v>
          </cell>
        </row>
        <row r="50">
          <cell r="AG50">
            <v>0</v>
          </cell>
        </row>
        <row r="51">
          <cell r="AG51">
            <v>0</v>
          </cell>
        </row>
        <row r="52">
          <cell r="AG52">
            <v>0</v>
          </cell>
        </row>
      </sheetData>
      <sheetData sheetId="1"/>
      <sheetData sheetId="2"/>
      <sheetData sheetId="3"/>
      <sheetData sheetId="4">
        <row r="3">
          <cell r="W3">
            <v>2</v>
          </cell>
        </row>
      </sheetData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MEN"/>
      <sheetName val="SEC-ORI"/>
      <sheetName val="SEC"/>
      <sheetName val="detalle"/>
    </sheetNames>
    <sheetDataSet>
      <sheetData sheetId="0">
        <row r="7">
          <cell r="AG7">
            <v>27</v>
          </cell>
        </row>
        <row r="8">
          <cell r="AG8">
            <v>5</v>
          </cell>
        </row>
        <row r="9">
          <cell r="AG9">
            <v>1</v>
          </cell>
        </row>
        <row r="10">
          <cell r="AG10">
            <v>18</v>
          </cell>
        </row>
        <row r="11">
          <cell r="AG11">
            <v>26</v>
          </cell>
        </row>
        <row r="12">
          <cell r="AG12">
            <v>6</v>
          </cell>
        </row>
        <row r="13">
          <cell r="AG13">
            <v>1</v>
          </cell>
        </row>
        <row r="14">
          <cell r="AG14">
            <v>0</v>
          </cell>
        </row>
        <row r="15">
          <cell r="AG15">
            <v>0</v>
          </cell>
        </row>
        <row r="16">
          <cell r="AG16">
            <v>0</v>
          </cell>
        </row>
        <row r="17">
          <cell r="AG17">
            <v>0</v>
          </cell>
        </row>
        <row r="18">
          <cell r="AG18">
            <v>3</v>
          </cell>
        </row>
        <row r="19">
          <cell r="AG19">
            <v>0</v>
          </cell>
        </row>
        <row r="20">
          <cell r="AG20">
            <v>0</v>
          </cell>
        </row>
        <row r="21">
          <cell r="AG21">
            <v>0</v>
          </cell>
        </row>
        <row r="22">
          <cell r="AG22">
            <v>0</v>
          </cell>
        </row>
        <row r="23">
          <cell r="AG23">
            <v>3</v>
          </cell>
        </row>
        <row r="24">
          <cell r="AG24">
            <v>0</v>
          </cell>
        </row>
        <row r="25">
          <cell r="AG25">
            <v>5</v>
          </cell>
        </row>
        <row r="26">
          <cell r="AG26">
            <v>2</v>
          </cell>
        </row>
        <row r="27">
          <cell r="AG27">
            <v>0</v>
          </cell>
        </row>
        <row r="28">
          <cell r="AG28">
            <v>0</v>
          </cell>
        </row>
        <row r="29">
          <cell r="AG29">
            <v>0</v>
          </cell>
        </row>
        <row r="30">
          <cell r="AG30">
            <v>0</v>
          </cell>
        </row>
        <row r="31">
          <cell r="AG31">
            <v>0</v>
          </cell>
        </row>
        <row r="32">
          <cell r="AG32">
            <v>4</v>
          </cell>
        </row>
        <row r="33">
          <cell r="AG33">
            <v>18</v>
          </cell>
        </row>
        <row r="34">
          <cell r="AG34">
            <v>5</v>
          </cell>
        </row>
        <row r="35">
          <cell r="AG35">
            <v>3</v>
          </cell>
        </row>
        <row r="36">
          <cell r="AG36">
            <v>40</v>
          </cell>
        </row>
        <row r="37">
          <cell r="AG37">
            <v>18</v>
          </cell>
        </row>
        <row r="38">
          <cell r="AG38">
            <v>1</v>
          </cell>
        </row>
        <row r="39">
          <cell r="AG39">
            <v>1</v>
          </cell>
        </row>
        <row r="40">
          <cell r="AG40">
            <v>0</v>
          </cell>
        </row>
        <row r="41">
          <cell r="AG41">
            <v>9</v>
          </cell>
        </row>
        <row r="42">
          <cell r="AG42">
            <v>6</v>
          </cell>
        </row>
        <row r="43">
          <cell r="AG43">
            <v>0</v>
          </cell>
        </row>
        <row r="44">
          <cell r="AG44">
            <v>0</v>
          </cell>
        </row>
        <row r="45">
          <cell r="AG45">
            <v>0</v>
          </cell>
        </row>
        <row r="46">
          <cell r="AG46">
            <v>0</v>
          </cell>
        </row>
        <row r="47">
          <cell r="AG47">
            <v>0</v>
          </cell>
        </row>
        <row r="48">
          <cell r="AG48">
            <v>2</v>
          </cell>
        </row>
        <row r="49">
          <cell r="AG49">
            <v>8</v>
          </cell>
        </row>
        <row r="50">
          <cell r="AG50">
            <v>0</v>
          </cell>
        </row>
        <row r="51">
          <cell r="AG51">
            <v>0</v>
          </cell>
        </row>
        <row r="52">
          <cell r="AG52">
            <v>0</v>
          </cell>
        </row>
      </sheetData>
      <sheetData sheetId="1"/>
      <sheetData sheetId="2"/>
      <sheetData sheetId="3"/>
      <sheetData sheetId="4">
        <row r="3">
          <cell r="W3">
            <v>5</v>
          </cell>
        </row>
      </sheetData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MEN"/>
      <sheetName val="SEC-ORI"/>
      <sheetName val="SEC"/>
      <sheetName val="detalle"/>
    </sheetNames>
    <sheetDataSet>
      <sheetData sheetId="0">
        <row r="7">
          <cell r="AG7">
            <v>94</v>
          </cell>
        </row>
        <row r="8">
          <cell r="AG8">
            <v>10</v>
          </cell>
        </row>
        <row r="9">
          <cell r="AG9">
            <v>6</v>
          </cell>
        </row>
        <row r="10">
          <cell r="AG10">
            <v>19</v>
          </cell>
        </row>
        <row r="11">
          <cell r="AG11">
            <v>20</v>
          </cell>
        </row>
        <row r="12">
          <cell r="AG12">
            <v>9</v>
          </cell>
        </row>
        <row r="13">
          <cell r="AG13">
            <v>0</v>
          </cell>
        </row>
        <row r="14">
          <cell r="AG14">
            <v>0</v>
          </cell>
        </row>
        <row r="15">
          <cell r="AG15">
            <v>0</v>
          </cell>
        </row>
        <row r="16">
          <cell r="AG16">
            <v>1</v>
          </cell>
        </row>
        <row r="17">
          <cell r="AG17">
            <v>0</v>
          </cell>
        </row>
        <row r="18">
          <cell r="AG18">
            <v>5</v>
          </cell>
        </row>
        <row r="19">
          <cell r="AG19">
            <v>1</v>
          </cell>
        </row>
        <row r="20">
          <cell r="AG20">
            <v>0</v>
          </cell>
        </row>
        <row r="21">
          <cell r="AG21">
            <v>0</v>
          </cell>
        </row>
        <row r="22">
          <cell r="AG22">
            <v>0</v>
          </cell>
        </row>
        <row r="23">
          <cell r="AG23">
            <v>0</v>
          </cell>
        </row>
        <row r="24">
          <cell r="AG24">
            <v>0</v>
          </cell>
        </row>
        <row r="25">
          <cell r="AG25">
            <v>9</v>
          </cell>
        </row>
        <row r="26">
          <cell r="AG26">
            <v>0</v>
          </cell>
        </row>
        <row r="27">
          <cell r="AG27">
            <v>0</v>
          </cell>
        </row>
        <row r="28">
          <cell r="AG28">
            <v>1</v>
          </cell>
        </row>
        <row r="29">
          <cell r="AG29">
            <v>0</v>
          </cell>
        </row>
        <row r="30">
          <cell r="AG30">
            <v>1</v>
          </cell>
        </row>
        <row r="31">
          <cell r="AG31">
            <v>0</v>
          </cell>
        </row>
        <row r="32">
          <cell r="AG32">
            <v>3</v>
          </cell>
        </row>
        <row r="33">
          <cell r="AG33">
            <v>24</v>
          </cell>
        </row>
        <row r="34">
          <cell r="AG34">
            <v>1</v>
          </cell>
        </row>
        <row r="35">
          <cell r="AG35">
            <v>2</v>
          </cell>
        </row>
        <row r="36">
          <cell r="AG36">
            <v>90</v>
          </cell>
        </row>
        <row r="37">
          <cell r="AG37">
            <v>19</v>
          </cell>
        </row>
        <row r="38">
          <cell r="AG38">
            <v>3</v>
          </cell>
        </row>
        <row r="39">
          <cell r="AG39">
            <v>2</v>
          </cell>
        </row>
        <row r="40">
          <cell r="AG40">
            <v>0</v>
          </cell>
        </row>
        <row r="41">
          <cell r="AG41">
            <v>12</v>
          </cell>
        </row>
        <row r="42">
          <cell r="AG42">
            <v>0</v>
          </cell>
        </row>
        <row r="43">
          <cell r="AG43">
            <v>0</v>
          </cell>
        </row>
        <row r="44">
          <cell r="AG44">
            <v>0</v>
          </cell>
        </row>
        <row r="45">
          <cell r="AG45">
            <v>0</v>
          </cell>
        </row>
        <row r="46">
          <cell r="AG46">
            <v>0</v>
          </cell>
        </row>
        <row r="47">
          <cell r="AG47">
            <v>1</v>
          </cell>
        </row>
        <row r="48">
          <cell r="AG48">
            <v>3</v>
          </cell>
        </row>
        <row r="49">
          <cell r="AG49">
            <v>22</v>
          </cell>
        </row>
        <row r="50">
          <cell r="AG50">
            <v>0</v>
          </cell>
        </row>
        <row r="51">
          <cell r="AG51">
            <v>0</v>
          </cell>
        </row>
        <row r="52">
          <cell r="AG52">
            <v>0</v>
          </cell>
        </row>
      </sheetData>
      <sheetData sheetId="1"/>
      <sheetData sheetId="2"/>
      <sheetData sheetId="3"/>
      <sheetData sheetId="4">
        <row r="3">
          <cell r="W3">
            <v>8</v>
          </cell>
        </row>
      </sheetData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MEN"/>
      <sheetName val="SEC-ORI"/>
      <sheetName val="SEC"/>
      <sheetName val="detalle"/>
    </sheetNames>
    <sheetDataSet>
      <sheetData sheetId="0">
        <row r="7">
          <cell r="AG7">
            <v>322</v>
          </cell>
        </row>
        <row r="8">
          <cell r="AG8">
            <v>65</v>
          </cell>
        </row>
        <row r="9">
          <cell r="AG9">
            <v>12</v>
          </cell>
        </row>
        <row r="10">
          <cell r="AG10">
            <v>24</v>
          </cell>
        </row>
        <row r="11">
          <cell r="AG11">
            <v>37</v>
          </cell>
        </row>
        <row r="12">
          <cell r="AG12">
            <v>2</v>
          </cell>
        </row>
        <row r="13">
          <cell r="AG13">
            <v>1</v>
          </cell>
        </row>
        <row r="14">
          <cell r="AG14">
            <v>0</v>
          </cell>
        </row>
        <row r="15">
          <cell r="AG15">
            <v>0</v>
          </cell>
        </row>
        <row r="16">
          <cell r="AG16">
            <v>6</v>
          </cell>
        </row>
        <row r="17">
          <cell r="AG17">
            <v>0</v>
          </cell>
        </row>
        <row r="18">
          <cell r="AG18">
            <v>6</v>
          </cell>
        </row>
        <row r="19">
          <cell r="AG19">
            <v>1</v>
          </cell>
        </row>
        <row r="20">
          <cell r="AG20">
            <v>1</v>
          </cell>
        </row>
        <row r="21">
          <cell r="AG21">
            <v>0</v>
          </cell>
        </row>
        <row r="22">
          <cell r="AG22">
            <v>0</v>
          </cell>
        </row>
        <row r="23">
          <cell r="AG23">
            <v>0</v>
          </cell>
        </row>
        <row r="24">
          <cell r="AG24">
            <v>0</v>
          </cell>
        </row>
        <row r="25">
          <cell r="AG25">
            <v>6</v>
          </cell>
        </row>
        <row r="26">
          <cell r="AG26">
            <v>1</v>
          </cell>
        </row>
        <row r="27">
          <cell r="AG27">
            <v>0</v>
          </cell>
        </row>
        <row r="28">
          <cell r="AG28">
            <v>2</v>
          </cell>
        </row>
        <row r="29">
          <cell r="AG29">
            <v>0</v>
          </cell>
        </row>
        <row r="30">
          <cell r="AG30">
            <v>2</v>
          </cell>
        </row>
        <row r="31">
          <cell r="AG31">
            <v>0</v>
          </cell>
        </row>
        <row r="32">
          <cell r="AG32">
            <v>9</v>
          </cell>
        </row>
        <row r="33">
          <cell r="AG33">
            <v>27</v>
          </cell>
        </row>
        <row r="34">
          <cell r="AG34">
            <v>0</v>
          </cell>
        </row>
        <row r="35">
          <cell r="AG35">
            <v>2</v>
          </cell>
        </row>
        <row r="36">
          <cell r="AG36">
            <v>56</v>
          </cell>
        </row>
        <row r="37">
          <cell r="AG37">
            <v>18</v>
          </cell>
        </row>
        <row r="38">
          <cell r="AG38">
            <v>4</v>
          </cell>
        </row>
        <row r="39">
          <cell r="AG39">
            <v>0</v>
          </cell>
        </row>
        <row r="40">
          <cell r="AG40">
            <v>0</v>
          </cell>
        </row>
        <row r="41">
          <cell r="AG41">
            <v>8</v>
          </cell>
        </row>
        <row r="42">
          <cell r="AG42">
            <v>5</v>
          </cell>
        </row>
        <row r="43">
          <cell r="AG43">
            <v>0</v>
          </cell>
        </row>
        <row r="44">
          <cell r="AG44">
            <v>0</v>
          </cell>
        </row>
        <row r="45">
          <cell r="AG45">
            <v>0</v>
          </cell>
        </row>
        <row r="46">
          <cell r="AG46">
            <v>0</v>
          </cell>
        </row>
        <row r="47">
          <cell r="AG47">
            <v>0</v>
          </cell>
        </row>
        <row r="48">
          <cell r="AG48">
            <v>3</v>
          </cell>
        </row>
        <row r="49">
          <cell r="AG49">
            <v>20</v>
          </cell>
        </row>
        <row r="50">
          <cell r="AG50">
            <v>0</v>
          </cell>
        </row>
        <row r="51">
          <cell r="AG51">
            <v>0</v>
          </cell>
        </row>
        <row r="52">
          <cell r="AG52">
            <v>0</v>
          </cell>
        </row>
      </sheetData>
      <sheetData sheetId="1"/>
      <sheetData sheetId="2"/>
      <sheetData sheetId="3"/>
      <sheetData sheetId="4">
        <row r="3">
          <cell r="AO3">
            <v>48</v>
          </cell>
        </row>
      </sheetData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MEN"/>
      <sheetName val="SEC-ORI"/>
      <sheetName val="SEC"/>
      <sheetName val="detalle"/>
    </sheetNames>
    <sheetDataSet>
      <sheetData sheetId="0">
        <row r="7">
          <cell r="AG7">
            <v>172</v>
          </cell>
        </row>
        <row r="8">
          <cell r="AG8">
            <v>36</v>
          </cell>
        </row>
        <row r="9">
          <cell r="AG9">
            <v>10</v>
          </cell>
        </row>
        <row r="10">
          <cell r="AG10">
            <v>15</v>
          </cell>
        </row>
        <row r="11">
          <cell r="AG11">
            <v>47</v>
          </cell>
        </row>
        <row r="12">
          <cell r="AG12">
            <v>3</v>
          </cell>
        </row>
        <row r="13">
          <cell r="AG13">
            <v>1</v>
          </cell>
        </row>
        <row r="14">
          <cell r="AG14">
            <v>0</v>
          </cell>
        </row>
        <row r="15">
          <cell r="AG15">
            <v>0</v>
          </cell>
        </row>
        <row r="16">
          <cell r="AG16">
            <v>3</v>
          </cell>
        </row>
        <row r="17">
          <cell r="AG17">
            <v>1</v>
          </cell>
        </row>
        <row r="18">
          <cell r="AG18">
            <v>4</v>
          </cell>
        </row>
        <row r="19">
          <cell r="AG19">
            <v>0</v>
          </cell>
        </row>
        <row r="20">
          <cell r="AG20">
            <v>0</v>
          </cell>
        </row>
        <row r="21">
          <cell r="AG21">
            <v>0</v>
          </cell>
        </row>
        <row r="22">
          <cell r="AG22">
            <v>0</v>
          </cell>
        </row>
        <row r="23">
          <cell r="AG23">
            <v>1</v>
          </cell>
        </row>
        <row r="24">
          <cell r="AG24">
            <v>0</v>
          </cell>
        </row>
        <row r="25">
          <cell r="AG25">
            <v>7</v>
          </cell>
        </row>
        <row r="26">
          <cell r="AG26">
            <v>3</v>
          </cell>
        </row>
        <row r="27">
          <cell r="AG27">
            <v>0</v>
          </cell>
        </row>
        <row r="28">
          <cell r="AG28">
            <v>1</v>
          </cell>
        </row>
        <row r="29">
          <cell r="AG29">
            <v>0</v>
          </cell>
        </row>
        <row r="30">
          <cell r="AG30">
            <v>3</v>
          </cell>
        </row>
        <row r="31">
          <cell r="AG31">
            <v>0</v>
          </cell>
        </row>
        <row r="32">
          <cell r="AG32">
            <v>5</v>
          </cell>
        </row>
        <row r="33">
          <cell r="AG33">
            <v>25</v>
          </cell>
        </row>
        <row r="34">
          <cell r="AG34">
            <v>5</v>
          </cell>
        </row>
        <row r="35">
          <cell r="AG35">
            <v>4</v>
          </cell>
        </row>
        <row r="36">
          <cell r="AG36">
            <v>62</v>
          </cell>
        </row>
        <row r="37">
          <cell r="AG37">
            <v>15</v>
          </cell>
        </row>
        <row r="38">
          <cell r="AG38">
            <v>4</v>
          </cell>
        </row>
        <row r="39">
          <cell r="AG39">
            <v>1</v>
          </cell>
        </row>
        <row r="40">
          <cell r="AG40">
            <v>0</v>
          </cell>
        </row>
        <row r="41">
          <cell r="AG41">
            <v>9</v>
          </cell>
        </row>
        <row r="42">
          <cell r="AG42">
            <v>5</v>
          </cell>
        </row>
        <row r="43">
          <cell r="AG43">
            <v>0</v>
          </cell>
        </row>
        <row r="44">
          <cell r="AG44">
            <v>0</v>
          </cell>
        </row>
        <row r="45">
          <cell r="AG45">
            <v>0</v>
          </cell>
        </row>
        <row r="46">
          <cell r="AG46">
            <v>0</v>
          </cell>
        </row>
        <row r="47">
          <cell r="AG47">
            <v>1</v>
          </cell>
        </row>
        <row r="48">
          <cell r="AG48">
            <v>3</v>
          </cell>
        </row>
        <row r="49">
          <cell r="AG49">
            <v>30</v>
          </cell>
        </row>
        <row r="50">
          <cell r="AG50">
            <v>0</v>
          </cell>
        </row>
        <row r="51">
          <cell r="AG51">
            <v>0</v>
          </cell>
        </row>
        <row r="52">
          <cell r="AG52">
            <v>0</v>
          </cell>
        </row>
      </sheetData>
      <sheetData sheetId="1"/>
      <sheetData sheetId="2"/>
      <sheetData sheetId="3"/>
      <sheetData sheetId="4">
        <row r="3">
          <cell r="W3">
            <v>8</v>
          </cell>
        </row>
      </sheetData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MEN"/>
      <sheetName val="SEC-ORI"/>
      <sheetName val="SEC"/>
      <sheetName val="detalle"/>
    </sheetNames>
    <sheetDataSet>
      <sheetData sheetId="0">
        <row r="7">
          <cell r="AG7">
            <v>168</v>
          </cell>
        </row>
        <row r="8">
          <cell r="AG8">
            <v>55</v>
          </cell>
        </row>
        <row r="9">
          <cell r="AG9">
            <v>14</v>
          </cell>
        </row>
        <row r="10">
          <cell r="AG10">
            <v>10</v>
          </cell>
        </row>
        <row r="11">
          <cell r="AG11">
            <v>36</v>
          </cell>
        </row>
        <row r="12">
          <cell r="AG12">
            <v>6</v>
          </cell>
        </row>
        <row r="13">
          <cell r="AG13">
            <v>1</v>
          </cell>
        </row>
        <row r="14">
          <cell r="AG14">
            <v>0</v>
          </cell>
        </row>
        <row r="15">
          <cell r="AG15">
            <v>0</v>
          </cell>
        </row>
        <row r="16">
          <cell r="AG16">
            <v>1</v>
          </cell>
        </row>
        <row r="17">
          <cell r="AG17">
            <v>0</v>
          </cell>
        </row>
        <row r="18">
          <cell r="AG18">
            <v>3</v>
          </cell>
        </row>
        <row r="19">
          <cell r="AG19">
            <v>0</v>
          </cell>
        </row>
        <row r="20">
          <cell r="AG20">
            <v>1</v>
          </cell>
        </row>
        <row r="21">
          <cell r="AG21">
            <v>0</v>
          </cell>
        </row>
        <row r="22">
          <cell r="AG22">
            <v>0</v>
          </cell>
        </row>
        <row r="23">
          <cell r="AG23">
            <v>0</v>
          </cell>
        </row>
        <row r="24">
          <cell r="AG24">
            <v>0</v>
          </cell>
        </row>
        <row r="25">
          <cell r="AG25">
            <v>2</v>
          </cell>
        </row>
        <row r="26">
          <cell r="AG26">
            <v>2</v>
          </cell>
        </row>
        <row r="27">
          <cell r="AG27">
            <v>0</v>
          </cell>
        </row>
        <row r="28">
          <cell r="AG28">
            <v>0</v>
          </cell>
        </row>
        <row r="29">
          <cell r="AG29">
            <v>0</v>
          </cell>
        </row>
        <row r="30">
          <cell r="AG30">
            <v>0</v>
          </cell>
        </row>
        <row r="31">
          <cell r="AG31">
            <v>1</v>
          </cell>
        </row>
        <row r="32">
          <cell r="AG32">
            <v>2</v>
          </cell>
        </row>
        <row r="33">
          <cell r="AG33">
            <v>21</v>
          </cell>
        </row>
        <row r="34">
          <cell r="AG34">
            <v>3</v>
          </cell>
        </row>
        <row r="35">
          <cell r="AG35">
            <v>1</v>
          </cell>
        </row>
        <row r="36">
          <cell r="AG36">
            <v>93</v>
          </cell>
        </row>
        <row r="37">
          <cell r="AG37">
            <v>13</v>
          </cell>
        </row>
        <row r="38">
          <cell r="AG38">
            <v>5</v>
          </cell>
        </row>
        <row r="39">
          <cell r="AG39">
            <v>3</v>
          </cell>
        </row>
        <row r="40">
          <cell r="AG40">
            <v>0</v>
          </cell>
        </row>
        <row r="41">
          <cell r="AG41">
            <v>13</v>
          </cell>
        </row>
        <row r="42">
          <cell r="AG42">
            <v>2</v>
          </cell>
        </row>
        <row r="43">
          <cell r="AG43">
            <v>0</v>
          </cell>
        </row>
        <row r="44">
          <cell r="AG44">
            <v>0</v>
          </cell>
        </row>
        <row r="45">
          <cell r="AG45">
            <v>0</v>
          </cell>
        </row>
        <row r="46">
          <cell r="AG46">
            <v>0</v>
          </cell>
        </row>
        <row r="47">
          <cell r="AG47">
            <v>3</v>
          </cell>
        </row>
        <row r="48">
          <cell r="AG48">
            <v>4</v>
          </cell>
        </row>
        <row r="49">
          <cell r="AG49">
            <v>26</v>
          </cell>
        </row>
        <row r="50">
          <cell r="AG50">
            <v>0</v>
          </cell>
        </row>
        <row r="51">
          <cell r="AG51">
            <v>0</v>
          </cell>
        </row>
        <row r="52">
          <cell r="AG52">
            <v>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MEN"/>
      <sheetName val="SEC-ORI"/>
      <sheetName val="SEC"/>
      <sheetName val="detalle"/>
    </sheetNames>
    <sheetDataSet>
      <sheetData sheetId="0">
        <row r="7">
          <cell r="AG7">
            <v>16</v>
          </cell>
        </row>
        <row r="8">
          <cell r="AG8">
            <v>5</v>
          </cell>
        </row>
        <row r="9">
          <cell r="AG9">
            <v>1</v>
          </cell>
        </row>
        <row r="10">
          <cell r="AG10">
            <v>20</v>
          </cell>
        </row>
        <row r="11">
          <cell r="AG11">
            <v>24</v>
          </cell>
        </row>
        <row r="12">
          <cell r="AG12">
            <v>5</v>
          </cell>
        </row>
        <row r="13">
          <cell r="AG13">
            <v>1</v>
          </cell>
        </row>
        <row r="14">
          <cell r="AG14">
            <v>0</v>
          </cell>
        </row>
        <row r="15">
          <cell r="AG15">
            <v>1</v>
          </cell>
        </row>
        <row r="16">
          <cell r="AG16">
            <v>2</v>
          </cell>
        </row>
        <row r="17">
          <cell r="AG17">
            <v>0</v>
          </cell>
        </row>
        <row r="18">
          <cell r="AG18">
            <v>2</v>
          </cell>
        </row>
        <row r="19">
          <cell r="AG19">
            <v>0</v>
          </cell>
        </row>
        <row r="20">
          <cell r="AG20">
            <v>0</v>
          </cell>
        </row>
        <row r="21">
          <cell r="AG21">
            <v>0</v>
          </cell>
        </row>
        <row r="22">
          <cell r="AG22">
            <v>0</v>
          </cell>
        </row>
        <row r="23">
          <cell r="AG23">
            <v>0</v>
          </cell>
        </row>
        <row r="24">
          <cell r="AG24">
            <v>0</v>
          </cell>
        </row>
        <row r="25">
          <cell r="AG25">
            <v>5</v>
          </cell>
        </row>
        <row r="26">
          <cell r="AG26">
            <v>2</v>
          </cell>
        </row>
        <row r="27">
          <cell r="AG27">
            <v>0</v>
          </cell>
        </row>
        <row r="28">
          <cell r="AG28">
            <v>0</v>
          </cell>
        </row>
        <row r="29">
          <cell r="AG29">
            <v>0</v>
          </cell>
        </row>
        <row r="30">
          <cell r="AG30">
            <v>0</v>
          </cell>
        </row>
        <row r="31">
          <cell r="AG31">
            <v>0</v>
          </cell>
        </row>
        <row r="32">
          <cell r="AG32">
            <v>9</v>
          </cell>
        </row>
        <row r="33">
          <cell r="AG33">
            <v>16</v>
          </cell>
        </row>
        <row r="34">
          <cell r="AG34">
            <v>4</v>
          </cell>
        </row>
        <row r="35">
          <cell r="AG35">
            <v>11</v>
          </cell>
        </row>
        <row r="36">
          <cell r="AG36">
            <v>83</v>
          </cell>
        </row>
        <row r="37">
          <cell r="AG37">
            <v>8</v>
          </cell>
        </row>
        <row r="38">
          <cell r="AG38">
            <v>1</v>
          </cell>
        </row>
        <row r="39">
          <cell r="AG39">
            <v>0</v>
          </cell>
        </row>
        <row r="40">
          <cell r="AG40">
            <v>0</v>
          </cell>
        </row>
        <row r="41">
          <cell r="AG41">
            <v>12</v>
          </cell>
        </row>
        <row r="42">
          <cell r="AG42">
            <v>2</v>
          </cell>
        </row>
        <row r="43">
          <cell r="AG43">
            <v>0</v>
          </cell>
        </row>
        <row r="44">
          <cell r="AG44">
            <v>0</v>
          </cell>
        </row>
        <row r="45">
          <cell r="AG45">
            <v>0</v>
          </cell>
        </row>
        <row r="46">
          <cell r="AG46">
            <v>0</v>
          </cell>
        </row>
        <row r="47">
          <cell r="AG47">
            <v>2</v>
          </cell>
        </row>
        <row r="48">
          <cell r="AG48">
            <v>7</v>
          </cell>
        </row>
        <row r="49">
          <cell r="AG49">
            <v>11</v>
          </cell>
        </row>
        <row r="50">
          <cell r="AG50">
            <v>1</v>
          </cell>
        </row>
        <row r="51">
          <cell r="AG51">
            <v>0</v>
          </cell>
        </row>
        <row r="52">
          <cell r="AG52">
            <v>0</v>
          </cell>
        </row>
      </sheetData>
      <sheetData sheetId="1"/>
      <sheetData sheetId="2"/>
      <sheetData sheetId="3"/>
      <sheetData sheetId="4">
        <row r="3">
          <cell r="W3">
            <v>9</v>
          </cell>
        </row>
      </sheetData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MEN"/>
      <sheetName val="SEC-ORI"/>
      <sheetName val="SEC"/>
      <sheetName val="detalle"/>
    </sheetNames>
    <sheetDataSet>
      <sheetData sheetId="0">
        <row r="7">
          <cell r="AG7">
            <v>1</v>
          </cell>
        </row>
        <row r="8">
          <cell r="AG8">
            <v>2</v>
          </cell>
        </row>
        <row r="9">
          <cell r="AG9">
            <v>0</v>
          </cell>
        </row>
        <row r="10">
          <cell r="AG10">
            <v>13</v>
          </cell>
        </row>
        <row r="11">
          <cell r="AG11">
            <v>16</v>
          </cell>
        </row>
        <row r="12">
          <cell r="AG12">
            <v>4</v>
          </cell>
        </row>
        <row r="13">
          <cell r="AG13">
            <v>0</v>
          </cell>
        </row>
        <row r="14">
          <cell r="AG14">
            <v>0</v>
          </cell>
        </row>
        <row r="15">
          <cell r="AG15">
            <v>0</v>
          </cell>
        </row>
        <row r="16">
          <cell r="AG16">
            <v>1</v>
          </cell>
        </row>
        <row r="17">
          <cell r="AG17">
            <v>0</v>
          </cell>
        </row>
        <row r="18">
          <cell r="AG18">
            <v>1</v>
          </cell>
        </row>
        <row r="19">
          <cell r="AG19">
            <v>1</v>
          </cell>
        </row>
        <row r="20">
          <cell r="AG20">
            <v>1</v>
          </cell>
        </row>
        <row r="21">
          <cell r="AG21">
            <v>0</v>
          </cell>
        </row>
        <row r="22">
          <cell r="AG22">
            <v>0</v>
          </cell>
        </row>
        <row r="23">
          <cell r="AG23">
            <v>1</v>
          </cell>
        </row>
        <row r="24">
          <cell r="AG24">
            <v>0</v>
          </cell>
        </row>
        <row r="25">
          <cell r="AG25">
            <v>5</v>
          </cell>
        </row>
        <row r="26">
          <cell r="AG26">
            <v>1</v>
          </cell>
        </row>
        <row r="27">
          <cell r="AG27">
            <v>0</v>
          </cell>
        </row>
        <row r="28">
          <cell r="AG28">
            <v>1</v>
          </cell>
        </row>
        <row r="29">
          <cell r="AG29">
            <v>0</v>
          </cell>
        </row>
        <row r="30">
          <cell r="AG30">
            <v>0</v>
          </cell>
        </row>
        <row r="31">
          <cell r="AG31">
            <v>0</v>
          </cell>
        </row>
        <row r="32">
          <cell r="AG32">
            <v>50</v>
          </cell>
        </row>
        <row r="33">
          <cell r="AG33">
            <v>6</v>
          </cell>
        </row>
        <row r="34">
          <cell r="AG34">
            <v>5</v>
          </cell>
        </row>
        <row r="35">
          <cell r="AG35">
            <v>1</v>
          </cell>
        </row>
        <row r="36">
          <cell r="AG36">
            <v>85</v>
          </cell>
        </row>
        <row r="37">
          <cell r="AG37">
            <v>13</v>
          </cell>
        </row>
        <row r="38">
          <cell r="AG38">
            <v>5</v>
          </cell>
        </row>
        <row r="39">
          <cell r="AG39">
            <v>0</v>
          </cell>
        </row>
        <row r="40">
          <cell r="AG40">
            <v>0</v>
          </cell>
        </row>
        <row r="41">
          <cell r="AG41">
            <v>8</v>
          </cell>
        </row>
        <row r="42">
          <cell r="AG42">
            <v>2</v>
          </cell>
        </row>
        <row r="43">
          <cell r="AG43">
            <v>0</v>
          </cell>
        </row>
        <row r="44">
          <cell r="AG44">
            <v>0</v>
          </cell>
        </row>
        <row r="45">
          <cell r="AG45">
            <v>0</v>
          </cell>
        </row>
        <row r="46">
          <cell r="AG46">
            <v>0</v>
          </cell>
        </row>
        <row r="47">
          <cell r="AG47">
            <v>1</v>
          </cell>
        </row>
        <row r="48">
          <cell r="AG48">
            <v>2</v>
          </cell>
        </row>
        <row r="49">
          <cell r="AG49">
            <v>8</v>
          </cell>
        </row>
        <row r="50">
          <cell r="AG50">
            <v>3</v>
          </cell>
        </row>
        <row r="51">
          <cell r="AG51">
            <v>0</v>
          </cell>
        </row>
        <row r="52">
          <cell r="AG52">
            <v>0</v>
          </cell>
        </row>
      </sheetData>
      <sheetData sheetId="1"/>
      <sheetData sheetId="2"/>
      <sheetData sheetId="3"/>
      <sheetData sheetId="4">
        <row r="3">
          <cell r="W3">
            <v>2</v>
          </cell>
        </row>
      </sheetData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MEN"/>
      <sheetName val="SEC-ORI"/>
      <sheetName val="SEC"/>
      <sheetName val="detalle"/>
    </sheetNames>
    <sheetDataSet>
      <sheetData sheetId="0">
        <row r="7">
          <cell r="AG7">
            <v>0</v>
          </cell>
        </row>
        <row r="8">
          <cell r="AG8">
            <v>1</v>
          </cell>
        </row>
        <row r="9">
          <cell r="AG9">
            <v>0</v>
          </cell>
        </row>
        <row r="10">
          <cell r="AG10">
            <v>12</v>
          </cell>
        </row>
        <row r="11">
          <cell r="AG11">
            <v>18</v>
          </cell>
        </row>
        <row r="12">
          <cell r="AG12">
            <v>4</v>
          </cell>
        </row>
        <row r="13">
          <cell r="AG13">
            <v>0</v>
          </cell>
        </row>
        <row r="14">
          <cell r="AG14">
            <v>0</v>
          </cell>
        </row>
        <row r="15">
          <cell r="AG15">
            <v>0</v>
          </cell>
        </row>
        <row r="16">
          <cell r="AG16">
            <v>2</v>
          </cell>
        </row>
        <row r="17">
          <cell r="AG17">
            <v>0</v>
          </cell>
        </row>
        <row r="18">
          <cell r="AG18">
            <v>2</v>
          </cell>
        </row>
        <row r="19">
          <cell r="AG19">
            <v>0</v>
          </cell>
        </row>
        <row r="20">
          <cell r="AG20">
            <v>1</v>
          </cell>
        </row>
        <row r="21">
          <cell r="AG21">
            <v>0</v>
          </cell>
        </row>
        <row r="22">
          <cell r="AG22">
            <v>0</v>
          </cell>
        </row>
        <row r="23">
          <cell r="AG23">
            <v>0</v>
          </cell>
        </row>
        <row r="24">
          <cell r="AG24">
            <v>0</v>
          </cell>
        </row>
        <row r="25">
          <cell r="AG25">
            <v>3</v>
          </cell>
        </row>
        <row r="26">
          <cell r="AG26">
            <v>0</v>
          </cell>
        </row>
        <row r="27">
          <cell r="AG27">
            <v>0</v>
          </cell>
        </row>
        <row r="28">
          <cell r="AG28">
            <v>0</v>
          </cell>
        </row>
        <row r="29">
          <cell r="AG29">
            <v>0</v>
          </cell>
        </row>
        <row r="30">
          <cell r="AG30">
            <v>1</v>
          </cell>
        </row>
        <row r="31">
          <cell r="AG31">
            <v>0</v>
          </cell>
        </row>
        <row r="32">
          <cell r="AG32">
            <v>37</v>
          </cell>
        </row>
        <row r="33">
          <cell r="AG33">
            <v>4</v>
          </cell>
        </row>
        <row r="34">
          <cell r="AG34">
            <v>5</v>
          </cell>
        </row>
        <row r="35">
          <cell r="AG35">
            <v>7</v>
          </cell>
        </row>
        <row r="36">
          <cell r="AG36">
            <v>78</v>
          </cell>
        </row>
        <row r="37">
          <cell r="AG37">
            <v>11</v>
          </cell>
        </row>
        <row r="38">
          <cell r="AG38">
            <v>1</v>
          </cell>
        </row>
        <row r="39">
          <cell r="AG39">
            <v>2</v>
          </cell>
        </row>
        <row r="40">
          <cell r="AG40">
            <v>0</v>
          </cell>
        </row>
        <row r="41">
          <cell r="AG41">
            <v>8</v>
          </cell>
        </row>
        <row r="42">
          <cell r="AG42">
            <v>1</v>
          </cell>
        </row>
        <row r="43">
          <cell r="AG43">
            <v>0</v>
          </cell>
        </row>
        <row r="44">
          <cell r="AG44">
            <v>0</v>
          </cell>
        </row>
        <row r="45">
          <cell r="AG45">
            <v>0</v>
          </cell>
        </row>
        <row r="46">
          <cell r="AG46">
            <v>0</v>
          </cell>
        </row>
        <row r="47">
          <cell r="AG47">
            <v>0</v>
          </cell>
        </row>
        <row r="48">
          <cell r="AG48">
            <v>6</v>
          </cell>
        </row>
        <row r="49">
          <cell r="AG49">
            <v>10</v>
          </cell>
        </row>
        <row r="50">
          <cell r="AG50">
            <v>0</v>
          </cell>
        </row>
        <row r="51">
          <cell r="AG51">
            <v>0</v>
          </cell>
        </row>
        <row r="52">
          <cell r="AG52">
            <v>0</v>
          </cell>
        </row>
      </sheetData>
      <sheetData sheetId="1"/>
      <sheetData sheetId="2"/>
      <sheetData sheetId="3"/>
      <sheetData sheetId="4">
        <row r="3">
          <cell r="W3">
            <v>8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MEN"/>
      <sheetName val="SEC-ORI"/>
      <sheetName val="SEC"/>
      <sheetName val="detalle"/>
    </sheetNames>
    <sheetDataSet>
      <sheetData sheetId="0">
        <row r="7">
          <cell r="AG7">
            <v>0</v>
          </cell>
        </row>
        <row r="8">
          <cell r="AG8">
            <v>1</v>
          </cell>
        </row>
        <row r="9">
          <cell r="AG9">
            <v>1</v>
          </cell>
        </row>
        <row r="10">
          <cell r="AG10">
            <v>9</v>
          </cell>
        </row>
        <row r="11">
          <cell r="AG11">
            <v>12</v>
          </cell>
        </row>
        <row r="12">
          <cell r="AG12">
            <v>8</v>
          </cell>
        </row>
        <row r="13">
          <cell r="AG13">
            <v>1</v>
          </cell>
        </row>
        <row r="14">
          <cell r="AG14">
            <v>0</v>
          </cell>
        </row>
        <row r="15">
          <cell r="AG15">
            <v>0</v>
          </cell>
        </row>
        <row r="16">
          <cell r="AG16">
            <v>0</v>
          </cell>
        </row>
        <row r="17">
          <cell r="AG17">
            <v>0</v>
          </cell>
        </row>
        <row r="18">
          <cell r="AG18">
            <v>4</v>
          </cell>
        </row>
        <row r="19">
          <cell r="AG19">
            <v>1</v>
          </cell>
        </row>
        <row r="20">
          <cell r="AG20">
            <v>0</v>
          </cell>
        </row>
        <row r="21">
          <cell r="AG21">
            <v>0</v>
          </cell>
        </row>
        <row r="22">
          <cell r="AG22">
            <v>1</v>
          </cell>
        </row>
        <row r="23">
          <cell r="AG23">
            <v>0</v>
          </cell>
        </row>
        <row r="24">
          <cell r="AG24">
            <v>1</v>
          </cell>
        </row>
        <row r="25">
          <cell r="AG25">
            <v>1</v>
          </cell>
        </row>
        <row r="26">
          <cell r="AG26">
            <v>0</v>
          </cell>
        </row>
        <row r="27">
          <cell r="AG27">
            <v>0</v>
          </cell>
        </row>
        <row r="28">
          <cell r="AG28">
            <v>1</v>
          </cell>
        </row>
        <row r="29">
          <cell r="AG29">
            <v>0</v>
          </cell>
        </row>
        <row r="30">
          <cell r="AG30">
            <v>0</v>
          </cell>
        </row>
        <row r="31">
          <cell r="AG31">
            <v>40</v>
          </cell>
        </row>
        <row r="32">
          <cell r="AG32">
            <v>3</v>
          </cell>
        </row>
        <row r="33">
          <cell r="AG33">
            <v>10</v>
          </cell>
        </row>
        <row r="34">
          <cell r="AG34">
            <v>19</v>
          </cell>
        </row>
        <row r="35">
          <cell r="AG35">
            <v>55</v>
          </cell>
        </row>
        <row r="36">
          <cell r="AG36">
            <v>21</v>
          </cell>
        </row>
        <row r="37">
          <cell r="AG37">
            <v>5</v>
          </cell>
        </row>
        <row r="38">
          <cell r="AG38">
            <v>1</v>
          </cell>
        </row>
        <row r="39">
          <cell r="AG39">
            <v>0</v>
          </cell>
        </row>
        <row r="40">
          <cell r="AG40">
            <v>22</v>
          </cell>
        </row>
        <row r="41">
          <cell r="AG41">
            <v>49</v>
          </cell>
        </row>
        <row r="42">
          <cell r="AG42">
            <v>0</v>
          </cell>
        </row>
        <row r="43">
          <cell r="AG43">
            <v>0</v>
          </cell>
        </row>
        <row r="44">
          <cell r="AG44">
            <v>2</v>
          </cell>
        </row>
        <row r="45">
          <cell r="AG45">
            <v>2</v>
          </cell>
        </row>
        <row r="46">
          <cell r="AG46">
            <v>0</v>
          </cell>
        </row>
        <row r="47">
          <cell r="AG47">
            <v>14</v>
          </cell>
        </row>
        <row r="48">
          <cell r="AG48">
            <v>11</v>
          </cell>
        </row>
        <row r="49">
          <cell r="AG49">
            <v>8</v>
          </cell>
        </row>
      </sheetData>
      <sheetData sheetId="1"/>
      <sheetData sheetId="2"/>
      <sheetData sheetId="3"/>
      <sheetData sheetId="4">
        <row r="3">
          <cell r="AM3">
            <v>38</v>
          </cell>
        </row>
      </sheetData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MEN"/>
      <sheetName val="SEC-ORI"/>
      <sheetName val="SEC"/>
      <sheetName val="Detalle"/>
    </sheetNames>
    <sheetDataSet>
      <sheetData sheetId="0">
        <row r="7">
          <cell r="AG7">
            <v>0</v>
          </cell>
        </row>
        <row r="8">
          <cell r="AG8">
            <v>0</v>
          </cell>
        </row>
        <row r="9">
          <cell r="AG9">
            <v>0</v>
          </cell>
        </row>
        <row r="10">
          <cell r="AG10">
            <v>17</v>
          </cell>
        </row>
        <row r="11">
          <cell r="AG11">
            <v>19</v>
          </cell>
        </row>
        <row r="12">
          <cell r="AG12">
            <v>2</v>
          </cell>
        </row>
        <row r="13">
          <cell r="AG13">
            <v>0</v>
          </cell>
        </row>
        <row r="14">
          <cell r="AG14">
            <v>0</v>
          </cell>
        </row>
        <row r="15">
          <cell r="AG15">
            <v>2</v>
          </cell>
        </row>
        <row r="16">
          <cell r="AG16">
            <v>2</v>
          </cell>
        </row>
        <row r="17">
          <cell r="AG17">
            <v>0</v>
          </cell>
        </row>
        <row r="18">
          <cell r="AG18">
            <v>3</v>
          </cell>
        </row>
        <row r="19">
          <cell r="AG19">
            <v>0</v>
          </cell>
        </row>
        <row r="20">
          <cell r="AG20">
            <v>0</v>
          </cell>
        </row>
        <row r="21">
          <cell r="AG21">
            <v>0</v>
          </cell>
        </row>
        <row r="22">
          <cell r="AG22">
            <v>0</v>
          </cell>
        </row>
        <row r="23">
          <cell r="AG23">
            <v>0</v>
          </cell>
        </row>
        <row r="24">
          <cell r="AG24">
            <v>0</v>
          </cell>
        </row>
        <row r="25">
          <cell r="AG25">
            <v>4</v>
          </cell>
        </row>
        <row r="26">
          <cell r="AG26">
            <v>0</v>
          </cell>
        </row>
        <row r="27">
          <cell r="AG27">
            <v>0</v>
          </cell>
        </row>
        <row r="28">
          <cell r="AG28">
            <v>0</v>
          </cell>
        </row>
        <row r="29">
          <cell r="AG29">
            <v>0</v>
          </cell>
        </row>
        <row r="30">
          <cell r="AG30">
            <v>0</v>
          </cell>
        </row>
        <row r="31">
          <cell r="AG31">
            <v>0</v>
          </cell>
        </row>
        <row r="32">
          <cell r="AG32">
            <v>20</v>
          </cell>
        </row>
        <row r="33">
          <cell r="AG33">
            <v>3</v>
          </cell>
        </row>
        <row r="34">
          <cell r="AG34">
            <v>2</v>
          </cell>
        </row>
        <row r="35">
          <cell r="AG35">
            <v>4</v>
          </cell>
        </row>
        <row r="36">
          <cell r="AG36">
            <v>44</v>
          </cell>
        </row>
        <row r="37">
          <cell r="AG37">
            <v>7</v>
          </cell>
        </row>
        <row r="38">
          <cell r="AG38">
            <v>10</v>
          </cell>
        </row>
        <row r="39">
          <cell r="AG39">
            <v>1</v>
          </cell>
        </row>
        <row r="40">
          <cell r="AG40">
            <v>0</v>
          </cell>
        </row>
        <row r="41">
          <cell r="AG41">
            <v>9</v>
          </cell>
        </row>
        <row r="42">
          <cell r="AG42">
            <v>0</v>
          </cell>
        </row>
        <row r="43">
          <cell r="AG43">
            <v>0</v>
          </cell>
        </row>
        <row r="44">
          <cell r="AG44">
            <v>0</v>
          </cell>
        </row>
        <row r="45">
          <cell r="AG45">
            <v>0</v>
          </cell>
        </row>
        <row r="46">
          <cell r="AG46">
            <v>0</v>
          </cell>
        </row>
        <row r="47">
          <cell r="AG47">
            <v>0</v>
          </cell>
        </row>
        <row r="48">
          <cell r="AG48">
            <v>3</v>
          </cell>
        </row>
        <row r="49">
          <cell r="AG49">
            <v>6</v>
          </cell>
        </row>
        <row r="50">
          <cell r="AG50">
            <v>0</v>
          </cell>
        </row>
        <row r="51">
          <cell r="AG51">
            <v>0</v>
          </cell>
        </row>
        <row r="52">
          <cell r="AG52">
            <v>0</v>
          </cell>
        </row>
      </sheetData>
      <sheetData sheetId="1"/>
      <sheetData sheetId="2"/>
      <sheetData sheetId="3"/>
      <sheetData sheetId="4">
        <row r="3">
          <cell r="W3">
            <v>4</v>
          </cell>
        </row>
      </sheetData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MEN"/>
      <sheetName val="SEC-ORI"/>
      <sheetName val="SEC"/>
      <sheetName val="detalle"/>
    </sheetNames>
    <sheetDataSet>
      <sheetData sheetId="0">
        <row r="7">
          <cell r="AG7">
            <v>0</v>
          </cell>
        </row>
        <row r="8">
          <cell r="AG8">
            <v>0</v>
          </cell>
        </row>
        <row r="9">
          <cell r="AG9">
            <v>0</v>
          </cell>
        </row>
        <row r="10">
          <cell r="AG10">
            <v>14</v>
          </cell>
        </row>
        <row r="11">
          <cell r="AG11">
            <v>15</v>
          </cell>
        </row>
        <row r="12">
          <cell r="AG12">
            <v>5</v>
          </cell>
        </row>
        <row r="13">
          <cell r="AG13">
            <v>0</v>
          </cell>
        </row>
        <row r="14">
          <cell r="AG14">
            <v>0</v>
          </cell>
        </row>
        <row r="15">
          <cell r="AG15">
            <v>0</v>
          </cell>
        </row>
        <row r="16">
          <cell r="AG16">
            <v>1</v>
          </cell>
        </row>
        <row r="17">
          <cell r="AG17">
            <v>0</v>
          </cell>
        </row>
        <row r="18">
          <cell r="AG18">
            <v>0</v>
          </cell>
        </row>
        <row r="19">
          <cell r="AG19">
            <v>0</v>
          </cell>
        </row>
        <row r="20">
          <cell r="AG20">
            <v>2</v>
          </cell>
        </row>
        <row r="21">
          <cell r="AG21">
            <v>0</v>
          </cell>
        </row>
        <row r="22">
          <cell r="AG22">
            <v>0</v>
          </cell>
        </row>
        <row r="23">
          <cell r="AG23">
            <v>1</v>
          </cell>
        </row>
        <row r="24">
          <cell r="AG24">
            <v>0</v>
          </cell>
        </row>
        <row r="25">
          <cell r="AG25">
            <v>2</v>
          </cell>
        </row>
        <row r="26">
          <cell r="AG26">
            <v>1</v>
          </cell>
        </row>
        <row r="27">
          <cell r="AG27">
            <v>0</v>
          </cell>
        </row>
        <row r="28">
          <cell r="AG28">
            <v>0</v>
          </cell>
        </row>
        <row r="29">
          <cell r="AG29">
            <v>0</v>
          </cell>
        </row>
        <row r="30">
          <cell r="AG30">
            <v>0</v>
          </cell>
        </row>
        <row r="31">
          <cell r="AG31">
            <v>1</v>
          </cell>
        </row>
        <row r="32">
          <cell r="AG32">
            <v>26</v>
          </cell>
        </row>
        <row r="33">
          <cell r="AG33">
            <v>2</v>
          </cell>
        </row>
        <row r="34">
          <cell r="AG34">
            <v>10</v>
          </cell>
        </row>
        <row r="35">
          <cell r="AG35">
            <v>4</v>
          </cell>
        </row>
        <row r="36">
          <cell r="AG36">
            <v>48</v>
          </cell>
        </row>
        <row r="37">
          <cell r="AG37">
            <v>17</v>
          </cell>
        </row>
        <row r="38">
          <cell r="AG38">
            <v>5</v>
          </cell>
        </row>
        <row r="39">
          <cell r="AG39">
            <v>0</v>
          </cell>
        </row>
        <row r="40">
          <cell r="AG40">
            <v>0</v>
          </cell>
        </row>
        <row r="41">
          <cell r="AG41">
            <v>11</v>
          </cell>
        </row>
        <row r="42">
          <cell r="AG42">
            <v>2</v>
          </cell>
        </row>
        <row r="43">
          <cell r="AG43">
            <v>0</v>
          </cell>
        </row>
        <row r="44">
          <cell r="AG44">
            <v>0</v>
          </cell>
        </row>
        <row r="45">
          <cell r="AG45">
            <v>0</v>
          </cell>
        </row>
        <row r="46">
          <cell r="AG46">
            <v>0</v>
          </cell>
        </row>
        <row r="47">
          <cell r="AG47">
            <v>1</v>
          </cell>
        </row>
        <row r="48">
          <cell r="AG48">
            <v>4</v>
          </cell>
        </row>
        <row r="49">
          <cell r="AG49">
            <v>6</v>
          </cell>
        </row>
        <row r="50">
          <cell r="AG50">
            <v>0</v>
          </cell>
        </row>
        <row r="51">
          <cell r="AG51">
            <v>0</v>
          </cell>
        </row>
        <row r="52">
          <cell r="AG52">
            <v>0</v>
          </cell>
        </row>
      </sheetData>
      <sheetData sheetId="1"/>
      <sheetData sheetId="2"/>
      <sheetData sheetId="3"/>
      <sheetData sheetId="4">
        <row r="3">
          <cell r="W3">
            <v>2</v>
          </cell>
        </row>
      </sheetData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MEN"/>
      <sheetName val="SEC-ORI"/>
      <sheetName val="SEC"/>
      <sheetName val="detalle"/>
    </sheetNames>
    <sheetDataSet>
      <sheetData sheetId="0">
        <row r="7">
          <cell r="AG7">
            <v>2</v>
          </cell>
        </row>
        <row r="8">
          <cell r="AG8">
            <v>0</v>
          </cell>
        </row>
        <row r="9">
          <cell r="AG9">
            <v>1</v>
          </cell>
        </row>
        <row r="10">
          <cell r="AG10">
            <v>12</v>
          </cell>
        </row>
        <row r="11">
          <cell r="AG11">
            <v>18</v>
          </cell>
        </row>
        <row r="12">
          <cell r="AG12">
            <v>4</v>
          </cell>
        </row>
        <row r="13">
          <cell r="AG13">
            <v>1</v>
          </cell>
        </row>
        <row r="14">
          <cell r="AG14">
            <v>0</v>
          </cell>
        </row>
        <row r="15">
          <cell r="AG15">
            <v>0</v>
          </cell>
        </row>
        <row r="16">
          <cell r="AG16">
            <v>2</v>
          </cell>
        </row>
        <row r="17">
          <cell r="AG17">
            <v>0</v>
          </cell>
        </row>
        <row r="18">
          <cell r="AG18">
            <v>3</v>
          </cell>
        </row>
        <row r="19">
          <cell r="AG19">
            <v>0</v>
          </cell>
        </row>
        <row r="20">
          <cell r="AG20">
            <v>1</v>
          </cell>
        </row>
        <row r="21">
          <cell r="AG21">
            <v>0</v>
          </cell>
        </row>
        <row r="22">
          <cell r="AG22">
            <v>0</v>
          </cell>
        </row>
        <row r="23">
          <cell r="AG23">
            <v>0</v>
          </cell>
        </row>
        <row r="24">
          <cell r="AG24">
            <v>0</v>
          </cell>
        </row>
        <row r="25">
          <cell r="AG25">
            <v>1</v>
          </cell>
        </row>
        <row r="26">
          <cell r="AG26">
            <v>4</v>
          </cell>
        </row>
        <row r="27">
          <cell r="AG27">
            <v>0</v>
          </cell>
        </row>
        <row r="28">
          <cell r="AG28">
            <v>0</v>
          </cell>
        </row>
        <row r="29">
          <cell r="AG29">
            <v>0</v>
          </cell>
        </row>
        <row r="30">
          <cell r="AG30">
            <v>0</v>
          </cell>
        </row>
        <row r="31">
          <cell r="AG31">
            <v>1</v>
          </cell>
        </row>
        <row r="32">
          <cell r="AG32">
            <v>10</v>
          </cell>
        </row>
        <row r="33">
          <cell r="AG33">
            <v>7</v>
          </cell>
        </row>
        <row r="34">
          <cell r="AG34">
            <v>4</v>
          </cell>
        </row>
        <row r="35">
          <cell r="AG35">
            <v>11</v>
          </cell>
        </row>
        <row r="36">
          <cell r="AG36">
            <v>41</v>
          </cell>
        </row>
        <row r="37">
          <cell r="AG37">
            <v>11</v>
          </cell>
        </row>
        <row r="38">
          <cell r="AG38">
            <v>2</v>
          </cell>
        </row>
        <row r="39">
          <cell r="AG39">
            <v>1</v>
          </cell>
        </row>
        <row r="40">
          <cell r="AG40">
            <v>0</v>
          </cell>
        </row>
        <row r="41">
          <cell r="AG41">
            <v>7</v>
          </cell>
        </row>
        <row r="42">
          <cell r="AG42">
            <v>1</v>
          </cell>
        </row>
        <row r="43">
          <cell r="AG43">
            <v>0</v>
          </cell>
        </row>
        <row r="44">
          <cell r="AG44">
            <v>0</v>
          </cell>
        </row>
        <row r="45">
          <cell r="AG45">
            <v>0</v>
          </cell>
        </row>
        <row r="46">
          <cell r="AG46">
            <v>0</v>
          </cell>
        </row>
        <row r="47">
          <cell r="AG47">
            <v>2</v>
          </cell>
        </row>
        <row r="48">
          <cell r="AG48">
            <v>11</v>
          </cell>
        </row>
        <row r="49">
          <cell r="AG49">
            <v>9</v>
          </cell>
        </row>
        <row r="50">
          <cell r="AG50">
            <v>0</v>
          </cell>
        </row>
        <row r="51">
          <cell r="AG51">
            <v>0</v>
          </cell>
        </row>
        <row r="52">
          <cell r="AG52">
            <v>0</v>
          </cell>
        </row>
      </sheetData>
      <sheetData sheetId="1"/>
      <sheetData sheetId="2"/>
      <sheetData sheetId="3"/>
      <sheetData sheetId="4">
        <row r="3">
          <cell r="AO3">
            <v>36</v>
          </cell>
        </row>
      </sheetData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MEN"/>
      <sheetName val="SEC-ORI"/>
      <sheetName val="SEC"/>
      <sheetName val="detalle"/>
    </sheetNames>
    <sheetDataSet>
      <sheetData sheetId="0">
        <row r="7">
          <cell r="AG7">
            <v>25</v>
          </cell>
        </row>
        <row r="8">
          <cell r="AG8">
            <v>1</v>
          </cell>
        </row>
        <row r="9">
          <cell r="AG9">
            <v>3</v>
          </cell>
        </row>
        <row r="10">
          <cell r="AG10">
            <v>22</v>
          </cell>
        </row>
        <row r="11">
          <cell r="AG11">
            <v>21</v>
          </cell>
        </row>
        <row r="12">
          <cell r="AG12">
            <v>3</v>
          </cell>
        </row>
        <row r="13">
          <cell r="AG13">
            <v>0</v>
          </cell>
        </row>
        <row r="14">
          <cell r="AG14">
            <v>0</v>
          </cell>
        </row>
        <row r="15">
          <cell r="AG15">
            <v>0</v>
          </cell>
        </row>
        <row r="16">
          <cell r="AG16">
            <v>1</v>
          </cell>
        </row>
        <row r="17">
          <cell r="AG17">
            <v>0</v>
          </cell>
        </row>
        <row r="18">
          <cell r="AG18">
            <v>5</v>
          </cell>
        </row>
        <row r="19">
          <cell r="AG19">
            <v>0</v>
          </cell>
        </row>
        <row r="20">
          <cell r="AG20">
            <v>0</v>
          </cell>
        </row>
        <row r="21">
          <cell r="AG21">
            <v>0</v>
          </cell>
        </row>
        <row r="22">
          <cell r="AG22">
            <v>0</v>
          </cell>
        </row>
        <row r="23">
          <cell r="AG23">
            <v>2</v>
          </cell>
        </row>
        <row r="24">
          <cell r="AG24">
            <v>0</v>
          </cell>
        </row>
        <row r="25">
          <cell r="AG25">
            <v>1</v>
          </cell>
        </row>
        <row r="26">
          <cell r="AG26">
            <v>0</v>
          </cell>
        </row>
        <row r="27">
          <cell r="AG27">
            <v>0</v>
          </cell>
        </row>
        <row r="28">
          <cell r="AG28">
            <v>0</v>
          </cell>
        </row>
        <row r="29">
          <cell r="AG29">
            <v>0</v>
          </cell>
        </row>
        <row r="30">
          <cell r="AG30">
            <v>0</v>
          </cell>
        </row>
        <row r="31">
          <cell r="AG31">
            <v>1</v>
          </cell>
        </row>
        <row r="32">
          <cell r="AG32">
            <v>4</v>
          </cell>
        </row>
        <row r="33">
          <cell r="AG33">
            <v>13</v>
          </cell>
        </row>
        <row r="34">
          <cell r="AG34">
            <v>2</v>
          </cell>
        </row>
        <row r="35">
          <cell r="AG35">
            <v>4</v>
          </cell>
        </row>
        <row r="36">
          <cell r="AG36">
            <v>63</v>
          </cell>
        </row>
        <row r="37">
          <cell r="AG37">
            <v>19</v>
          </cell>
        </row>
        <row r="38">
          <cell r="AG38">
            <v>5</v>
          </cell>
        </row>
        <row r="39">
          <cell r="AG39">
            <v>1</v>
          </cell>
        </row>
        <row r="40">
          <cell r="AG40">
            <v>0</v>
          </cell>
        </row>
        <row r="41">
          <cell r="AG41">
            <v>9</v>
          </cell>
        </row>
        <row r="42">
          <cell r="AG42">
            <v>2</v>
          </cell>
        </row>
        <row r="43">
          <cell r="AG43">
            <v>0</v>
          </cell>
        </row>
        <row r="44">
          <cell r="AG44">
            <v>0</v>
          </cell>
        </row>
        <row r="45">
          <cell r="AG45">
            <v>0</v>
          </cell>
        </row>
        <row r="46">
          <cell r="AG46">
            <v>1</v>
          </cell>
        </row>
        <row r="47">
          <cell r="AG47">
            <v>1</v>
          </cell>
        </row>
        <row r="48">
          <cell r="AG48">
            <v>5</v>
          </cell>
        </row>
        <row r="49">
          <cell r="AG49">
            <v>11</v>
          </cell>
        </row>
        <row r="50">
          <cell r="AG50">
            <v>0</v>
          </cell>
        </row>
        <row r="51">
          <cell r="AG51">
            <v>0</v>
          </cell>
        </row>
        <row r="52">
          <cell r="AG52">
            <v>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MEN"/>
      <sheetName val="SEC-ORI"/>
      <sheetName val="SEC"/>
      <sheetName val="detalle"/>
    </sheetNames>
    <sheetDataSet>
      <sheetData sheetId="0">
        <row r="7">
          <cell r="AG7">
            <v>94</v>
          </cell>
        </row>
        <row r="8">
          <cell r="AG8">
            <v>13</v>
          </cell>
        </row>
        <row r="9">
          <cell r="AG9">
            <v>10</v>
          </cell>
        </row>
        <row r="10">
          <cell r="AG10">
            <v>13</v>
          </cell>
        </row>
        <row r="11">
          <cell r="AG11">
            <v>25</v>
          </cell>
        </row>
        <row r="12">
          <cell r="AG12">
            <v>4</v>
          </cell>
        </row>
        <row r="13">
          <cell r="AG13">
            <v>0</v>
          </cell>
        </row>
        <row r="14">
          <cell r="AG14">
            <v>0</v>
          </cell>
        </row>
        <row r="15">
          <cell r="AG15">
            <v>1</v>
          </cell>
        </row>
        <row r="16">
          <cell r="AG16">
            <v>1</v>
          </cell>
        </row>
        <row r="17">
          <cell r="AG17">
            <v>2</v>
          </cell>
        </row>
        <row r="18">
          <cell r="AG18">
            <v>3</v>
          </cell>
        </row>
        <row r="19">
          <cell r="AG19">
            <v>0</v>
          </cell>
        </row>
        <row r="20">
          <cell r="AG20">
            <v>1</v>
          </cell>
        </row>
        <row r="21">
          <cell r="AG21">
            <v>0</v>
          </cell>
        </row>
        <row r="22">
          <cell r="AG22">
            <v>0</v>
          </cell>
        </row>
        <row r="23">
          <cell r="AG23">
            <v>1</v>
          </cell>
        </row>
        <row r="24">
          <cell r="AG24">
            <v>0</v>
          </cell>
        </row>
        <row r="25">
          <cell r="AG25">
            <v>7</v>
          </cell>
        </row>
        <row r="26">
          <cell r="AG26">
            <v>2</v>
          </cell>
        </row>
        <row r="27">
          <cell r="AG27">
            <v>0</v>
          </cell>
        </row>
        <row r="28">
          <cell r="AG28">
            <v>1</v>
          </cell>
        </row>
        <row r="29">
          <cell r="AG29">
            <v>0</v>
          </cell>
        </row>
        <row r="30">
          <cell r="AG30">
            <v>3</v>
          </cell>
        </row>
        <row r="31">
          <cell r="AG31">
            <v>0</v>
          </cell>
        </row>
        <row r="32">
          <cell r="AG32">
            <v>3</v>
          </cell>
        </row>
        <row r="33">
          <cell r="AG33">
            <v>23</v>
          </cell>
        </row>
        <row r="34">
          <cell r="AG34">
            <v>3</v>
          </cell>
        </row>
        <row r="35">
          <cell r="AG35">
            <v>4</v>
          </cell>
        </row>
        <row r="36">
          <cell r="AG36">
            <v>90</v>
          </cell>
        </row>
        <row r="37">
          <cell r="AG37">
            <v>19</v>
          </cell>
        </row>
        <row r="38">
          <cell r="AG38">
            <v>6</v>
          </cell>
        </row>
        <row r="39">
          <cell r="AG39">
            <v>2</v>
          </cell>
        </row>
        <row r="40">
          <cell r="AG40">
            <v>1</v>
          </cell>
        </row>
        <row r="41">
          <cell r="AG41">
            <v>11</v>
          </cell>
        </row>
        <row r="42">
          <cell r="AG42">
            <v>3</v>
          </cell>
        </row>
        <row r="43">
          <cell r="AG43">
            <v>0</v>
          </cell>
        </row>
        <row r="44">
          <cell r="AG44">
            <v>0</v>
          </cell>
        </row>
        <row r="45">
          <cell r="AG45">
            <v>0</v>
          </cell>
        </row>
        <row r="46">
          <cell r="AG46">
            <v>0</v>
          </cell>
        </row>
        <row r="47">
          <cell r="AG47">
            <v>0</v>
          </cell>
        </row>
        <row r="48">
          <cell r="AG48">
            <v>4</v>
          </cell>
        </row>
        <row r="49">
          <cell r="AG49">
            <v>17</v>
          </cell>
        </row>
        <row r="50">
          <cell r="AG50">
            <v>0</v>
          </cell>
        </row>
        <row r="51">
          <cell r="AG51">
            <v>0</v>
          </cell>
        </row>
        <row r="52">
          <cell r="AG52">
            <v>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MEN"/>
      <sheetName val="SEC-ORI"/>
      <sheetName val="SEC"/>
      <sheetName val="detalle"/>
    </sheetNames>
    <sheetDataSet>
      <sheetData sheetId="0">
        <row r="7">
          <cell r="AG7">
            <v>245</v>
          </cell>
        </row>
        <row r="8">
          <cell r="AG8">
            <v>24</v>
          </cell>
        </row>
        <row r="9">
          <cell r="AG9">
            <v>11</v>
          </cell>
        </row>
        <row r="10">
          <cell r="AG10">
            <v>14</v>
          </cell>
        </row>
        <row r="11">
          <cell r="AG11">
            <v>41</v>
          </cell>
        </row>
        <row r="12">
          <cell r="AG12">
            <v>7</v>
          </cell>
        </row>
        <row r="13">
          <cell r="AG13">
            <v>2</v>
          </cell>
        </row>
        <row r="14">
          <cell r="AG14">
            <v>0</v>
          </cell>
        </row>
        <row r="15">
          <cell r="AG15">
            <v>1</v>
          </cell>
        </row>
        <row r="16">
          <cell r="AG16">
            <v>2</v>
          </cell>
        </row>
        <row r="17">
          <cell r="AG17">
            <v>0</v>
          </cell>
        </row>
        <row r="18">
          <cell r="AG18">
            <v>6</v>
          </cell>
        </row>
        <row r="19">
          <cell r="AG19">
            <v>0</v>
          </cell>
        </row>
        <row r="20">
          <cell r="AG20">
            <v>1</v>
          </cell>
        </row>
        <row r="21">
          <cell r="AG21">
            <v>0</v>
          </cell>
        </row>
        <row r="22">
          <cell r="AG22">
            <v>1</v>
          </cell>
        </row>
        <row r="23">
          <cell r="AG23">
            <v>2</v>
          </cell>
        </row>
        <row r="24">
          <cell r="AG24">
            <v>0</v>
          </cell>
        </row>
        <row r="25">
          <cell r="AG25">
            <v>8</v>
          </cell>
        </row>
        <row r="26">
          <cell r="AG26">
            <v>3</v>
          </cell>
        </row>
        <row r="27">
          <cell r="AG27">
            <v>0</v>
          </cell>
        </row>
        <row r="28">
          <cell r="AG28">
            <v>1</v>
          </cell>
        </row>
        <row r="29">
          <cell r="AG29">
            <v>0</v>
          </cell>
        </row>
        <row r="30">
          <cell r="AG30">
            <v>1</v>
          </cell>
        </row>
        <row r="31">
          <cell r="AG31">
            <v>0</v>
          </cell>
        </row>
        <row r="32">
          <cell r="AG32">
            <v>10</v>
          </cell>
        </row>
        <row r="33">
          <cell r="AG33">
            <v>34</v>
          </cell>
        </row>
        <row r="34">
          <cell r="AG34">
            <v>2</v>
          </cell>
        </row>
        <row r="35">
          <cell r="AG35">
            <v>4</v>
          </cell>
        </row>
        <row r="36">
          <cell r="AG36">
            <v>79</v>
          </cell>
        </row>
        <row r="37">
          <cell r="AG37">
            <v>14</v>
          </cell>
        </row>
        <row r="38">
          <cell r="AG38">
            <v>2</v>
          </cell>
        </row>
        <row r="39">
          <cell r="AG39">
            <v>2</v>
          </cell>
        </row>
        <row r="40">
          <cell r="AG40">
            <v>1</v>
          </cell>
        </row>
        <row r="41">
          <cell r="AG41">
            <v>3</v>
          </cell>
        </row>
        <row r="42">
          <cell r="AG42">
            <v>8</v>
          </cell>
        </row>
        <row r="43">
          <cell r="AG43">
            <v>0</v>
          </cell>
        </row>
        <row r="44">
          <cell r="AG44">
            <v>0</v>
          </cell>
        </row>
        <row r="45">
          <cell r="AG45">
            <v>0</v>
          </cell>
        </row>
        <row r="46">
          <cell r="AG46">
            <v>0</v>
          </cell>
        </row>
        <row r="47">
          <cell r="AG47">
            <v>0</v>
          </cell>
        </row>
        <row r="48">
          <cell r="AG48">
            <v>0</v>
          </cell>
        </row>
        <row r="49">
          <cell r="AG49">
            <v>32</v>
          </cell>
        </row>
        <row r="50">
          <cell r="AG50">
            <v>0</v>
          </cell>
        </row>
        <row r="51">
          <cell r="AG51">
            <v>0</v>
          </cell>
        </row>
        <row r="52">
          <cell r="AG52">
            <v>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MEN"/>
      <sheetName val="SEC-ORI"/>
      <sheetName val="SEC"/>
      <sheetName val="detalle"/>
    </sheetNames>
    <sheetDataSet>
      <sheetData sheetId="0">
        <row r="7">
          <cell r="AG7">
            <v>282</v>
          </cell>
        </row>
        <row r="8">
          <cell r="AG8">
            <v>46</v>
          </cell>
        </row>
        <row r="9">
          <cell r="AG9">
            <v>9</v>
          </cell>
        </row>
        <row r="10">
          <cell r="AG10">
            <v>17</v>
          </cell>
        </row>
        <row r="11">
          <cell r="AG11">
            <v>41</v>
          </cell>
        </row>
        <row r="12">
          <cell r="AG12">
            <v>5</v>
          </cell>
        </row>
        <row r="13">
          <cell r="AG13">
            <v>0</v>
          </cell>
        </row>
        <row r="14">
          <cell r="AG14">
            <v>0</v>
          </cell>
        </row>
        <row r="15">
          <cell r="AG15">
            <v>0</v>
          </cell>
        </row>
        <row r="16">
          <cell r="AG16">
            <v>2</v>
          </cell>
        </row>
        <row r="17">
          <cell r="AG17">
            <v>0</v>
          </cell>
        </row>
        <row r="18">
          <cell r="AG18">
            <v>3</v>
          </cell>
        </row>
        <row r="19">
          <cell r="AG19">
            <v>0</v>
          </cell>
        </row>
        <row r="20">
          <cell r="AG20">
            <v>0</v>
          </cell>
        </row>
        <row r="21">
          <cell r="AG21">
            <v>0</v>
          </cell>
        </row>
        <row r="22">
          <cell r="AG22">
            <v>0</v>
          </cell>
        </row>
        <row r="23">
          <cell r="AG23">
            <v>1</v>
          </cell>
        </row>
        <row r="24">
          <cell r="AG24">
            <v>0</v>
          </cell>
        </row>
        <row r="25">
          <cell r="AG25">
            <v>2</v>
          </cell>
        </row>
        <row r="26">
          <cell r="AG26">
            <v>7</v>
          </cell>
        </row>
        <row r="27">
          <cell r="AG27">
            <v>0</v>
          </cell>
        </row>
        <row r="28">
          <cell r="AG28">
            <v>0</v>
          </cell>
        </row>
        <row r="29">
          <cell r="AG29">
            <v>0</v>
          </cell>
        </row>
        <row r="30">
          <cell r="AG30">
            <v>2</v>
          </cell>
        </row>
        <row r="31">
          <cell r="AG31">
            <v>0</v>
          </cell>
        </row>
        <row r="32">
          <cell r="AG32">
            <v>6</v>
          </cell>
        </row>
        <row r="33">
          <cell r="AG33">
            <v>43</v>
          </cell>
        </row>
        <row r="34">
          <cell r="AG34">
            <v>1</v>
          </cell>
        </row>
        <row r="35">
          <cell r="AG35">
            <v>3</v>
          </cell>
        </row>
        <row r="36">
          <cell r="AG36">
            <v>70</v>
          </cell>
        </row>
        <row r="37">
          <cell r="AG37">
            <v>11</v>
          </cell>
        </row>
        <row r="38">
          <cell r="AG38">
            <v>4</v>
          </cell>
        </row>
        <row r="39">
          <cell r="AG39">
            <v>0</v>
          </cell>
        </row>
        <row r="40">
          <cell r="AG40">
            <v>0</v>
          </cell>
        </row>
        <row r="41">
          <cell r="AG41">
            <v>6</v>
          </cell>
        </row>
        <row r="42">
          <cell r="AG42">
            <v>3</v>
          </cell>
        </row>
        <row r="43">
          <cell r="AG43">
            <v>0</v>
          </cell>
        </row>
        <row r="44">
          <cell r="AG44">
            <v>0</v>
          </cell>
        </row>
        <row r="45">
          <cell r="AG45">
            <v>0</v>
          </cell>
        </row>
        <row r="46">
          <cell r="AG46">
            <v>0</v>
          </cell>
        </row>
        <row r="47">
          <cell r="AG47">
            <v>1</v>
          </cell>
        </row>
        <row r="48">
          <cell r="AG48">
            <v>3</v>
          </cell>
        </row>
        <row r="49">
          <cell r="AG49">
            <v>24</v>
          </cell>
        </row>
        <row r="50">
          <cell r="AG50">
            <v>0</v>
          </cell>
        </row>
        <row r="51">
          <cell r="AG51">
            <v>0</v>
          </cell>
        </row>
        <row r="52">
          <cell r="AG52">
            <v>0</v>
          </cell>
        </row>
      </sheetData>
      <sheetData sheetId="1"/>
      <sheetData sheetId="2"/>
      <sheetData sheetId="3"/>
      <sheetData sheetId="4">
        <row r="3">
          <cell r="AO3">
            <v>52</v>
          </cell>
        </row>
      </sheetData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MEN"/>
      <sheetName val="SEC-ORI"/>
      <sheetName val="SEC"/>
      <sheetName val="detalle"/>
    </sheetNames>
    <sheetDataSet>
      <sheetData sheetId="0">
        <row r="7">
          <cell r="AG7">
            <v>382</v>
          </cell>
        </row>
        <row r="8">
          <cell r="AG8">
            <v>89</v>
          </cell>
        </row>
        <row r="9">
          <cell r="AG9">
            <v>15</v>
          </cell>
        </row>
        <row r="10">
          <cell r="AG10">
            <v>27</v>
          </cell>
        </row>
        <row r="11">
          <cell r="AG11">
            <v>49</v>
          </cell>
        </row>
        <row r="12">
          <cell r="AG12">
            <v>7</v>
          </cell>
        </row>
        <row r="13">
          <cell r="AG13">
            <v>1</v>
          </cell>
        </row>
        <row r="14">
          <cell r="AG14">
            <v>0</v>
          </cell>
        </row>
        <row r="15">
          <cell r="AG15">
            <v>0</v>
          </cell>
        </row>
        <row r="16">
          <cell r="AG16">
            <v>3</v>
          </cell>
        </row>
        <row r="17">
          <cell r="AG17">
            <v>1</v>
          </cell>
        </row>
        <row r="18">
          <cell r="AG18">
            <v>6</v>
          </cell>
        </row>
        <row r="19">
          <cell r="AG19">
            <v>0</v>
          </cell>
        </row>
        <row r="20">
          <cell r="AG20">
            <v>1</v>
          </cell>
        </row>
        <row r="21">
          <cell r="AG21">
            <v>0</v>
          </cell>
        </row>
        <row r="22">
          <cell r="AG22">
            <v>0</v>
          </cell>
        </row>
        <row r="23">
          <cell r="AG23">
            <v>0</v>
          </cell>
        </row>
        <row r="24">
          <cell r="AG24">
            <v>0</v>
          </cell>
        </row>
        <row r="25">
          <cell r="AG25">
            <v>3</v>
          </cell>
        </row>
        <row r="26">
          <cell r="AG26">
            <v>2</v>
          </cell>
        </row>
        <row r="27">
          <cell r="AG27">
            <v>0</v>
          </cell>
        </row>
        <row r="28">
          <cell r="AG28">
            <v>0</v>
          </cell>
        </row>
        <row r="29">
          <cell r="AG29">
            <v>0</v>
          </cell>
        </row>
        <row r="30">
          <cell r="AG30">
            <v>2</v>
          </cell>
        </row>
        <row r="31">
          <cell r="AG31">
            <v>1</v>
          </cell>
        </row>
        <row r="32">
          <cell r="AG32">
            <v>4</v>
          </cell>
        </row>
        <row r="33">
          <cell r="AG33">
            <v>39</v>
          </cell>
        </row>
        <row r="34">
          <cell r="AG34">
            <v>3</v>
          </cell>
        </row>
        <row r="35">
          <cell r="AG35">
            <v>3</v>
          </cell>
        </row>
        <row r="36">
          <cell r="AG36">
            <v>54</v>
          </cell>
        </row>
        <row r="37">
          <cell r="AG37">
            <v>13</v>
          </cell>
        </row>
        <row r="38">
          <cell r="AG38">
            <v>0</v>
          </cell>
        </row>
        <row r="39">
          <cell r="AG39">
            <v>1</v>
          </cell>
        </row>
        <row r="40">
          <cell r="AG40">
            <v>0</v>
          </cell>
        </row>
        <row r="41">
          <cell r="AG41">
            <v>14</v>
          </cell>
        </row>
        <row r="42">
          <cell r="AG42">
            <v>1</v>
          </cell>
        </row>
        <row r="43">
          <cell r="AG43">
            <v>0</v>
          </cell>
        </row>
        <row r="44">
          <cell r="AG44">
            <v>0</v>
          </cell>
        </row>
        <row r="45">
          <cell r="AG45">
            <v>0</v>
          </cell>
        </row>
        <row r="46">
          <cell r="AG46">
            <v>0</v>
          </cell>
        </row>
        <row r="47">
          <cell r="AG47">
            <v>1</v>
          </cell>
        </row>
        <row r="48">
          <cell r="AG48">
            <v>6</v>
          </cell>
        </row>
        <row r="49">
          <cell r="AG49">
            <v>40</v>
          </cell>
        </row>
        <row r="50">
          <cell r="AG50">
            <v>0</v>
          </cell>
        </row>
        <row r="51">
          <cell r="AG51">
            <v>0</v>
          </cell>
        </row>
        <row r="52">
          <cell r="AG52">
            <v>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MEN"/>
      <sheetName val="SEC-ORI"/>
      <sheetName val="SEC"/>
      <sheetName val="detalle"/>
    </sheetNames>
    <sheetDataSet>
      <sheetData sheetId="0">
        <row r="7">
          <cell r="AG7">
            <v>214</v>
          </cell>
        </row>
        <row r="8">
          <cell r="AG8">
            <v>38</v>
          </cell>
        </row>
        <row r="9">
          <cell r="AG9">
            <v>8</v>
          </cell>
        </row>
        <row r="10">
          <cell r="AG10">
            <v>18</v>
          </cell>
        </row>
        <row r="11">
          <cell r="AG11">
            <v>35</v>
          </cell>
        </row>
        <row r="12">
          <cell r="AG12">
            <v>6</v>
          </cell>
        </row>
        <row r="13">
          <cell r="AG13">
            <v>3</v>
          </cell>
        </row>
        <row r="14">
          <cell r="AG14">
            <v>0</v>
          </cell>
        </row>
        <row r="15">
          <cell r="AG15">
            <v>1</v>
          </cell>
        </row>
        <row r="16">
          <cell r="AG16">
            <v>5</v>
          </cell>
        </row>
        <row r="17">
          <cell r="AG17">
            <v>0</v>
          </cell>
        </row>
        <row r="18">
          <cell r="AG18">
            <v>1</v>
          </cell>
        </row>
        <row r="19">
          <cell r="AG19">
            <v>1</v>
          </cell>
        </row>
        <row r="20">
          <cell r="AG20">
            <v>2</v>
          </cell>
        </row>
        <row r="21">
          <cell r="AG21">
            <v>0</v>
          </cell>
        </row>
        <row r="22">
          <cell r="AG22">
            <v>0</v>
          </cell>
        </row>
        <row r="23">
          <cell r="AG23">
            <v>0</v>
          </cell>
        </row>
        <row r="24">
          <cell r="AG24">
            <v>0</v>
          </cell>
        </row>
        <row r="25">
          <cell r="AG25">
            <v>7</v>
          </cell>
        </row>
        <row r="26">
          <cell r="AG26">
            <v>4</v>
          </cell>
        </row>
        <row r="27">
          <cell r="AG27">
            <v>0</v>
          </cell>
        </row>
        <row r="28">
          <cell r="AG28">
            <v>0</v>
          </cell>
        </row>
        <row r="29">
          <cell r="AG29">
            <v>0</v>
          </cell>
        </row>
        <row r="30">
          <cell r="AG30">
            <v>0</v>
          </cell>
        </row>
        <row r="31">
          <cell r="AG31">
            <v>0</v>
          </cell>
        </row>
        <row r="32">
          <cell r="AG32">
            <v>4</v>
          </cell>
        </row>
        <row r="33">
          <cell r="AG33">
            <v>28</v>
          </cell>
        </row>
        <row r="34">
          <cell r="AG34">
            <v>4</v>
          </cell>
        </row>
        <row r="35">
          <cell r="AG35">
            <v>6</v>
          </cell>
        </row>
        <row r="36">
          <cell r="AG36">
            <v>79</v>
          </cell>
        </row>
        <row r="37">
          <cell r="AG37">
            <v>9</v>
          </cell>
        </row>
        <row r="38">
          <cell r="AG38">
            <v>4</v>
          </cell>
        </row>
        <row r="39">
          <cell r="AG39">
            <v>1</v>
          </cell>
        </row>
        <row r="40">
          <cell r="AG40">
            <v>0</v>
          </cell>
        </row>
        <row r="41">
          <cell r="AG41">
            <v>3</v>
          </cell>
        </row>
        <row r="42">
          <cell r="AG42">
            <v>1</v>
          </cell>
        </row>
        <row r="43">
          <cell r="AG43">
            <v>0</v>
          </cell>
        </row>
        <row r="44">
          <cell r="AG44">
            <v>0</v>
          </cell>
        </row>
        <row r="45">
          <cell r="AG45">
            <v>0</v>
          </cell>
        </row>
        <row r="46">
          <cell r="AG46">
            <v>1</v>
          </cell>
        </row>
        <row r="47">
          <cell r="AG47">
            <v>1</v>
          </cell>
        </row>
        <row r="48">
          <cell r="AG48">
            <v>3</v>
          </cell>
        </row>
        <row r="49">
          <cell r="AG49">
            <v>27</v>
          </cell>
        </row>
        <row r="50">
          <cell r="AG50">
            <v>0</v>
          </cell>
        </row>
        <row r="51">
          <cell r="AG51">
            <v>0</v>
          </cell>
        </row>
        <row r="52">
          <cell r="AG52">
            <v>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MEN"/>
      <sheetName val="SEC-ORI"/>
      <sheetName val="SEC"/>
      <sheetName val="detalle"/>
    </sheetNames>
    <sheetDataSet>
      <sheetData sheetId="0">
        <row r="7">
          <cell r="AG7">
            <v>5</v>
          </cell>
        </row>
        <row r="8">
          <cell r="AG8">
            <v>3</v>
          </cell>
        </row>
        <row r="9">
          <cell r="AG9">
            <v>0</v>
          </cell>
        </row>
        <row r="10">
          <cell r="AG10">
            <v>27</v>
          </cell>
        </row>
        <row r="11">
          <cell r="AG11">
            <v>15</v>
          </cell>
        </row>
        <row r="12">
          <cell r="AG12">
            <v>2</v>
          </cell>
        </row>
        <row r="13">
          <cell r="AG13">
            <v>0</v>
          </cell>
        </row>
        <row r="14">
          <cell r="AG14">
            <v>0</v>
          </cell>
        </row>
        <row r="15">
          <cell r="AG15">
            <v>1</v>
          </cell>
        </row>
        <row r="16">
          <cell r="AG16">
            <v>5</v>
          </cell>
        </row>
        <row r="17">
          <cell r="AG17">
            <v>0</v>
          </cell>
        </row>
        <row r="18">
          <cell r="AG18">
            <v>1</v>
          </cell>
        </row>
        <row r="19">
          <cell r="AG19">
            <v>0</v>
          </cell>
        </row>
        <row r="20">
          <cell r="AG20">
            <v>1</v>
          </cell>
        </row>
        <row r="21">
          <cell r="AG21">
            <v>0</v>
          </cell>
        </row>
        <row r="22">
          <cell r="AG22">
            <v>0</v>
          </cell>
        </row>
        <row r="23">
          <cell r="AG23">
            <v>0</v>
          </cell>
        </row>
        <row r="24">
          <cell r="AG24">
            <v>0</v>
          </cell>
        </row>
        <row r="25">
          <cell r="AG25">
            <v>1</v>
          </cell>
        </row>
        <row r="26">
          <cell r="AG26">
            <v>0</v>
          </cell>
        </row>
        <row r="27">
          <cell r="AG27">
            <v>0</v>
          </cell>
        </row>
        <row r="28">
          <cell r="AG28">
            <v>0</v>
          </cell>
        </row>
        <row r="29">
          <cell r="AG29">
            <v>0</v>
          </cell>
        </row>
        <row r="30">
          <cell r="AG30">
            <v>0</v>
          </cell>
        </row>
        <row r="31">
          <cell r="AG31">
            <v>0</v>
          </cell>
        </row>
        <row r="32">
          <cell r="AG32">
            <v>9</v>
          </cell>
        </row>
        <row r="33">
          <cell r="AG33">
            <v>4</v>
          </cell>
        </row>
        <row r="34">
          <cell r="AG34">
            <v>1</v>
          </cell>
        </row>
        <row r="35">
          <cell r="AG35">
            <v>8</v>
          </cell>
        </row>
        <row r="36">
          <cell r="AG36">
            <v>76</v>
          </cell>
        </row>
        <row r="37">
          <cell r="AG37">
            <v>6</v>
          </cell>
        </row>
        <row r="38">
          <cell r="AG38">
            <v>4</v>
          </cell>
        </row>
        <row r="39">
          <cell r="AG39">
            <v>0</v>
          </cell>
        </row>
        <row r="40">
          <cell r="AG40">
            <v>0</v>
          </cell>
        </row>
        <row r="41">
          <cell r="AG41">
            <v>14</v>
          </cell>
        </row>
        <row r="42">
          <cell r="AG42">
            <v>3</v>
          </cell>
        </row>
        <row r="43">
          <cell r="AG43">
            <v>0</v>
          </cell>
        </row>
        <row r="44">
          <cell r="AG44">
            <v>0</v>
          </cell>
        </row>
        <row r="45">
          <cell r="AG45">
            <v>0</v>
          </cell>
        </row>
        <row r="46">
          <cell r="AG46">
            <v>0</v>
          </cell>
        </row>
        <row r="47">
          <cell r="AG47">
            <v>0</v>
          </cell>
        </row>
        <row r="48">
          <cell r="AG48">
            <v>2</v>
          </cell>
        </row>
        <row r="49">
          <cell r="AG49">
            <v>8</v>
          </cell>
        </row>
        <row r="50">
          <cell r="AG50">
            <v>0</v>
          </cell>
        </row>
        <row r="51">
          <cell r="AG51">
            <v>0</v>
          </cell>
        </row>
        <row r="52">
          <cell r="AG52">
            <v>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MEN"/>
      <sheetName val="SEC-ORI"/>
      <sheetName val="SEC"/>
      <sheetName val="detalle"/>
    </sheetNames>
    <sheetDataSet>
      <sheetData sheetId="0">
        <row r="7">
          <cell r="AG7">
            <v>0</v>
          </cell>
        </row>
        <row r="8">
          <cell r="AG8">
            <v>0</v>
          </cell>
        </row>
        <row r="9">
          <cell r="AG9">
            <v>1</v>
          </cell>
        </row>
        <row r="10">
          <cell r="AG10">
            <v>8</v>
          </cell>
        </row>
        <row r="11">
          <cell r="AG11">
            <v>18</v>
          </cell>
        </row>
        <row r="12">
          <cell r="AG12">
            <v>4</v>
          </cell>
        </row>
        <row r="13">
          <cell r="AG13">
            <v>3</v>
          </cell>
        </row>
        <row r="14">
          <cell r="AG14">
            <v>0</v>
          </cell>
        </row>
        <row r="15">
          <cell r="AG15">
            <v>0</v>
          </cell>
        </row>
        <row r="16">
          <cell r="AG16">
            <v>2</v>
          </cell>
        </row>
        <row r="17">
          <cell r="AG17">
            <v>1</v>
          </cell>
        </row>
        <row r="18">
          <cell r="AG18">
            <v>1</v>
          </cell>
        </row>
        <row r="19">
          <cell r="AG19">
            <v>3</v>
          </cell>
        </row>
        <row r="20">
          <cell r="AG20">
            <v>0</v>
          </cell>
        </row>
        <row r="21">
          <cell r="AG21">
            <v>0</v>
          </cell>
        </row>
        <row r="22">
          <cell r="AG22">
            <v>0</v>
          </cell>
        </row>
        <row r="23">
          <cell r="AG23">
            <v>0</v>
          </cell>
        </row>
        <row r="24">
          <cell r="AG24">
            <v>4</v>
          </cell>
        </row>
        <row r="25">
          <cell r="AG25">
            <v>1</v>
          </cell>
        </row>
        <row r="26">
          <cell r="AG26">
            <v>0</v>
          </cell>
        </row>
        <row r="27">
          <cell r="AG27">
            <v>0</v>
          </cell>
        </row>
        <row r="28">
          <cell r="AG28">
            <v>0</v>
          </cell>
        </row>
        <row r="29">
          <cell r="AG29">
            <v>1</v>
          </cell>
        </row>
        <row r="30">
          <cell r="AG30">
            <v>0</v>
          </cell>
        </row>
        <row r="31">
          <cell r="AG31">
            <v>46</v>
          </cell>
        </row>
        <row r="32">
          <cell r="AG32">
            <v>3</v>
          </cell>
        </row>
        <row r="33">
          <cell r="AG33">
            <v>7</v>
          </cell>
        </row>
        <row r="34">
          <cell r="AG34">
            <v>41</v>
          </cell>
        </row>
        <row r="35">
          <cell r="AG35">
            <v>52</v>
          </cell>
        </row>
        <row r="36">
          <cell r="AG36">
            <v>26</v>
          </cell>
        </row>
        <row r="37">
          <cell r="AG37">
            <v>6</v>
          </cell>
        </row>
        <row r="38">
          <cell r="AG38">
            <v>2</v>
          </cell>
        </row>
        <row r="39">
          <cell r="AG39">
            <v>0</v>
          </cell>
        </row>
        <row r="40">
          <cell r="AG40">
            <v>16</v>
          </cell>
        </row>
        <row r="41">
          <cell r="AG41">
            <v>50</v>
          </cell>
        </row>
        <row r="42">
          <cell r="AG42">
            <v>0</v>
          </cell>
        </row>
        <row r="43">
          <cell r="AG43">
            <v>0</v>
          </cell>
        </row>
        <row r="44">
          <cell r="AG44">
            <v>4</v>
          </cell>
        </row>
        <row r="45">
          <cell r="AG45">
            <v>4</v>
          </cell>
        </row>
        <row r="46">
          <cell r="AG46">
            <v>0</v>
          </cell>
        </row>
        <row r="47">
          <cell r="AG47">
            <v>3</v>
          </cell>
        </row>
        <row r="48">
          <cell r="AG48">
            <v>22</v>
          </cell>
        </row>
        <row r="49">
          <cell r="AG49">
            <v>4</v>
          </cell>
        </row>
        <row r="50">
          <cell r="AG50">
            <v>4</v>
          </cell>
        </row>
        <row r="51">
          <cell r="AG51">
            <v>68</v>
          </cell>
        </row>
      </sheetData>
      <sheetData sheetId="1"/>
      <sheetData sheetId="2"/>
      <sheetData sheetId="3"/>
      <sheetData sheetId="4">
        <row r="3">
          <cell r="AO3">
            <v>26</v>
          </cell>
        </row>
      </sheetData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MEN"/>
      <sheetName val="SEC-ORI"/>
      <sheetName val="SEC"/>
      <sheetName val="detalle"/>
    </sheetNames>
    <sheetDataSet>
      <sheetData sheetId="0">
        <row r="7">
          <cell r="AG7">
            <v>0</v>
          </cell>
        </row>
        <row r="8">
          <cell r="AG8">
            <v>0</v>
          </cell>
        </row>
        <row r="9">
          <cell r="AG9">
            <v>2</v>
          </cell>
        </row>
        <row r="10">
          <cell r="AG10">
            <v>14</v>
          </cell>
        </row>
        <row r="11">
          <cell r="AG11">
            <v>9</v>
          </cell>
        </row>
        <row r="12">
          <cell r="AG12">
            <v>2</v>
          </cell>
        </row>
        <row r="13">
          <cell r="AG13">
            <v>0</v>
          </cell>
        </row>
        <row r="14">
          <cell r="AG14">
            <v>0</v>
          </cell>
        </row>
        <row r="15">
          <cell r="AG15">
            <v>0</v>
          </cell>
        </row>
        <row r="16">
          <cell r="AG16">
            <v>1</v>
          </cell>
        </row>
        <row r="17">
          <cell r="AG17">
            <v>0</v>
          </cell>
        </row>
        <row r="18">
          <cell r="AG18">
            <v>2</v>
          </cell>
        </row>
        <row r="19">
          <cell r="AG19">
            <v>0</v>
          </cell>
        </row>
        <row r="20">
          <cell r="AG20">
            <v>1</v>
          </cell>
        </row>
        <row r="21">
          <cell r="AG21">
            <v>0</v>
          </cell>
        </row>
        <row r="22">
          <cell r="AG22">
            <v>0</v>
          </cell>
        </row>
        <row r="23">
          <cell r="AG23">
            <v>0</v>
          </cell>
        </row>
        <row r="24">
          <cell r="AG24">
            <v>0</v>
          </cell>
        </row>
        <row r="25">
          <cell r="AG25">
            <v>1</v>
          </cell>
        </row>
        <row r="26">
          <cell r="AG26">
            <v>1</v>
          </cell>
        </row>
        <row r="27">
          <cell r="AG27">
            <v>0</v>
          </cell>
        </row>
        <row r="28">
          <cell r="AG28">
            <v>0</v>
          </cell>
        </row>
        <row r="29">
          <cell r="AG29">
            <v>0</v>
          </cell>
        </row>
        <row r="30">
          <cell r="AG30">
            <v>0</v>
          </cell>
        </row>
        <row r="31">
          <cell r="AG31">
            <v>0</v>
          </cell>
        </row>
        <row r="32">
          <cell r="AG32">
            <v>14</v>
          </cell>
        </row>
        <row r="33">
          <cell r="AG33">
            <v>4</v>
          </cell>
        </row>
        <row r="34">
          <cell r="AG34">
            <v>2</v>
          </cell>
        </row>
        <row r="35">
          <cell r="AG35">
            <v>14</v>
          </cell>
        </row>
        <row r="36">
          <cell r="AG36">
            <v>82</v>
          </cell>
        </row>
        <row r="37">
          <cell r="AG37">
            <v>9</v>
          </cell>
        </row>
        <row r="38">
          <cell r="AG38">
            <v>2</v>
          </cell>
        </row>
        <row r="39">
          <cell r="AG39">
            <v>0</v>
          </cell>
        </row>
        <row r="40">
          <cell r="AG40">
            <v>0</v>
          </cell>
        </row>
        <row r="41">
          <cell r="AG41">
            <v>12</v>
          </cell>
        </row>
        <row r="42">
          <cell r="AG42">
            <v>6</v>
          </cell>
        </row>
        <row r="43">
          <cell r="AG43">
            <v>0</v>
          </cell>
        </row>
        <row r="44">
          <cell r="AG44">
            <v>0</v>
          </cell>
        </row>
        <row r="45">
          <cell r="AG45">
            <v>1</v>
          </cell>
        </row>
        <row r="46">
          <cell r="AG46">
            <v>0</v>
          </cell>
        </row>
        <row r="47">
          <cell r="AG47">
            <v>1</v>
          </cell>
        </row>
        <row r="48">
          <cell r="AG48">
            <v>5</v>
          </cell>
        </row>
        <row r="49">
          <cell r="AG49">
            <v>6</v>
          </cell>
        </row>
        <row r="50">
          <cell r="AG50">
            <v>2</v>
          </cell>
        </row>
        <row r="51">
          <cell r="AG51">
            <v>0</v>
          </cell>
        </row>
        <row r="52">
          <cell r="AG52">
            <v>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MEN"/>
      <sheetName val="SEC-ORI"/>
      <sheetName val="SEC"/>
      <sheetName val="detalle"/>
    </sheetNames>
    <sheetDataSet>
      <sheetData sheetId="0">
        <row r="7">
          <cell r="AG7">
            <v>2</v>
          </cell>
        </row>
        <row r="8">
          <cell r="AG8">
            <v>0</v>
          </cell>
        </row>
        <row r="9">
          <cell r="AG9">
            <v>0</v>
          </cell>
        </row>
        <row r="10">
          <cell r="AG10">
            <v>25</v>
          </cell>
        </row>
        <row r="11">
          <cell r="AG11">
            <v>20</v>
          </cell>
        </row>
        <row r="12">
          <cell r="AG12">
            <v>7</v>
          </cell>
        </row>
        <row r="13">
          <cell r="AG13">
            <v>0</v>
          </cell>
        </row>
        <row r="14">
          <cell r="AG14">
            <v>0</v>
          </cell>
        </row>
        <row r="15">
          <cell r="AG15">
            <v>0</v>
          </cell>
        </row>
        <row r="16">
          <cell r="AG16">
            <v>5</v>
          </cell>
        </row>
        <row r="17">
          <cell r="AG17">
            <v>0</v>
          </cell>
        </row>
        <row r="18">
          <cell r="AG18">
            <v>0</v>
          </cell>
        </row>
        <row r="19">
          <cell r="AG19">
            <v>0</v>
          </cell>
        </row>
        <row r="20">
          <cell r="AG20">
            <v>2</v>
          </cell>
        </row>
        <row r="21">
          <cell r="AG21">
            <v>0</v>
          </cell>
        </row>
        <row r="22">
          <cell r="AG22">
            <v>0</v>
          </cell>
        </row>
        <row r="23">
          <cell r="AG23">
            <v>0</v>
          </cell>
        </row>
        <row r="24">
          <cell r="AG24">
            <v>0</v>
          </cell>
        </row>
        <row r="25">
          <cell r="AG25">
            <v>7</v>
          </cell>
        </row>
        <row r="26">
          <cell r="AG26">
            <v>0</v>
          </cell>
        </row>
        <row r="27">
          <cell r="AG27">
            <v>0</v>
          </cell>
        </row>
        <row r="28">
          <cell r="AG28">
            <v>0</v>
          </cell>
        </row>
        <row r="29">
          <cell r="AG29">
            <v>0</v>
          </cell>
        </row>
        <row r="30">
          <cell r="AG30">
            <v>0</v>
          </cell>
        </row>
        <row r="31">
          <cell r="AG31">
            <v>0</v>
          </cell>
        </row>
        <row r="32">
          <cell r="AG32">
            <v>24</v>
          </cell>
        </row>
        <row r="33">
          <cell r="AG33">
            <v>1</v>
          </cell>
        </row>
        <row r="34">
          <cell r="AG34">
            <v>5</v>
          </cell>
        </row>
        <row r="35">
          <cell r="AG35">
            <v>8</v>
          </cell>
        </row>
        <row r="36">
          <cell r="AG36">
            <v>72</v>
          </cell>
        </row>
        <row r="37">
          <cell r="AG37">
            <v>10</v>
          </cell>
        </row>
        <row r="38">
          <cell r="AG38">
            <v>8</v>
          </cell>
        </row>
        <row r="39">
          <cell r="AG39">
            <v>0</v>
          </cell>
        </row>
        <row r="40">
          <cell r="AG40">
            <v>0</v>
          </cell>
        </row>
        <row r="41">
          <cell r="AG41">
            <v>5</v>
          </cell>
        </row>
        <row r="42">
          <cell r="AG42">
            <v>8</v>
          </cell>
        </row>
        <row r="43">
          <cell r="AG43">
            <v>0</v>
          </cell>
        </row>
        <row r="44">
          <cell r="AG44">
            <v>0</v>
          </cell>
        </row>
        <row r="45">
          <cell r="AG45">
            <v>0</v>
          </cell>
        </row>
        <row r="46">
          <cell r="AG46">
            <v>0</v>
          </cell>
        </row>
        <row r="47">
          <cell r="AG47">
            <v>0</v>
          </cell>
        </row>
        <row r="48">
          <cell r="AG48">
            <v>2</v>
          </cell>
        </row>
        <row r="49">
          <cell r="AG49">
            <v>9</v>
          </cell>
        </row>
        <row r="50">
          <cell r="AG50">
            <v>2</v>
          </cell>
        </row>
        <row r="51">
          <cell r="AG51">
            <v>0</v>
          </cell>
        </row>
        <row r="52">
          <cell r="AG52">
            <v>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MEN"/>
      <sheetName val="SEC-ORI"/>
      <sheetName val="SEC"/>
      <sheetName val="Detalle"/>
    </sheetNames>
    <sheetDataSet>
      <sheetData sheetId="0">
        <row r="7">
          <cell r="AG7">
            <v>0</v>
          </cell>
        </row>
        <row r="8">
          <cell r="AG8">
            <v>1</v>
          </cell>
        </row>
        <row r="9">
          <cell r="AG9">
            <v>0</v>
          </cell>
        </row>
        <row r="10">
          <cell r="AG10">
            <v>20</v>
          </cell>
        </row>
        <row r="11">
          <cell r="AG11">
            <v>10</v>
          </cell>
        </row>
        <row r="12">
          <cell r="AG12">
            <v>4</v>
          </cell>
        </row>
        <row r="13">
          <cell r="AG13">
            <v>0</v>
          </cell>
        </row>
        <row r="14">
          <cell r="AG14">
            <v>0</v>
          </cell>
        </row>
        <row r="15">
          <cell r="AG15">
            <v>0</v>
          </cell>
        </row>
        <row r="16">
          <cell r="AG16">
            <v>2</v>
          </cell>
        </row>
        <row r="17">
          <cell r="AG17">
            <v>0</v>
          </cell>
        </row>
        <row r="18">
          <cell r="AG18">
            <v>1</v>
          </cell>
        </row>
        <row r="19">
          <cell r="AG19">
            <v>0</v>
          </cell>
        </row>
        <row r="20">
          <cell r="AG20">
            <v>2</v>
          </cell>
        </row>
        <row r="21">
          <cell r="AG21">
            <v>0</v>
          </cell>
        </row>
        <row r="22">
          <cell r="AG22">
            <v>0</v>
          </cell>
        </row>
        <row r="23">
          <cell r="AG23">
            <v>0</v>
          </cell>
        </row>
        <row r="24">
          <cell r="AG24">
            <v>0</v>
          </cell>
        </row>
        <row r="25">
          <cell r="AG25">
            <v>5</v>
          </cell>
        </row>
        <row r="26">
          <cell r="AG26">
            <v>0</v>
          </cell>
        </row>
        <row r="27">
          <cell r="AG27">
            <v>0</v>
          </cell>
        </row>
        <row r="28">
          <cell r="AG28">
            <v>1</v>
          </cell>
        </row>
        <row r="29">
          <cell r="AG29">
            <v>0</v>
          </cell>
        </row>
        <row r="30">
          <cell r="AG30">
            <v>2</v>
          </cell>
        </row>
        <row r="31">
          <cell r="AG31">
            <v>0</v>
          </cell>
        </row>
        <row r="32">
          <cell r="AG32">
            <v>30</v>
          </cell>
        </row>
        <row r="33">
          <cell r="AG33">
            <v>4</v>
          </cell>
        </row>
        <row r="34">
          <cell r="AG34">
            <v>2</v>
          </cell>
        </row>
        <row r="35">
          <cell r="AG35">
            <v>5</v>
          </cell>
        </row>
        <row r="36">
          <cell r="AG36">
            <v>49</v>
          </cell>
        </row>
        <row r="37">
          <cell r="AG37">
            <v>18</v>
          </cell>
        </row>
        <row r="38">
          <cell r="AG38">
            <v>2</v>
          </cell>
        </row>
        <row r="39">
          <cell r="AG39">
            <v>0</v>
          </cell>
        </row>
        <row r="40">
          <cell r="AG40">
            <v>0</v>
          </cell>
        </row>
        <row r="41">
          <cell r="AG41">
            <v>9</v>
          </cell>
        </row>
        <row r="42">
          <cell r="AG42">
            <v>4</v>
          </cell>
        </row>
        <row r="43">
          <cell r="AG43">
            <v>0</v>
          </cell>
        </row>
        <row r="44">
          <cell r="AG44">
            <v>0</v>
          </cell>
        </row>
        <row r="45">
          <cell r="AG45">
            <v>0</v>
          </cell>
        </row>
        <row r="46">
          <cell r="AG46">
            <v>0</v>
          </cell>
        </row>
        <row r="47">
          <cell r="AG47">
            <v>1</v>
          </cell>
        </row>
        <row r="48">
          <cell r="AG48">
            <v>3</v>
          </cell>
        </row>
        <row r="49">
          <cell r="AG49">
            <v>4</v>
          </cell>
        </row>
        <row r="50">
          <cell r="AG50">
            <v>0</v>
          </cell>
        </row>
        <row r="51">
          <cell r="AG51">
            <v>0</v>
          </cell>
        </row>
        <row r="52">
          <cell r="AG52">
            <v>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MEN"/>
      <sheetName val="SEC-ORI"/>
      <sheetName val="SEC"/>
      <sheetName val="detalle"/>
    </sheetNames>
    <sheetDataSet>
      <sheetData sheetId="0">
        <row r="7">
          <cell r="AG7">
            <v>0</v>
          </cell>
        </row>
        <row r="8">
          <cell r="AG8">
            <v>0</v>
          </cell>
        </row>
        <row r="9">
          <cell r="AG9">
            <v>0</v>
          </cell>
        </row>
        <row r="10">
          <cell r="AG10">
            <v>3</v>
          </cell>
        </row>
        <row r="11">
          <cell r="AG11">
            <v>6</v>
          </cell>
        </row>
        <row r="12">
          <cell r="AG12">
            <v>1</v>
          </cell>
        </row>
        <row r="13">
          <cell r="AG13">
            <v>0</v>
          </cell>
        </row>
        <row r="14">
          <cell r="AG14">
            <v>0</v>
          </cell>
        </row>
        <row r="15">
          <cell r="AG15">
            <v>0</v>
          </cell>
        </row>
        <row r="16">
          <cell r="AG16">
            <v>1</v>
          </cell>
        </row>
        <row r="17">
          <cell r="AG17">
            <v>0</v>
          </cell>
        </row>
        <row r="18">
          <cell r="AG18">
            <v>0</v>
          </cell>
        </row>
        <row r="19">
          <cell r="AG19">
            <v>0</v>
          </cell>
        </row>
        <row r="20">
          <cell r="AG20">
            <v>0</v>
          </cell>
        </row>
        <row r="21">
          <cell r="AG21">
            <v>0</v>
          </cell>
        </row>
        <row r="22">
          <cell r="AG22">
            <v>0</v>
          </cell>
        </row>
        <row r="23">
          <cell r="AG23">
            <v>0</v>
          </cell>
        </row>
        <row r="24">
          <cell r="AG24">
            <v>0</v>
          </cell>
        </row>
        <row r="25">
          <cell r="AG25">
            <v>2</v>
          </cell>
        </row>
        <row r="26">
          <cell r="AG26">
            <v>0</v>
          </cell>
        </row>
        <row r="27">
          <cell r="AG27">
            <v>0</v>
          </cell>
        </row>
        <row r="28">
          <cell r="AG28">
            <v>0</v>
          </cell>
        </row>
        <row r="29">
          <cell r="AG29">
            <v>0</v>
          </cell>
        </row>
        <row r="30">
          <cell r="AG30">
            <v>0</v>
          </cell>
        </row>
        <row r="31">
          <cell r="AG31">
            <v>0</v>
          </cell>
        </row>
        <row r="32">
          <cell r="AG32">
            <v>3</v>
          </cell>
        </row>
        <row r="33">
          <cell r="AG33">
            <v>0</v>
          </cell>
        </row>
        <row r="34">
          <cell r="AG34">
            <v>0</v>
          </cell>
        </row>
        <row r="35">
          <cell r="AG35">
            <v>8</v>
          </cell>
        </row>
        <row r="36">
          <cell r="AG36">
            <v>28</v>
          </cell>
        </row>
        <row r="37">
          <cell r="AG37">
            <v>3</v>
          </cell>
        </row>
        <row r="38">
          <cell r="AG38">
            <v>1</v>
          </cell>
        </row>
        <row r="39">
          <cell r="AG39">
            <v>0</v>
          </cell>
        </row>
        <row r="40">
          <cell r="AG40">
            <v>0</v>
          </cell>
        </row>
        <row r="41">
          <cell r="AG41">
            <v>0</v>
          </cell>
        </row>
        <row r="42">
          <cell r="AG42">
            <v>1</v>
          </cell>
        </row>
        <row r="43">
          <cell r="AG43">
            <v>0</v>
          </cell>
        </row>
        <row r="44">
          <cell r="AG44">
            <v>0</v>
          </cell>
        </row>
        <row r="45">
          <cell r="AG45">
            <v>0</v>
          </cell>
        </row>
        <row r="46">
          <cell r="AG46">
            <v>0</v>
          </cell>
        </row>
        <row r="47">
          <cell r="AG47">
            <v>0</v>
          </cell>
        </row>
        <row r="48">
          <cell r="AG48">
            <v>0</v>
          </cell>
        </row>
        <row r="49">
          <cell r="AG49">
            <v>5</v>
          </cell>
        </row>
        <row r="50">
          <cell r="AG50">
            <v>0</v>
          </cell>
        </row>
        <row r="51">
          <cell r="AG51">
            <v>0</v>
          </cell>
        </row>
        <row r="52">
          <cell r="AG52">
            <v>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71"/>
  <sheetViews>
    <sheetView zoomScaleNormal="75" workbookViewId="0">
      <pane ySplit="1" topLeftCell="A137" activePane="bottomLeft" state="frozen"/>
      <selection pane="bottomLeft" activeCell="D169" sqref="D169"/>
    </sheetView>
  </sheetViews>
  <sheetFormatPr baseColWidth="10" defaultRowHeight="12" x14ac:dyDescent="0.2"/>
  <cols>
    <col min="1" max="1" width="36.28515625" style="1" customWidth="1"/>
    <col min="2" max="2" width="6.42578125" style="1" customWidth="1"/>
    <col min="3" max="4" width="6.5703125" style="1" customWidth="1"/>
    <col min="5" max="5" width="6.7109375" style="1" customWidth="1"/>
    <col min="6" max="7" width="6" style="1" customWidth="1"/>
    <col min="8" max="8" width="6.5703125" style="1" customWidth="1"/>
    <col min="9" max="9" width="5.5703125" style="1" customWidth="1"/>
    <col min="10" max="10" width="6" style="1" customWidth="1"/>
    <col min="11" max="11" width="5.85546875" style="1" customWidth="1"/>
    <col min="12" max="12" width="6.28515625" style="1" customWidth="1"/>
    <col min="13" max="13" width="5.85546875" style="1" customWidth="1"/>
    <col min="14" max="14" width="9" style="1" customWidth="1"/>
    <col min="15" max="15" width="28.7109375" style="1" customWidth="1"/>
    <col min="16" max="16384" width="11.42578125" style="1"/>
  </cols>
  <sheetData>
    <row r="1" spans="1:14" ht="12.75" x14ac:dyDescent="0.2">
      <c r="A1" s="2" t="s">
        <v>0</v>
      </c>
      <c r="B1" s="2" t="s">
        <v>40</v>
      </c>
      <c r="C1" s="2" t="s">
        <v>41</v>
      </c>
      <c r="D1" s="2" t="s">
        <v>42</v>
      </c>
      <c r="E1" s="2" t="s">
        <v>43</v>
      </c>
      <c r="F1" s="2" t="s">
        <v>44</v>
      </c>
      <c r="G1" s="2" t="s">
        <v>45</v>
      </c>
      <c r="H1" s="2" t="s">
        <v>46</v>
      </c>
      <c r="I1" s="2" t="s">
        <v>47</v>
      </c>
      <c r="J1" s="2" t="s">
        <v>48</v>
      </c>
      <c r="K1" s="29" t="s">
        <v>49</v>
      </c>
      <c r="L1" s="2" t="s">
        <v>50</v>
      </c>
      <c r="M1" s="2" t="s">
        <v>51</v>
      </c>
      <c r="N1" s="2" t="s">
        <v>1</v>
      </c>
    </row>
    <row r="2" spans="1:14" x14ac:dyDescent="0.2">
      <c r="A2" s="3" t="s">
        <v>33</v>
      </c>
      <c r="B2" s="4">
        <v>15</v>
      </c>
      <c r="C2" s="5">
        <v>22</v>
      </c>
      <c r="D2" s="4">
        <v>23</v>
      </c>
      <c r="E2" s="4">
        <v>13</v>
      </c>
      <c r="F2" s="4">
        <v>20</v>
      </c>
      <c r="G2" s="4">
        <v>22</v>
      </c>
      <c r="H2" s="4">
        <v>13</v>
      </c>
      <c r="I2" s="4">
        <v>25</v>
      </c>
      <c r="J2" s="4">
        <v>24</v>
      </c>
      <c r="K2" s="22">
        <v>26</v>
      </c>
      <c r="L2" s="4">
        <v>19</v>
      </c>
      <c r="M2" s="4">
        <v>34</v>
      </c>
      <c r="N2" s="4">
        <f t="shared" ref="N2:N34" si="0">SUM(B2:M2)</f>
        <v>256</v>
      </c>
    </row>
    <row r="3" spans="1:14" x14ac:dyDescent="0.2">
      <c r="A3" s="3" t="s">
        <v>165</v>
      </c>
      <c r="B3" s="6"/>
      <c r="C3" s="5"/>
      <c r="D3" s="4"/>
      <c r="E3" s="4"/>
      <c r="F3" s="4"/>
      <c r="G3" s="4"/>
      <c r="H3" s="4"/>
      <c r="I3" s="4"/>
      <c r="J3" s="4"/>
      <c r="K3" s="22"/>
      <c r="L3" s="4"/>
      <c r="M3" s="4">
        <v>1</v>
      </c>
      <c r="N3" s="4">
        <f t="shared" si="0"/>
        <v>1</v>
      </c>
    </row>
    <row r="4" spans="1:14" x14ac:dyDescent="0.2">
      <c r="A4" s="3" t="s">
        <v>125</v>
      </c>
      <c r="B4" s="6"/>
      <c r="C4" s="5"/>
      <c r="D4" s="4"/>
      <c r="E4" s="4"/>
      <c r="F4" s="4"/>
      <c r="G4" s="4">
        <v>2</v>
      </c>
      <c r="H4" s="4"/>
      <c r="I4" s="4">
        <v>2</v>
      </c>
      <c r="J4" s="4"/>
      <c r="K4" s="22">
        <v>1</v>
      </c>
      <c r="L4" s="4">
        <v>4</v>
      </c>
      <c r="M4" s="4">
        <v>1</v>
      </c>
      <c r="N4" s="4">
        <f t="shared" si="0"/>
        <v>10</v>
      </c>
    </row>
    <row r="5" spans="1:14" x14ac:dyDescent="0.2">
      <c r="A5" s="3" t="s">
        <v>160</v>
      </c>
      <c r="B5" s="6"/>
      <c r="C5" s="5"/>
      <c r="D5" s="4"/>
      <c r="E5" s="4"/>
      <c r="F5" s="4"/>
      <c r="G5" s="4"/>
      <c r="H5" s="4"/>
      <c r="I5" s="4"/>
      <c r="J5" s="4"/>
      <c r="K5" s="22"/>
      <c r="L5" s="4">
        <v>1</v>
      </c>
      <c r="M5" s="4"/>
      <c r="N5" s="4">
        <f t="shared" si="0"/>
        <v>1</v>
      </c>
    </row>
    <row r="6" spans="1:14" x14ac:dyDescent="0.2">
      <c r="A6" s="3" t="s">
        <v>158</v>
      </c>
      <c r="B6" s="6"/>
      <c r="C6" s="5"/>
      <c r="D6" s="4"/>
      <c r="E6" s="4"/>
      <c r="F6" s="4"/>
      <c r="G6" s="4"/>
      <c r="H6" s="4"/>
      <c r="I6" s="4"/>
      <c r="J6" s="4"/>
      <c r="K6" s="22"/>
      <c r="L6" s="4">
        <v>1</v>
      </c>
      <c r="M6" s="4">
        <v>2</v>
      </c>
      <c r="N6" s="4">
        <f t="shared" si="0"/>
        <v>3</v>
      </c>
    </row>
    <row r="7" spans="1:14" x14ac:dyDescent="0.2">
      <c r="A7" s="3" t="s">
        <v>139</v>
      </c>
      <c r="B7" s="6"/>
      <c r="C7" s="5"/>
      <c r="D7" s="4"/>
      <c r="E7" s="4"/>
      <c r="F7" s="4"/>
      <c r="G7" s="4"/>
      <c r="H7" s="4"/>
      <c r="I7" s="4"/>
      <c r="J7" s="4">
        <v>2</v>
      </c>
      <c r="K7" s="22">
        <v>1</v>
      </c>
      <c r="L7" s="4">
        <v>1</v>
      </c>
      <c r="M7" s="4"/>
      <c r="N7" s="4">
        <f t="shared" si="0"/>
        <v>4</v>
      </c>
    </row>
    <row r="8" spans="1:14" x14ac:dyDescent="0.2">
      <c r="A8" s="3" t="s">
        <v>56</v>
      </c>
      <c r="B8" s="6"/>
      <c r="C8" s="5">
        <v>1</v>
      </c>
      <c r="D8" s="4"/>
      <c r="E8" s="4"/>
      <c r="F8" s="4"/>
      <c r="G8" s="4"/>
      <c r="H8" s="4"/>
      <c r="I8" s="4"/>
      <c r="J8" s="4">
        <v>2</v>
      </c>
      <c r="K8" s="22">
        <v>1</v>
      </c>
      <c r="L8" s="4">
        <v>2</v>
      </c>
      <c r="M8" s="4"/>
      <c r="N8" s="4">
        <f t="shared" si="0"/>
        <v>6</v>
      </c>
    </row>
    <row r="9" spans="1:14" x14ac:dyDescent="0.2">
      <c r="A9" s="3" t="s">
        <v>159</v>
      </c>
      <c r="B9" s="6"/>
      <c r="C9" s="5"/>
      <c r="D9" s="4"/>
      <c r="E9" s="4"/>
      <c r="F9" s="4"/>
      <c r="G9" s="4"/>
      <c r="H9" s="4"/>
      <c r="I9" s="4"/>
      <c r="J9" s="4"/>
      <c r="K9" s="22"/>
      <c r="L9" s="4">
        <v>1</v>
      </c>
      <c r="M9" s="4"/>
      <c r="N9" s="4">
        <f t="shared" si="0"/>
        <v>1</v>
      </c>
    </row>
    <row r="10" spans="1:14" x14ac:dyDescent="0.2">
      <c r="A10" s="7" t="s">
        <v>29</v>
      </c>
      <c r="B10" s="6">
        <v>1</v>
      </c>
      <c r="C10" s="4">
        <v>1</v>
      </c>
      <c r="D10" s="4">
        <v>3</v>
      </c>
      <c r="E10" s="4">
        <v>1</v>
      </c>
      <c r="F10" s="4">
        <v>3</v>
      </c>
      <c r="G10" s="4">
        <v>3</v>
      </c>
      <c r="H10" s="4">
        <v>2</v>
      </c>
      <c r="I10" s="4">
        <v>1</v>
      </c>
      <c r="J10" s="4">
        <v>2</v>
      </c>
      <c r="K10" s="22">
        <v>2</v>
      </c>
      <c r="L10" s="4">
        <v>1</v>
      </c>
      <c r="M10" s="4">
        <v>2</v>
      </c>
      <c r="N10" s="4">
        <f t="shared" si="0"/>
        <v>22</v>
      </c>
    </row>
    <row r="11" spans="1:14" x14ac:dyDescent="0.2">
      <c r="A11" s="7" t="s">
        <v>30</v>
      </c>
      <c r="B11" s="4">
        <v>1</v>
      </c>
      <c r="C11" s="4">
        <v>4</v>
      </c>
      <c r="D11" s="4">
        <v>6</v>
      </c>
      <c r="E11" s="4">
        <v>6</v>
      </c>
      <c r="F11" s="4">
        <v>3</v>
      </c>
      <c r="G11" s="4">
        <v>5</v>
      </c>
      <c r="H11" s="4">
        <v>9</v>
      </c>
      <c r="I11" s="4">
        <v>4</v>
      </c>
      <c r="J11" s="4">
        <v>7</v>
      </c>
      <c r="K11" s="22">
        <v>10</v>
      </c>
      <c r="L11" s="4">
        <v>12</v>
      </c>
      <c r="M11" s="4">
        <v>6</v>
      </c>
      <c r="N11" s="4">
        <f t="shared" si="0"/>
        <v>73</v>
      </c>
    </row>
    <row r="12" spans="1:14" x14ac:dyDescent="0.2">
      <c r="A12" s="7" t="s">
        <v>53</v>
      </c>
      <c r="B12" s="4"/>
      <c r="C12" s="4">
        <v>4</v>
      </c>
      <c r="D12" s="4">
        <v>2</v>
      </c>
      <c r="E12" s="4"/>
      <c r="F12" s="4">
        <v>1</v>
      </c>
      <c r="G12" s="4">
        <v>2</v>
      </c>
      <c r="H12" s="4"/>
      <c r="I12" s="4"/>
      <c r="J12" s="4"/>
      <c r="K12" s="22">
        <v>1</v>
      </c>
      <c r="L12" s="4">
        <v>2</v>
      </c>
      <c r="M12" s="4">
        <v>3</v>
      </c>
      <c r="N12" s="4">
        <f t="shared" si="0"/>
        <v>15</v>
      </c>
    </row>
    <row r="13" spans="1:14" x14ac:dyDescent="0.2">
      <c r="A13" s="7" t="s">
        <v>128</v>
      </c>
      <c r="B13" s="4"/>
      <c r="C13" s="4"/>
      <c r="D13" s="4"/>
      <c r="E13" s="4"/>
      <c r="F13" s="4"/>
      <c r="G13" s="4"/>
      <c r="H13" s="4">
        <v>1</v>
      </c>
      <c r="I13" s="4"/>
      <c r="J13" s="4"/>
      <c r="K13" s="22"/>
      <c r="L13" s="4"/>
      <c r="M13" s="4"/>
      <c r="N13" s="4">
        <f t="shared" si="0"/>
        <v>1</v>
      </c>
    </row>
    <row r="14" spans="1:14" x14ac:dyDescent="0.2">
      <c r="A14" s="7" t="s">
        <v>75</v>
      </c>
      <c r="B14" s="4">
        <v>1</v>
      </c>
      <c r="C14" s="4"/>
      <c r="D14" s="4"/>
      <c r="E14" s="4"/>
      <c r="F14" s="4"/>
      <c r="G14" s="4"/>
      <c r="H14" s="4"/>
      <c r="I14" s="4"/>
      <c r="J14" s="4"/>
      <c r="K14" s="22"/>
      <c r="L14" s="4"/>
      <c r="M14" s="4"/>
      <c r="N14" s="4">
        <f t="shared" si="0"/>
        <v>1</v>
      </c>
    </row>
    <row r="15" spans="1:14" x14ac:dyDescent="0.2">
      <c r="A15" s="7" t="s">
        <v>148</v>
      </c>
      <c r="B15" s="4">
        <v>1</v>
      </c>
      <c r="C15" s="4">
        <v>2</v>
      </c>
      <c r="D15" s="4">
        <v>2</v>
      </c>
      <c r="E15" s="4">
        <v>2</v>
      </c>
      <c r="F15" s="4"/>
      <c r="G15" s="4"/>
      <c r="H15" s="4"/>
      <c r="I15" s="4"/>
      <c r="J15" s="4"/>
      <c r="K15" s="22">
        <v>1</v>
      </c>
      <c r="L15" s="4"/>
      <c r="M15" s="4"/>
      <c r="N15" s="4">
        <f t="shared" si="0"/>
        <v>8</v>
      </c>
    </row>
    <row r="16" spans="1:14" x14ac:dyDescent="0.2">
      <c r="A16" s="7" t="s">
        <v>52</v>
      </c>
      <c r="B16" s="4">
        <v>1</v>
      </c>
      <c r="C16" s="4">
        <v>1</v>
      </c>
      <c r="D16" s="4">
        <v>1</v>
      </c>
      <c r="E16" s="4"/>
      <c r="F16" s="4"/>
      <c r="G16" s="4">
        <v>2</v>
      </c>
      <c r="H16" s="4"/>
      <c r="I16" s="4">
        <v>2</v>
      </c>
      <c r="J16" s="4"/>
      <c r="K16" s="22"/>
      <c r="L16" s="4"/>
      <c r="M16" s="4"/>
      <c r="N16" s="4">
        <f t="shared" si="0"/>
        <v>7</v>
      </c>
    </row>
    <row r="17" spans="1:15" x14ac:dyDescent="0.2">
      <c r="A17" s="7" t="s">
        <v>31</v>
      </c>
      <c r="B17" s="4">
        <v>88</v>
      </c>
      <c r="C17" s="4">
        <v>53</v>
      </c>
      <c r="D17" s="4">
        <v>68</v>
      </c>
      <c r="E17" s="4">
        <v>61</v>
      </c>
      <c r="F17" s="4">
        <v>74</v>
      </c>
      <c r="G17" s="4">
        <v>70</v>
      </c>
      <c r="H17" s="4">
        <v>62</v>
      </c>
      <c r="I17" s="4">
        <v>52</v>
      </c>
      <c r="J17" s="4">
        <v>49</v>
      </c>
      <c r="K17" s="22">
        <v>57</v>
      </c>
      <c r="L17" s="4">
        <v>72</v>
      </c>
      <c r="M17" s="4">
        <v>102</v>
      </c>
      <c r="N17" s="4">
        <f t="shared" si="0"/>
        <v>808</v>
      </c>
    </row>
    <row r="18" spans="1:15" x14ac:dyDescent="0.2">
      <c r="A18" s="7" t="s">
        <v>153</v>
      </c>
      <c r="B18" s="4"/>
      <c r="C18" s="4"/>
      <c r="D18" s="4"/>
      <c r="E18" s="4"/>
      <c r="F18" s="4"/>
      <c r="G18" s="4"/>
      <c r="H18" s="4"/>
      <c r="I18" s="4"/>
      <c r="J18" s="4"/>
      <c r="K18" s="22">
        <v>1</v>
      </c>
      <c r="L18" s="4">
        <v>1</v>
      </c>
      <c r="M18" s="4"/>
      <c r="N18" s="4">
        <f t="shared" si="0"/>
        <v>2</v>
      </c>
    </row>
    <row r="19" spans="1:15" x14ac:dyDescent="0.2">
      <c r="A19" s="7" t="s">
        <v>126</v>
      </c>
      <c r="B19" s="4"/>
      <c r="C19" s="4"/>
      <c r="D19" s="4"/>
      <c r="E19" s="4"/>
      <c r="F19" s="4"/>
      <c r="G19" s="4">
        <v>1</v>
      </c>
      <c r="H19" s="4"/>
      <c r="I19" s="4"/>
      <c r="J19" s="4"/>
      <c r="K19" s="22"/>
      <c r="L19" s="4"/>
      <c r="M19" s="4"/>
      <c r="N19" s="4">
        <f t="shared" si="0"/>
        <v>1</v>
      </c>
    </row>
    <row r="20" spans="1:15" x14ac:dyDescent="0.2">
      <c r="A20" s="7" t="s">
        <v>121</v>
      </c>
      <c r="B20" s="4"/>
      <c r="C20" s="4"/>
      <c r="D20" s="4"/>
      <c r="E20" s="4"/>
      <c r="F20" s="4"/>
      <c r="G20" s="4">
        <v>2</v>
      </c>
      <c r="H20" s="4"/>
      <c r="I20" s="4"/>
      <c r="J20" s="4"/>
      <c r="K20" s="22"/>
      <c r="L20" s="4"/>
      <c r="M20" s="4"/>
      <c r="N20" s="4">
        <f t="shared" si="0"/>
        <v>2</v>
      </c>
    </row>
    <row r="21" spans="1:15" x14ac:dyDescent="0.2">
      <c r="A21" s="7" t="s">
        <v>37</v>
      </c>
      <c r="B21" s="4">
        <v>19</v>
      </c>
      <c r="C21" s="4">
        <v>25</v>
      </c>
      <c r="D21" s="4">
        <v>37</v>
      </c>
      <c r="E21" s="4">
        <v>24</v>
      </c>
      <c r="F21" s="4">
        <v>9</v>
      </c>
      <c r="G21" s="4">
        <v>19</v>
      </c>
      <c r="H21" s="4">
        <v>11</v>
      </c>
      <c r="I21" s="4">
        <v>13</v>
      </c>
      <c r="J21" s="4">
        <v>9</v>
      </c>
      <c r="K21" s="22">
        <v>10</v>
      </c>
      <c r="L21" s="4">
        <v>17</v>
      </c>
      <c r="M21" s="4">
        <v>34</v>
      </c>
      <c r="N21" s="4">
        <f t="shared" si="0"/>
        <v>227</v>
      </c>
    </row>
    <row r="22" spans="1:15" x14ac:dyDescent="0.2">
      <c r="A22" s="7" t="s">
        <v>119</v>
      </c>
      <c r="B22" s="4"/>
      <c r="C22" s="4"/>
      <c r="D22" s="4"/>
      <c r="E22" s="4"/>
      <c r="F22" s="4">
        <v>1</v>
      </c>
      <c r="G22" s="4"/>
      <c r="H22" s="4"/>
      <c r="I22" s="4"/>
      <c r="J22" s="4"/>
      <c r="K22" s="22"/>
      <c r="L22" s="4"/>
      <c r="M22" s="4"/>
      <c r="N22" s="4">
        <f t="shared" si="0"/>
        <v>1</v>
      </c>
    </row>
    <row r="23" spans="1:15" x14ac:dyDescent="0.2">
      <c r="A23" s="7" t="s">
        <v>130</v>
      </c>
      <c r="B23" s="4"/>
      <c r="C23" s="4"/>
      <c r="D23" s="4"/>
      <c r="E23" s="4"/>
      <c r="F23" s="4"/>
      <c r="G23" s="4"/>
      <c r="H23" s="4">
        <v>1</v>
      </c>
      <c r="I23" s="4">
        <v>1</v>
      </c>
      <c r="J23" s="4">
        <v>4</v>
      </c>
      <c r="K23" s="22"/>
      <c r="L23" s="4"/>
      <c r="M23" s="4"/>
      <c r="N23" s="4">
        <f t="shared" si="0"/>
        <v>6</v>
      </c>
    </row>
    <row r="24" spans="1:15" x14ac:dyDescent="0.2">
      <c r="A24" s="7" t="s">
        <v>36</v>
      </c>
      <c r="B24" s="4">
        <v>6</v>
      </c>
      <c r="C24" s="4">
        <v>6</v>
      </c>
      <c r="D24" s="4">
        <v>6</v>
      </c>
      <c r="E24" s="4">
        <v>10</v>
      </c>
      <c r="F24" s="4">
        <v>15</v>
      </c>
      <c r="G24" s="4">
        <v>7</v>
      </c>
      <c r="H24" s="4">
        <v>12</v>
      </c>
      <c r="I24" s="4">
        <v>14</v>
      </c>
      <c r="J24" s="4">
        <v>18</v>
      </c>
      <c r="K24" s="22">
        <v>13</v>
      </c>
      <c r="L24" s="4">
        <v>20</v>
      </c>
      <c r="M24" s="4">
        <v>22</v>
      </c>
      <c r="N24" s="4">
        <f t="shared" si="0"/>
        <v>149</v>
      </c>
      <c r="O24" s="19"/>
    </row>
    <row r="25" spans="1:15" x14ac:dyDescent="0.2">
      <c r="A25" s="7" t="s">
        <v>140</v>
      </c>
      <c r="B25" s="4"/>
      <c r="C25" s="4"/>
      <c r="D25" s="4"/>
      <c r="E25" s="4"/>
      <c r="F25" s="4"/>
      <c r="G25" s="4"/>
      <c r="H25" s="4"/>
      <c r="I25" s="4"/>
      <c r="J25" s="4">
        <v>1</v>
      </c>
      <c r="K25" s="22"/>
      <c r="L25" s="4"/>
      <c r="M25" s="4"/>
      <c r="N25" s="4">
        <f t="shared" si="0"/>
        <v>1</v>
      </c>
      <c r="O25" s="19"/>
    </row>
    <row r="26" spans="1:15" x14ac:dyDescent="0.2">
      <c r="A26" s="7" t="s">
        <v>105</v>
      </c>
      <c r="B26" s="4"/>
      <c r="C26" s="4"/>
      <c r="D26" s="4"/>
      <c r="E26" s="4">
        <v>2</v>
      </c>
      <c r="F26" s="4">
        <v>2</v>
      </c>
      <c r="G26" s="4">
        <v>6</v>
      </c>
      <c r="H26" s="4">
        <v>4</v>
      </c>
      <c r="I26" s="4">
        <v>7</v>
      </c>
      <c r="J26" s="4">
        <v>4</v>
      </c>
      <c r="K26" s="22">
        <v>1</v>
      </c>
      <c r="L26" s="4"/>
      <c r="M26" s="4">
        <v>1</v>
      </c>
      <c r="N26" s="4">
        <f t="shared" si="0"/>
        <v>27</v>
      </c>
      <c r="O26" s="19"/>
    </row>
    <row r="27" spans="1:15" x14ac:dyDescent="0.2">
      <c r="A27" s="7" t="s">
        <v>63</v>
      </c>
      <c r="B27" s="4">
        <v>1</v>
      </c>
      <c r="C27" s="4"/>
      <c r="D27" s="4"/>
      <c r="E27" s="4"/>
      <c r="F27" s="4"/>
      <c r="G27" s="4"/>
      <c r="H27" s="4"/>
      <c r="I27" s="4"/>
      <c r="J27" s="4"/>
      <c r="K27" s="22"/>
      <c r="L27" s="4"/>
      <c r="M27" s="4"/>
      <c r="N27" s="4">
        <f t="shared" si="0"/>
        <v>1</v>
      </c>
      <c r="O27" s="19"/>
    </row>
    <row r="28" spans="1:15" x14ac:dyDescent="0.2">
      <c r="A28" s="7" t="s">
        <v>83</v>
      </c>
      <c r="B28" s="4"/>
      <c r="C28" s="4">
        <v>1</v>
      </c>
      <c r="D28" s="4"/>
      <c r="E28" s="4"/>
      <c r="F28" s="4"/>
      <c r="G28" s="4"/>
      <c r="H28" s="4"/>
      <c r="I28" s="4"/>
      <c r="J28" s="4"/>
      <c r="K28" s="22"/>
      <c r="L28" s="4"/>
      <c r="M28" s="4"/>
      <c r="N28" s="4">
        <f t="shared" si="0"/>
        <v>1</v>
      </c>
      <c r="O28" s="20"/>
    </row>
    <row r="29" spans="1:15" x14ac:dyDescent="0.2">
      <c r="A29" s="7" t="s">
        <v>89</v>
      </c>
      <c r="B29" s="4"/>
      <c r="C29" s="4">
        <v>1</v>
      </c>
      <c r="D29" s="4"/>
      <c r="E29" s="4">
        <v>1</v>
      </c>
      <c r="F29" s="4"/>
      <c r="G29" s="4"/>
      <c r="H29" s="4">
        <v>1</v>
      </c>
      <c r="I29" s="4"/>
      <c r="J29" s="4"/>
      <c r="K29" s="22"/>
      <c r="L29" s="4"/>
      <c r="M29" s="4">
        <v>2</v>
      </c>
      <c r="N29" s="4">
        <f t="shared" si="0"/>
        <v>5</v>
      </c>
      <c r="O29" s="20"/>
    </row>
    <row r="30" spans="1:15" x14ac:dyDescent="0.2">
      <c r="A30" s="7" t="s">
        <v>67</v>
      </c>
      <c r="B30" s="4">
        <v>1</v>
      </c>
      <c r="C30" s="4"/>
      <c r="D30" s="4"/>
      <c r="E30" s="4"/>
      <c r="F30" s="4"/>
      <c r="G30" s="4"/>
      <c r="H30" s="4"/>
      <c r="I30" s="4"/>
      <c r="J30" s="4"/>
      <c r="K30" s="22"/>
      <c r="L30" s="4"/>
      <c r="M30" s="4"/>
      <c r="N30" s="4">
        <f t="shared" si="0"/>
        <v>1</v>
      </c>
      <c r="O30" s="19"/>
    </row>
    <row r="31" spans="1:15" x14ac:dyDescent="0.2">
      <c r="A31" s="7" t="s">
        <v>62</v>
      </c>
      <c r="B31" s="4">
        <v>1</v>
      </c>
      <c r="C31" s="4">
        <v>2</v>
      </c>
      <c r="D31" s="4">
        <v>4</v>
      </c>
      <c r="E31" s="4">
        <v>2</v>
      </c>
      <c r="F31" s="4"/>
      <c r="G31" s="4"/>
      <c r="H31" s="4"/>
      <c r="I31" s="4"/>
      <c r="J31" s="4"/>
      <c r="K31" s="22">
        <v>1</v>
      </c>
      <c r="L31" s="4"/>
      <c r="M31" s="4">
        <v>1</v>
      </c>
      <c r="N31" s="4">
        <f t="shared" si="0"/>
        <v>11</v>
      </c>
      <c r="O31" s="19"/>
    </row>
    <row r="32" spans="1:15" x14ac:dyDescent="0.2">
      <c r="A32" s="7" t="s">
        <v>68</v>
      </c>
      <c r="B32" s="4">
        <v>2</v>
      </c>
      <c r="C32" s="4"/>
      <c r="D32" s="4"/>
      <c r="E32" s="4">
        <v>1</v>
      </c>
      <c r="F32" s="4"/>
      <c r="G32" s="4"/>
      <c r="H32" s="4"/>
      <c r="I32" s="4">
        <v>1</v>
      </c>
      <c r="J32" s="4"/>
      <c r="K32" s="22"/>
      <c r="L32" s="4"/>
      <c r="M32" s="4"/>
      <c r="N32" s="4">
        <f t="shared" si="0"/>
        <v>4</v>
      </c>
    </row>
    <row r="33" spans="1:14" x14ac:dyDescent="0.2">
      <c r="A33" s="7" t="s">
        <v>66</v>
      </c>
      <c r="B33" s="4">
        <v>1</v>
      </c>
      <c r="C33" s="4"/>
      <c r="D33" s="4"/>
      <c r="E33" s="4"/>
      <c r="F33" s="4"/>
      <c r="G33" s="4"/>
      <c r="H33" s="4"/>
      <c r="I33" s="4"/>
      <c r="J33" s="4"/>
      <c r="K33" s="22"/>
      <c r="L33" s="4"/>
      <c r="M33" s="4"/>
      <c r="N33" s="4">
        <f t="shared" si="0"/>
        <v>1</v>
      </c>
    </row>
    <row r="34" spans="1:14" x14ac:dyDescent="0.2">
      <c r="A34" s="7" t="s">
        <v>80</v>
      </c>
      <c r="B34" s="4"/>
      <c r="C34" s="4">
        <v>1</v>
      </c>
      <c r="D34" s="4"/>
      <c r="E34" s="4"/>
      <c r="F34" s="4"/>
      <c r="G34" s="4"/>
      <c r="H34" s="4"/>
      <c r="I34" s="4"/>
      <c r="J34" s="4"/>
      <c r="K34" s="22"/>
      <c r="L34" s="4"/>
      <c r="M34" s="4"/>
      <c r="N34" s="4">
        <f t="shared" si="0"/>
        <v>1</v>
      </c>
    </row>
    <row r="35" spans="1:14" x14ac:dyDescent="0.2">
      <c r="A35" s="7" t="s">
        <v>81</v>
      </c>
      <c r="B35" s="4"/>
      <c r="C35" s="4">
        <v>1</v>
      </c>
      <c r="D35" s="4"/>
      <c r="E35" s="4"/>
      <c r="F35" s="4"/>
      <c r="G35" s="4"/>
      <c r="H35" s="4"/>
      <c r="I35" s="4"/>
      <c r="J35" s="4"/>
      <c r="K35" s="22"/>
      <c r="L35" s="4"/>
      <c r="M35" s="4"/>
      <c r="N35" s="4">
        <f t="shared" ref="N35:N70" si="1">SUM(B35:M35)</f>
        <v>1</v>
      </c>
    </row>
    <row r="36" spans="1:14" x14ac:dyDescent="0.2">
      <c r="A36" s="7" t="s">
        <v>12</v>
      </c>
      <c r="B36" s="4">
        <v>12</v>
      </c>
      <c r="C36" s="4">
        <v>14</v>
      </c>
      <c r="D36" s="4">
        <v>9</v>
      </c>
      <c r="E36" s="4">
        <v>5</v>
      </c>
      <c r="F36" s="4">
        <v>1</v>
      </c>
      <c r="G36" s="4">
        <v>2</v>
      </c>
      <c r="H36" s="4"/>
      <c r="I36" s="4"/>
      <c r="J36" s="4"/>
      <c r="K36" s="22">
        <v>2</v>
      </c>
      <c r="L36" s="4">
        <v>1</v>
      </c>
      <c r="M36" s="4">
        <v>7</v>
      </c>
      <c r="N36" s="4">
        <f t="shared" si="1"/>
        <v>53</v>
      </c>
    </row>
    <row r="37" spans="1:14" x14ac:dyDescent="0.2">
      <c r="A37" s="7" t="s">
        <v>58</v>
      </c>
      <c r="B37" s="4">
        <v>5</v>
      </c>
      <c r="C37" s="4">
        <v>4</v>
      </c>
      <c r="D37" s="4">
        <v>1</v>
      </c>
      <c r="E37" s="4">
        <v>2</v>
      </c>
      <c r="F37" s="4">
        <v>2</v>
      </c>
      <c r="G37" s="4">
        <v>4</v>
      </c>
      <c r="H37" s="4">
        <v>4</v>
      </c>
      <c r="I37" s="4">
        <v>3</v>
      </c>
      <c r="J37" s="4">
        <v>8</v>
      </c>
      <c r="K37" s="22">
        <v>2</v>
      </c>
      <c r="L37" s="4">
        <v>4</v>
      </c>
      <c r="M37" s="4">
        <v>4</v>
      </c>
      <c r="N37" s="4">
        <f t="shared" si="1"/>
        <v>43</v>
      </c>
    </row>
    <row r="38" spans="1:14" x14ac:dyDescent="0.2">
      <c r="A38" s="31" t="s">
        <v>4</v>
      </c>
      <c r="B38" s="32">
        <v>57</v>
      </c>
      <c r="C38" s="32">
        <v>45</v>
      </c>
      <c r="D38" s="32">
        <v>55</v>
      </c>
      <c r="E38" s="32">
        <v>28</v>
      </c>
      <c r="F38" s="32">
        <v>7</v>
      </c>
      <c r="G38" s="32">
        <v>2</v>
      </c>
      <c r="H38" s="32">
        <v>1</v>
      </c>
      <c r="I38" s="32">
        <v>3</v>
      </c>
      <c r="J38" s="32">
        <v>2</v>
      </c>
      <c r="K38" s="32">
        <v>2</v>
      </c>
      <c r="L38" s="32">
        <v>17</v>
      </c>
      <c r="M38" s="32">
        <v>42</v>
      </c>
      <c r="N38" s="32">
        <f t="shared" si="1"/>
        <v>261</v>
      </c>
    </row>
    <row r="39" spans="1:14" x14ac:dyDescent="0.2">
      <c r="A39" s="7" t="s">
        <v>106</v>
      </c>
      <c r="B39" s="4"/>
      <c r="C39" s="4"/>
      <c r="D39" s="4"/>
      <c r="E39" s="4">
        <v>1</v>
      </c>
      <c r="F39" s="4"/>
      <c r="G39" s="4"/>
      <c r="H39" s="4"/>
      <c r="I39" s="4"/>
      <c r="J39" s="4"/>
      <c r="K39" s="22"/>
      <c r="L39" s="4"/>
      <c r="M39" s="4"/>
      <c r="N39" s="4">
        <f t="shared" si="1"/>
        <v>1</v>
      </c>
    </row>
    <row r="40" spans="1:14" x14ac:dyDescent="0.2">
      <c r="A40" s="7" t="s">
        <v>164</v>
      </c>
      <c r="B40" s="4"/>
      <c r="C40" s="4"/>
      <c r="D40" s="4"/>
      <c r="E40" s="4"/>
      <c r="F40" s="4"/>
      <c r="G40" s="4"/>
      <c r="H40" s="4"/>
      <c r="I40" s="4"/>
      <c r="J40" s="4"/>
      <c r="K40" s="22"/>
      <c r="L40" s="4"/>
      <c r="M40" s="4">
        <v>1</v>
      </c>
      <c r="N40" s="4">
        <f t="shared" si="1"/>
        <v>1</v>
      </c>
    </row>
    <row r="41" spans="1:14" x14ac:dyDescent="0.2">
      <c r="A41" s="7" t="s">
        <v>13</v>
      </c>
      <c r="B41" s="4">
        <v>3</v>
      </c>
      <c r="C41" s="4">
        <v>4</v>
      </c>
      <c r="D41" s="4">
        <v>3</v>
      </c>
      <c r="E41" s="4">
        <v>3</v>
      </c>
      <c r="F41" s="4"/>
      <c r="G41" s="4"/>
      <c r="H41" s="4"/>
      <c r="I41" s="4">
        <v>1</v>
      </c>
      <c r="J41" s="4"/>
      <c r="K41" s="22"/>
      <c r="L41" s="4">
        <v>3</v>
      </c>
      <c r="M41" s="4">
        <v>3</v>
      </c>
      <c r="N41" s="4">
        <f t="shared" si="1"/>
        <v>20</v>
      </c>
    </row>
    <row r="42" spans="1:14" x14ac:dyDescent="0.2">
      <c r="A42" s="7" t="s">
        <v>117</v>
      </c>
      <c r="B42" s="4"/>
      <c r="C42" s="4"/>
      <c r="D42" s="4"/>
      <c r="E42" s="4"/>
      <c r="F42" s="4">
        <v>1</v>
      </c>
      <c r="G42" s="4"/>
      <c r="H42" s="4"/>
      <c r="I42" s="4"/>
      <c r="J42" s="4"/>
      <c r="K42" s="22"/>
      <c r="L42" s="4"/>
      <c r="M42" s="4"/>
      <c r="N42" s="4">
        <f t="shared" si="1"/>
        <v>1</v>
      </c>
    </row>
    <row r="43" spans="1:14" x14ac:dyDescent="0.2">
      <c r="A43" s="7" t="s">
        <v>99</v>
      </c>
      <c r="B43" s="4"/>
      <c r="C43" s="4"/>
      <c r="D43" s="4">
        <v>1</v>
      </c>
      <c r="E43" s="4"/>
      <c r="F43" s="4"/>
      <c r="G43" s="4"/>
      <c r="H43" s="4"/>
      <c r="I43" s="4"/>
      <c r="J43" s="4"/>
      <c r="K43" s="22">
        <v>1</v>
      </c>
      <c r="L43" s="4"/>
      <c r="M43" s="4"/>
      <c r="N43" s="4">
        <f t="shared" si="1"/>
        <v>2</v>
      </c>
    </row>
    <row r="44" spans="1:14" x14ac:dyDescent="0.2">
      <c r="A44" s="7" t="s">
        <v>72</v>
      </c>
      <c r="B44" s="4">
        <v>1</v>
      </c>
      <c r="C44" s="4">
        <v>2</v>
      </c>
      <c r="D44" s="4"/>
      <c r="E44" s="4"/>
      <c r="F44" s="4">
        <v>1</v>
      </c>
      <c r="G44" s="27"/>
      <c r="H44" s="4"/>
      <c r="I44" s="4"/>
      <c r="J44" s="4"/>
      <c r="K44" s="22"/>
      <c r="L44" s="4"/>
      <c r="M44" s="4"/>
      <c r="N44" s="4">
        <f t="shared" si="1"/>
        <v>4</v>
      </c>
    </row>
    <row r="45" spans="1:14" x14ac:dyDescent="0.2">
      <c r="A45" s="7" t="s">
        <v>88</v>
      </c>
      <c r="B45" s="4"/>
      <c r="C45" s="4">
        <v>1</v>
      </c>
      <c r="D45" s="4"/>
      <c r="E45" s="4"/>
      <c r="F45" s="4"/>
      <c r="G45" s="4"/>
      <c r="H45" s="4"/>
      <c r="I45" s="4"/>
      <c r="J45" s="4"/>
      <c r="K45" s="22"/>
      <c r="L45" s="4"/>
      <c r="M45" s="4"/>
      <c r="N45" s="4">
        <f t="shared" si="1"/>
        <v>1</v>
      </c>
    </row>
    <row r="46" spans="1:14" x14ac:dyDescent="0.2">
      <c r="A46" s="7" t="s">
        <v>65</v>
      </c>
      <c r="B46" s="4">
        <v>1</v>
      </c>
      <c r="C46" s="4"/>
      <c r="D46" s="4"/>
      <c r="E46" s="4"/>
      <c r="F46" s="4"/>
      <c r="G46" s="4"/>
      <c r="H46" s="4"/>
      <c r="I46" s="4"/>
      <c r="J46" s="4"/>
      <c r="K46" s="22"/>
      <c r="L46" s="4"/>
      <c r="M46" s="4"/>
      <c r="N46" s="4">
        <f t="shared" si="1"/>
        <v>1</v>
      </c>
    </row>
    <row r="47" spans="1:14" x14ac:dyDescent="0.2">
      <c r="A47" s="7" t="s">
        <v>16</v>
      </c>
      <c r="B47" s="4">
        <v>8</v>
      </c>
      <c r="C47" s="4">
        <v>3</v>
      </c>
      <c r="D47" s="4"/>
      <c r="E47" s="4"/>
      <c r="F47" s="4"/>
      <c r="G47" s="4"/>
      <c r="H47" s="4"/>
      <c r="I47" s="4"/>
      <c r="J47" s="4"/>
      <c r="K47" s="22">
        <v>1</v>
      </c>
      <c r="L47" s="4">
        <v>2</v>
      </c>
      <c r="M47" s="4">
        <v>1</v>
      </c>
      <c r="N47" s="4">
        <f t="shared" si="1"/>
        <v>15</v>
      </c>
    </row>
    <row r="48" spans="1:14" x14ac:dyDescent="0.2">
      <c r="A48" s="7" t="s">
        <v>154</v>
      </c>
      <c r="B48" s="4"/>
      <c r="C48" s="4"/>
      <c r="D48" s="4"/>
      <c r="E48" s="4"/>
      <c r="F48" s="4"/>
      <c r="G48" s="4"/>
      <c r="H48" s="4"/>
      <c r="I48" s="4"/>
      <c r="J48" s="4"/>
      <c r="K48" s="22">
        <v>1</v>
      </c>
      <c r="L48" s="4"/>
      <c r="M48" s="4"/>
      <c r="N48" s="4">
        <f t="shared" si="1"/>
        <v>1</v>
      </c>
    </row>
    <row r="49" spans="1:14" x14ac:dyDescent="0.2">
      <c r="A49" s="7" t="s">
        <v>175</v>
      </c>
      <c r="B49" s="4"/>
      <c r="C49" s="4"/>
      <c r="D49" s="4"/>
      <c r="E49" s="4"/>
      <c r="F49" s="4"/>
      <c r="G49" s="4"/>
      <c r="H49" s="4"/>
      <c r="I49" s="4"/>
      <c r="J49" s="4"/>
      <c r="K49" s="22"/>
      <c r="L49" s="4"/>
      <c r="M49" s="4">
        <v>1</v>
      </c>
      <c r="N49" s="4">
        <f t="shared" si="1"/>
        <v>1</v>
      </c>
    </row>
    <row r="50" spans="1:14" x14ac:dyDescent="0.2">
      <c r="A50" s="7" t="s">
        <v>104</v>
      </c>
      <c r="B50" s="4"/>
      <c r="C50" s="4"/>
      <c r="D50" s="4"/>
      <c r="E50" s="4">
        <v>1</v>
      </c>
      <c r="F50" s="4"/>
      <c r="G50" s="4"/>
      <c r="H50" s="4"/>
      <c r="I50" s="4"/>
      <c r="J50" s="4"/>
      <c r="K50" s="22"/>
      <c r="L50" s="4"/>
      <c r="M50" s="4"/>
      <c r="N50" s="4">
        <f t="shared" si="1"/>
        <v>1</v>
      </c>
    </row>
    <row r="51" spans="1:14" x14ac:dyDescent="0.2">
      <c r="A51" s="7" t="s">
        <v>163</v>
      </c>
      <c r="B51" s="4"/>
      <c r="C51" s="4"/>
      <c r="D51" s="4"/>
      <c r="E51" s="4"/>
      <c r="F51" s="4"/>
      <c r="G51" s="4"/>
      <c r="H51" s="4"/>
      <c r="I51" s="4"/>
      <c r="J51" s="4"/>
      <c r="K51" s="22"/>
      <c r="L51" s="4">
        <v>1</v>
      </c>
      <c r="M51" s="4"/>
      <c r="N51" s="4">
        <f t="shared" si="1"/>
        <v>1</v>
      </c>
    </row>
    <row r="52" spans="1:14" x14ac:dyDescent="0.2">
      <c r="A52" s="7" t="s">
        <v>27</v>
      </c>
      <c r="B52" s="4">
        <v>1</v>
      </c>
      <c r="C52" s="4"/>
      <c r="D52" s="4"/>
      <c r="E52" s="4"/>
      <c r="F52" s="4"/>
      <c r="G52" s="4"/>
      <c r="H52" s="4"/>
      <c r="I52" s="4"/>
      <c r="J52" s="4"/>
      <c r="K52" s="22">
        <v>1</v>
      </c>
      <c r="L52" s="4"/>
      <c r="M52" s="4"/>
      <c r="N52" s="4">
        <f t="shared" si="1"/>
        <v>2</v>
      </c>
    </row>
    <row r="53" spans="1:14" x14ac:dyDescent="0.2">
      <c r="A53" s="7" t="s">
        <v>90</v>
      </c>
      <c r="B53" s="4"/>
      <c r="C53" s="4"/>
      <c r="D53" s="4">
        <v>1</v>
      </c>
      <c r="E53" s="4">
        <v>2</v>
      </c>
      <c r="F53" s="4"/>
      <c r="G53" s="4"/>
      <c r="H53" s="4">
        <v>2</v>
      </c>
      <c r="I53" s="4"/>
      <c r="J53" s="4">
        <v>1</v>
      </c>
      <c r="K53" s="22">
        <v>1</v>
      </c>
      <c r="L53" s="4"/>
      <c r="M53" s="4"/>
      <c r="N53" s="4">
        <f t="shared" si="1"/>
        <v>7</v>
      </c>
    </row>
    <row r="54" spans="1:14" x14ac:dyDescent="0.2">
      <c r="A54" s="7" t="s">
        <v>78</v>
      </c>
      <c r="B54" s="4"/>
      <c r="C54" s="4">
        <v>1</v>
      </c>
      <c r="D54" s="4"/>
      <c r="E54" s="4"/>
      <c r="F54" s="4"/>
      <c r="G54" s="4"/>
      <c r="H54" s="4"/>
      <c r="I54" s="4"/>
      <c r="J54" s="4"/>
      <c r="K54" s="22"/>
      <c r="L54" s="4"/>
      <c r="M54" s="4"/>
      <c r="N54" s="4">
        <f t="shared" si="1"/>
        <v>1</v>
      </c>
    </row>
    <row r="55" spans="1:14" x14ac:dyDescent="0.2">
      <c r="A55" s="7" t="s">
        <v>6</v>
      </c>
      <c r="B55" s="4">
        <v>40</v>
      </c>
      <c r="C55" s="4">
        <v>32</v>
      </c>
      <c r="D55" s="4">
        <v>40</v>
      </c>
      <c r="E55" s="4">
        <v>21</v>
      </c>
      <c r="F55" s="4">
        <v>20</v>
      </c>
      <c r="G55" s="4">
        <v>18</v>
      </c>
      <c r="H55" s="4">
        <v>13</v>
      </c>
      <c r="I55" s="4">
        <v>21</v>
      </c>
      <c r="J55" s="4">
        <v>18</v>
      </c>
      <c r="K55" s="22">
        <v>15</v>
      </c>
      <c r="L55" s="4">
        <v>25</v>
      </c>
      <c r="M55" s="4">
        <v>68</v>
      </c>
      <c r="N55" s="4">
        <f t="shared" si="1"/>
        <v>331</v>
      </c>
    </row>
    <row r="56" spans="1:14" x14ac:dyDescent="0.2">
      <c r="A56" s="7" t="s">
        <v>168</v>
      </c>
      <c r="B56" s="4"/>
      <c r="C56" s="4"/>
      <c r="D56" s="4"/>
      <c r="E56" s="4"/>
      <c r="F56" s="4"/>
      <c r="G56" s="4"/>
      <c r="H56" s="4"/>
      <c r="I56" s="4"/>
      <c r="J56" s="4"/>
      <c r="K56" s="22"/>
      <c r="L56" s="4"/>
      <c r="M56" s="4">
        <v>1</v>
      </c>
      <c r="N56" s="4">
        <f t="shared" si="1"/>
        <v>1</v>
      </c>
    </row>
    <row r="57" spans="1:14" x14ac:dyDescent="0.2">
      <c r="A57" s="7" t="s">
        <v>169</v>
      </c>
      <c r="B57" s="4"/>
      <c r="C57" s="4"/>
      <c r="D57" s="4"/>
      <c r="E57" s="4"/>
      <c r="F57" s="4"/>
      <c r="G57" s="4"/>
      <c r="H57" s="4"/>
      <c r="I57" s="4"/>
      <c r="J57" s="4"/>
      <c r="K57" s="22"/>
      <c r="L57" s="4"/>
      <c r="M57" s="4">
        <v>1</v>
      </c>
      <c r="N57" s="4">
        <f t="shared" si="1"/>
        <v>1</v>
      </c>
    </row>
    <row r="58" spans="1:14" x14ac:dyDescent="0.2">
      <c r="A58" s="7" t="s">
        <v>79</v>
      </c>
      <c r="B58" s="4"/>
      <c r="C58" s="4">
        <v>1</v>
      </c>
      <c r="D58" s="4">
        <v>1</v>
      </c>
      <c r="E58" s="4"/>
      <c r="F58" s="4"/>
      <c r="G58" s="4"/>
      <c r="H58" s="4"/>
      <c r="I58" s="4"/>
      <c r="J58" s="4"/>
      <c r="K58" s="22"/>
      <c r="L58" s="4"/>
      <c r="M58" s="4"/>
      <c r="N58" s="4">
        <f t="shared" si="1"/>
        <v>2</v>
      </c>
    </row>
    <row r="59" spans="1:14" x14ac:dyDescent="0.2">
      <c r="A59" s="7" t="s">
        <v>19</v>
      </c>
      <c r="B59" s="4"/>
      <c r="C59" s="4">
        <v>1</v>
      </c>
      <c r="D59" s="4">
        <v>1</v>
      </c>
      <c r="E59" s="4">
        <v>1</v>
      </c>
      <c r="F59" s="4">
        <v>3</v>
      </c>
      <c r="G59" s="4">
        <v>1</v>
      </c>
      <c r="H59" s="4"/>
      <c r="I59" s="4"/>
      <c r="J59" s="4"/>
      <c r="K59" s="22"/>
      <c r="L59" s="4">
        <v>2</v>
      </c>
      <c r="M59" s="4">
        <v>1</v>
      </c>
      <c r="N59" s="4">
        <f t="shared" si="1"/>
        <v>10</v>
      </c>
    </row>
    <row r="60" spans="1:14" x14ac:dyDescent="0.2">
      <c r="A60" s="8" t="s">
        <v>107</v>
      </c>
      <c r="B60" s="6"/>
      <c r="C60" s="6"/>
      <c r="D60" s="6"/>
      <c r="E60" s="6">
        <v>1</v>
      </c>
      <c r="F60" s="6"/>
      <c r="G60" s="6"/>
      <c r="H60" s="6"/>
      <c r="I60" s="6"/>
      <c r="J60" s="6"/>
      <c r="K60" s="30"/>
      <c r="L60" s="6"/>
      <c r="M60" s="6"/>
      <c r="N60" s="4">
        <f t="shared" si="1"/>
        <v>1</v>
      </c>
    </row>
    <row r="61" spans="1:14" x14ac:dyDescent="0.2">
      <c r="A61" s="8" t="s">
        <v>8</v>
      </c>
      <c r="B61" s="6">
        <v>10</v>
      </c>
      <c r="C61" s="6">
        <v>9</v>
      </c>
      <c r="D61" s="6">
        <v>11</v>
      </c>
      <c r="E61" s="6">
        <v>6</v>
      </c>
      <c r="F61" s="6">
        <v>4</v>
      </c>
      <c r="G61" s="6">
        <v>5</v>
      </c>
      <c r="H61" s="6">
        <v>1</v>
      </c>
      <c r="I61" s="6">
        <v>3</v>
      </c>
      <c r="J61" s="6">
        <v>3</v>
      </c>
      <c r="K61" s="30">
        <v>2</v>
      </c>
      <c r="L61" s="6">
        <v>4</v>
      </c>
      <c r="M61" s="6">
        <v>4</v>
      </c>
      <c r="N61" s="6">
        <f t="shared" si="1"/>
        <v>62</v>
      </c>
    </row>
    <row r="62" spans="1:14" x14ac:dyDescent="0.2">
      <c r="A62" s="7" t="s">
        <v>24</v>
      </c>
      <c r="B62" s="4"/>
      <c r="C62" s="4">
        <v>2</v>
      </c>
      <c r="D62" s="4">
        <v>3</v>
      </c>
      <c r="E62" s="4">
        <v>1</v>
      </c>
      <c r="F62" s="4">
        <v>1</v>
      </c>
      <c r="G62" s="4"/>
      <c r="H62" s="4"/>
      <c r="I62" s="4"/>
      <c r="J62" s="4">
        <v>1</v>
      </c>
      <c r="K62" s="22"/>
      <c r="L62" s="4">
        <v>2</v>
      </c>
      <c r="M62" s="4"/>
      <c r="N62" s="4">
        <f t="shared" si="1"/>
        <v>10</v>
      </c>
    </row>
    <row r="63" spans="1:14" x14ac:dyDescent="0.2">
      <c r="A63" s="7" t="s">
        <v>155</v>
      </c>
      <c r="B63" s="4"/>
      <c r="C63" s="4"/>
      <c r="D63" s="4"/>
      <c r="E63" s="4"/>
      <c r="F63" s="4"/>
      <c r="G63" s="4"/>
      <c r="H63" s="4"/>
      <c r="I63" s="4"/>
      <c r="J63" s="4"/>
      <c r="K63" s="22">
        <v>1</v>
      </c>
      <c r="L63" s="4">
        <v>1</v>
      </c>
      <c r="M63" s="4"/>
      <c r="N63" s="4">
        <f t="shared" si="1"/>
        <v>2</v>
      </c>
    </row>
    <row r="64" spans="1:14" x14ac:dyDescent="0.2">
      <c r="A64" s="7" t="s">
        <v>70</v>
      </c>
      <c r="B64" s="4">
        <v>1</v>
      </c>
      <c r="C64" s="4"/>
      <c r="D64" s="4"/>
      <c r="E64" s="4"/>
      <c r="F64" s="4"/>
      <c r="G64" s="4"/>
      <c r="H64" s="4"/>
      <c r="I64" s="4"/>
      <c r="J64" s="4"/>
      <c r="K64" s="22"/>
      <c r="L64" s="4"/>
      <c r="M64" s="4"/>
      <c r="N64" s="4">
        <f t="shared" si="1"/>
        <v>1</v>
      </c>
    </row>
    <row r="65" spans="1:14" x14ac:dyDescent="0.2">
      <c r="A65" s="7" t="s">
        <v>10</v>
      </c>
      <c r="B65" s="4">
        <v>1</v>
      </c>
      <c r="C65" s="4">
        <v>1</v>
      </c>
      <c r="D65" s="4">
        <v>1</v>
      </c>
      <c r="E65" s="4">
        <v>1</v>
      </c>
      <c r="F65" s="4"/>
      <c r="G65" s="4"/>
      <c r="H65" s="4"/>
      <c r="I65" s="4">
        <v>1</v>
      </c>
      <c r="J65" s="4"/>
      <c r="K65" s="22">
        <v>1</v>
      </c>
      <c r="L65" s="4">
        <v>2</v>
      </c>
      <c r="M65" s="4">
        <v>1</v>
      </c>
      <c r="N65" s="4">
        <f t="shared" si="1"/>
        <v>9</v>
      </c>
    </row>
    <row r="66" spans="1:14" x14ac:dyDescent="0.2">
      <c r="A66" s="60" t="s">
        <v>15</v>
      </c>
      <c r="B66" s="61"/>
      <c r="C66" s="61">
        <v>1</v>
      </c>
      <c r="D66" s="61"/>
      <c r="E66" s="61"/>
      <c r="F66" s="61"/>
      <c r="G66" s="61"/>
      <c r="H66" s="61"/>
      <c r="I66" s="61"/>
      <c r="J66" s="61"/>
      <c r="K66" s="61">
        <v>3</v>
      </c>
      <c r="L66" s="61">
        <v>2</v>
      </c>
      <c r="M66" s="61">
        <v>1</v>
      </c>
      <c r="N66" s="61">
        <f t="shared" si="1"/>
        <v>7</v>
      </c>
    </row>
    <row r="67" spans="1:14" x14ac:dyDescent="0.2">
      <c r="A67" s="7" t="s">
        <v>71</v>
      </c>
      <c r="B67" s="4">
        <v>1</v>
      </c>
      <c r="C67" s="4"/>
      <c r="D67" s="4"/>
      <c r="E67" s="4"/>
      <c r="F67" s="4"/>
      <c r="G67" s="4"/>
      <c r="H67" s="4"/>
      <c r="I67" s="4"/>
      <c r="J67" s="4"/>
      <c r="K67" s="22"/>
      <c r="L67" s="4"/>
      <c r="M67" s="4"/>
      <c r="N67" s="4">
        <f t="shared" si="1"/>
        <v>1</v>
      </c>
    </row>
    <row r="68" spans="1:14" x14ac:dyDescent="0.2">
      <c r="A68" s="7" t="s">
        <v>93</v>
      </c>
      <c r="B68" s="4"/>
      <c r="C68" s="4"/>
      <c r="D68" s="4">
        <v>1</v>
      </c>
      <c r="E68" s="4"/>
      <c r="F68" s="4"/>
      <c r="G68" s="4"/>
      <c r="H68" s="4"/>
      <c r="I68" s="4"/>
      <c r="J68" s="4"/>
      <c r="K68" s="22"/>
      <c r="L68" s="4"/>
      <c r="M68" s="4"/>
      <c r="N68" s="4">
        <f t="shared" si="1"/>
        <v>1</v>
      </c>
    </row>
    <row r="69" spans="1:14" x14ac:dyDescent="0.2">
      <c r="A69" s="7" t="s">
        <v>161</v>
      </c>
      <c r="B69" s="4"/>
      <c r="C69" s="4"/>
      <c r="D69" s="4"/>
      <c r="E69" s="4"/>
      <c r="F69" s="4"/>
      <c r="G69" s="4"/>
      <c r="H69" s="4"/>
      <c r="I69" s="4"/>
      <c r="J69" s="4"/>
      <c r="K69" s="22"/>
      <c r="L69" s="4">
        <v>1</v>
      </c>
      <c r="M69" s="4">
        <v>1</v>
      </c>
      <c r="N69" s="4">
        <f t="shared" si="1"/>
        <v>2</v>
      </c>
    </row>
    <row r="70" spans="1:14" x14ac:dyDescent="0.2">
      <c r="A70" s="7" t="s">
        <v>92</v>
      </c>
      <c r="B70" s="4"/>
      <c r="C70" s="4"/>
      <c r="D70" s="4">
        <v>1</v>
      </c>
      <c r="E70" s="4"/>
      <c r="F70" s="4"/>
      <c r="G70" s="4"/>
      <c r="H70" s="4"/>
      <c r="I70" s="4"/>
      <c r="J70" s="4"/>
      <c r="K70" s="22"/>
      <c r="L70" s="4"/>
      <c r="M70" s="4"/>
      <c r="N70" s="4">
        <f t="shared" si="1"/>
        <v>1</v>
      </c>
    </row>
    <row r="71" spans="1:14" x14ac:dyDescent="0.2">
      <c r="A71" s="7" t="s">
        <v>100</v>
      </c>
      <c r="B71" s="4"/>
      <c r="C71" s="4"/>
      <c r="D71" s="4"/>
      <c r="E71" s="4">
        <v>1</v>
      </c>
      <c r="F71" s="4"/>
      <c r="G71" s="4"/>
      <c r="H71" s="4"/>
      <c r="I71" s="4">
        <v>1</v>
      </c>
      <c r="J71" s="4"/>
      <c r="K71" s="22"/>
      <c r="L71" s="4">
        <v>1</v>
      </c>
      <c r="M71" s="4"/>
      <c r="N71" s="4">
        <f t="shared" ref="N71:N104" si="2">SUM(B71:M71)</f>
        <v>3</v>
      </c>
    </row>
    <row r="72" spans="1:14" x14ac:dyDescent="0.2">
      <c r="A72" s="7" t="s">
        <v>101</v>
      </c>
      <c r="B72" s="4"/>
      <c r="C72" s="4"/>
      <c r="D72" s="4"/>
      <c r="E72" s="4">
        <v>1</v>
      </c>
      <c r="F72" s="4"/>
      <c r="G72" s="4"/>
      <c r="H72" s="4"/>
      <c r="I72" s="4"/>
      <c r="J72" s="4"/>
      <c r="K72" s="22"/>
      <c r="L72" s="4"/>
      <c r="M72" s="4"/>
      <c r="N72" s="4">
        <f t="shared" si="2"/>
        <v>1</v>
      </c>
    </row>
    <row r="73" spans="1:14" x14ac:dyDescent="0.2">
      <c r="A73" s="7" t="s">
        <v>69</v>
      </c>
      <c r="B73" s="4">
        <v>1</v>
      </c>
      <c r="C73" s="4"/>
      <c r="D73" s="4"/>
      <c r="E73" s="4"/>
      <c r="F73" s="4"/>
      <c r="G73" s="4"/>
      <c r="H73" s="4"/>
      <c r="I73" s="4"/>
      <c r="J73" s="4"/>
      <c r="K73" s="22"/>
      <c r="L73" s="4"/>
      <c r="M73" s="4"/>
      <c r="N73" s="4">
        <f t="shared" si="2"/>
        <v>1</v>
      </c>
    </row>
    <row r="74" spans="1:14" x14ac:dyDescent="0.2">
      <c r="A74" s="7" t="s">
        <v>111</v>
      </c>
      <c r="B74" s="4"/>
      <c r="C74" s="4"/>
      <c r="D74" s="4"/>
      <c r="E74" s="4">
        <v>1</v>
      </c>
      <c r="F74" s="4">
        <v>2</v>
      </c>
      <c r="G74" s="4"/>
      <c r="H74" s="4"/>
      <c r="I74" s="4">
        <v>1</v>
      </c>
      <c r="J74" s="4"/>
      <c r="K74" s="22"/>
      <c r="L74" s="4">
        <v>1</v>
      </c>
      <c r="M74" s="4">
        <v>2</v>
      </c>
      <c r="N74" s="4">
        <f t="shared" si="2"/>
        <v>7</v>
      </c>
    </row>
    <row r="75" spans="1:14" x14ac:dyDescent="0.2">
      <c r="A75" s="7" t="s">
        <v>129</v>
      </c>
      <c r="B75" s="4"/>
      <c r="C75" s="4"/>
      <c r="D75" s="4"/>
      <c r="E75" s="4"/>
      <c r="F75" s="4"/>
      <c r="G75" s="4"/>
      <c r="H75" s="4">
        <v>1</v>
      </c>
      <c r="I75" s="4"/>
      <c r="J75" s="4"/>
      <c r="K75" s="22"/>
      <c r="L75" s="4"/>
      <c r="M75" s="4"/>
      <c r="N75" s="4">
        <f t="shared" si="2"/>
        <v>1</v>
      </c>
    </row>
    <row r="76" spans="1:14" x14ac:dyDescent="0.2">
      <c r="A76" s="7" t="s">
        <v>120</v>
      </c>
      <c r="B76" s="4"/>
      <c r="C76" s="4"/>
      <c r="D76" s="4"/>
      <c r="E76" s="4"/>
      <c r="F76" s="4">
        <v>1</v>
      </c>
      <c r="G76" s="4">
        <v>1</v>
      </c>
      <c r="H76" s="4"/>
      <c r="I76" s="4"/>
      <c r="J76" s="4"/>
      <c r="K76" s="22"/>
      <c r="L76" s="4"/>
      <c r="M76" s="4"/>
      <c r="N76" s="4">
        <f t="shared" si="2"/>
        <v>2</v>
      </c>
    </row>
    <row r="77" spans="1:14" x14ac:dyDescent="0.2">
      <c r="A77" s="7" t="s">
        <v>108</v>
      </c>
      <c r="B77" s="4"/>
      <c r="C77" s="4"/>
      <c r="D77" s="4"/>
      <c r="E77" s="4">
        <v>1</v>
      </c>
      <c r="F77" s="4"/>
      <c r="G77" s="4"/>
      <c r="H77" s="4"/>
      <c r="I77" s="4"/>
      <c r="J77" s="4"/>
      <c r="K77" s="22"/>
      <c r="L77" s="4"/>
      <c r="M77" s="4"/>
      <c r="N77" s="4">
        <f t="shared" si="2"/>
        <v>1</v>
      </c>
    </row>
    <row r="78" spans="1:14" x14ac:dyDescent="0.2">
      <c r="A78" s="7" t="s">
        <v>21</v>
      </c>
      <c r="B78" s="4">
        <v>1</v>
      </c>
      <c r="C78" s="4">
        <v>1</v>
      </c>
      <c r="D78" s="4"/>
      <c r="E78" s="4"/>
      <c r="F78" s="4"/>
      <c r="G78" s="4"/>
      <c r="H78" s="4"/>
      <c r="I78" s="4">
        <v>1</v>
      </c>
      <c r="J78" s="4"/>
      <c r="K78" s="22"/>
      <c r="L78" s="4"/>
      <c r="M78" s="4"/>
      <c r="N78" s="4">
        <f t="shared" si="2"/>
        <v>3</v>
      </c>
    </row>
    <row r="79" spans="1:14" x14ac:dyDescent="0.2">
      <c r="A79" s="7" t="s">
        <v>110</v>
      </c>
      <c r="B79" s="4"/>
      <c r="C79" s="4"/>
      <c r="D79" s="4"/>
      <c r="E79" s="4">
        <v>1</v>
      </c>
      <c r="F79" s="4">
        <v>1</v>
      </c>
      <c r="G79" s="4"/>
      <c r="H79" s="4"/>
      <c r="I79" s="4"/>
      <c r="J79" s="4"/>
      <c r="K79" s="22"/>
      <c r="L79" s="4"/>
      <c r="M79" s="4"/>
      <c r="N79" s="4">
        <f t="shared" si="2"/>
        <v>2</v>
      </c>
    </row>
    <row r="80" spans="1:14" x14ac:dyDescent="0.2">
      <c r="A80" s="7" t="s">
        <v>94</v>
      </c>
      <c r="B80" s="4"/>
      <c r="C80" s="4"/>
      <c r="D80" s="4">
        <v>1</v>
      </c>
      <c r="E80" s="4"/>
      <c r="F80" s="4"/>
      <c r="G80" s="4"/>
      <c r="H80" s="4"/>
      <c r="I80" s="4"/>
      <c r="J80" s="4"/>
      <c r="K80" s="22"/>
      <c r="L80" s="4"/>
      <c r="M80" s="4"/>
      <c r="N80" s="4">
        <f t="shared" si="2"/>
        <v>1</v>
      </c>
    </row>
    <row r="81" spans="1:14" x14ac:dyDescent="0.2">
      <c r="A81" s="7" t="s">
        <v>11</v>
      </c>
      <c r="B81" s="4">
        <v>7</v>
      </c>
      <c r="C81" s="4">
        <v>5</v>
      </c>
      <c r="D81" s="4">
        <v>7</v>
      </c>
      <c r="E81" s="4">
        <v>3</v>
      </c>
      <c r="F81" s="4">
        <v>4</v>
      </c>
      <c r="G81" s="4"/>
      <c r="H81" s="4">
        <v>2</v>
      </c>
      <c r="I81" s="4"/>
      <c r="J81" s="4">
        <v>4</v>
      </c>
      <c r="K81" s="22"/>
      <c r="L81" s="4">
        <v>2</v>
      </c>
      <c r="M81" s="4">
        <v>1</v>
      </c>
      <c r="N81" s="4">
        <f t="shared" si="2"/>
        <v>35</v>
      </c>
    </row>
    <row r="82" spans="1:14" x14ac:dyDescent="0.2">
      <c r="A82" s="7" t="s">
        <v>156</v>
      </c>
      <c r="B82" s="4"/>
      <c r="C82" s="4"/>
      <c r="D82" s="4"/>
      <c r="E82" s="4"/>
      <c r="F82" s="4"/>
      <c r="G82" s="4"/>
      <c r="H82" s="4"/>
      <c r="I82" s="4"/>
      <c r="J82" s="4"/>
      <c r="K82" s="22"/>
      <c r="L82" s="4">
        <v>1</v>
      </c>
      <c r="M82" s="4"/>
      <c r="N82" s="4">
        <f t="shared" si="2"/>
        <v>1</v>
      </c>
    </row>
    <row r="83" spans="1:14" x14ac:dyDescent="0.2">
      <c r="A83" s="7" t="s">
        <v>162</v>
      </c>
      <c r="B83" s="4"/>
      <c r="C83" s="4"/>
      <c r="D83" s="4"/>
      <c r="E83" s="4"/>
      <c r="F83" s="4"/>
      <c r="G83" s="4"/>
      <c r="H83" s="4"/>
      <c r="I83" s="4"/>
      <c r="J83" s="4"/>
      <c r="K83" s="22"/>
      <c r="L83" s="4">
        <v>1</v>
      </c>
      <c r="M83" s="4"/>
      <c r="N83" s="4">
        <f t="shared" si="2"/>
        <v>1</v>
      </c>
    </row>
    <row r="84" spans="1:14" x14ac:dyDescent="0.2">
      <c r="A84" s="7" t="s">
        <v>166</v>
      </c>
      <c r="B84" s="4"/>
      <c r="C84" s="4"/>
      <c r="D84" s="4"/>
      <c r="E84" s="4"/>
      <c r="F84" s="4"/>
      <c r="G84" s="4"/>
      <c r="H84" s="4"/>
      <c r="I84" s="4"/>
      <c r="J84" s="4"/>
      <c r="K84" s="22"/>
      <c r="L84" s="4"/>
      <c r="M84" s="4">
        <v>1</v>
      </c>
      <c r="N84" s="4">
        <f t="shared" si="2"/>
        <v>1</v>
      </c>
    </row>
    <row r="85" spans="1:14" x14ac:dyDescent="0.2">
      <c r="A85" s="7" t="s">
        <v>167</v>
      </c>
      <c r="B85" s="4"/>
      <c r="C85" s="4"/>
      <c r="D85" s="4"/>
      <c r="E85" s="4"/>
      <c r="F85" s="4"/>
      <c r="G85" s="4"/>
      <c r="H85" s="4"/>
      <c r="I85" s="4"/>
      <c r="J85" s="4"/>
      <c r="K85" s="22"/>
      <c r="L85" s="4"/>
      <c r="M85" s="4">
        <v>1</v>
      </c>
      <c r="N85" s="4">
        <f t="shared" si="2"/>
        <v>1</v>
      </c>
    </row>
    <row r="86" spans="1:14" x14ac:dyDescent="0.2">
      <c r="A86" s="7" t="s">
        <v>116</v>
      </c>
      <c r="B86" s="4"/>
      <c r="C86" s="4"/>
      <c r="D86" s="4"/>
      <c r="E86" s="4"/>
      <c r="F86" s="4">
        <v>2</v>
      </c>
      <c r="G86" s="4"/>
      <c r="H86" s="4"/>
      <c r="I86" s="4"/>
      <c r="J86" s="4"/>
      <c r="K86" s="22"/>
      <c r="L86" s="4"/>
      <c r="M86" s="4"/>
      <c r="N86" s="4">
        <f t="shared" si="2"/>
        <v>2</v>
      </c>
    </row>
    <row r="87" spans="1:14" x14ac:dyDescent="0.2">
      <c r="A87" s="7" t="s">
        <v>59</v>
      </c>
      <c r="B87" s="4">
        <v>1</v>
      </c>
      <c r="C87" s="4"/>
      <c r="D87" s="4">
        <v>1</v>
      </c>
      <c r="E87" s="4"/>
      <c r="F87" s="4"/>
      <c r="G87" s="4"/>
      <c r="H87" s="4"/>
      <c r="I87" s="4"/>
      <c r="J87" s="4"/>
      <c r="K87" s="22"/>
      <c r="L87" s="4"/>
      <c r="M87" s="4"/>
      <c r="N87" s="4">
        <f t="shared" si="2"/>
        <v>2</v>
      </c>
    </row>
    <row r="88" spans="1:14" x14ac:dyDescent="0.2">
      <c r="A88" s="17" t="s">
        <v>2</v>
      </c>
      <c r="B88" s="16">
        <v>303</v>
      </c>
      <c r="C88" s="16">
        <v>282</v>
      </c>
      <c r="D88" s="16">
        <v>326</v>
      </c>
      <c r="E88" s="16">
        <v>131</v>
      </c>
      <c r="F88" s="16">
        <v>3</v>
      </c>
      <c r="G88" s="16"/>
      <c r="H88" s="16"/>
      <c r="I88" s="16"/>
      <c r="J88" s="16"/>
      <c r="K88" s="16"/>
      <c r="L88" s="16">
        <v>19</v>
      </c>
      <c r="M88" s="16">
        <v>119</v>
      </c>
      <c r="N88" s="16">
        <f t="shared" si="2"/>
        <v>1183</v>
      </c>
    </row>
    <row r="89" spans="1:14" x14ac:dyDescent="0.2">
      <c r="A89" s="21" t="s">
        <v>87</v>
      </c>
      <c r="B89" s="22"/>
      <c r="C89" s="22">
        <v>1</v>
      </c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4">
        <f t="shared" si="2"/>
        <v>1</v>
      </c>
    </row>
    <row r="90" spans="1:14" x14ac:dyDescent="0.2">
      <c r="A90" s="7" t="s">
        <v>22</v>
      </c>
      <c r="B90" s="4">
        <v>2</v>
      </c>
      <c r="C90" s="4"/>
      <c r="D90" s="4"/>
      <c r="E90" s="4">
        <v>1</v>
      </c>
      <c r="F90" s="4"/>
      <c r="G90" s="4"/>
      <c r="H90" s="4">
        <v>1</v>
      </c>
      <c r="I90" s="4">
        <v>1</v>
      </c>
      <c r="J90" s="4"/>
      <c r="K90" s="22"/>
      <c r="L90" s="4"/>
      <c r="M90" s="4"/>
      <c r="N90" s="4">
        <f t="shared" si="2"/>
        <v>5</v>
      </c>
    </row>
    <row r="91" spans="1:14" x14ac:dyDescent="0.2">
      <c r="A91" s="7" t="s">
        <v>20</v>
      </c>
      <c r="B91" s="4">
        <v>2</v>
      </c>
      <c r="C91" s="4">
        <v>1</v>
      </c>
      <c r="D91" s="4"/>
      <c r="E91" s="4"/>
      <c r="F91" s="4"/>
      <c r="G91" s="4"/>
      <c r="H91" s="4"/>
      <c r="I91" s="4"/>
      <c r="J91" s="4"/>
      <c r="K91" s="22">
        <v>1</v>
      </c>
      <c r="L91" s="4">
        <v>1</v>
      </c>
      <c r="M91" s="4"/>
      <c r="N91" s="4">
        <f t="shared" si="2"/>
        <v>5</v>
      </c>
    </row>
    <row r="92" spans="1:14" x14ac:dyDescent="0.2">
      <c r="A92" s="7" t="s">
        <v>84</v>
      </c>
      <c r="B92" s="4"/>
      <c r="C92" s="4">
        <v>2</v>
      </c>
      <c r="D92" s="4">
        <v>1</v>
      </c>
      <c r="E92" s="4">
        <v>2</v>
      </c>
      <c r="F92" s="4"/>
      <c r="G92" s="4"/>
      <c r="H92" s="4">
        <v>2</v>
      </c>
      <c r="I92" s="4">
        <v>2</v>
      </c>
      <c r="J92" s="4"/>
      <c r="K92" s="22"/>
      <c r="L92" s="4"/>
      <c r="M92" s="4"/>
      <c r="N92" s="4">
        <f t="shared" si="2"/>
        <v>9</v>
      </c>
    </row>
    <row r="93" spans="1:14" x14ac:dyDescent="0.2">
      <c r="A93" s="7" t="s">
        <v>118</v>
      </c>
      <c r="B93" s="4"/>
      <c r="C93" s="4"/>
      <c r="D93" s="4"/>
      <c r="E93" s="4"/>
      <c r="F93" s="4">
        <v>1</v>
      </c>
      <c r="G93" s="4"/>
      <c r="H93" s="4"/>
      <c r="I93" s="4"/>
      <c r="J93" s="4"/>
      <c r="K93" s="22"/>
      <c r="L93" s="4"/>
      <c r="M93" s="4"/>
      <c r="N93" s="4">
        <f t="shared" si="2"/>
        <v>1</v>
      </c>
    </row>
    <row r="94" spans="1:14" x14ac:dyDescent="0.2">
      <c r="A94" s="7" t="s">
        <v>17</v>
      </c>
      <c r="B94" s="4">
        <v>1</v>
      </c>
      <c r="C94" s="4"/>
      <c r="D94" s="4"/>
      <c r="E94" s="4"/>
      <c r="F94" s="4"/>
      <c r="G94" s="4"/>
      <c r="H94" s="4"/>
      <c r="I94" s="4"/>
      <c r="J94" s="4"/>
      <c r="K94" s="22">
        <v>1</v>
      </c>
      <c r="L94" s="4"/>
      <c r="M94" s="4"/>
      <c r="N94" s="4">
        <f t="shared" si="2"/>
        <v>2</v>
      </c>
    </row>
    <row r="95" spans="1:14" x14ac:dyDescent="0.2">
      <c r="A95" s="7" t="s">
        <v>9</v>
      </c>
      <c r="B95" s="4">
        <v>1</v>
      </c>
      <c r="C95" s="4"/>
      <c r="D95" s="4"/>
      <c r="E95" s="4"/>
      <c r="F95" s="4"/>
      <c r="G95" s="4"/>
      <c r="H95" s="4"/>
      <c r="I95" s="4"/>
      <c r="J95" s="4"/>
      <c r="K95" s="22">
        <v>1</v>
      </c>
      <c r="L95" s="4"/>
      <c r="M95" s="4"/>
      <c r="N95" s="4">
        <f t="shared" si="2"/>
        <v>2</v>
      </c>
    </row>
    <row r="96" spans="1:14" x14ac:dyDescent="0.2">
      <c r="A96" s="7" t="s">
        <v>149</v>
      </c>
      <c r="B96" s="4"/>
      <c r="C96" s="4"/>
      <c r="D96" s="4"/>
      <c r="E96" s="4"/>
      <c r="F96" s="4"/>
      <c r="G96" s="4"/>
      <c r="H96" s="4"/>
      <c r="I96" s="4"/>
      <c r="J96" s="4"/>
      <c r="K96" s="22">
        <v>1</v>
      </c>
      <c r="L96" s="4"/>
      <c r="M96" s="4"/>
      <c r="N96" s="4">
        <f t="shared" si="2"/>
        <v>1</v>
      </c>
    </row>
    <row r="97" spans="1:14" x14ac:dyDescent="0.2">
      <c r="A97" s="7" t="s">
        <v>109</v>
      </c>
      <c r="B97" s="4"/>
      <c r="C97" s="4"/>
      <c r="D97" s="4"/>
      <c r="E97" s="4">
        <v>1</v>
      </c>
      <c r="F97" s="4"/>
      <c r="G97" s="4"/>
      <c r="H97" s="4"/>
      <c r="I97" s="4"/>
      <c r="J97" s="4"/>
      <c r="K97" s="22"/>
      <c r="L97" s="4"/>
      <c r="M97" s="4"/>
      <c r="N97" s="4">
        <f t="shared" si="2"/>
        <v>1</v>
      </c>
    </row>
    <row r="98" spans="1:14" x14ac:dyDescent="0.2">
      <c r="A98" s="7" t="s">
        <v>102</v>
      </c>
      <c r="B98" s="4"/>
      <c r="C98" s="4"/>
      <c r="D98" s="4"/>
      <c r="E98" s="4">
        <v>1</v>
      </c>
      <c r="F98" s="4"/>
      <c r="G98" s="4"/>
      <c r="H98" s="4"/>
      <c r="I98" s="4"/>
      <c r="J98" s="4"/>
      <c r="K98" s="22">
        <v>1</v>
      </c>
      <c r="L98" s="4"/>
      <c r="M98" s="4">
        <v>1</v>
      </c>
      <c r="N98" s="4">
        <f t="shared" si="2"/>
        <v>3</v>
      </c>
    </row>
    <row r="99" spans="1:14" x14ac:dyDescent="0.2">
      <c r="A99" s="7" t="s">
        <v>82</v>
      </c>
      <c r="B99" s="4"/>
      <c r="C99" s="4">
        <v>1</v>
      </c>
      <c r="D99" s="4"/>
      <c r="E99" s="4"/>
      <c r="F99" s="4"/>
      <c r="G99" s="4"/>
      <c r="H99" s="4"/>
      <c r="I99" s="4"/>
      <c r="J99" s="4"/>
      <c r="K99" s="22"/>
      <c r="L99" s="4"/>
      <c r="M99" s="4"/>
      <c r="N99" s="4">
        <f t="shared" si="2"/>
        <v>1</v>
      </c>
    </row>
    <row r="100" spans="1:14" x14ac:dyDescent="0.2">
      <c r="A100" s="7" t="s">
        <v>55</v>
      </c>
      <c r="B100" s="4">
        <v>2</v>
      </c>
      <c r="C100" s="4"/>
      <c r="D100" s="4"/>
      <c r="E100" s="4"/>
      <c r="F100" s="4"/>
      <c r="G100" s="4"/>
      <c r="H100" s="4"/>
      <c r="I100" s="4"/>
      <c r="J100" s="4"/>
      <c r="K100" s="22"/>
      <c r="L100" s="4"/>
      <c r="M100" s="4">
        <v>1</v>
      </c>
      <c r="N100" s="4">
        <f t="shared" si="2"/>
        <v>3</v>
      </c>
    </row>
    <row r="101" spans="1:14" x14ac:dyDescent="0.2">
      <c r="A101" s="7" t="s">
        <v>86</v>
      </c>
      <c r="B101" s="4"/>
      <c r="C101" s="4">
        <v>1</v>
      </c>
      <c r="D101" s="4"/>
      <c r="E101" s="4"/>
      <c r="F101" s="4"/>
      <c r="G101" s="4"/>
      <c r="H101" s="4"/>
      <c r="I101" s="4"/>
      <c r="J101" s="4"/>
      <c r="K101" s="22"/>
      <c r="L101" s="4"/>
      <c r="M101" s="4">
        <v>1</v>
      </c>
      <c r="N101" s="4">
        <f t="shared" si="2"/>
        <v>2</v>
      </c>
    </row>
    <row r="102" spans="1:14" x14ac:dyDescent="0.2">
      <c r="A102" s="7" t="s">
        <v>133</v>
      </c>
      <c r="B102" s="4"/>
      <c r="C102" s="4"/>
      <c r="D102" s="4"/>
      <c r="E102" s="4"/>
      <c r="F102" s="4"/>
      <c r="G102" s="4"/>
      <c r="H102" s="4">
        <v>1</v>
      </c>
      <c r="I102" s="4"/>
      <c r="J102" s="4"/>
      <c r="K102" s="22"/>
      <c r="L102" s="4"/>
      <c r="M102" s="4"/>
      <c r="N102" s="4">
        <f t="shared" si="2"/>
        <v>1</v>
      </c>
    </row>
    <row r="103" spans="1:14" x14ac:dyDescent="0.2">
      <c r="A103" s="7" t="s">
        <v>132</v>
      </c>
      <c r="B103" s="4"/>
      <c r="C103" s="4"/>
      <c r="D103" s="4"/>
      <c r="E103" s="4"/>
      <c r="F103" s="4"/>
      <c r="G103" s="4"/>
      <c r="H103" s="4">
        <v>1</v>
      </c>
      <c r="I103" s="4"/>
      <c r="J103" s="4"/>
      <c r="K103" s="22"/>
      <c r="L103" s="4"/>
      <c r="M103" s="4"/>
      <c r="N103" s="4">
        <f t="shared" si="2"/>
        <v>1</v>
      </c>
    </row>
    <row r="104" spans="1:14" x14ac:dyDescent="0.2">
      <c r="A104" s="7" t="s">
        <v>60</v>
      </c>
      <c r="B104" s="4">
        <v>1</v>
      </c>
      <c r="C104" s="4"/>
      <c r="D104" s="4"/>
      <c r="E104" s="4">
        <v>1</v>
      </c>
      <c r="F104" s="4"/>
      <c r="G104" s="4"/>
      <c r="H104" s="4"/>
      <c r="I104" s="4"/>
      <c r="J104" s="4"/>
      <c r="K104" s="22"/>
      <c r="L104" s="4"/>
      <c r="M104" s="4">
        <v>1</v>
      </c>
      <c r="N104" s="4">
        <f t="shared" si="2"/>
        <v>3</v>
      </c>
    </row>
    <row r="105" spans="1:14" x14ac:dyDescent="0.2">
      <c r="A105" s="7" t="s">
        <v>143</v>
      </c>
      <c r="B105" s="4"/>
      <c r="C105" s="4"/>
      <c r="D105" s="4"/>
      <c r="E105" s="4"/>
      <c r="F105" s="4"/>
      <c r="G105" s="4"/>
      <c r="H105" s="4"/>
      <c r="I105" s="4"/>
      <c r="J105" s="4">
        <v>1</v>
      </c>
      <c r="K105" s="22"/>
      <c r="L105" s="4"/>
      <c r="M105" s="4"/>
      <c r="N105" s="4">
        <f t="shared" ref="N105:N140" si="3">SUM(B105:M105)</f>
        <v>1</v>
      </c>
    </row>
    <row r="106" spans="1:14" x14ac:dyDescent="0.2">
      <c r="A106" s="7" t="s">
        <v>95</v>
      </c>
      <c r="B106" s="4"/>
      <c r="C106" s="4"/>
      <c r="D106" s="4">
        <v>1</v>
      </c>
      <c r="E106" s="4"/>
      <c r="F106" s="4"/>
      <c r="G106" s="4"/>
      <c r="H106" s="4"/>
      <c r="I106" s="4"/>
      <c r="J106" s="4">
        <v>1</v>
      </c>
      <c r="K106" s="22">
        <v>1</v>
      </c>
      <c r="L106" s="4">
        <v>1</v>
      </c>
      <c r="M106" s="4">
        <v>1</v>
      </c>
      <c r="N106" s="4">
        <f t="shared" si="3"/>
        <v>5</v>
      </c>
    </row>
    <row r="107" spans="1:14" x14ac:dyDescent="0.2">
      <c r="A107" s="7" t="s">
        <v>23</v>
      </c>
      <c r="B107" s="4">
        <v>1</v>
      </c>
      <c r="C107" s="4"/>
      <c r="D107" s="4"/>
      <c r="E107" s="4"/>
      <c r="F107" s="4"/>
      <c r="G107" s="4"/>
      <c r="H107" s="4"/>
      <c r="I107" s="4"/>
      <c r="J107" s="4"/>
      <c r="K107" s="22"/>
      <c r="L107" s="4"/>
      <c r="M107" s="4"/>
      <c r="N107" s="4">
        <f t="shared" si="3"/>
        <v>1</v>
      </c>
    </row>
    <row r="108" spans="1:14" x14ac:dyDescent="0.2">
      <c r="A108" s="7" t="s">
        <v>146</v>
      </c>
      <c r="B108" s="4"/>
      <c r="C108" s="4"/>
      <c r="D108" s="4"/>
      <c r="E108" s="4"/>
      <c r="F108" s="4"/>
      <c r="G108" s="4"/>
      <c r="H108" s="4"/>
      <c r="I108" s="4"/>
      <c r="J108" s="4">
        <v>1</v>
      </c>
      <c r="K108" s="22"/>
      <c r="L108" s="4">
        <v>1</v>
      </c>
      <c r="M108" s="4">
        <v>1</v>
      </c>
      <c r="N108" s="4">
        <f t="shared" si="3"/>
        <v>3</v>
      </c>
    </row>
    <row r="109" spans="1:14" x14ac:dyDescent="0.2">
      <c r="A109" s="7" t="s">
        <v>176</v>
      </c>
      <c r="B109" s="4"/>
      <c r="C109" s="4"/>
      <c r="D109" s="4"/>
      <c r="E109" s="4"/>
      <c r="F109" s="4"/>
      <c r="G109" s="4"/>
      <c r="H109" s="4"/>
      <c r="I109" s="4"/>
      <c r="J109" s="4"/>
      <c r="K109" s="22"/>
      <c r="L109" s="4"/>
      <c r="M109" s="4">
        <v>1</v>
      </c>
      <c r="N109" s="4">
        <f t="shared" si="3"/>
        <v>1</v>
      </c>
    </row>
    <row r="110" spans="1:14" x14ac:dyDescent="0.2">
      <c r="A110" s="7" t="s">
        <v>85</v>
      </c>
      <c r="B110" s="4"/>
      <c r="C110" s="4">
        <v>1</v>
      </c>
      <c r="D110" s="4"/>
      <c r="E110" s="4"/>
      <c r="F110" s="4"/>
      <c r="G110" s="4"/>
      <c r="H110" s="4"/>
      <c r="I110" s="4"/>
      <c r="J110" s="4"/>
      <c r="K110" s="22"/>
      <c r="L110" s="4"/>
      <c r="M110" s="4"/>
      <c r="N110" s="4">
        <f t="shared" si="3"/>
        <v>1</v>
      </c>
    </row>
    <row r="111" spans="1:14" x14ac:dyDescent="0.2">
      <c r="A111" s="7" t="s">
        <v>77</v>
      </c>
      <c r="B111" s="4"/>
      <c r="C111" s="4">
        <v>1</v>
      </c>
      <c r="D111" s="4"/>
      <c r="E111" s="4"/>
      <c r="F111" s="4"/>
      <c r="G111" s="4"/>
      <c r="H111" s="4"/>
      <c r="I111" s="4"/>
      <c r="J111" s="4">
        <v>1</v>
      </c>
      <c r="K111" s="22"/>
      <c r="L111" s="4"/>
      <c r="M111" s="4"/>
      <c r="N111" s="4">
        <f t="shared" si="3"/>
        <v>2</v>
      </c>
    </row>
    <row r="112" spans="1:14" x14ac:dyDescent="0.2">
      <c r="A112" s="7" t="s">
        <v>64</v>
      </c>
      <c r="B112" s="4">
        <v>1</v>
      </c>
      <c r="C112" s="4"/>
      <c r="D112" s="4"/>
      <c r="E112" s="4"/>
      <c r="F112" s="4"/>
      <c r="G112" s="4"/>
      <c r="H112" s="4"/>
      <c r="I112" s="4"/>
      <c r="J112" s="4"/>
      <c r="K112" s="22"/>
      <c r="L112" s="4"/>
      <c r="M112" s="4"/>
      <c r="N112" s="4">
        <f t="shared" si="3"/>
        <v>1</v>
      </c>
    </row>
    <row r="113" spans="1:14" x14ac:dyDescent="0.2">
      <c r="A113" s="7" t="s">
        <v>28</v>
      </c>
      <c r="B113" s="4">
        <v>2</v>
      </c>
      <c r="C113" s="4"/>
      <c r="D113" s="4"/>
      <c r="E113" s="4"/>
      <c r="F113" s="4"/>
      <c r="G113" s="4"/>
      <c r="H113" s="4">
        <v>1</v>
      </c>
      <c r="I113" s="4">
        <v>1</v>
      </c>
      <c r="J113" s="4"/>
      <c r="K113" s="22"/>
      <c r="L113" s="4"/>
      <c r="M113" s="4"/>
      <c r="N113" s="4">
        <f t="shared" si="3"/>
        <v>4</v>
      </c>
    </row>
    <row r="114" spans="1:14" x14ac:dyDescent="0.2">
      <c r="A114" s="7" t="s">
        <v>26</v>
      </c>
      <c r="B114" s="4">
        <v>1</v>
      </c>
      <c r="C114" s="4"/>
      <c r="D114" s="4">
        <v>1</v>
      </c>
      <c r="E114" s="4">
        <v>1</v>
      </c>
      <c r="F114" s="4"/>
      <c r="G114" s="4"/>
      <c r="H114" s="4"/>
      <c r="I114" s="4"/>
      <c r="J114" s="4"/>
      <c r="K114" s="22"/>
      <c r="L114" s="4"/>
      <c r="M114" s="4"/>
      <c r="N114" s="4">
        <f t="shared" si="3"/>
        <v>3</v>
      </c>
    </row>
    <row r="115" spans="1:14" x14ac:dyDescent="0.2">
      <c r="A115" s="7" t="s">
        <v>18</v>
      </c>
      <c r="B115" s="4">
        <v>1</v>
      </c>
      <c r="C115" s="4">
        <v>2</v>
      </c>
      <c r="D115" s="4">
        <v>2</v>
      </c>
      <c r="E115" s="4"/>
      <c r="F115" s="4"/>
      <c r="G115" s="4">
        <v>3</v>
      </c>
      <c r="H115" s="4"/>
      <c r="I115" s="4">
        <v>1</v>
      </c>
      <c r="J115" s="4">
        <v>1</v>
      </c>
      <c r="K115" s="22"/>
      <c r="L115" s="4">
        <v>1</v>
      </c>
      <c r="M115" s="4">
        <v>5</v>
      </c>
      <c r="N115" s="4">
        <f t="shared" si="3"/>
        <v>16</v>
      </c>
    </row>
    <row r="116" spans="1:14" x14ac:dyDescent="0.2">
      <c r="A116" s="7" t="s">
        <v>7</v>
      </c>
      <c r="B116" s="4">
        <v>8</v>
      </c>
      <c r="C116" s="4">
        <v>10</v>
      </c>
      <c r="D116" s="4">
        <v>7</v>
      </c>
      <c r="E116" s="4">
        <v>9</v>
      </c>
      <c r="F116" s="4">
        <v>6</v>
      </c>
      <c r="G116" s="4">
        <v>5</v>
      </c>
      <c r="H116" s="4">
        <v>4</v>
      </c>
      <c r="I116" s="4">
        <v>2</v>
      </c>
      <c r="J116" s="4">
        <v>13</v>
      </c>
      <c r="K116" s="22"/>
      <c r="L116" s="4">
        <v>11</v>
      </c>
      <c r="M116" s="4">
        <v>9</v>
      </c>
      <c r="N116" s="4">
        <f t="shared" si="3"/>
        <v>84</v>
      </c>
    </row>
    <row r="117" spans="1:14" x14ac:dyDescent="0.2">
      <c r="A117" s="7" t="s">
        <v>74</v>
      </c>
      <c r="B117" s="4">
        <v>1</v>
      </c>
      <c r="C117" s="4"/>
      <c r="D117" s="4"/>
      <c r="E117" s="4"/>
      <c r="F117" s="4"/>
      <c r="G117" s="4"/>
      <c r="H117" s="4"/>
      <c r="I117" s="4"/>
      <c r="J117" s="4"/>
      <c r="K117" s="22"/>
      <c r="L117" s="4"/>
      <c r="M117" s="4"/>
      <c r="N117" s="4">
        <f t="shared" si="3"/>
        <v>1</v>
      </c>
    </row>
    <row r="118" spans="1:14" x14ac:dyDescent="0.2">
      <c r="A118" s="7" t="s">
        <v>25</v>
      </c>
      <c r="B118" s="4">
        <v>1</v>
      </c>
      <c r="C118" s="4"/>
      <c r="D118" s="4"/>
      <c r="E118" s="4"/>
      <c r="F118" s="4"/>
      <c r="G118" s="4"/>
      <c r="H118" s="4"/>
      <c r="I118" s="4"/>
      <c r="J118" s="4"/>
      <c r="K118" s="22"/>
      <c r="L118" s="4"/>
      <c r="M118" s="4"/>
      <c r="N118" s="4">
        <f t="shared" si="3"/>
        <v>1</v>
      </c>
    </row>
    <row r="119" spans="1:14" x14ac:dyDescent="0.2">
      <c r="A119" s="7" t="s">
        <v>57</v>
      </c>
      <c r="B119" s="4"/>
      <c r="C119" s="4">
        <v>1</v>
      </c>
      <c r="D119" s="4"/>
      <c r="E119" s="4"/>
      <c r="F119" s="4">
        <v>1</v>
      </c>
      <c r="G119" s="4"/>
      <c r="H119" s="4"/>
      <c r="I119" s="4"/>
      <c r="J119" s="4">
        <v>1</v>
      </c>
      <c r="K119" s="22"/>
      <c r="L119" s="4"/>
      <c r="M119" s="4">
        <v>1</v>
      </c>
      <c r="N119" s="4">
        <f t="shared" si="3"/>
        <v>4</v>
      </c>
    </row>
    <row r="120" spans="1:14" x14ac:dyDescent="0.2">
      <c r="A120" s="7" t="s">
        <v>173</v>
      </c>
      <c r="B120" s="4"/>
      <c r="C120" s="4"/>
      <c r="D120" s="4"/>
      <c r="E120" s="4"/>
      <c r="F120" s="4"/>
      <c r="G120" s="4"/>
      <c r="H120" s="4"/>
      <c r="I120" s="4"/>
      <c r="J120" s="4"/>
      <c r="K120" s="22"/>
      <c r="L120" s="4"/>
      <c r="M120" s="4">
        <v>1</v>
      </c>
      <c r="N120" s="4">
        <f t="shared" si="3"/>
        <v>1</v>
      </c>
    </row>
    <row r="121" spans="1:14" x14ac:dyDescent="0.2">
      <c r="A121" s="7" t="s">
        <v>157</v>
      </c>
      <c r="B121" s="4"/>
      <c r="C121" s="4"/>
      <c r="D121" s="4"/>
      <c r="E121" s="4"/>
      <c r="F121" s="4"/>
      <c r="G121" s="4"/>
      <c r="H121" s="4"/>
      <c r="I121" s="4"/>
      <c r="J121" s="4"/>
      <c r="K121" s="22"/>
      <c r="L121" s="4">
        <v>2</v>
      </c>
      <c r="M121" s="4"/>
      <c r="N121" s="4">
        <f t="shared" si="3"/>
        <v>2</v>
      </c>
    </row>
    <row r="122" spans="1:14" x14ac:dyDescent="0.2">
      <c r="A122" s="7" t="s">
        <v>73</v>
      </c>
      <c r="B122" s="4">
        <v>1</v>
      </c>
      <c r="C122" s="4"/>
      <c r="D122" s="4"/>
      <c r="E122" s="4"/>
      <c r="F122" s="4"/>
      <c r="G122" s="4"/>
      <c r="H122" s="4"/>
      <c r="I122" s="4"/>
      <c r="J122" s="4"/>
      <c r="K122" s="22"/>
      <c r="L122" s="4"/>
      <c r="M122" s="4"/>
      <c r="N122" s="4">
        <f t="shared" si="3"/>
        <v>1</v>
      </c>
    </row>
    <row r="123" spans="1:14" x14ac:dyDescent="0.2">
      <c r="A123" s="7" t="s">
        <v>14</v>
      </c>
      <c r="B123" s="4">
        <v>3</v>
      </c>
      <c r="C123" s="4">
        <v>4</v>
      </c>
      <c r="D123" s="4">
        <v>5</v>
      </c>
      <c r="E123" s="4">
        <v>4</v>
      </c>
      <c r="F123" s="4"/>
      <c r="G123" s="4"/>
      <c r="H123" s="4"/>
      <c r="I123" s="4"/>
      <c r="J123" s="4"/>
      <c r="K123" s="22"/>
      <c r="L123" s="4">
        <v>2</v>
      </c>
      <c r="M123" s="4"/>
      <c r="N123" s="4">
        <f t="shared" si="3"/>
        <v>18</v>
      </c>
    </row>
    <row r="124" spans="1:14" x14ac:dyDescent="0.2">
      <c r="A124" s="7" t="s">
        <v>5</v>
      </c>
      <c r="B124" s="4">
        <v>16</v>
      </c>
      <c r="C124" s="4">
        <v>14</v>
      </c>
      <c r="D124" s="4">
        <v>14</v>
      </c>
      <c r="E124" s="4">
        <v>13</v>
      </c>
      <c r="F124" s="4">
        <v>6</v>
      </c>
      <c r="G124" s="4">
        <v>10</v>
      </c>
      <c r="H124" s="4">
        <v>11</v>
      </c>
      <c r="I124" s="4">
        <v>13</v>
      </c>
      <c r="J124" s="4">
        <v>10</v>
      </c>
      <c r="K124" s="22">
        <v>20</v>
      </c>
      <c r="L124" s="4">
        <v>8</v>
      </c>
      <c r="M124" s="4">
        <v>20</v>
      </c>
      <c r="N124" s="4">
        <f t="shared" si="3"/>
        <v>155</v>
      </c>
    </row>
    <row r="125" spans="1:14" x14ac:dyDescent="0.2">
      <c r="A125" s="7" t="s">
        <v>131</v>
      </c>
      <c r="B125" s="4"/>
      <c r="C125" s="4"/>
      <c r="D125" s="4"/>
      <c r="E125" s="4"/>
      <c r="F125" s="4"/>
      <c r="G125" s="4"/>
      <c r="H125" s="4">
        <v>1</v>
      </c>
      <c r="I125" s="4"/>
      <c r="J125" s="4"/>
      <c r="K125" s="22"/>
      <c r="L125" s="4"/>
      <c r="M125" s="4"/>
      <c r="N125" s="4">
        <f t="shared" si="3"/>
        <v>1</v>
      </c>
    </row>
    <row r="126" spans="1:14" x14ac:dyDescent="0.2">
      <c r="A126" s="7" t="s">
        <v>112</v>
      </c>
      <c r="B126" s="4"/>
      <c r="C126" s="4"/>
      <c r="D126" s="4"/>
      <c r="E126" s="4">
        <v>1</v>
      </c>
      <c r="F126" s="4"/>
      <c r="G126" s="4"/>
      <c r="H126" s="4"/>
      <c r="I126" s="4"/>
      <c r="J126" s="4"/>
      <c r="K126" s="22"/>
      <c r="L126" s="4"/>
      <c r="M126" s="4"/>
      <c r="N126" s="4">
        <f t="shared" si="3"/>
        <v>1</v>
      </c>
    </row>
    <row r="127" spans="1:14" x14ac:dyDescent="0.2">
      <c r="A127" s="7" t="s">
        <v>151</v>
      </c>
      <c r="B127" s="4"/>
      <c r="C127" s="4"/>
      <c r="D127" s="4"/>
      <c r="E127" s="4"/>
      <c r="F127" s="4"/>
      <c r="G127" s="4"/>
      <c r="H127" s="4"/>
      <c r="I127" s="4"/>
      <c r="J127" s="4"/>
      <c r="K127" s="22">
        <v>1</v>
      </c>
      <c r="L127" s="4"/>
      <c r="M127" s="4"/>
      <c r="N127" s="4">
        <f t="shared" si="3"/>
        <v>1</v>
      </c>
    </row>
    <row r="128" spans="1:14" x14ac:dyDescent="0.2">
      <c r="A128" s="7" t="s">
        <v>152</v>
      </c>
      <c r="B128" s="4"/>
      <c r="C128" s="4"/>
      <c r="D128" s="4"/>
      <c r="E128" s="4"/>
      <c r="F128" s="4"/>
      <c r="G128" s="4"/>
      <c r="H128" s="4"/>
      <c r="I128" s="4"/>
      <c r="J128" s="4"/>
      <c r="K128" s="22">
        <v>1</v>
      </c>
      <c r="L128" s="4"/>
      <c r="M128" s="4"/>
      <c r="N128" s="4">
        <f t="shared" si="3"/>
        <v>1</v>
      </c>
    </row>
    <row r="129" spans="1:33" ht="12.75" x14ac:dyDescent="0.2">
      <c r="A129" s="23" t="s">
        <v>96</v>
      </c>
      <c r="B129" s="24"/>
      <c r="C129" s="24"/>
      <c r="D129" s="24">
        <v>1</v>
      </c>
      <c r="E129" s="24"/>
      <c r="F129" s="24"/>
      <c r="G129" s="24"/>
      <c r="H129" s="24"/>
      <c r="I129" s="24"/>
      <c r="J129" s="24"/>
      <c r="K129" s="29"/>
      <c r="L129" s="24"/>
      <c r="M129" s="24"/>
      <c r="N129" s="4">
        <f t="shared" si="3"/>
        <v>1</v>
      </c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</row>
    <row r="130" spans="1:33" ht="12.75" x14ac:dyDescent="0.2">
      <c r="A130" s="23" t="s">
        <v>122</v>
      </c>
      <c r="B130" s="24"/>
      <c r="C130" s="24"/>
      <c r="D130" s="24"/>
      <c r="E130" s="24"/>
      <c r="F130" s="24"/>
      <c r="G130" s="24">
        <v>1</v>
      </c>
      <c r="H130" s="24"/>
      <c r="I130" s="24"/>
      <c r="J130" s="24"/>
      <c r="K130" s="29"/>
      <c r="L130" s="24"/>
      <c r="M130" s="24"/>
      <c r="N130" s="4">
        <f t="shared" si="3"/>
        <v>1</v>
      </c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</row>
    <row r="131" spans="1:33" ht="12.75" x14ac:dyDescent="0.2">
      <c r="A131" s="23" t="s">
        <v>97</v>
      </c>
      <c r="B131" s="24"/>
      <c r="C131" s="24"/>
      <c r="D131" s="24">
        <v>1</v>
      </c>
      <c r="E131" s="24"/>
      <c r="F131" s="24"/>
      <c r="G131" s="24"/>
      <c r="H131" s="24"/>
      <c r="I131" s="24"/>
      <c r="J131" s="24"/>
      <c r="K131" s="29"/>
      <c r="L131" s="24"/>
      <c r="M131" s="24"/>
      <c r="N131" s="4">
        <f t="shared" si="3"/>
        <v>1</v>
      </c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</row>
    <row r="132" spans="1:33" ht="12.75" x14ac:dyDescent="0.2">
      <c r="A132" s="23" t="s">
        <v>113</v>
      </c>
      <c r="B132" s="24"/>
      <c r="C132" s="24"/>
      <c r="D132" s="24"/>
      <c r="E132" s="24">
        <v>1</v>
      </c>
      <c r="F132" s="24"/>
      <c r="G132" s="24"/>
      <c r="H132" s="24"/>
      <c r="I132" s="24"/>
      <c r="J132" s="24"/>
      <c r="K132" s="29"/>
      <c r="L132" s="24"/>
      <c r="M132" s="24"/>
      <c r="N132" s="4">
        <f t="shared" si="3"/>
        <v>1</v>
      </c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</row>
    <row r="133" spans="1:33" ht="12.75" x14ac:dyDescent="0.2">
      <c r="A133" s="23" t="s">
        <v>127</v>
      </c>
      <c r="B133" s="24"/>
      <c r="C133" s="24"/>
      <c r="D133" s="24"/>
      <c r="E133" s="24"/>
      <c r="F133" s="24"/>
      <c r="G133" s="24">
        <v>1</v>
      </c>
      <c r="H133" s="24">
        <v>1</v>
      </c>
      <c r="I133" s="24"/>
      <c r="J133" s="24"/>
      <c r="K133" s="29">
        <v>1</v>
      </c>
      <c r="L133" s="24"/>
      <c r="M133" s="24"/>
      <c r="N133" s="4">
        <f t="shared" si="3"/>
        <v>3</v>
      </c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</row>
    <row r="134" spans="1:33" ht="12.75" x14ac:dyDescent="0.2">
      <c r="A134" s="23" t="s">
        <v>136</v>
      </c>
      <c r="B134" s="24"/>
      <c r="C134" s="24"/>
      <c r="D134" s="24"/>
      <c r="E134" s="24"/>
      <c r="F134" s="24"/>
      <c r="G134" s="24"/>
      <c r="H134" s="24"/>
      <c r="I134" s="24">
        <v>1</v>
      </c>
      <c r="J134" s="24"/>
      <c r="K134" s="29"/>
      <c r="L134" s="24"/>
      <c r="M134" s="24"/>
      <c r="N134" s="4">
        <f t="shared" si="3"/>
        <v>1</v>
      </c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</row>
    <row r="135" spans="1:33" ht="12.75" x14ac:dyDescent="0.2">
      <c r="A135" s="23" t="s">
        <v>138</v>
      </c>
      <c r="B135" s="24"/>
      <c r="C135" s="24"/>
      <c r="D135" s="24"/>
      <c r="E135" s="24"/>
      <c r="F135" s="24"/>
      <c r="G135" s="24"/>
      <c r="H135" s="24"/>
      <c r="I135" s="24">
        <v>1</v>
      </c>
      <c r="J135" s="24"/>
      <c r="K135" s="29"/>
      <c r="L135" s="24"/>
      <c r="M135" s="24"/>
      <c r="N135" s="4">
        <f t="shared" si="3"/>
        <v>1</v>
      </c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</row>
    <row r="136" spans="1:33" ht="12.75" x14ac:dyDescent="0.2">
      <c r="A136" s="23" t="s">
        <v>141</v>
      </c>
      <c r="B136" s="24"/>
      <c r="C136" s="24"/>
      <c r="D136" s="24"/>
      <c r="E136" s="24"/>
      <c r="F136" s="24"/>
      <c r="G136" s="24"/>
      <c r="H136" s="24"/>
      <c r="I136" s="24"/>
      <c r="J136" s="24">
        <v>1</v>
      </c>
      <c r="K136" s="29"/>
      <c r="L136" s="24"/>
      <c r="M136" s="24"/>
      <c r="N136" s="4">
        <f t="shared" si="3"/>
        <v>1</v>
      </c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</row>
    <row r="137" spans="1:33" ht="12.75" x14ac:dyDescent="0.2">
      <c r="A137" s="23" t="s">
        <v>170</v>
      </c>
      <c r="B137" s="24"/>
      <c r="C137" s="24"/>
      <c r="D137" s="24"/>
      <c r="E137" s="24"/>
      <c r="F137" s="24"/>
      <c r="G137" s="24"/>
      <c r="H137" s="24"/>
      <c r="I137" s="24"/>
      <c r="J137" s="24"/>
      <c r="K137" s="29"/>
      <c r="L137" s="24"/>
      <c r="M137" s="24">
        <v>1</v>
      </c>
      <c r="N137" s="4">
        <f t="shared" si="3"/>
        <v>1</v>
      </c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</row>
    <row r="138" spans="1:33" ht="12.75" x14ac:dyDescent="0.2">
      <c r="A138" s="23" t="s">
        <v>171</v>
      </c>
      <c r="B138" s="24"/>
      <c r="C138" s="24"/>
      <c r="D138" s="24"/>
      <c r="E138" s="24"/>
      <c r="F138" s="24"/>
      <c r="G138" s="24"/>
      <c r="H138" s="24"/>
      <c r="I138" s="24"/>
      <c r="J138" s="24"/>
      <c r="K138" s="29"/>
      <c r="L138" s="24"/>
      <c r="M138" s="24">
        <v>1</v>
      </c>
      <c r="N138" s="4">
        <f t="shared" si="3"/>
        <v>1</v>
      </c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</row>
    <row r="139" spans="1:33" ht="12.75" x14ac:dyDescent="0.2">
      <c r="A139" s="23" t="s">
        <v>123</v>
      </c>
      <c r="B139" s="24"/>
      <c r="C139" s="24"/>
      <c r="D139" s="24"/>
      <c r="E139" s="24"/>
      <c r="F139" s="24"/>
      <c r="G139" s="24">
        <v>1</v>
      </c>
      <c r="H139" s="24"/>
      <c r="I139" s="24"/>
      <c r="J139" s="24"/>
      <c r="K139" s="29"/>
      <c r="L139" s="24"/>
      <c r="M139" s="24"/>
      <c r="N139" s="4">
        <f t="shared" si="3"/>
        <v>1</v>
      </c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</row>
    <row r="140" spans="1:33" ht="12.75" x14ac:dyDescent="0.2">
      <c r="A140" s="23" t="s">
        <v>137</v>
      </c>
      <c r="B140" s="24"/>
      <c r="C140" s="24"/>
      <c r="D140" s="24"/>
      <c r="E140" s="24"/>
      <c r="F140" s="24"/>
      <c r="G140" s="24"/>
      <c r="H140" s="24"/>
      <c r="I140" s="24">
        <v>1</v>
      </c>
      <c r="J140" s="24"/>
      <c r="K140" s="29"/>
      <c r="L140" s="24">
        <v>1</v>
      </c>
      <c r="M140" s="24">
        <v>2</v>
      </c>
      <c r="N140" s="4">
        <f t="shared" si="3"/>
        <v>4</v>
      </c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</row>
    <row r="141" spans="1:33" ht="12.75" x14ac:dyDescent="0.2">
      <c r="A141" s="23" t="s">
        <v>142</v>
      </c>
      <c r="B141" s="24"/>
      <c r="C141" s="24"/>
      <c r="D141" s="24"/>
      <c r="E141" s="24"/>
      <c r="F141" s="24"/>
      <c r="G141" s="24"/>
      <c r="H141" s="24"/>
      <c r="I141" s="24"/>
      <c r="J141" s="24">
        <v>1</v>
      </c>
      <c r="K141" s="29"/>
      <c r="L141" s="24"/>
      <c r="M141" s="24"/>
      <c r="N141" s="4">
        <f t="shared" ref="N141:N162" si="4">SUM(B141:M141)</f>
        <v>1</v>
      </c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</row>
    <row r="142" spans="1:33" ht="12.75" x14ac:dyDescent="0.2">
      <c r="A142" s="23" t="s">
        <v>172</v>
      </c>
      <c r="B142" s="24"/>
      <c r="C142" s="24"/>
      <c r="D142" s="24"/>
      <c r="E142" s="24"/>
      <c r="F142" s="24"/>
      <c r="G142" s="24"/>
      <c r="H142" s="24"/>
      <c r="I142" s="24"/>
      <c r="J142" s="24"/>
      <c r="K142" s="29"/>
      <c r="L142" s="24"/>
      <c r="M142" s="24">
        <v>1</v>
      </c>
      <c r="N142" s="4">
        <f t="shared" si="4"/>
        <v>1</v>
      </c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</row>
    <row r="143" spans="1:33" ht="12.75" x14ac:dyDescent="0.2">
      <c r="A143" s="23" t="s">
        <v>145</v>
      </c>
      <c r="B143" s="24"/>
      <c r="C143" s="24"/>
      <c r="D143" s="24"/>
      <c r="E143" s="24"/>
      <c r="F143" s="24"/>
      <c r="G143" s="24"/>
      <c r="H143" s="24"/>
      <c r="I143" s="24"/>
      <c r="J143" s="24">
        <v>1</v>
      </c>
      <c r="K143" s="29"/>
      <c r="L143" s="24"/>
      <c r="M143" s="24"/>
      <c r="N143" s="4">
        <f t="shared" si="4"/>
        <v>1</v>
      </c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</row>
    <row r="144" spans="1:33" ht="12.75" x14ac:dyDescent="0.2">
      <c r="A144" s="23" t="s">
        <v>124</v>
      </c>
      <c r="B144" s="24"/>
      <c r="C144" s="24"/>
      <c r="D144" s="24"/>
      <c r="E144" s="24"/>
      <c r="F144" s="24"/>
      <c r="G144" s="24">
        <v>2</v>
      </c>
      <c r="H144" s="24"/>
      <c r="I144" s="24"/>
      <c r="J144" s="24"/>
      <c r="K144" s="29"/>
      <c r="L144" s="24"/>
      <c r="M144" s="24"/>
      <c r="N144" s="4">
        <f t="shared" si="4"/>
        <v>2</v>
      </c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</row>
    <row r="145" spans="1:33" ht="12.75" x14ac:dyDescent="0.2">
      <c r="A145" s="23" t="s">
        <v>114</v>
      </c>
      <c r="B145" s="24"/>
      <c r="C145" s="24"/>
      <c r="D145" s="24"/>
      <c r="E145" s="24">
        <v>1</v>
      </c>
      <c r="F145" s="24"/>
      <c r="G145" s="24"/>
      <c r="H145" s="24"/>
      <c r="I145" s="24"/>
      <c r="J145" s="24"/>
      <c r="K145" s="29"/>
      <c r="L145" s="24"/>
      <c r="M145" s="24"/>
      <c r="N145" s="4">
        <f t="shared" si="4"/>
        <v>1</v>
      </c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</row>
    <row r="146" spans="1:33" ht="12.75" x14ac:dyDescent="0.2">
      <c r="A146" s="23" t="s">
        <v>134</v>
      </c>
      <c r="B146" s="24"/>
      <c r="C146" s="24"/>
      <c r="D146" s="24"/>
      <c r="E146" s="24"/>
      <c r="F146" s="24"/>
      <c r="G146" s="24"/>
      <c r="H146" s="24">
        <v>1</v>
      </c>
      <c r="I146" s="24"/>
      <c r="J146" s="24"/>
      <c r="K146" s="29"/>
      <c r="L146" s="24"/>
      <c r="M146" s="24"/>
      <c r="N146" s="4">
        <f t="shared" si="4"/>
        <v>1</v>
      </c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</row>
    <row r="147" spans="1:33" ht="12.75" x14ac:dyDescent="0.2">
      <c r="A147" s="23" t="s">
        <v>115</v>
      </c>
      <c r="B147" s="24"/>
      <c r="C147" s="24"/>
      <c r="D147" s="24"/>
      <c r="E147" s="24">
        <v>1</v>
      </c>
      <c r="F147" s="24"/>
      <c r="G147" s="24"/>
      <c r="H147" s="24"/>
      <c r="I147" s="24"/>
      <c r="J147" s="24"/>
      <c r="K147" s="29"/>
      <c r="L147" s="24"/>
      <c r="M147" s="24"/>
      <c r="N147" s="4">
        <f t="shared" si="4"/>
        <v>1</v>
      </c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</row>
    <row r="148" spans="1:33" ht="12.75" x14ac:dyDescent="0.2">
      <c r="A148" s="23" t="s">
        <v>98</v>
      </c>
      <c r="B148" s="24"/>
      <c r="C148" s="24"/>
      <c r="D148" s="24">
        <v>1</v>
      </c>
      <c r="E148" s="24"/>
      <c r="F148" s="24"/>
      <c r="G148" s="24"/>
      <c r="H148" s="24"/>
      <c r="I148" s="24"/>
      <c r="J148" s="24"/>
      <c r="K148" s="29">
        <v>1</v>
      </c>
      <c r="L148" s="24"/>
      <c r="M148" s="24"/>
      <c r="N148" s="4">
        <f t="shared" si="4"/>
        <v>2</v>
      </c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</row>
    <row r="149" spans="1:33" ht="12.75" x14ac:dyDescent="0.2">
      <c r="A149" s="28" t="s">
        <v>135</v>
      </c>
      <c r="B149" s="24"/>
      <c r="C149" s="24"/>
      <c r="D149" s="24"/>
      <c r="E149" s="24"/>
      <c r="F149" s="24"/>
      <c r="G149" s="24"/>
      <c r="H149" s="24">
        <v>1</v>
      </c>
      <c r="I149" s="24"/>
      <c r="J149" s="24"/>
      <c r="K149" s="29"/>
      <c r="L149" s="24"/>
      <c r="M149" s="24"/>
      <c r="N149" s="4">
        <f t="shared" si="4"/>
        <v>1</v>
      </c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</row>
    <row r="150" spans="1:33" x14ac:dyDescent="0.2">
      <c r="A150" s="18" t="s">
        <v>3</v>
      </c>
      <c r="B150" s="15">
        <v>19</v>
      </c>
      <c r="C150" s="15">
        <v>30</v>
      </c>
      <c r="D150" s="15">
        <v>41</v>
      </c>
      <c r="E150" s="15">
        <v>17</v>
      </c>
      <c r="F150" s="15"/>
      <c r="G150" s="15"/>
      <c r="H150" s="15"/>
      <c r="I150" s="15"/>
      <c r="J150" s="15"/>
      <c r="K150" s="15"/>
      <c r="L150" s="15"/>
      <c r="M150" s="15">
        <v>1</v>
      </c>
      <c r="N150" s="15">
        <f t="shared" si="4"/>
        <v>108</v>
      </c>
    </row>
    <row r="151" spans="1:33" x14ac:dyDescent="0.2">
      <c r="A151" s="7" t="s">
        <v>54</v>
      </c>
      <c r="B151" s="4">
        <v>3</v>
      </c>
      <c r="C151" s="4"/>
      <c r="D151" s="4"/>
      <c r="E151" s="4">
        <v>3</v>
      </c>
      <c r="F151" s="4">
        <v>2</v>
      </c>
      <c r="G151" s="4">
        <v>1</v>
      </c>
      <c r="H151" s="4">
        <v>1</v>
      </c>
      <c r="I151" s="4">
        <v>3</v>
      </c>
      <c r="J151" s="4">
        <v>2</v>
      </c>
      <c r="K151" s="22">
        <v>3</v>
      </c>
      <c r="L151" s="4">
        <v>1</v>
      </c>
      <c r="M151" s="4">
        <v>1</v>
      </c>
      <c r="N151" s="4">
        <f t="shared" si="4"/>
        <v>20</v>
      </c>
    </row>
    <row r="152" spans="1:33" x14ac:dyDescent="0.2">
      <c r="A152" s="7" t="s">
        <v>103</v>
      </c>
      <c r="B152" s="4"/>
      <c r="C152" s="4"/>
      <c r="D152" s="4"/>
      <c r="E152" s="4">
        <v>1</v>
      </c>
      <c r="F152" s="4"/>
      <c r="G152" s="4"/>
      <c r="H152" s="4"/>
      <c r="I152" s="4"/>
      <c r="J152" s="4"/>
      <c r="K152" s="22"/>
      <c r="L152" s="4"/>
      <c r="M152" s="4"/>
      <c r="N152" s="4">
        <f t="shared" si="4"/>
        <v>1</v>
      </c>
    </row>
    <row r="153" spans="1:33" x14ac:dyDescent="0.2">
      <c r="A153" s="7" t="s">
        <v>39</v>
      </c>
      <c r="B153" s="4">
        <v>1</v>
      </c>
      <c r="C153" s="4">
        <v>1</v>
      </c>
      <c r="D153" s="4">
        <v>1</v>
      </c>
      <c r="E153" s="4">
        <v>1</v>
      </c>
      <c r="F153" s="4">
        <v>1</v>
      </c>
      <c r="G153" s="4">
        <v>2</v>
      </c>
      <c r="H153" s="4"/>
      <c r="I153" s="4">
        <v>1</v>
      </c>
      <c r="J153" s="4">
        <v>1</v>
      </c>
      <c r="K153" s="22"/>
      <c r="L153" s="4">
        <v>1</v>
      </c>
      <c r="M153" s="4"/>
      <c r="N153" s="4">
        <f t="shared" si="4"/>
        <v>10</v>
      </c>
    </row>
    <row r="154" spans="1:33" x14ac:dyDescent="0.2">
      <c r="A154" s="7" t="s">
        <v>34</v>
      </c>
      <c r="B154" s="4">
        <v>21</v>
      </c>
      <c r="C154" s="4">
        <v>14</v>
      </c>
      <c r="D154" s="4">
        <v>17</v>
      </c>
      <c r="E154" s="4">
        <v>18</v>
      </c>
      <c r="F154" s="4">
        <v>17</v>
      </c>
      <c r="G154" s="4">
        <v>22</v>
      </c>
      <c r="H154" s="4">
        <v>19</v>
      </c>
      <c r="I154" s="4">
        <v>22</v>
      </c>
      <c r="J154" s="4">
        <v>29</v>
      </c>
      <c r="K154" s="22">
        <v>16</v>
      </c>
      <c r="L154" s="4">
        <v>17</v>
      </c>
      <c r="M154" s="4">
        <v>17</v>
      </c>
      <c r="N154" s="4">
        <f t="shared" si="4"/>
        <v>229</v>
      </c>
    </row>
    <row r="155" spans="1:33" x14ac:dyDescent="0.2">
      <c r="A155" s="7" t="s">
        <v>35</v>
      </c>
      <c r="B155" s="4">
        <v>1</v>
      </c>
      <c r="C155" s="4">
        <v>8</v>
      </c>
      <c r="D155" s="4">
        <v>4</v>
      </c>
      <c r="E155" s="4">
        <v>8</v>
      </c>
      <c r="F155" s="4">
        <v>7</v>
      </c>
      <c r="G155" s="4">
        <v>5</v>
      </c>
      <c r="H155" s="4">
        <v>8</v>
      </c>
      <c r="I155" s="4">
        <v>11</v>
      </c>
      <c r="J155" s="4">
        <v>5</v>
      </c>
      <c r="K155" s="22">
        <v>10</v>
      </c>
      <c r="L155" s="4">
        <v>10</v>
      </c>
      <c r="M155" s="4">
        <v>8</v>
      </c>
      <c r="N155" s="4">
        <f t="shared" si="4"/>
        <v>85</v>
      </c>
    </row>
    <row r="156" spans="1:33" x14ac:dyDescent="0.2">
      <c r="A156" s="7" t="s">
        <v>147</v>
      </c>
      <c r="B156" s="4"/>
      <c r="C156" s="4"/>
      <c r="D156" s="4"/>
      <c r="E156" s="4"/>
      <c r="F156" s="4"/>
      <c r="G156" s="4"/>
      <c r="H156" s="4"/>
      <c r="I156" s="4"/>
      <c r="J156" s="4"/>
      <c r="K156" s="22">
        <v>1</v>
      </c>
      <c r="L156" s="4"/>
      <c r="M156" s="4"/>
      <c r="N156" s="4">
        <f t="shared" si="4"/>
        <v>1</v>
      </c>
    </row>
    <row r="157" spans="1:33" x14ac:dyDescent="0.2">
      <c r="A157" s="7" t="s">
        <v>76</v>
      </c>
      <c r="B157" s="4">
        <v>2</v>
      </c>
      <c r="C157" s="4">
        <v>4</v>
      </c>
      <c r="D157" s="4">
        <v>8</v>
      </c>
      <c r="E157" s="4">
        <v>2</v>
      </c>
      <c r="F157" s="4">
        <v>1</v>
      </c>
      <c r="G157" s="4">
        <v>1</v>
      </c>
      <c r="H157" s="4">
        <v>6</v>
      </c>
      <c r="I157" s="4">
        <v>5</v>
      </c>
      <c r="J157" s="4">
        <v>3</v>
      </c>
      <c r="K157" s="22">
        <v>2</v>
      </c>
      <c r="L157" s="4">
        <v>11</v>
      </c>
      <c r="M157" s="4">
        <v>11</v>
      </c>
      <c r="N157" s="4">
        <f t="shared" si="4"/>
        <v>56</v>
      </c>
    </row>
    <row r="158" spans="1:33" x14ac:dyDescent="0.2">
      <c r="A158" s="7" t="s">
        <v>150</v>
      </c>
      <c r="B158" s="4"/>
      <c r="C158" s="4"/>
      <c r="D158" s="4"/>
      <c r="E158" s="4"/>
      <c r="F158" s="4"/>
      <c r="G158" s="4"/>
      <c r="H158" s="4"/>
      <c r="I158" s="4"/>
      <c r="J158" s="4"/>
      <c r="K158" s="22">
        <v>1</v>
      </c>
      <c r="L158" s="4"/>
      <c r="M158" s="4"/>
      <c r="N158" s="4">
        <f t="shared" si="4"/>
        <v>1</v>
      </c>
    </row>
    <row r="159" spans="1:33" x14ac:dyDescent="0.2">
      <c r="A159" s="7" t="s">
        <v>144</v>
      </c>
      <c r="B159" s="4"/>
      <c r="C159" s="4"/>
      <c r="D159" s="4"/>
      <c r="E159" s="4"/>
      <c r="F159" s="4"/>
      <c r="G159" s="4"/>
      <c r="H159" s="4"/>
      <c r="I159" s="4"/>
      <c r="J159" s="4">
        <v>1</v>
      </c>
      <c r="K159" s="22"/>
      <c r="L159" s="4"/>
      <c r="M159" s="4"/>
      <c r="N159" s="4">
        <f t="shared" si="4"/>
        <v>1</v>
      </c>
    </row>
    <row r="160" spans="1:33" x14ac:dyDescent="0.2">
      <c r="A160" s="7" t="s">
        <v>61</v>
      </c>
      <c r="B160" s="4">
        <v>1</v>
      </c>
      <c r="C160" s="4">
        <v>4</v>
      </c>
      <c r="D160" s="4">
        <v>3</v>
      </c>
      <c r="E160" s="4">
        <v>4</v>
      </c>
      <c r="F160" s="4">
        <v>9</v>
      </c>
      <c r="G160" s="4">
        <v>16</v>
      </c>
      <c r="H160" s="4">
        <v>22</v>
      </c>
      <c r="I160" s="4">
        <v>19</v>
      </c>
      <c r="J160" s="4">
        <v>9</v>
      </c>
      <c r="K160" s="22">
        <v>16</v>
      </c>
      <c r="L160" s="4">
        <v>10</v>
      </c>
      <c r="M160" s="4">
        <v>3</v>
      </c>
      <c r="N160" s="4">
        <f t="shared" si="4"/>
        <v>116</v>
      </c>
    </row>
    <row r="161" spans="1:14" x14ac:dyDescent="0.2">
      <c r="A161" s="7" t="s">
        <v>32</v>
      </c>
      <c r="B161" s="4">
        <v>76</v>
      </c>
      <c r="C161" s="4">
        <v>74</v>
      </c>
      <c r="D161" s="4">
        <v>45</v>
      </c>
      <c r="E161" s="4">
        <v>61</v>
      </c>
      <c r="F161" s="4">
        <v>83</v>
      </c>
      <c r="G161" s="4">
        <v>67</v>
      </c>
      <c r="H161" s="4">
        <v>59</v>
      </c>
      <c r="I161" s="4">
        <v>75</v>
      </c>
      <c r="J161" s="4">
        <v>75</v>
      </c>
      <c r="K161" s="22">
        <v>77</v>
      </c>
      <c r="L161" s="4">
        <v>39</v>
      </c>
      <c r="M161" s="4">
        <v>51</v>
      </c>
      <c r="N161" s="4">
        <f t="shared" si="4"/>
        <v>782</v>
      </c>
    </row>
    <row r="162" spans="1:14" ht="12.75" thickBot="1" x14ac:dyDescent="0.25">
      <c r="A162" s="84" t="s">
        <v>91</v>
      </c>
      <c r="B162" s="85">
        <v>0</v>
      </c>
      <c r="C162" s="85">
        <v>0</v>
      </c>
      <c r="D162" s="85">
        <v>1</v>
      </c>
      <c r="E162" s="85"/>
      <c r="F162" s="85"/>
      <c r="G162" s="85"/>
      <c r="H162" s="85"/>
      <c r="I162" s="85"/>
      <c r="J162" s="85"/>
      <c r="K162" s="88"/>
      <c r="L162" s="85"/>
      <c r="M162" s="85"/>
      <c r="N162" s="85">
        <f t="shared" si="4"/>
        <v>1</v>
      </c>
    </row>
    <row r="163" spans="1:14" ht="12.75" thickBot="1" x14ac:dyDescent="0.25">
      <c r="A163" s="81" t="s">
        <v>38</v>
      </c>
      <c r="B163" s="87">
        <f t="shared" ref="B163:N163" si="5">SUM(B2:B162)</f>
        <v>762</v>
      </c>
      <c r="C163" s="87">
        <f t="shared" si="5"/>
        <v>708</v>
      </c>
      <c r="D163" s="87">
        <f t="shared" si="5"/>
        <v>770</v>
      </c>
      <c r="E163" s="87">
        <f t="shared" si="5"/>
        <v>487</v>
      </c>
      <c r="F163" s="87">
        <f t="shared" si="5"/>
        <v>315</v>
      </c>
      <c r="G163" s="87">
        <f t="shared" si="5"/>
        <v>311</v>
      </c>
      <c r="H163" s="87">
        <f t="shared" si="5"/>
        <v>280</v>
      </c>
      <c r="I163" s="87">
        <f t="shared" si="5"/>
        <v>316</v>
      </c>
      <c r="J163" s="87">
        <f t="shared" si="5"/>
        <v>316</v>
      </c>
      <c r="K163" s="89">
        <f t="shared" si="5"/>
        <v>315</v>
      </c>
      <c r="L163" s="87">
        <f t="shared" si="5"/>
        <v>363</v>
      </c>
      <c r="M163" s="87">
        <f t="shared" si="5"/>
        <v>612</v>
      </c>
      <c r="N163" s="81">
        <f t="shared" si="5"/>
        <v>5555</v>
      </c>
    </row>
    <row r="164" spans="1:14" x14ac:dyDescent="0.2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86">
        <f>SUM(B163:M163)</f>
        <v>5555</v>
      </c>
    </row>
    <row r="165" spans="1:14" x14ac:dyDescent="0.2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10"/>
    </row>
    <row r="166" spans="1:14" ht="13.5" x14ac:dyDescent="0.25">
      <c r="A166" s="12" t="s">
        <v>174</v>
      </c>
      <c r="B166" s="13"/>
      <c r="C166" s="13"/>
      <c r="D166" s="11"/>
      <c r="E166" s="11"/>
      <c r="F166" s="9"/>
      <c r="G166" s="9"/>
      <c r="H166" s="9"/>
      <c r="I166" s="9"/>
      <c r="J166" s="9"/>
      <c r="K166" s="9"/>
      <c r="L166" s="9"/>
      <c r="M166" s="9"/>
      <c r="N166" s="9"/>
    </row>
    <row r="167" spans="1:14" x14ac:dyDescent="0.2">
      <c r="A167" s="12"/>
      <c r="B167" s="14"/>
      <c r="C167" s="14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</row>
    <row r="168" spans="1:14" x14ac:dyDescent="0.2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</row>
    <row r="169" spans="1:14" x14ac:dyDescent="0.2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</row>
    <row r="170" spans="1:14" x14ac:dyDescent="0.2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</row>
    <row r="171" spans="1:14" x14ac:dyDescent="0.2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</row>
  </sheetData>
  <autoFilter ref="A1:N164"/>
  <phoneticPr fontId="0" type="noConversion"/>
  <pageMargins left="0.78740157480314965" right="0.78740157480314965" top="1.41" bottom="0.73" header="0.59055118110236227" footer="0.59055118110236227"/>
  <pageSetup orientation="landscape" horizontalDpi="4294967294" verticalDpi="300" r:id="rId1"/>
  <headerFooter alignWithMargins="0">
    <oddHeader>&amp;A</oddHeader>
    <oddFooter>&amp;C&amp;P de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1"/>
  <sheetViews>
    <sheetView topLeftCell="A36" zoomScale="110" zoomScaleNormal="110" workbookViewId="0">
      <selection activeCell="A55" sqref="A55"/>
    </sheetView>
  </sheetViews>
  <sheetFormatPr baseColWidth="10" defaultRowHeight="12" x14ac:dyDescent="0.2"/>
  <cols>
    <col min="1" max="1" width="36.28515625" style="1" customWidth="1"/>
    <col min="2" max="2" width="6.42578125" style="1" customWidth="1"/>
    <col min="3" max="4" width="6.5703125" style="1" customWidth="1"/>
    <col min="5" max="5" width="6.7109375" style="1" customWidth="1"/>
    <col min="6" max="7" width="6" style="1" customWidth="1"/>
    <col min="8" max="8" width="6.5703125" style="1" customWidth="1"/>
    <col min="9" max="9" width="5.5703125" style="1" customWidth="1"/>
    <col min="10" max="10" width="6" style="1" customWidth="1"/>
    <col min="11" max="11" width="5.85546875" style="1" customWidth="1"/>
    <col min="12" max="12" width="6.28515625" style="1" customWidth="1"/>
    <col min="13" max="13" width="5.85546875" style="1" customWidth="1"/>
    <col min="14" max="14" width="9" style="1" customWidth="1"/>
    <col min="15" max="16384" width="11.42578125" style="1"/>
  </cols>
  <sheetData>
    <row r="1" spans="1:15" hidden="1" x14ac:dyDescent="0.2"/>
    <row r="2" spans="1:15" hidden="1" x14ac:dyDescent="0.2"/>
    <row r="3" spans="1:15" hidden="1" x14ac:dyDescent="0.2"/>
    <row r="4" spans="1:15" hidden="1" x14ac:dyDescent="0.2"/>
    <row r="5" spans="1:15" hidden="1" x14ac:dyDescent="0.2"/>
    <row r="6" spans="1:15" ht="12.75" x14ac:dyDescent="0.2">
      <c r="A6" s="2" t="s">
        <v>0</v>
      </c>
      <c r="B6" s="2" t="s">
        <v>40</v>
      </c>
      <c r="C6" s="2" t="s">
        <v>41</v>
      </c>
      <c r="D6" s="2" t="s">
        <v>42</v>
      </c>
      <c r="E6" s="2" t="s">
        <v>43</v>
      </c>
      <c r="F6" s="2" t="s">
        <v>44</v>
      </c>
      <c r="G6" s="2" t="s">
        <v>45</v>
      </c>
      <c r="H6" s="2" t="s">
        <v>46</v>
      </c>
      <c r="I6" s="2" t="s">
        <v>47</v>
      </c>
      <c r="J6" s="2" t="s">
        <v>48</v>
      </c>
      <c r="K6" s="2" t="s">
        <v>49</v>
      </c>
      <c r="L6" s="2" t="s">
        <v>50</v>
      </c>
      <c r="M6" s="2" t="s">
        <v>51</v>
      </c>
      <c r="N6" s="49" t="s">
        <v>1</v>
      </c>
    </row>
    <row r="7" spans="1:15" ht="12.75" x14ac:dyDescent="0.2">
      <c r="A7" s="53" t="s">
        <v>222</v>
      </c>
      <c r="B7" s="55">
        <f>[61]GEN!AG7</f>
        <v>245</v>
      </c>
      <c r="C7" s="55">
        <f>[62]GEN!AG7</f>
        <v>244</v>
      </c>
      <c r="D7" s="55">
        <f>[63]GEN!AG7</f>
        <v>283</v>
      </c>
      <c r="E7" s="55">
        <f>[64]GEN!AG7</f>
        <v>132</v>
      </c>
      <c r="F7" s="55">
        <f>[65]GEN!AG7</f>
        <v>10</v>
      </c>
      <c r="G7" s="55">
        <f>[66]GEN!AG7</f>
        <v>1</v>
      </c>
      <c r="H7" s="55">
        <f>[67]GEN!AG7</f>
        <v>6</v>
      </c>
      <c r="I7" s="55">
        <f>[68]GEN!AG7</f>
        <v>3</v>
      </c>
      <c r="J7" s="55">
        <f>[69]GEN!AG7</f>
        <v>0</v>
      </c>
      <c r="K7" s="55">
        <f>[70]GEN!AG7</f>
        <v>0</v>
      </c>
      <c r="L7" s="55">
        <f>[71]GEN!AG7</f>
        <v>0</v>
      </c>
      <c r="M7" s="55">
        <f>[72]GEN!AG7</f>
        <v>27</v>
      </c>
      <c r="N7" s="55">
        <f>SUM(B7:M7)</f>
        <v>951</v>
      </c>
      <c r="O7" s="100">
        <f>N7+N8+N9</f>
        <v>1198</v>
      </c>
    </row>
    <row r="8" spans="1:15" ht="12.75" x14ac:dyDescent="0.2">
      <c r="A8" s="53" t="s">
        <v>223</v>
      </c>
      <c r="B8" s="55">
        <f>[61]GEN!AG8</f>
        <v>27</v>
      </c>
      <c r="C8" s="55">
        <f>[62]GEN!AG8</f>
        <v>53</v>
      </c>
      <c r="D8" s="55">
        <f>[63]GEN!AG8</f>
        <v>71</v>
      </c>
      <c r="E8" s="55">
        <f>[64]GEN!AG8</f>
        <v>29</v>
      </c>
      <c r="F8" s="55">
        <f>[65]GEN!AG8</f>
        <v>5</v>
      </c>
      <c r="G8" s="55">
        <f>[66]GEN!AG8</f>
        <v>1</v>
      </c>
      <c r="H8" s="55">
        <f>[67]GEN!AG8</f>
        <v>5</v>
      </c>
      <c r="I8" s="55">
        <f>[68]GEN!AG8</f>
        <v>4</v>
      </c>
      <c r="J8" s="55">
        <f>[69]GEN!AG8</f>
        <v>1</v>
      </c>
      <c r="K8" s="55">
        <f>[70]GEN!AG8</f>
        <v>0</v>
      </c>
      <c r="L8" s="55">
        <f>[71]GEN!AG8</f>
        <v>1</v>
      </c>
      <c r="M8" s="55">
        <f>[72]GEN!AG8</f>
        <v>5</v>
      </c>
      <c r="N8" s="55">
        <f t="shared" ref="N8:N52" si="0">SUM(B8:M8)</f>
        <v>202</v>
      </c>
      <c r="O8" s="100"/>
    </row>
    <row r="9" spans="1:15" ht="12.75" x14ac:dyDescent="0.2">
      <c r="A9" s="53" t="s">
        <v>224</v>
      </c>
      <c r="B9" s="55">
        <f>[61]GEN!AG9</f>
        <v>11</v>
      </c>
      <c r="C9" s="55">
        <f>[62]GEN!AG9</f>
        <v>18</v>
      </c>
      <c r="D9" s="55">
        <f>[63]GEN!AG9</f>
        <v>9</v>
      </c>
      <c r="E9" s="55">
        <f>[64]GEN!AG9</f>
        <v>4</v>
      </c>
      <c r="F9" s="55">
        <f>[65]GEN!AG9</f>
        <v>0</v>
      </c>
      <c r="G9" s="55">
        <f>[66]GEN!AG9</f>
        <v>0</v>
      </c>
      <c r="H9" s="55">
        <f>[67]GEN!AG9</f>
        <v>1</v>
      </c>
      <c r="I9" s="55">
        <f>[68]GEN!AG9</f>
        <v>1</v>
      </c>
      <c r="J9" s="55">
        <f>[69]GEN!AG9</f>
        <v>0</v>
      </c>
      <c r="K9" s="55">
        <f>[70]GEN!AG9</f>
        <v>0</v>
      </c>
      <c r="L9" s="55">
        <f>[71]GEN!AG9</f>
        <v>0</v>
      </c>
      <c r="M9" s="55">
        <f>[72]GEN!AG9</f>
        <v>1</v>
      </c>
      <c r="N9" s="55">
        <f t="shared" si="0"/>
        <v>45</v>
      </c>
      <c r="O9" s="100"/>
    </row>
    <row r="10" spans="1:15" ht="12.75" x14ac:dyDescent="0.2">
      <c r="A10" s="56" t="s">
        <v>267</v>
      </c>
      <c r="B10" s="55">
        <f>[61]GEN!AG10</f>
        <v>12</v>
      </c>
      <c r="C10" s="55">
        <f>[62]GEN!AG10</f>
        <v>11</v>
      </c>
      <c r="D10" s="55">
        <f>[63]GEN!AG10</f>
        <v>16</v>
      </c>
      <c r="E10" s="55">
        <f>[64]GEN!AG10</f>
        <v>11</v>
      </c>
      <c r="F10" s="55">
        <f>[65]GEN!AG10</f>
        <v>9</v>
      </c>
      <c r="G10" s="55">
        <f>[66]GEN!AG10</f>
        <v>21</v>
      </c>
      <c r="H10" s="55">
        <f>[67]GEN!AG10</f>
        <v>13</v>
      </c>
      <c r="I10" s="55">
        <f>[68]GEN!AG10</f>
        <v>14</v>
      </c>
      <c r="J10" s="55">
        <f>[69]GEN!AG10</f>
        <v>17</v>
      </c>
      <c r="K10" s="55">
        <f>[70]GEN!AG10</f>
        <v>8</v>
      </c>
      <c r="L10" s="55">
        <f>[71]GEN!AG10</f>
        <v>23</v>
      </c>
      <c r="M10" s="55">
        <f>[72]GEN!AG10</f>
        <v>18</v>
      </c>
      <c r="N10" s="55">
        <f t="shared" si="0"/>
        <v>173</v>
      </c>
    </row>
    <row r="11" spans="1:15" ht="12.75" x14ac:dyDescent="0.2">
      <c r="A11" s="57" t="s">
        <v>275</v>
      </c>
      <c r="B11" s="55">
        <f>[61]GEN!AG11</f>
        <v>40</v>
      </c>
      <c r="C11" s="55">
        <f>[62]GEN!AG11</f>
        <v>53</v>
      </c>
      <c r="D11" s="55">
        <f>[63]GEN!AG11</f>
        <v>37</v>
      </c>
      <c r="E11" s="55">
        <f>[64]GEN!AG11</f>
        <v>22</v>
      </c>
      <c r="F11" s="55">
        <f>[65]GEN!AG11</f>
        <v>23</v>
      </c>
      <c r="G11" s="55">
        <f>[66]GEN!AG11</f>
        <v>22</v>
      </c>
      <c r="H11" s="55">
        <f>[67]GEN!AG11</f>
        <v>17</v>
      </c>
      <c r="I11" s="55">
        <f>[68]GEN!AG11</f>
        <v>22</v>
      </c>
      <c r="J11" s="55">
        <f>[69]GEN!AG11</f>
        <v>20</v>
      </c>
      <c r="K11" s="55">
        <f>[70]GEN!AG11</f>
        <v>24</v>
      </c>
      <c r="L11" s="55">
        <f>[71]GEN!AG11</f>
        <v>13</v>
      </c>
      <c r="M11" s="55">
        <f>[72]GEN!AG11</f>
        <v>26</v>
      </c>
      <c r="N11" s="2">
        <f t="shared" si="0"/>
        <v>319</v>
      </c>
    </row>
    <row r="12" spans="1:15" ht="12.75" x14ac:dyDescent="0.2">
      <c r="A12" s="57" t="s">
        <v>229</v>
      </c>
      <c r="B12" s="55">
        <f>[61]GEN!AG12</f>
        <v>3</v>
      </c>
      <c r="C12" s="55">
        <f>[62]GEN!AG12</f>
        <v>4</v>
      </c>
      <c r="D12" s="55">
        <f>[63]GEN!AG12</f>
        <v>4</v>
      </c>
      <c r="E12" s="55">
        <f>[64]GEN!AG12</f>
        <v>3</v>
      </c>
      <c r="F12" s="55">
        <f>[65]GEN!AG12</f>
        <v>0</v>
      </c>
      <c r="G12" s="55">
        <f>[66]GEN!AG12</f>
        <v>5</v>
      </c>
      <c r="H12" s="55">
        <f>[67]GEN!AG12</f>
        <v>0</v>
      </c>
      <c r="I12" s="55">
        <f>[68]GEN!AG12</f>
        <v>3</v>
      </c>
      <c r="J12" s="55">
        <f>[69]GEN!AG12</f>
        <v>7</v>
      </c>
      <c r="K12" s="55">
        <f>[70]GEN!AG12</f>
        <v>1</v>
      </c>
      <c r="L12" s="55">
        <f>[71]GEN!AG12</f>
        <v>7</v>
      </c>
      <c r="M12" s="55">
        <f>[72]GEN!AG12</f>
        <v>6</v>
      </c>
      <c r="N12" s="2">
        <f t="shared" si="0"/>
        <v>43</v>
      </c>
    </row>
    <row r="13" spans="1:15" ht="12" customHeight="1" x14ac:dyDescent="0.2">
      <c r="A13" s="56" t="s">
        <v>230</v>
      </c>
      <c r="B13" s="55">
        <f>[61]GEN!AG13</f>
        <v>1</v>
      </c>
      <c r="C13" s="55">
        <f>[62]GEN!AG13</f>
        <v>3</v>
      </c>
      <c r="D13" s="55">
        <f>[63]GEN!AG13</f>
        <v>0</v>
      </c>
      <c r="E13" s="55">
        <f>[64]GEN!AG13</f>
        <v>1</v>
      </c>
      <c r="F13" s="55">
        <f>[65]GEN!AG13</f>
        <v>0</v>
      </c>
      <c r="G13" s="55">
        <f>[66]GEN!AG13</f>
        <v>0</v>
      </c>
      <c r="H13" s="55">
        <f>[67]GEN!AG13</f>
        <v>3</v>
      </c>
      <c r="I13" s="55">
        <f>[68]GEN!AG13</f>
        <v>1</v>
      </c>
      <c r="J13" s="55">
        <f>[69]GEN!AG13</f>
        <v>0</v>
      </c>
      <c r="K13" s="55">
        <f>[70]GEN!AG13</f>
        <v>1</v>
      </c>
      <c r="L13" s="55">
        <f>[71]GEN!AG13</f>
        <v>2</v>
      </c>
      <c r="M13" s="55">
        <f>[72]GEN!AG13</f>
        <v>1</v>
      </c>
      <c r="N13" s="2">
        <f t="shared" si="0"/>
        <v>13</v>
      </c>
    </row>
    <row r="14" spans="1:15" ht="12.75" x14ac:dyDescent="0.2">
      <c r="A14" s="78" t="s">
        <v>114</v>
      </c>
      <c r="B14" s="55">
        <f>[61]GEN!AG14</f>
        <v>0</v>
      </c>
      <c r="C14" s="55">
        <f>[62]GEN!AG14</f>
        <v>0</v>
      </c>
      <c r="D14" s="55">
        <f>[63]GEN!AG14</f>
        <v>0</v>
      </c>
      <c r="E14" s="55">
        <f>[64]GEN!AG14</f>
        <v>0</v>
      </c>
      <c r="F14" s="55">
        <f>[65]GEN!AG14</f>
        <v>0</v>
      </c>
      <c r="G14" s="55">
        <f>[66]GEN!AG14</f>
        <v>0</v>
      </c>
      <c r="H14" s="55">
        <f>[67]GEN!AG14</f>
        <v>0</v>
      </c>
      <c r="I14" s="55">
        <f>[68]GEN!AG14</f>
        <v>0</v>
      </c>
      <c r="J14" s="55">
        <f>[69]GEN!AG14</f>
        <v>0</v>
      </c>
      <c r="K14" s="55">
        <f>[70]GEN!AG14</f>
        <v>0</v>
      </c>
      <c r="L14" s="55">
        <f>[71]GEN!AG14</f>
        <v>0</v>
      </c>
      <c r="M14" s="55">
        <f>[72]GEN!AG14</f>
        <v>0</v>
      </c>
      <c r="N14" s="2">
        <f t="shared" si="0"/>
        <v>0</v>
      </c>
    </row>
    <row r="15" spans="1:15" ht="12.75" x14ac:dyDescent="0.2">
      <c r="A15" s="56" t="s">
        <v>257</v>
      </c>
      <c r="B15" s="55">
        <f>[61]GEN!AG15</f>
        <v>0</v>
      </c>
      <c r="C15" s="55">
        <f>[62]GEN!AG15</f>
        <v>1</v>
      </c>
      <c r="D15" s="55">
        <f>[63]GEN!AG15</f>
        <v>1</v>
      </c>
      <c r="E15" s="55">
        <f>[64]GEN!AG15</f>
        <v>1</v>
      </c>
      <c r="F15" s="55">
        <f>[65]GEN!AG15</f>
        <v>1</v>
      </c>
      <c r="G15" s="55">
        <f>[66]GEN!AG15</f>
        <v>0</v>
      </c>
      <c r="H15" s="55">
        <f>[67]GEN!AG15</f>
        <v>0</v>
      </c>
      <c r="I15" s="55">
        <f>[68]GEN!AG15</f>
        <v>0</v>
      </c>
      <c r="J15" s="55">
        <f>[69]GEN!AG15</f>
        <v>0</v>
      </c>
      <c r="K15" s="55">
        <f>[70]GEN!AG15</f>
        <v>0</v>
      </c>
      <c r="L15" s="55">
        <f>[71]GEN!AG15</f>
        <v>0</v>
      </c>
      <c r="M15" s="55">
        <f>[72]GEN!AG15</f>
        <v>0</v>
      </c>
      <c r="N15" s="2">
        <f t="shared" si="0"/>
        <v>4</v>
      </c>
    </row>
    <row r="16" spans="1:15" ht="12.75" x14ac:dyDescent="0.2">
      <c r="A16" s="56" t="s">
        <v>231</v>
      </c>
      <c r="B16" s="55">
        <f>[61]GEN!AG16</f>
        <v>2</v>
      </c>
      <c r="C16" s="55">
        <f>[62]GEN!AG16</f>
        <v>2</v>
      </c>
      <c r="D16" s="55">
        <f>[63]GEN!AG16</f>
        <v>4</v>
      </c>
      <c r="E16" s="55">
        <f>[64]GEN!AG16</f>
        <v>2</v>
      </c>
      <c r="F16" s="55">
        <f>[65]GEN!AG16</f>
        <v>0</v>
      </c>
      <c r="G16" s="55">
        <f>[66]GEN!AG16</f>
        <v>2</v>
      </c>
      <c r="H16" s="55">
        <f>[67]GEN!AG16</f>
        <v>1</v>
      </c>
      <c r="I16" s="55">
        <f>[68]GEN!AG16</f>
        <v>5</v>
      </c>
      <c r="J16" s="55">
        <f>[69]GEN!AG16</f>
        <v>0</v>
      </c>
      <c r="K16" s="55">
        <f>[70]GEN!AG16</f>
        <v>1</v>
      </c>
      <c r="L16" s="55">
        <f>[71]GEN!AG16</f>
        <v>1</v>
      </c>
      <c r="M16" s="55">
        <f>[72]GEN!AG16</f>
        <v>0</v>
      </c>
      <c r="N16" s="2">
        <f t="shared" si="0"/>
        <v>20</v>
      </c>
    </row>
    <row r="17" spans="1:14" ht="12.75" x14ac:dyDescent="0.2">
      <c r="A17" s="59" t="s">
        <v>265</v>
      </c>
      <c r="B17" s="55">
        <f>[61]GEN!AG17</f>
        <v>0</v>
      </c>
      <c r="C17" s="55">
        <f>[62]GEN!AG17</f>
        <v>0</v>
      </c>
      <c r="D17" s="55">
        <f>[63]GEN!AG17</f>
        <v>0</v>
      </c>
      <c r="E17" s="55">
        <f>[64]GEN!AG17</f>
        <v>0</v>
      </c>
      <c r="F17" s="55">
        <f>[65]GEN!AG17</f>
        <v>0</v>
      </c>
      <c r="G17" s="55">
        <f>[66]GEN!AG17</f>
        <v>0</v>
      </c>
      <c r="H17" s="55">
        <f>[67]GEN!AG17</f>
        <v>0</v>
      </c>
      <c r="I17" s="55">
        <f>[68]GEN!AG17</f>
        <v>0</v>
      </c>
      <c r="J17" s="55">
        <f>[69]GEN!AG17</f>
        <v>0</v>
      </c>
      <c r="K17" s="55">
        <f>[70]GEN!AG17</f>
        <v>0</v>
      </c>
      <c r="L17" s="55">
        <f>[71]GEN!AG17</f>
        <v>0</v>
      </c>
      <c r="M17" s="55">
        <f>[72]GEN!AG17</f>
        <v>0</v>
      </c>
      <c r="N17" s="2">
        <f t="shared" si="0"/>
        <v>0</v>
      </c>
    </row>
    <row r="18" spans="1:14" ht="12.75" x14ac:dyDescent="0.2">
      <c r="A18" s="57" t="s">
        <v>233</v>
      </c>
      <c r="B18" s="55">
        <f>[61]GEN!AG18</f>
        <v>4</v>
      </c>
      <c r="C18" s="55">
        <f>[62]GEN!AG18</f>
        <v>3</v>
      </c>
      <c r="D18" s="55">
        <f>[63]GEN!AG18</f>
        <v>7</v>
      </c>
      <c r="E18" s="55">
        <f>[64]GEN!AG18</f>
        <v>3</v>
      </c>
      <c r="F18" s="55">
        <f>[65]GEN!AG18</f>
        <v>0</v>
      </c>
      <c r="G18" s="55">
        <f>[66]GEN!AG18</f>
        <v>2</v>
      </c>
      <c r="H18" s="55">
        <f>[67]GEN!AG18</f>
        <v>1</v>
      </c>
      <c r="I18" s="55">
        <f>[68]GEN!AG18</f>
        <v>1</v>
      </c>
      <c r="J18" s="55">
        <f>[69]GEN!AG18</f>
        <v>5</v>
      </c>
      <c r="K18" s="55">
        <f>[70]GEN!AG18</f>
        <v>2</v>
      </c>
      <c r="L18" s="55">
        <f>[71]GEN!AG18</f>
        <v>1</v>
      </c>
      <c r="M18" s="55">
        <f>[72]GEN!AG18</f>
        <v>3</v>
      </c>
      <c r="N18" s="2">
        <f t="shared" si="0"/>
        <v>32</v>
      </c>
    </row>
    <row r="19" spans="1:14" ht="12.75" x14ac:dyDescent="0.2">
      <c r="A19" s="75" t="s">
        <v>272</v>
      </c>
      <c r="B19" s="55">
        <f>[61]GEN!AG19</f>
        <v>0</v>
      </c>
      <c r="C19" s="55">
        <f>[62]GEN!AG19</f>
        <v>0</v>
      </c>
      <c r="D19" s="55">
        <f>[63]GEN!AG19</f>
        <v>0</v>
      </c>
      <c r="E19" s="55">
        <f>[64]GEN!AG19</f>
        <v>0</v>
      </c>
      <c r="F19" s="55">
        <f>[65]GEN!AG19</f>
        <v>0</v>
      </c>
      <c r="G19" s="55">
        <f>[66]GEN!AG19</f>
        <v>0</v>
      </c>
      <c r="H19" s="55">
        <f>[67]GEN!AG19</f>
        <v>0</v>
      </c>
      <c r="I19" s="55">
        <f>[68]GEN!AG19</f>
        <v>1</v>
      </c>
      <c r="J19" s="55">
        <f>[69]GEN!AG19</f>
        <v>0</v>
      </c>
      <c r="K19" s="55">
        <f>[70]GEN!AG19</f>
        <v>0</v>
      </c>
      <c r="L19" s="55">
        <f>[71]GEN!AG19</f>
        <v>0</v>
      </c>
      <c r="M19" s="55">
        <f>[72]GEN!AG19</f>
        <v>0</v>
      </c>
      <c r="N19" s="2">
        <f t="shared" si="0"/>
        <v>1</v>
      </c>
    </row>
    <row r="20" spans="1:14" ht="12.75" x14ac:dyDescent="0.2">
      <c r="A20" s="56" t="s">
        <v>234</v>
      </c>
      <c r="B20" s="55">
        <f>[61]GEN!AG20</f>
        <v>0</v>
      </c>
      <c r="C20" s="55">
        <f>[62]GEN!AG20</f>
        <v>1</v>
      </c>
      <c r="D20" s="55">
        <f>[63]GEN!AG20</f>
        <v>0</v>
      </c>
      <c r="E20" s="55">
        <f>[64]GEN!AG20</f>
        <v>0</v>
      </c>
      <c r="F20" s="55">
        <f>[65]GEN!AG20</f>
        <v>0</v>
      </c>
      <c r="G20" s="55">
        <f>[66]GEN!AG20</f>
        <v>0</v>
      </c>
      <c r="H20" s="55">
        <f>[67]GEN!AG20</f>
        <v>1</v>
      </c>
      <c r="I20" s="55">
        <f>[68]GEN!AG20</f>
        <v>1</v>
      </c>
      <c r="J20" s="55">
        <f>[69]GEN!AG20</f>
        <v>1</v>
      </c>
      <c r="K20" s="55">
        <f>[70]GEN!AG20</f>
        <v>1</v>
      </c>
      <c r="L20" s="55">
        <f>[71]GEN!AG20</f>
        <v>1</v>
      </c>
      <c r="M20" s="55">
        <f>[72]GEN!AG20</f>
        <v>0</v>
      </c>
      <c r="N20" s="2">
        <f t="shared" si="0"/>
        <v>6</v>
      </c>
    </row>
    <row r="21" spans="1:14" ht="12.75" x14ac:dyDescent="0.2">
      <c r="A21" s="56" t="s">
        <v>274</v>
      </c>
      <c r="B21" s="55">
        <f>[61]GEN!AG21</f>
        <v>0</v>
      </c>
      <c r="C21" s="55">
        <f>[62]GEN!AG21</f>
        <v>0</v>
      </c>
      <c r="D21" s="55">
        <f>[63]GEN!AG21</f>
        <v>0</v>
      </c>
      <c r="E21" s="55">
        <f>[64]GEN!AG21</f>
        <v>0</v>
      </c>
      <c r="F21" s="55">
        <f>[65]GEN!AG21</f>
        <v>0</v>
      </c>
      <c r="G21" s="55">
        <f>[66]GEN!AG21</f>
        <v>0</v>
      </c>
      <c r="H21" s="55">
        <f>[67]GEN!AG21</f>
        <v>0</v>
      </c>
      <c r="I21" s="55">
        <f>[68]GEN!AG21</f>
        <v>0</v>
      </c>
      <c r="J21" s="55">
        <f>[69]GEN!AG21</f>
        <v>0</v>
      </c>
      <c r="K21" s="55">
        <f>[70]GEN!AG21</f>
        <v>0</v>
      </c>
      <c r="L21" s="55">
        <f>[71]GEN!AG21</f>
        <v>0</v>
      </c>
      <c r="M21" s="55">
        <f>[72]GEN!AG21</f>
        <v>0</v>
      </c>
      <c r="N21" s="2">
        <f t="shared" si="0"/>
        <v>0</v>
      </c>
    </row>
    <row r="22" spans="1:14" ht="12.75" x14ac:dyDescent="0.2">
      <c r="A22" s="78" t="s">
        <v>235</v>
      </c>
      <c r="B22" s="55">
        <f>[61]GEN!AG22</f>
        <v>1</v>
      </c>
      <c r="C22" s="55">
        <f>[62]GEN!AG22</f>
        <v>0</v>
      </c>
      <c r="D22" s="55">
        <f>[63]GEN!AG22</f>
        <v>0</v>
      </c>
      <c r="E22" s="55">
        <f>[64]GEN!AG22</f>
        <v>0</v>
      </c>
      <c r="F22" s="55">
        <f>[65]GEN!AG22</f>
        <v>0</v>
      </c>
      <c r="G22" s="55">
        <f>[66]GEN!AG22</f>
        <v>0</v>
      </c>
      <c r="H22" s="55">
        <f>[67]GEN!AG22</f>
        <v>0</v>
      </c>
      <c r="I22" s="55">
        <f>[68]GEN!AG22</f>
        <v>0</v>
      </c>
      <c r="J22" s="55">
        <f>[69]GEN!AG22</f>
        <v>0</v>
      </c>
      <c r="K22" s="55">
        <f>[70]GEN!AG22</f>
        <v>0</v>
      </c>
      <c r="L22" s="55">
        <f>[71]GEN!AG22</f>
        <v>0</v>
      </c>
      <c r="M22" s="55">
        <f>[72]GEN!AG22</f>
        <v>0</v>
      </c>
      <c r="N22" s="2">
        <f t="shared" si="0"/>
        <v>1</v>
      </c>
    </row>
    <row r="23" spans="1:14" ht="12.75" x14ac:dyDescent="0.2">
      <c r="A23" s="78" t="s">
        <v>236</v>
      </c>
      <c r="B23" s="55">
        <f>[61]GEN!AG23</f>
        <v>1</v>
      </c>
      <c r="C23" s="55">
        <f>[62]GEN!AG23</f>
        <v>0</v>
      </c>
      <c r="D23" s="55">
        <f>[63]GEN!AG23</f>
        <v>0</v>
      </c>
      <c r="E23" s="55">
        <f>[64]GEN!AG23</f>
        <v>0</v>
      </c>
      <c r="F23" s="55">
        <f>[65]GEN!AG23</f>
        <v>0</v>
      </c>
      <c r="G23" s="55">
        <f>[66]GEN!AG23</f>
        <v>0</v>
      </c>
      <c r="H23" s="55">
        <f>[67]GEN!AG23</f>
        <v>0</v>
      </c>
      <c r="I23" s="55">
        <f>[68]GEN!AG23</f>
        <v>0</v>
      </c>
      <c r="J23" s="55">
        <f>[69]GEN!AG23</f>
        <v>0</v>
      </c>
      <c r="K23" s="55">
        <f>[70]GEN!AG23</f>
        <v>0</v>
      </c>
      <c r="L23" s="55">
        <f>[71]GEN!AG23</f>
        <v>2</v>
      </c>
      <c r="M23" s="55">
        <f>[72]GEN!AG23</f>
        <v>3</v>
      </c>
      <c r="N23" s="2">
        <f t="shared" si="0"/>
        <v>6</v>
      </c>
    </row>
    <row r="24" spans="1:14" ht="12.75" x14ac:dyDescent="0.2">
      <c r="A24" s="78" t="s">
        <v>258</v>
      </c>
      <c r="B24" s="55">
        <f>[61]GEN!AG24</f>
        <v>0</v>
      </c>
      <c r="C24" s="55">
        <f>[62]GEN!AG24</f>
        <v>0</v>
      </c>
      <c r="D24" s="55">
        <f>[63]GEN!AG24</f>
        <v>0</v>
      </c>
      <c r="E24" s="55">
        <f>[64]GEN!AG24</f>
        <v>1</v>
      </c>
      <c r="F24" s="55">
        <f>[65]GEN!AG24</f>
        <v>0</v>
      </c>
      <c r="G24" s="55">
        <f>[66]GEN!AG24</f>
        <v>0</v>
      </c>
      <c r="H24" s="55">
        <f>[67]GEN!AG24</f>
        <v>0</v>
      </c>
      <c r="I24" s="55">
        <f>[68]GEN!AG24</f>
        <v>0</v>
      </c>
      <c r="J24" s="55">
        <f>[69]GEN!AG24</f>
        <v>0</v>
      </c>
      <c r="K24" s="55">
        <f>[70]GEN!AG24</f>
        <v>0</v>
      </c>
      <c r="L24" s="55">
        <f>[71]GEN!AG24</f>
        <v>0</v>
      </c>
      <c r="M24" s="55">
        <f>[72]GEN!AG24</f>
        <v>0</v>
      </c>
      <c r="N24" s="2">
        <f t="shared" si="0"/>
        <v>1</v>
      </c>
    </row>
    <row r="25" spans="1:14" ht="12.75" x14ac:dyDescent="0.2">
      <c r="A25" s="78" t="s">
        <v>237</v>
      </c>
      <c r="B25" s="55">
        <f>[61]GEN!AG25</f>
        <v>8</v>
      </c>
      <c r="C25" s="55">
        <f>[62]GEN!AG25</f>
        <v>7</v>
      </c>
      <c r="D25" s="55">
        <f>[63]GEN!AG25</f>
        <v>4</v>
      </c>
      <c r="E25" s="55">
        <f>[64]GEN!AG25</f>
        <v>6</v>
      </c>
      <c r="F25" s="55">
        <f>[65]GEN!AG25</f>
        <v>4</v>
      </c>
      <c r="G25" s="55">
        <f>[66]GEN!AG25</f>
        <v>1</v>
      </c>
      <c r="H25" s="55">
        <f>[67]GEN!AG25</f>
        <v>3</v>
      </c>
      <c r="I25" s="55">
        <f>[68]GEN!AG25</f>
        <v>0</v>
      </c>
      <c r="J25" s="55">
        <f>[69]GEN!AG25</f>
        <v>4</v>
      </c>
      <c r="K25" s="55">
        <f>[70]GEN!AG25</f>
        <v>6</v>
      </c>
      <c r="L25" s="55">
        <f>[71]GEN!AG25</f>
        <v>3</v>
      </c>
      <c r="M25" s="55">
        <f>[72]GEN!AG25</f>
        <v>5</v>
      </c>
      <c r="N25" s="2">
        <f t="shared" si="0"/>
        <v>51</v>
      </c>
    </row>
    <row r="26" spans="1:14" ht="12.75" x14ac:dyDescent="0.2">
      <c r="A26" s="78" t="s">
        <v>273</v>
      </c>
      <c r="B26" s="55">
        <f>[61]GEN!AG26</f>
        <v>3</v>
      </c>
      <c r="C26" s="55">
        <f>[62]GEN!AG26</f>
        <v>0</v>
      </c>
      <c r="D26" s="55">
        <f>[63]GEN!AG26</f>
        <v>1</v>
      </c>
      <c r="E26" s="55">
        <f>[64]GEN!AG26</f>
        <v>3</v>
      </c>
      <c r="F26" s="55">
        <f>[65]GEN!AG26</f>
        <v>1</v>
      </c>
      <c r="G26" s="55">
        <f>[66]GEN!AG26</f>
        <v>1</v>
      </c>
      <c r="H26" s="55">
        <f>[67]GEN!AG26</f>
        <v>1</v>
      </c>
      <c r="I26" s="55">
        <f>[68]GEN!AG26</f>
        <v>0</v>
      </c>
      <c r="J26" s="55">
        <f>[69]GEN!AG26</f>
        <v>0</v>
      </c>
      <c r="K26" s="55">
        <f>[70]GEN!AG26</f>
        <v>0</v>
      </c>
      <c r="L26" s="55">
        <f>[71]GEN!AG26</f>
        <v>0</v>
      </c>
      <c r="M26" s="55">
        <f>[72]GEN!AG26</f>
        <v>2</v>
      </c>
      <c r="N26" s="2">
        <f t="shared" si="0"/>
        <v>12</v>
      </c>
    </row>
    <row r="27" spans="1:14" ht="12.75" x14ac:dyDescent="0.2">
      <c r="A27" s="78" t="s">
        <v>239</v>
      </c>
      <c r="B27" s="55">
        <f>[61]GEN!AG27</f>
        <v>0</v>
      </c>
      <c r="C27" s="55">
        <f>[62]GEN!AG27</f>
        <v>0</v>
      </c>
      <c r="D27" s="55">
        <f>[63]GEN!AG27</f>
        <v>0</v>
      </c>
      <c r="E27" s="55">
        <f>[64]GEN!AG27</f>
        <v>0</v>
      </c>
      <c r="F27" s="55">
        <f>[65]GEN!AG27</f>
        <v>0</v>
      </c>
      <c r="G27" s="55">
        <f>[66]GEN!AG27</f>
        <v>0</v>
      </c>
      <c r="H27" s="55">
        <f>[67]GEN!AG27</f>
        <v>0</v>
      </c>
      <c r="I27" s="55">
        <f>[68]GEN!AG27</f>
        <v>0</v>
      </c>
      <c r="J27" s="55">
        <f>[69]GEN!AG27</f>
        <v>0</v>
      </c>
      <c r="K27" s="55">
        <f>[70]GEN!AG27</f>
        <v>0</v>
      </c>
      <c r="L27" s="55">
        <f>[71]GEN!AG27</f>
        <v>0</v>
      </c>
      <c r="M27" s="55">
        <f>[72]GEN!AG27</f>
        <v>0</v>
      </c>
      <c r="N27" s="2">
        <f t="shared" si="0"/>
        <v>0</v>
      </c>
    </row>
    <row r="28" spans="1:14" ht="12.75" x14ac:dyDescent="0.2">
      <c r="A28" s="78" t="s">
        <v>241</v>
      </c>
      <c r="B28" s="55">
        <f>[61]GEN!AG28</f>
        <v>0</v>
      </c>
      <c r="C28" s="55">
        <f>[62]GEN!AG28</f>
        <v>0</v>
      </c>
      <c r="D28" s="55">
        <f>[63]GEN!AG28</f>
        <v>0</v>
      </c>
      <c r="E28" s="55">
        <f>[64]GEN!AG28</f>
        <v>0</v>
      </c>
      <c r="F28" s="55">
        <f>[65]GEN!AG28</f>
        <v>0</v>
      </c>
      <c r="G28" s="55">
        <f>[66]GEN!AG28</f>
        <v>0</v>
      </c>
      <c r="H28" s="55">
        <f>[67]GEN!AG28</f>
        <v>0</v>
      </c>
      <c r="I28" s="55">
        <f>[68]GEN!AG28</f>
        <v>1</v>
      </c>
      <c r="J28" s="55">
        <f>[69]GEN!AG28</f>
        <v>0</v>
      </c>
      <c r="K28" s="55">
        <f>[70]GEN!AG28</f>
        <v>0</v>
      </c>
      <c r="L28" s="55">
        <f>[71]GEN!AG28</f>
        <v>0</v>
      </c>
      <c r="M28" s="55">
        <f>[72]GEN!AG28</f>
        <v>0</v>
      </c>
      <c r="N28" s="2">
        <f t="shared" si="0"/>
        <v>1</v>
      </c>
    </row>
    <row r="29" spans="1:14" ht="12.75" x14ac:dyDescent="0.2">
      <c r="A29" s="78" t="s">
        <v>259</v>
      </c>
      <c r="B29" s="55">
        <f>[61]GEN!AG29</f>
        <v>0</v>
      </c>
      <c r="C29" s="55">
        <f>[62]GEN!AG29</f>
        <v>0</v>
      </c>
      <c r="D29" s="55">
        <f>[63]GEN!AG29</f>
        <v>0</v>
      </c>
      <c r="E29" s="55">
        <f>[64]GEN!AG29</f>
        <v>0</v>
      </c>
      <c r="F29" s="55">
        <f>[65]GEN!AG29</f>
        <v>0</v>
      </c>
      <c r="G29" s="55">
        <f>[66]GEN!AG29</f>
        <v>0</v>
      </c>
      <c r="H29" s="55">
        <f>[67]GEN!AG29</f>
        <v>0</v>
      </c>
      <c r="I29" s="55">
        <f>[68]GEN!AG29</f>
        <v>0</v>
      </c>
      <c r="J29" s="55">
        <f>[69]GEN!AG29</f>
        <v>0</v>
      </c>
      <c r="K29" s="55">
        <f>[70]GEN!AG29</f>
        <v>0</v>
      </c>
      <c r="L29" s="55">
        <f>[71]GEN!AG29</f>
        <v>0</v>
      </c>
      <c r="M29" s="55">
        <f>[72]GEN!AG29</f>
        <v>0</v>
      </c>
      <c r="N29" s="2">
        <f t="shared" si="0"/>
        <v>0</v>
      </c>
    </row>
    <row r="30" spans="1:14" ht="12.75" x14ac:dyDescent="0.2">
      <c r="A30" s="59" t="s">
        <v>242</v>
      </c>
      <c r="B30" s="55">
        <f>[61]GEN!AG30</f>
        <v>1</v>
      </c>
      <c r="C30" s="55">
        <f>[62]GEN!AG30</f>
        <v>1</v>
      </c>
      <c r="D30" s="55">
        <f>[63]GEN!AG30</f>
        <v>2</v>
      </c>
      <c r="E30" s="55">
        <f>[64]GEN!AG30</f>
        <v>0</v>
      </c>
      <c r="F30" s="55">
        <f>[65]GEN!AG30</f>
        <v>0</v>
      </c>
      <c r="G30" s="55">
        <f>[66]GEN!AG30</f>
        <v>0</v>
      </c>
      <c r="H30" s="55">
        <f>[67]GEN!AG30</f>
        <v>0</v>
      </c>
      <c r="I30" s="55">
        <f>[68]GEN!AG30</f>
        <v>0</v>
      </c>
      <c r="J30" s="55">
        <f>[69]GEN!AG30</f>
        <v>0</v>
      </c>
      <c r="K30" s="55">
        <f>[70]GEN!AG30</f>
        <v>0</v>
      </c>
      <c r="L30" s="55">
        <f>[71]GEN!AG30</f>
        <v>1</v>
      </c>
      <c r="M30" s="55">
        <f>[72]GEN!AG30</f>
        <v>0</v>
      </c>
      <c r="N30" s="2">
        <f t="shared" si="0"/>
        <v>5</v>
      </c>
    </row>
    <row r="31" spans="1:14" ht="12.75" x14ac:dyDescent="0.2">
      <c r="A31" s="97" t="s">
        <v>243</v>
      </c>
      <c r="B31" s="55">
        <f>[61]GEN!AG31</f>
        <v>0</v>
      </c>
      <c r="C31" s="55">
        <f>[62]GEN!AG31</f>
        <v>0</v>
      </c>
      <c r="D31" s="55">
        <f>[63]GEN!AG31</f>
        <v>0</v>
      </c>
      <c r="E31" s="55">
        <f>[64]GEN!AG31</f>
        <v>0</v>
      </c>
      <c r="F31" s="55">
        <f>[65]GEN!AG31</f>
        <v>1</v>
      </c>
      <c r="G31" s="55">
        <f>[66]GEN!AG31</f>
        <v>0</v>
      </c>
      <c r="H31" s="55">
        <f>[67]GEN!AG31</f>
        <v>0</v>
      </c>
      <c r="I31" s="55">
        <f>[68]GEN!AG31</f>
        <v>0</v>
      </c>
      <c r="J31" s="55">
        <f>[69]GEN!AG31</f>
        <v>0</v>
      </c>
      <c r="K31" s="55">
        <f>[70]GEN!AG31</f>
        <v>0</v>
      </c>
      <c r="L31" s="55">
        <f>[71]GEN!AG31</f>
        <v>0</v>
      </c>
      <c r="M31" s="55">
        <f>[72]GEN!AG31</f>
        <v>0</v>
      </c>
      <c r="N31" s="2">
        <f t="shared" si="0"/>
        <v>1</v>
      </c>
    </row>
    <row r="32" spans="1:14" ht="12.75" x14ac:dyDescent="0.2">
      <c r="A32" s="65" t="s">
        <v>244</v>
      </c>
      <c r="B32" s="55">
        <f>[61]GEN!AG32</f>
        <v>2</v>
      </c>
      <c r="C32" s="55">
        <f>[62]GEN!AG32</f>
        <v>3</v>
      </c>
      <c r="D32" s="55">
        <f>[63]GEN!AG32</f>
        <v>5</v>
      </c>
      <c r="E32" s="55">
        <f>[64]GEN!AG32</f>
        <v>4</v>
      </c>
      <c r="F32" s="55">
        <f>[65]GEN!AG32</f>
        <v>7</v>
      </c>
      <c r="G32" s="55">
        <f>[66]GEN!AG32</f>
        <v>6</v>
      </c>
      <c r="H32" s="55">
        <f>[67]GEN!AG32</f>
        <v>11</v>
      </c>
      <c r="I32" s="55">
        <f>[68]GEN!AG32</f>
        <v>9</v>
      </c>
      <c r="J32" s="55">
        <f>[69]GEN!AG32</f>
        <v>16</v>
      </c>
      <c r="K32" s="55">
        <f>[70]GEN!AG32</f>
        <v>22</v>
      </c>
      <c r="L32" s="55">
        <f>[71]GEN!AG32</f>
        <v>4</v>
      </c>
      <c r="M32" s="55">
        <f>[72]GEN!AG32</f>
        <v>4</v>
      </c>
      <c r="N32" s="2">
        <f t="shared" si="0"/>
        <v>93</v>
      </c>
    </row>
    <row r="33" spans="1:32" ht="12.75" x14ac:dyDescent="0.2">
      <c r="A33" s="59" t="s">
        <v>264</v>
      </c>
      <c r="B33" s="55">
        <f>[61]GEN!AG33</f>
        <v>39</v>
      </c>
      <c r="C33" s="55">
        <f>[62]GEN!AG33</f>
        <v>20</v>
      </c>
      <c r="D33" s="55">
        <f>[63]GEN!AG33</f>
        <v>28</v>
      </c>
      <c r="E33" s="55">
        <f>[64]GEN!AG33</f>
        <v>18</v>
      </c>
      <c r="F33" s="55">
        <f>[65]GEN!AG33</f>
        <v>7</v>
      </c>
      <c r="G33" s="55">
        <f>[66]GEN!AG33</f>
        <v>8</v>
      </c>
      <c r="H33" s="55">
        <f>[67]GEN!AG33</f>
        <v>7</v>
      </c>
      <c r="I33" s="55">
        <f>[68]GEN!AG33</f>
        <v>3</v>
      </c>
      <c r="J33" s="55">
        <f>[69]GEN!AG33</f>
        <v>3</v>
      </c>
      <c r="K33" s="55">
        <f>[70]GEN!AG33</f>
        <v>6</v>
      </c>
      <c r="L33" s="55">
        <f>[71]GEN!AG33</f>
        <v>7</v>
      </c>
      <c r="M33" s="55">
        <f>[72]GEN!AG33</f>
        <v>18</v>
      </c>
      <c r="N33" s="2">
        <f t="shared" si="0"/>
        <v>164</v>
      </c>
    </row>
    <row r="34" spans="1:32" ht="12.75" x14ac:dyDescent="0.2">
      <c r="A34" s="53" t="s">
        <v>30</v>
      </c>
      <c r="B34" s="55">
        <f>[61]GEN!AG34</f>
        <v>3</v>
      </c>
      <c r="C34" s="55">
        <f>[62]GEN!AG34</f>
        <v>3</v>
      </c>
      <c r="D34" s="55">
        <f>[63]GEN!AG34</f>
        <v>3</v>
      </c>
      <c r="E34" s="55">
        <f>[64]GEN!AG34</f>
        <v>3</v>
      </c>
      <c r="F34" s="55">
        <f>[65]GEN!AG34</f>
        <v>2</v>
      </c>
      <c r="G34" s="55">
        <f>[66]GEN!AG34</f>
        <v>2</v>
      </c>
      <c r="H34" s="55">
        <f>[67]GEN!AG34</f>
        <v>2</v>
      </c>
      <c r="I34" s="55">
        <f>[68]GEN!AG34</f>
        <v>6</v>
      </c>
      <c r="J34" s="55">
        <f>[69]GEN!AG34</f>
        <v>4</v>
      </c>
      <c r="K34" s="55">
        <f>[70]GEN!AG34</f>
        <v>6</v>
      </c>
      <c r="L34" s="55">
        <f>[71]GEN!AG34</f>
        <v>7</v>
      </c>
      <c r="M34" s="55">
        <f>[72]GEN!AG34</f>
        <v>5</v>
      </c>
      <c r="N34" s="2">
        <f t="shared" si="0"/>
        <v>46</v>
      </c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</row>
    <row r="35" spans="1:32" ht="12.75" x14ac:dyDescent="0.2">
      <c r="A35" s="65" t="s">
        <v>76</v>
      </c>
      <c r="B35" s="55">
        <f>[61]GEN!AG35</f>
        <v>0</v>
      </c>
      <c r="C35" s="55">
        <f>[62]GEN!AG35</f>
        <v>4</v>
      </c>
      <c r="D35" s="55">
        <f>[63]GEN!AG35</f>
        <v>3</v>
      </c>
      <c r="E35" s="55">
        <f>[64]GEN!AG35</f>
        <v>3</v>
      </c>
      <c r="F35" s="55">
        <f>[65]GEN!AG35</f>
        <v>2</v>
      </c>
      <c r="G35" s="55">
        <f>[66]GEN!AG35</f>
        <v>1</v>
      </c>
      <c r="H35" s="55">
        <f>[67]GEN!AG35</f>
        <v>6</v>
      </c>
      <c r="I35" s="55">
        <f>[68]GEN!AG35</f>
        <v>2</v>
      </c>
      <c r="J35" s="55">
        <f>[69]GEN!AG35</f>
        <v>3</v>
      </c>
      <c r="K35" s="55">
        <f>[70]GEN!AG35</f>
        <v>1</v>
      </c>
      <c r="L35" s="55">
        <f>[71]GEN!AG35</f>
        <v>1</v>
      </c>
      <c r="M35" s="55">
        <f>[72]GEN!AG35</f>
        <v>3</v>
      </c>
      <c r="N35" s="2">
        <f t="shared" si="0"/>
        <v>29</v>
      </c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</row>
    <row r="36" spans="1:32" ht="12.75" x14ac:dyDescent="0.2">
      <c r="A36" s="53" t="s">
        <v>31</v>
      </c>
      <c r="B36" s="55">
        <f>[61]GEN!AG36</f>
        <v>102</v>
      </c>
      <c r="C36" s="55">
        <f>[62]GEN!AG36</f>
        <v>66</v>
      </c>
      <c r="D36" s="55">
        <f>[63]GEN!AG36</f>
        <v>68</v>
      </c>
      <c r="E36" s="55">
        <f>[64]GEN!AG36</f>
        <v>86</v>
      </c>
      <c r="F36" s="55">
        <f>[65]GEN!AG36</f>
        <v>78</v>
      </c>
      <c r="G36" s="55">
        <f>[66]GEN!AG36</f>
        <v>62</v>
      </c>
      <c r="H36" s="55">
        <f>[67]GEN!AG36</f>
        <v>54</v>
      </c>
      <c r="I36" s="55">
        <f>[68]GEN!AG36</f>
        <v>42</v>
      </c>
      <c r="J36" s="55">
        <f>[69]GEN!AG36</f>
        <v>43</v>
      </c>
      <c r="K36" s="55">
        <f>[70]GEN!AG36</f>
        <v>33</v>
      </c>
      <c r="L36" s="55">
        <f>[71]GEN!AG36</f>
        <v>27</v>
      </c>
      <c r="M36" s="55">
        <f>[72]GEN!AG36</f>
        <v>40</v>
      </c>
      <c r="N36" s="2">
        <f t="shared" si="0"/>
        <v>701</v>
      </c>
    </row>
    <row r="37" spans="1:32" ht="12.75" x14ac:dyDescent="0.2">
      <c r="A37" s="53" t="s">
        <v>33</v>
      </c>
      <c r="B37" s="55">
        <f>[61]GEN!AG37</f>
        <v>14</v>
      </c>
      <c r="C37" s="55">
        <f>[62]GEN!AG37</f>
        <v>11</v>
      </c>
      <c r="D37" s="55">
        <f>[63]GEN!AG37</f>
        <v>9</v>
      </c>
      <c r="E37" s="55">
        <f>[64]GEN!AG37</f>
        <v>11</v>
      </c>
      <c r="F37" s="55">
        <f>[65]GEN!AG37</f>
        <v>8</v>
      </c>
      <c r="G37" s="55">
        <f>[66]GEN!AG37</f>
        <v>5</v>
      </c>
      <c r="H37" s="55">
        <f>[67]GEN!AG37</f>
        <v>11</v>
      </c>
      <c r="I37" s="55">
        <f>[68]GEN!AG37</f>
        <v>10</v>
      </c>
      <c r="J37" s="55">
        <f>[69]GEN!AG37</f>
        <v>12</v>
      </c>
      <c r="K37" s="55">
        <f>[70]GEN!AG37</f>
        <v>11</v>
      </c>
      <c r="L37" s="55">
        <f>[71]GEN!AG37</f>
        <v>3</v>
      </c>
      <c r="M37" s="55">
        <f>[72]GEN!AG37</f>
        <v>18</v>
      </c>
      <c r="N37" s="2">
        <f t="shared" si="0"/>
        <v>123</v>
      </c>
    </row>
    <row r="38" spans="1:32" ht="12.75" x14ac:dyDescent="0.2">
      <c r="A38" s="53" t="s">
        <v>35</v>
      </c>
      <c r="B38" s="55">
        <f>[61]GEN!AG38</f>
        <v>8</v>
      </c>
      <c r="C38" s="55">
        <f>[62]GEN!AG38</f>
        <v>2</v>
      </c>
      <c r="D38" s="55">
        <f>[63]GEN!AG38</f>
        <v>6</v>
      </c>
      <c r="E38" s="55">
        <f>[64]GEN!AG38</f>
        <v>4</v>
      </c>
      <c r="F38" s="55">
        <f>[65]GEN!AG38</f>
        <v>3</v>
      </c>
      <c r="G38" s="55">
        <f>[66]GEN!AG38</f>
        <v>4</v>
      </c>
      <c r="H38" s="55">
        <f>[67]GEN!AG38</f>
        <v>1</v>
      </c>
      <c r="I38" s="55">
        <f>[68]GEN!AG38</f>
        <v>8</v>
      </c>
      <c r="J38" s="55">
        <f>[69]GEN!AG38</f>
        <v>2</v>
      </c>
      <c r="K38" s="55">
        <f>[70]GEN!AG38</f>
        <v>6</v>
      </c>
      <c r="L38" s="55">
        <f>[71]GEN!AG38</f>
        <v>9</v>
      </c>
      <c r="M38" s="55">
        <f>[72]GEN!AG38</f>
        <v>1</v>
      </c>
      <c r="N38" s="2">
        <f t="shared" si="0"/>
        <v>54</v>
      </c>
    </row>
    <row r="39" spans="1:32" ht="12.75" x14ac:dyDescent="0.2">
      <c r="A39" s="58" t="s">
        <v>263</v>
      </c>
      <c r="B39" s="55">
        <f>[61]GEN!AG39</f>
        <v>2</v>
      </c>
      <c r="C39" s="55">
        <f>[62]GEN!AG39</f>
        <v>0</v>
      </c>
      <c r="D39" s="55">
        <f>[63]GEN!AG39</f>
        <v>0</v>
      </c>
      <c r="E39" s="55">
        <f>[64]GEN!AG39</f>
        <v>0</v>
      </c>
      <c r="F39" s="55">
        <f>[65]GEN!AG39</f>
        <v>0</v>
      </c>
      <c r="G39" s="55">
        <f>[66]GEN!AG39</f>
        <v>0</v>
      </c>
      <c r="H39" s="55">
        <f>[67]GEN!AG39</f>
        <v>1</v>
      </c>
      <c r="I39" s="55">
        <f>[68]GEN!AG39</f>
        <v>0</v>
      </c>
      <c r="J39" s="55">
        <f>[69]GEN!AG39</f>
        <v>0</v>
      </c>
      <c r="K39" s="55">
        <f>[70]GEN!AG39</f>
        <v>1</v>
      </c>
      <c r="L39" s="55">
        <f>[71]GEN!AG39</f>
        <v>3</v>
      </c>
      <c r="M39" s="55">
        <f>[72]GEN!AG39</f>
        <v>1</v>
      </c>
      <c r="N39" s="2">
        <f t="shared" si="0"/>
        <v>8</v>
      </c>
    </row>
    <row r="40" spans="1:32" ht="12.75" x14ac:dyDescent="0.2">
      <c r="A40" s="65" t="s">
        <v>262</v>
      </c>
      <c r="B40" s="55">
        <f>[61]GEN!AG40</f>
        <v>0</v>
      </c>
      <c r="C40" s="55">
        <f>[62]GEN!AG40</f>
        <v>0</v>
      </c>
      <c r="D40" s="55">
        <f>[63]GEN!AG40</f>
        <v>0</v>
      </c>
      <c r="E40" s="55">
        <f>[64]GEN!AG40</f>
        <v>0</v>
      </c>
      <c r="F40" s="55">
        <f>[65]GEN!AG40</f>
        <v>0</v>
      </c>
      <c r="G40" s="55">
        <f>[66]GEN!AG40</f>
        <v>0</v>
      </c>
      <c r="H40" s="55">
        <f>[67]GEN!AG40</f>
        <v>0</v>
      </c>
      <c r="I40" s="55">
        <f>[68]GEN!AG40</f>
        <v>0</v>
      </c>
      <c r="J40" s="55">
        <f>[69]GEN!AG40</f>
        <v>0</v>
      </c>
      <c r="K40" s="55">
        <f>[70]GEN!AG40</f>
        <v>0</v>
      </c>
      <c r="L40" s="55">
        <f>[71]GEN!AG40</f>
        <v>0</v>
      </c>
      <c r="M40" s="55">
        <f>[72]GEN!AG40</f>
        <v>0</v>
      </c>
      <c r="N40" s="2">
        <f t="shared" si="0"/>
        <v>0</v>
      </c>
    </row>
    <row r="41" spans="1:32" ht="12.75" x14ac:dyDescent="0.2">
      <c r="A41" s="53" t="s">
        <v>261</v>
      </c>
      <c r="B41" s="55">
        <f>[61]GEN!AG41</f>
        <v>9</v>
      </c>
      <c r="C41" s="55">
        <f>[62]GEN!AG41</f>
        <v>4</v>
      </c>
      <c r="D41" s="55">
        <f>[63]GEN!AG41</f>
        <v>10</v>
      </c>
      <c r="E41" s="55">
        <f>[64]GEN!AG41</f>
        <v>7</v>
      </c>
      <c r="F41" s="55">
        <f>[65]GEN!AG41</f>
        <v>14</v>
      </c>
      <c r="G41" s="55">
        <f>[66]GEN!AG41</f>
        <v>10</v>
      </c>
      <c r="H41" s="55">
        <f>[67]GEN!AG41</f>
        <v>12</v>
      </c>
      <c r="I41" s="55">
        <f>[68]GEN!AG41</f>
        <v>18</v>
      </c>
      <c r="J41" s="55">
        <f>[69]GEN!AG41</f>
        <v>10</v>
      </c>
      <c r="K41" s="55">
        <f>[70]GEN!AG41</f>
        <v>18</v>
      </c>
      <c r="L41" s="55">
        <f>[71]GEN!AG41</f>
        <v>9</v>
      </c>
      <c r="M41" s="55">
        <f>[72]GEN!AG41</f>
        <v>9</v>
      </c>
      <c r="N41" s="2">
        <f t="shared" si="0"/>
        <v>130</v>
      </c>
    </row>
    <row r="42" spans="1:32" ht="12.75" x14ac:dyDescent="0.2">
      <c r="A42" s="53" t="s">
        <v>248</v>
      </c>
      <c r="B42" s="55">
        <f>[61]GEN!AG42</f>
        <v>6</v>
      </c>
      <c r="C42" s="55">
        <f>[62]GEN!AG42</f>
        <v>4</v>
      </c>
      <c r="D42" s="55">
        <f>[63]GEN!AG42</f>
        <v>5</v>
      </c>
      <c r="E42" s="55">
        <f>[64]GEN!AG42</f>
        <v>13</v>
      </c>
      <c r="F42" s="55">
        <f>[65]GEN!AG42</f>
        <v>5</v>
      </c>
      <c r="G42" s="55">
        <f>[66]GEN!AG42</f>
        <v>7</v>
      </c>
      <c r="H42" s="55">
        <f>[67]GEN!AG42</f>
        <v>7</v>
      </c>
      <c r="I42" s="55">
        <f>[68]GEN!AG42</f>
        <v>2</v>
      </c>
      <c r="J42" s="55">
        <f>[69]GEN!AG42</f>
        <v>1</v>
      </c>
      <c r="K42" s="55">
        <f>[70]GEN!AG42</f>
        <v>6</v>
      </c>
      <c r="L42" s="55">
        <f>[71]GEN!AG42</f>
        <v>6</v>
      </c>
      <c r="M42" s="55">
        <f>[72]GEN!AG42</f>
        <v>6</v>
      </c>
      <c r="N42" s="2">
        <f t="shared" si="0"/>
        <v>68</v>
      </c>
    </row>
    <row r="43" spans="1:32" ht="12.75" x14ac:dyDescent="0.2">
      <c r="A43" s="53" t="s">
        <v>221</v>
      </c>
      <c r="B43" s="55">
        <f>[61]GEN!AG43</f>
        <v>0</v>
      </c>
      <c r="C43" s="55">
        <f>[62]GEN!AG43</f>
        <v>0</v>
      </c>
      <c r="D43" s="55">
        <f>[63]GEN!AG43</f>
        <v>0</v>
      </c>
      <c r="E43" s="55">
        <f>[64]GEN!AG43</f>
        <v>0</v>
      </c>
      <c r="F43" s="55">
        <f>[65]GEN!AG43</f>
        <v>0</v>
      </c>
      <c r="G43" s="55">
        <f>[66]GEN!AG43</f>
        <v>0</v>
      </c>
      <c r="H43" s="55">
        <f>[67]GEN!AG43</f>
        <v>0</v>
      </c>
      <c r="I43" s="55">
        <f>[68]GEN!AG43</f>
        <v>0</v>
      </c>
      <c r="J43" s="55">
        <f>[69]GEN!AG43</f>
        <v>0</v>
      </c>
      <c r="K43" s="55">
        <f>[70]GEN!AG43</f>
        <v>0</v>
      </c>
      <c r="L43" s="55">
        <f>[71]GEN!AG43</f>
        <v>0</v>
      </c>
      <c r="M43" s="55">
        <f>[72]GEN!AG43</f>
        <v>0</v>
      </c>
      <c r="N43" s="2">
        <f t="shared" si="0"/>
        <v>0</v>
      </c>
    </row>
    <row r="44" spans="1:32" ht="12.75" x14ac:dyDescent="0.2">
      <c r="A44" s="58" t="s">
        <v>249</v>
      </c>
      <c r="B44" s="55">
        <f>[61]GEN!AG44</f>
        <v>0</v>
      </c>
      <c r="C44" s="55">
        <f>[62]GEN!AG44</f>
        <v>0</v>
      </c>
      <c r="D44" s="55">
        <f>[63]GEN!AG44</f>
        <v>0</v>
      </c>
      <c r="E44" s="55">
        <f>[64]GEN!AG44</f>
        <v>0</v>
      </c>
      <c r="F44" s="55">
        <f>[65]GEN!AG44</f>
        <v>0</v>
      </c>
      <c r="G44" s="55">
        <f>[66]GEN!AG44</f>
        <v>0</v>
      </c>
      <c r="H44" s="55">
        <f>[67]GEN!AG44</f>
        <v>0</v>
      </c>
      <c r="I44" s="55">
        <f>[68]GEN!AG44</f>
        <v>0</v>
      </c>
      <c r="J44" s="55">
        <f>[69]GEN!AG44</f>
        <v>0</v>
      </c>
      <c r="K44" s="55">
        <f>[70]GEN!AG44</f>
        <v>0</v>
      </c>
      <c r="L44" s="55">
        <f>[71]GEN!AG44</f>
        <v>0</v>
      </c>
      <c r="M44" s="55">
        <f>[72]GEN!AG44</f>
        <v>0</v>
      </c>
      <c r="N44" s="2">
        <f t="shared" si="0"/>
        <v>0</v>
      </c>
    </row>
    <row r="45" spans="1:32" ht="12.75" x14ac:dyDescent="0.2">
      <c r="A45" s="53" t="s">
        <v>268</v>
      </c>
      <c r="B45" s="55">
        <f>[61]GEN!AG45</f>
        <v>0</v>
      </c>
      <c r="C45" s="55">
        <f>[62]GEN!AG45</f>
        <v>0</v>
      </c>
      <c r="D45" s="55">
        <f>[63]GEN!AG45</f>
        <v>0</v>
      </c>
      <c r="E45" s="55">
        <f>[64]GEN!AG45</f>
        <v>0</v>
      </c>
      <c r="F45" s="55">
        <f>[65]GEN!AG45</f>
        <v>0</v>
      </c>
      <c r="G45" s="55">
        <f>[66]GEN!AG45</f>
        <v>0</v>
      </c>
      <c r="H45" s="55">
        <f>[67]GEN!AG45</f>
        <v>0</v>
      </c>
      <c r="I45" s="55">
        <f>[68]GEN!AG45</f>
        <v>0</v>
      </c>
      <c r="J45" s="55">
        <f>[69]GEN!AG45</f>
        <v>0</v>
      </c>
      <c r="K45" s="55">
        <f>[70]GEN!AG45</f>
        <v>0</v>
      </c>
      <c r="L45" s="55">
        <f>[71]GEN!AG45</f>
        <v>0</v>
      </c>
      <c r="M45" s="55">
        <f>[72]GEN!AG45</f>
        <v>0</v>
      </c>
      <c r="N45" s="2">
        <f t="shared" si="0"/>
        <v>0</v>
      </c>
    </row>
    <row r="46" spans="1:32" ht="12.75" x14ac:dyDescent="0.2">
      <c r="A46" s="53" t="s">
        <v>121</v>
      </c>
      <c r="B46" s="55">
        <f>[61]GEN!AG46</f>
        <v>0</v>
      </c>
      <c r="C46" s="55">
        <f>[62]GEN!AG46</f>
        <v>0</v>
      </c>
      <c r="D46" s="55">
        <f>[63]GEN!AG46</f>
        <v>0</v>
      </c>
      <c r="E46" s="55">
        <f>[64]GEN!AG46</f>
        <v>0</v>
      </c>
      <c r="F46" s="55">
        <f>[65]GEN!AG46</f>
        <v>0</v>
      </c>
      <c r="G46" s="55">
        <f>[66]GEN!AG46</f>
        <v>0</v>
      </c>
      <c r="H46" s="55">
        <f>[67]GEN!AG46</f>
        <v>0</v>
      </c>
      <c r="I46" s="55">
        <f>[68]GEN!AG46</f>
        <v>1</v>
      </c>
      <c r="J46" s="55">
        <f>[69]GEN!AG46</f>
        <v>0</v>
      </c>
      <c r="K46" s="55">
        <f>[70]GEN!AG46</f>
        <v>0</v>
      </c>
      <c r="L46" s="55">
        <f>[71]GEN!AG46</f>
        <v>0</v>
      </c>
      <c r="M46" s="55">
        <f>[72]GEN!AG46</f>
        <v>0</v>
      </c>
      <c r="N46" s="2">
        <f t="shared" si="0"/>
        <v>1</v>
      </c>
    </row>
    <row r="47" spans="1:32" ht="12.75" x14ac:dyDescent="0.2">
      <c r="A47" s="58" t="s">
        <v>260</v>
      </c>
      <c r="B47" s="55">
        <f>[61]GEN!AG47</f>
        <v>2</v>
      </c>
      <c r="C47" s="55">
        <f>[62]GEN!AG47</f>
        <v>2</v>
      </c>
      <c r="D47" s="55">
        <f>[63]GEN!AG47</f>
        <v>1</v>
      </c>
      <c r="E47" s="55">
        <f>[64]GEN!AG47</f>
        <v>2</v>
      </c>
      <c r="F47" s="55">
        <f>[65]GEN!AG47</f>
        <v>0</v>
      </c>
      <c r="G47" s="55">
        <f>[66]GEN!AG47</f>
        <v>3</v>
      </c>
      <c r="H47" s="55">
        <f>[67]GEN!AG47</f>
        <v>2</v>
      </c>
      <c r="I47" s="55">
        <f>[68]GEN!AG47</f>
        <v>2</v>
      </c>
      <c r="J47" s="55">
        <f>[69]GEN!AG47</f>
        <v>2</v>
      </c>
      <c r="K47" s="55">
        <f>[70]GEN!AG47</f>
        <v>1</v>
      </c>
      <c r="L47" s="55">
        <f>[71]GEN!AG47</f>
        <v>1</v>
      </c>
      <c r="M47" s="55">
        <f>[72]GEN!AG47</f>
        <v>0</v>
      </c>
      <c r="N47" s="2">
        <f t="shared" si="0"/>
        <v>18</v>
      </c>
    </row>
    <row r="48" spans="1:32" ht="12.75" x14ac:dyDescent="0.2">
      <c r="A48" s="57" t="s">
        <v>251</v>
      </c>
      <c r="B48" s="55">
        <f>[61]GEN!AG48</f>
        <v>4</v>
      </c>
      <c r="C48" s="55">
        <f>[62]GEN!AG48</f>
        <v>5</v>
      </c>
      <c r="D48" s="55">
        <f>[63]GEN!AG48</f>
        <v>2</v>
      </c>
      <c r="E48" s="55">
        <f>[64]GEN!AG48</f>
        <v>3</v>
      </c>
      <c r="F48" s="55">
        <f>[65]GEN!AG48</f>
        <v>2</v>
      </c>
      <c r="G48" s="55">
        <f>[66]GEN!AG48</f>
        <v>7</v>
      </c>
      <c r="H48" s="55">
        <f>[67]GEN!AG48</f>
        <v>1</v>
      </c>
      <c r="I48" s="55">
        <f>[68]GEN!AG48</f>
        <v>8</v>
      </c>
      <c r="J48" s="55">
        <f>[69]GEN!AG48</f>
        <v>4</v>
      </c>
      <c r="K48" s="55">
        <f>[70]GEN!AG48</f>
        <v>3</v>
      </c>
      <c r="L48" s="55">
        <f>[71]GEN!AG48</f>
        <v>3</v>
      </c>
      <c r="M48" s="55">
        <f>[72]GEN!AG48</f>
        <v>2</v>
      </c>
      <c r="N48" s="2">
        <f t="shared" si="0"/>
        <v>44</v>
      </c>
    </row>
    <row r="49" spans="1:14" ht="12.75" x14ac:dyDescent="0.2">
      <c r="A49" s="53" t="s">
        <v>37</v>
      </c>
      <c r="B49" s="55">
        <f>[61]GEN!AG49</f>
        <v>22</v>
      </c>
      <c r="C49" s="55">
        <f>[62]GEN!AG49</f>
        <v>15</v>
      </c>
      <c r="D49" s="55">
        <f>[63]GEN!AG49</f>
        <v>20</v>
      </c>
      <c r="E49" s="55">
        <f>[64]GEN!AG49</f>
        <v>13</v>
      </c>
      <c r="F49" s="55">
        <f>[65]GEN!AG49</f>
        <v>3</v>
      </c>
      <c r="G49" s="55">
        <f>[66]GEN!AG49</f>
        <v>2</v>
      </c>
      <c r="H49" s="55">
        <f>[67]GEN!AG49</f>
        <v>8</v>
      </c>
      <c r="I49" s="55">
        <f>[68]GEN!AG49</f>
        <v>7</v>
      </c>
      <c r="J49" s="55">
        <f>[69]GEN!AG49</f>
        <v>3</v>
      </c>
      <c r="K49" s="55">
        <f>[70]GEN!AG49</f>
        <v>10</v>
      </c>
      <c r="L49" s="55">
        <f>[71]GEN!AG49</f>
        <v>6</v>
      </c>
      <c r="M49" s="55">
        <f>[72]GEN!AG49</f>
        <v>8</v>
      </c>
      <c r="N49" s="2">
        <f t="shared" si="0"/>
        <v>117</v>
      </c>
    </row>
    <row r="50" spans="1:14" ht="12.75" x14ac:dyDescent="0.2">
      <c r="A50" s="54" t="s">
        <v>253</v>
      </c>
      <c r="B50" s="55">
        <f>[61]GEN!AG50</f>
        <v>0</v>
      </c>
      <c r="C50" s="55">
        <f>[62]GEN!AG50</f>
        <v>0</v>
      </c>
      <c r="D50" s="55">
        <f>[63]GEN!AG50</f>
        <v>0</v>
      </c>
      <c r="E50" s="55">
        <f>[64]GEN!AG50</f>
        <v>0</v>
      </c>
      <c r="F50" s="55">
        <f>[65]GEN!AG50</f>
        <v>1</v>
      </c>
      <c r="G50" s="55">
        <f>[66]GEN!AG50</f>
        <v>0</v>
      </c>
      <c r="H50" s="55">
        <f>[67]GEN!AG50</f>
        <v>0</v>
      </c>
      <c r="I50" s="55">
        <f>[68]GEN!AG50</f>
        <v>0</v>
      </c>
      <c r="J50" s="55">
        <f>[69]GEN!AG50</f>
        <v>1</v>
      </c>
      <c r="K50" s="55">
        <f>[70]GEN!AG50</f>
        <v>0</v>
      </c>
      <c r="L50" s="55">
        <f>[71]GEN!AG50</f>
        <v>0</v>
      </c>
      <c r="M50" s="55">
        <f>[72]GEN!AG50</f>
        <v>0</v>
      </c>
      <c r="N50" s="2">
        <f t="shared" si="0"/>
        <v>2</v>
      </c>
    </row>
    <row r="51" spans="1:14" ht="12.75" x14ac:dyDescent="0.2">
      <c r="A51" s="54" t="s">
        <v>269</v>
      </c>
      <c r="B51" s="55">
        <f>[61]GEN!AG51</f>
        <v>0</v>
      </c>
      <c r="C51" s="55">
        <f>[62]GEN!AG51</f>
        <v>0</v>
      </c>
      <c r="D51" s="55">
        <f>[63]GEN!AG51</f>
        <v>0</v>
      </c>
      <c r="E51" s="55">
        <f>[64]GEN!AG51</f>
        <v>0</v>
      </c>
      <c r="F51" s="55">
        <f>[65]GEN!AG51</f>
        <v>0</v>
      </c>
      <c r="G51" s="55">
        <f>[66]GEN!AG51</f>
        <v>0</v>
      </c>
      <c r="H51" s="55">
        <f>[67]GEN!AG51</f>
        <v>0</v>
      </c>
      <c r="I51" s="55">
        <f>[68]GEN!AG51</f>
        <v>0</v>
      </c>
      <c r="J51" s="55">
        <f>[69]GEN!AG51</f>
        <v>0</v>
      </c>
      <c r="K51" s="55">
        <f>[70]GEN!AG51</f>
        <v>0</v>
      </c>
      <c r="L51" s="55">
        <f>[71]GEN!AG51</f>
        <v>0</v>
      </c>
      <c r="M51" s="55">
        <f>[72]GEN!AG51</f>
        <v>0</v>
      </c>
      <c r="N51" s="2">
        <f t="shared" si="0"/>
        <v>0</v>
      </c>
    </row>
    <row r="52" spans="1:14" ht="13.5" thickBot="1" x14ac:dyDescent="0.25">
      <c r="A52" s="79" t="s">
        <v>217</v>
      </c>
      <c r="B52" s="55">
        <f>[61]GEN!AG52</f>
        <v>0</v>
      </c>
      <c r="C52" s="55">
        <f>[62]GEN!AG52</f>
        <v>0</v>
      </c>
      <c r="D52" s="55">
        <f>[63]GEN!AG52</f>
        <v>0</v>
      </c>
      <c r="E52" s="55">
        <f>[64]GEN!AG52</f>
        <v>0</v>
      </c>
      <c r="F52" s="55">
        <f>[65]GEN!AG52</f>
        <v>1</v>
      </c>
      <c r="G52" s="55">
        <f>[66]GEN!AG52</f>
        <v>0</v>
      </c>
      <c r="H52" s="55">
        <f>[67]GEN!AG52</f>
        <v>0</v>
      </c>
      <c r="I52" s="55">
        <f>[68]GEN!AG52</f>
        <v>0</v>
      </c>
      <c r="J52" s="55">
        <f>[69]GEN!AG52</f>
        <v>0</v>
      </c>
      <c r="K52" s="55">
        <f>[70]GEN!AG52</f>
        <v>0</v>
      </c>
      <c r="L52" s="55">
        <f>[71]GEN!AG52</f>
        <v>0</v>
      </c>
      <c r="M52" s="55">
        <f>[72]GEN!AG52</f>
        <v>0</v>
      </c>
      <c r="N52" s="82">
        <f t="shared" si="0"/>
        <v>1</v>
      </c>
    </row>
    <row r="53" spans="1:14" ht="13.5" thickBot="1" x14ac:dyDescent="0.25">
      <c r="A53" s="91" t="s">
        <v>1</v>
      </c>
      <c r="B53" s="81">
        <f>SUM(B7:B52)</f>
        <v>572</v>
      </c>
      <c r="C53" s="81">
        <f t="shared" ref="C53:M53" si="1">SUM(C7:C52)</f>
        <v>540</v>
      </c>
      <c r="D53" s="81">
        <f t="shared" si="1"/>
        <v>599</v>
      </c>
      <c r="E53" s="81">
        <f t="shared" si="1"/>
        <v>385</v>
      </c>
      <c r="F53" s="81">
        <f t="shared" si="1"/>
        <v>187</v>
      </c>
      <c r="G53" s="81">
        <f t="shared" si="1"/>
        <v>173</v>
      </c>
      <c r="H53" s="81">
        <f t="shared" si="1"/>
        <v>175</v>
      </c>
      <c r="I53" s="81">
        <f t="shared" si="1"/>
        <v>175</v>
      </c>
      <c r="J53" s="81">
        <f t="shared" si="1"/>
        <v>159</v>
      </c>
      <c r="K53" s="81">
        <f t="shared" si="1"/>
        <v>168</v>
      </c>
      <c r="L53" s="81">
        <f t="shared" si="1"/>
        <v>141</v>
      </c>
      <c r="M53" s="81">
        <f t="shared" si="1"/>
        <v>212</v>
      </c>
      <c r="N53" s="94">
        <f>SUM(B53:M53)</f>
        <v>3486</v>
      </c>
    </row>
    <row r="54" spans="1:14" x14ac:dyDescent="0.2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6">
        <f>SUM(B53:M53)</f>
        <v>3486</v>
      </c>
    </row>
    <row r="55" spans="1:14" ht="15.75" customHeight="1" x14ac:dyDescent="0.25">
      <c r="A55" s="98">
        <v>42369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10"/>
    </row>
    <row r="56" spans="1:14" ht="13.5" x14ac:dyDescent="0.25">
      <c r="A56" s="12"/>
      <c r="B56" s="13"/>
      <c r="C56" s="13"/>
      <c r="D56" s="11"/>
      <c r="E56" s="11"/>
      <c r="F56" s="9"/>
      <c r="G56" s="9"/>
      <c r="H56" s="9"/>
      <c r="I56" s="9"/>
      <c r="J56" s="9"/>
      <c r="K56" s="9"/>
      <c r="L56" s="9"/>
      <c r="M56" s="9"/>
      <c r="N56" s="9"/>
    </row>
    <row r="57" spans="1:14" x14ac:dyDescent="0.2">
      <c r="A57" s="12"/>
      <c r="B57" s="14"/>
      <c r="C57" s="14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</row>
    <row r="58" spans="1:14" x14ac:dyDescent="0.2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</row>
    <row r="59" spans="1:14" x14ac:dyDescent="0.2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</row>
    <row r="60" spans="1:14" x14ac:dyDescent="0.2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</row>
    <row r="61" spans="1:14" x14ac:dyDescent="0.2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</row>
  </sheetData>
  <autoFilter ref="A6:N54"/>
  <mergeCells count="1">
    <mergeCell ref="O7:O9"/>
  </mergeCells>
  <printOptions horizontalCentered="1"/>
  <pageMargins left="0.78740157480314965" right="0.78740157480314965" top="0.39370078740157483" bottom="0.59055118110236227" header="0.19685039370078741" footer="0.47244094488188981"/>
  <pageSetup orientation="landscape" r:id="rId1"/>
  <headerFooter alignWithMargins="0">
    <oddHeader>&amp;CPágina &amp;P</oddHeader>
    <oddFooter>&amp;C&amp;P de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1"/>
  <sheetViews>
    <sheetView topLeftCell="A33" zoomScale="110" zoomScaleNormal="110" workbookViewId="0">
      <selection activeCell="A55" sqref="A55"/>
    </sheetView>
  </sheetViews>
  <sheetFormatPr baseColWidth="10" defaultRowHeight="12" x14ac:dyDescent="0.2"/>
  <cols>
    <col min="1" max="1" width="36.28515625" style="1" customWidth="1"/>
    <col min="2" max="2" width="6.42578125" style="1" customWidth="1"/>
    <col min="3" max="4" width="6.5703125" style="1" customWidth="1"/>
    <col min="5" max="5" width="6.7109375" style="1" customWidth="1"/>
    <col min="6" max="7" width="6" style="1" customWidth="1"/>
    <col min="8" max="8" width="6.5703125" style="1" customWidth="1"/>
    <col min="9" max="9" width="5.5703125" style="1" customWidth="1"/>
    <col min="10" max="10" width="6" style="1" customWidth="1"/>
    <col min="11" max="11" width="5.85546875" style="1" customWidth="1"/>
    <col min="12" max="12" width="6.28515625" style="1" customWidth="1"/>
    <col min="13" max="13" width="5.85546875" style="1" customWidth="1"/>
    <col min="14" max="14" width="9" style="1" customWidth="1"/>
    <col min="15" max="16384" width="11.42578125" style="1"/>
  </cols>
  <sheetData>
    <row r="1" spans="1:15" hidden="1" x14ac:dyDescent="0.2"/>
    <row r="2" spans="1:15" hidden="1" x14ac:dyDescent="0.2"/>
    <row r="3" spans="1:15" hidden="1" x14ac:dyDescent="0.2"/>
    <row r="4" spans="1:15" hidden="1" x14ac:dyDescent="0.2"/>
    <row r="5" spans="1:15" hidden="1" x14ac:dyDescent="0.2"/>
    <row r="6" spans="1:15" ht="12.75" x14ac:dyDescent="0.2">
      <c r="A6" s="2" t="s">
        <v>0</v>
      </c>
      <c r="B6" s="2" t="s">
        <v>40</v>
      </c>
      <c r="C6" s="2" t="s">
        <v>41</v>
      </c>
      <c r="D6" s="2" t="s">
        <v>42</v>
      </c>
      <c r="E6" s="2" t="s">
        <v>43</v>
      </c>
      <c r="F6" s="2" t="s">
        <v>44</v>
      </c>
      <c r="G6" s="2" t="s">
        <v>45</v>
      </c>
      <c r="H6" s="2" t="s">
        <v>46</v>
      </c>
      <c r="I6" s="2" t="s">
        <v>47</v>
      </c>
      <c r="J6" s="2" t="s">
        <v>48</v>
      </c>
      <c r="K6" s="2" t="s">
        <v>49</v>
      </c>
      <c r="L6" s="2" t="s">
        <v>50</v>
      </c>
      <c r="M6" s="2" t="s">
        <v>51</v>
      </c>
      <c r="N6" s="49" t="s">
        <v>1</v>
      </c>
    </row>
    <row r="7" spans="1:15" ht="12.75" x14ac:dyDescent="0.2">
      <c r="A7" s="53" t="s">
        <v>222</v>
      </c>
      <c r="B7" s="55">
        <f>[73]GEN!AG7</f>
        <v>94</v>
      </c>
      <c r="C7" s="55">
        <f>[74]GEN!AG7</f>
        <v>322</v>
      </c>
      <c r="D7" s="55">
        <f>[75]GEN!AG7</f>
        <v>172</v>
      </c>
      <c r="E7" s="55">
        <f>[76]GEN!AG7</f>
        <v>168</v>
      </c>
      <c r="F7" s="55">
        <f>[77]GEN!AG7</f>
        <v>16</v>
      </c>
      <c r="G7" s="55">
        <f>[78]GEN!AG7</f>
        <v>1</v>
      </c>
      <c r="H7" s="55">
        <f>[79]GEN!AG7</f>
        <v>0</v>
      </c>
      <c r="I7" s="55">
        <f>[80]GEN!AG7</f>
        <v>0</v>
      </c>
      <c r="J7" s="55">
        <f>[81]GEN!AG7</f>
        <v>0</v>
      </c>
      <c r="K7" s="55">
        <f>[82]GEN!AG7</f>
        <v>2</v>
      </c>
      <c r="L7" s="55">
        <f>[83]GEN!AG7</f>
        <v>25</v>
      </c>
      <c r="M7" s="55">
        <f>[84]GEN!AG7</f>
        <v>94</v>
      </c>
      <c r="N7" s="55">
        <f>SUM(B7:M7)</f>
        <v>894</v>
      </c>
      <c r="O7" s="100">
        <f>N7+N8+N9</f>
        <v>1139</v>
      </c>
    </row>
    <row r="8" spans="1:15" ht="12.75" x14ac:dyDescent="0.2">
      <c r="A8" s="53" t="s">
        <v>223</v>
      </c>
      <c r="B8" s="55">
        <f>[73]GEN!AG8</f>
        <v>10</v>
      </c>
      <c r="C8" s="55">
        <f>[74]GEN!AG8</f>
        <v>65</v>
      </c>
      <c r="D8" s="55">
        <f>[75]GEN!AG8</f>
        <v>36</v>
      </c>
      <c r="E8" s="55">
        <f>[76]GEN!AG8</f>
        <v>55</v>
      </c>
      <c r="F8" s="55">
        <f>[77]GEN!AG8</f>
        <v>5</v>
      </c>
      <c r="G8" s="55">
        <f>[78]GEN!AG8</f>
        <v>2</v>
      </c>
      <c r="H8" s="55">
        <f>[79]GEN!AG8</f>
        <v>1</v>
      </c>
      <c r="I8" s="55">
        <f>[80]GEN!AG8</f>
        <v>0</v>
      </c>
      <c r="J8" s="55">
        <f>[81]GEN!AG8</f>
        <v>0</v>
      </c>
      <c r="K8" s="55">
        <f>[82]GEN!AG8</f>
        <v>0</v>
      </c>
      <c r="L8" s="55">
        <f>[83]GEN!AG8</f>
        <v>1</v>
      </c>
      <c r="M8" s="55">
        <f>[84]GEN!AG8</f>
        <v>13</v>
      </c>
      <c r="N8" s="55">
        <f t="shared" ref="N8:N52" si="0">SUM(B8:M8)</f>
        <v>188</v>
      </c>
      <c r="O8" s="100"/>
    </row>
    <row r="9" spans="1:15" ht="12.75" x14ac:dyDescent="0.2">
      <c r="A9" s="53" t="s">
        <v>224</v>
      </c>
      <c r="B9" s="55">
        <f>[73]GEN!AG9</f>
        <v>6</v>
      </c>
      <c r="C9" s="55">
        <f>[74]GEN!AG9</f>
        <v>12</v>
      </c>
      <c r="D9" s="55">
        <f>[75]GEN!AG9</f>
        <v>10</v>
      </c>
      <c r="E9" s="55">
        <f>[76]GEN!AG9</f>
        <v>14</v>
      </c>
      <c r="F9" s="55">
        <f>[77]GEN!AG9</f>
        <v>1</v>
      </c>
      <c r="G9" s="55">
        <f>[78]GEN!AG9</f>
        <v>0</v>
      </c>
      <c r="H9" s="55">
        <f>[79]GEN!AG9</f>
        <v>0</v>
      </c>
      <c r="I9" s="55">
        <f>[80]GEN!AG9</f>
        <v>0</v>
      </c>
      <c r="J9" s="55">
        <f>[81]GEN!AG9</f>
        <v>0</v>
      </c>
      <c r="K9" s="55">
        <f>[82]GEN!AG9</f>
        <v>1</v>
      </c>
      <c r="L9" s="55">
        <f>[83]GEN!AG9</f>
        <v>3</v>
      </c>
      <c r="M9" s="55">
        <f>[84]GEN!AG9</f>
        <v>10</v>
      </c>
      <c r="N9" s="55">
        <f t="shared" si="0"/>
        <v>57</v>
      </c>
      <c r="O9" s="100"/>
    </row>
    <row r="10" spans="1:15" ht="12.75" x14ac:dyDescent="0.2">
      <c r="A10" s="56" t="s">
        <v>267</v>
      </c>
      <c r="B10" s="55">
        <f>[73]GEN!AG10</f>
        <v>19</v>
      </c>
      <c r="C10" s="55">
        <f>[74]GEN!AG10</f>
        <v>24</v>
      </c>
      <c r="D10" s="55">
        <f>[75]GEN!AG10</f>
        <v>15</v>
      </c>
      <c r="E10" s="55">
        <f>[76]GEN!AG10</f>
        <v>10</v>
      </c>
      <c r="F10" s="55">
        <f>[77]GEN!AG10</f>
        <v>20</v>
      </c>
      <c r="G10" s="55">
        <f>[78]GEN!AG10</f>
        <v>13</v>
      </c>
      <c r="H10" s="55">
        <f>[79]GEN!AG10</f>
        <v>12</v>
      </c>
      <c r="I10" s="55">
        <f>[80]GEN!AG10</f>
        <v>17</v>
      </c>
      <c r="J10" s="55">
        <f>[81]GEN!AG10</f>
        <v>14</v>
      </c>
      <c r="K10" s="55">
        <f>[82]GEN!AG10</f>
        <v>12</v>
      </c>
      <c r="L10" s="55">
        <f>[83]GEN!AG10</f>
        <v>22</v>
      </c>
      <c r="M10" s="55">
        <f>[84]GEN!AG10</f>
        <v>13</v>
      </c>
      <c r="N10" s="55">
        <f t="shared" si="0"/>
        <v>191</v>
      </c>
    </row>
    <row r="11" spans="1:15" ht="12.75" x14ac:dyDescent="0.2">
      <c r="A11" s="57" t="s">
        <v>275</v>
      </c>
      <c r="B11" s="55">
        <f>[73]GEN!AG11</f>
        <v>20</v>
      </c>
      <c r="C11" s="55">
        <f>[74]GEN!AG11</f>
        <v>37</v>
      </c>
      <c r="D11" s="55">
        <f>[75]GEN!AG11</f>
        <v>47</v>
      </c>
      <c r="E11" s="55">
        <f>[76]GEN!AG11</f>
        <v>36</v>
      </c>
      <c r="F11" s="55">
        <f>[77]GEN!AG11</f>
        <v>24</v>
      </c>
      <c r="G11" s="55">
        <f>[78]GEN!AG11</f>
        <v>16</v>
      </c>
      <c r="H11" s="55">
        <f>[79]GEN!AG11</f>
        <v>18</v>
      </c>
      <c r="I11" s="55">
        <f>[80]GEN!AG11</f>
        <v>19</v>
      </c>
      <c r="J11" s="55">
        <f>[81]GEN!AG11</f>
        <v>15</v>
      </c>
      <c r="K11" s="55">
        <f>[82]GEN!AG11</f>
        <v>18</v>
      </c>
      <c r="L11" s="55">
        <f>[83]GEN!AG11</f>
        <v>21</v>
      </c>
      <c r="M11" s="55">
        <f>[84]GEN!AG11</f>
        <v>25</v>
      </c>
      <c r="N11" s="2">
        <f t="shared" si="0"/>
        <v>296</v>
      </c>
    </row>
    <row r="12" spans="1:15" ht="12.75" x14ac:dyDescent="0.2">
      <c r="A12" s="57" t="s">
        <v>229</v>
      </c>
      <c r="B12" s="55">
        <f>[73]GEN!AG12</f>
        <v>9</v>
      </c>
      <c r="C12" s="55">
        <f>[74]GEN!AG12</f>
        <v>2</v>
      </c>
      <c r="D12" s="55">
        <f>[75]GEN!AG12</f>
        <v>3</v>
      </c>
      <c r="E12" s="55">
        <f>[76]GEN!AG12</f>
        <v>6</v>
      </c>
      <c r="F12" s="55">
        <f>[77]GEN!AG12</f>
        <v>5</v>
      </c>
      <c r="G12" s="55">
        <f>[78]GEN!AG12</f>
        <v>4</v>
      </c>
      <c r="H12" s="55">
        <f>[79]GEN!AG12</f>
        <v>4</v>
      </c>
      <c r="I12" s="55">
        <f>[80]GEN!AG12</f>
        <v>2</v>
      </c>
      <c r="J12" s="55">
        <f>[81]GEN!AG12</f>
        <v>5</v>
      </c>
      <c r="K12" s="55">
        <f>[82]GEN!AG12</f>
        <v>4</v>
      </c>
      <c r="L12" s="55">
        <f>[83]GEN!AG12</f>
        <v>3</v>
      </c>
      <c r="M12" s="55">
        <f>[84]GEN!AG12</f>
        <v>4</v>
      </c>
      <c r="N12" s="2">
        <f t="shared" si="0"/>
        <v>51</v>
      </c>
    </row>
    <row r="13" spans="1:15" ht="12" customHeight="1" x14ac:dyDescent="0.2">
      <c r="A13" s="56" t="s">
        <v>230</v>
      </c>
      <c r="B13" s="55">
        <f>[73]GEN!AG13</f>
        <v>0</v>
      </c>
      <c r="C13" s="55">
        <f>[74]GEN!AG13</f>
        <v>1</v>
      </c>
      <c r="D13" s="55">
        <f>[75]GEN!AG13</f>
        <v>1</v>
      </c>
      <c r="E13" s="55">
        <f>[76]GEN!AG13</f>
        <v>1</v>
      </c>
      <c r="F13" s="55">
        <f>[77]GEN!AG13</f>
        <v>1</v>
      </c>
      <c r="G13" s="55">
        <f>[78]GEN!AG13</f>
        <v>0</v>
      </c>
      <c r="H13" s="55">
        <f>[79]GEN!AG13</f>
        <v>0</v>
      </c>
      <c r="I13" s="55">
        <f>[80]GEN!AG13</f>
        <v>0</v>
      </c>
      <c r="J13" s="55">
        <f>[81]GEN!AG13</f>
        <v>0</v>
      </c>
      <c r="K13" s="55">
        <f>[82]GEN!AG13</f>
        <v>1</v>
      </c>
      <c r="L13" s="55">
        <f>[83]GEN!AG13</f>
        <v>0</v>
      </c>
      <c r="M13" s="55">
        <f>[84]GEN!AG13</f>
        <v>0</v>
      </c>
      <c r="N13" s="2">
        <f t="shared" si="0"/>
        <v>5</v>
      </c>
    </row>
    <row r="14" spans="1:15" ht="12.75" x14ac:dyDescent="0.2">
      <c r="A14" s="78" t="s">
        <v>114</v>
      </c>
      <c r="B14" s="55">
        <f>[73]GEN!AG14</f>
        <v>0</v>
      </c>
      <c r="C14" s="55">
        <f>[74]GEN!AG14</f>
        <v>0</v>
      </c>
      <c r="D14" s="55">
        <f>[75]GEN!AG14</f>
        <v>0</v>
      </c>
      <c r="E14" s="55">
        <f>[76]GEN!AG14</f>
        <v>0</v>
      </c>
      <c r="F14" s="55">
        <f>[77]GEN!AG14</f>
        <v>0</v>
      </c>
      <c r="G14" s="55">
        <f>[78]GEN!AG14</f>
        <v>0</v>
      </c>
      <c r="H14" s="55">
        <f>[79]GEN!AG14</f>
        <v>0</v>
      </c>
      <c r="I14" s="55">
        <f>[80]GEN!AG14</f>
        <v>0</v>
      </c>
      <c r="J14" s="55">
        <f>[81]GEN!AG14</f>
        <v>0</v>
      </c>
      <c r="K14" s="55">
        <f>[82]GEN!AG14</f>
        <v>0</v>
      </c>
      <c r="L14" s="55">
        <f>[83]GEN!AG14</f>
        <v>0</v>
      </c>
      <c r="M14" s="55">
        <f>[84]GEN!AG14</f>
        <v>0</v>
      </c>
      <c r="N14" s="2">
        <f t="shared" si="0"/>
        <v>0</v>
      </c>
    </row>
    <row r="15" spans="1:15" ht="12.75" x14ac:dyDescent="0.2">
      <c r="A15" s="56" t="s">
        <v>257</v>
      </c>
      <c r="B15" s="55">
        <f>[73]GEN!AG15</f>
        <v>0</v>
      </c>
      <c r="C15" s="55">
        <f>[74]GEN!AG15</f>
        <v>0</v>
      </c>
      <c r="D15" s="55">
        <f>[75]GEN!AG15</f>
        <v>0</v>
      </c>
      <c r="E15" s="55">
        <f>[76]GEN!AG15</f>
        <v>0</v>
      </c>
      <c r="F15" s="55">
        <f>[77]GEN!AG15</f>
        <v>1</v>
      </c>
      <c r="G15" s="55">
        <f>[78]GEN!AG15</f>
        <v>0</v>
      </c>
      <c r="H15" s="55">
        <f>[79]GEN!AG15</f>
        <v>0</v>
      </c>
      <c r="I15" s="55">
        <f>[80]GEN!AG15</f>
        <v>2</v>
      </c>
      <c r="J15" s="55">
        <f>[81]GEN!AG15</f>
        <v>0</v>
      </c>
      <c r="K15" s="55">
        <f>[82]GEN!AG15</f>
        <v>0</v>
      </c>
      <c r="L15" s="55">
        <f>[83]GEN!AG15</f>
        <v>0</v>
      </c>
      <c r="M15" s="55">
        <f>[84]GEN!AG15</f>
        <v>1</v>
      </c>
      <c r="N15" s="2">
        <f t="shared" si="0"/>
        <v>4</v>
      </c>
    </row>
    <row r="16" spans="1:15" ht="12.75" x14ac:dyDescent="0.2">
      <c r="A16" s="56" t="s">
        <v>231</v>
      </c>
      <c r="B16" s="55">
        <f>[73]GEN!AG16</f>
        <v>1</v>
      </c>
      <c r="C16" s="55">
        <f>[74]GEN!AG16</f>
        <v>6</v>
      </c>
      <c r="D16" s="55">
        <f>[75]GEN!AG16</f>
        <v>3</v>
      </c>
      <c r="E16" s="55">
        <f>[76]GEN!AG16</f>
        <v>1</v>
      </c>
      <c r="F16" s="55">
        <f>[77]GEN!AG16</f>
        <v>2</v>
      </c>
      <c r="G16" s="55">
        <f>[78]GEN!AG16</f>
        <v>1</v>
      </c>
      <c r="H16" s="55">
        <f>[79]GEN!AG16</f>
        <v>2</v>
      </c>
      <c r="I16" s="55">
        <f>[80]GEN!AG16</f>
        <v>2</v>
      </c>
      <c r="J16" s="55">
        <f>[81]GEN!AG16</f>
        <v>1</v>
      </c>
      <c r="K16" s="55">
        <f>[82]GEN!AG16</f>
        <v>2</v>
      </c>
      <c r="L16" s="55">
        <f>[83]GEN!AG16</f>
        <v>1</v>
      </c>
      <c r="M16" s="55">
        <f>[84]GEN!AG16</f>
        <v>1</v>
      </c>
      <c r="N16" s="2">
        <f t="shared" si="0"/>
        <v>23</v>
      </c>
    </row>
    <row r="17" spans="1:14" ht="12.75" x14ac:dyDescent="0.2">
      <c r="A17" s="59" t="s">
        <v>265</v>
      </c>
      <c r="B17" s="55">
        <f>[73]GEN!AG17</f>
        <v>0</v>
      </c>
      <c r="C17" s="55">
        <f>[74]GEN!AG17</f>
        <v>0</v>
      </c>
      <c r="D17" s="55">
        <f>[75]GEN!AG17</f>
        <v>1</v>
      </c>
      <c r="E17" s="55">
        <f>[76]GEN!AG17</f>
        <v>0</v>
      </c>
      <c r="F17" s="55">
        <f>[77]GEN!AG17</f>
        <v>0</v>
      </c>
      <c r="G17" s="55">
        <f>[78]GEN!AG17</f>
        <v>0</v>
      </c>
      <c r="H17" s="55">
        <f>[79]GEN!AG17</f>
        <v>0</v>
      </c>
      <c r="I17" s="55">
        <f>[80]GEN!AG17</f>
        <v>0</v>
      </c>
      <c r="J17" s="55">
        <f>[81]GEN!AG17</f>
        <v>0</v>
      </c>
      <c r="K17" s="55">
        <f>[82]GEN!AG17</f>
        <v>0</v>
      </c>
      <c r="L17" s="55">
        <f>[83]GEN!AG17</f>
        <v>0</v>
      </c>
      <c r="M17" s="55">
        <f>[84]GEN!AG17</f>
        <v>2</v>
      </c>
      <c r="N17" s="2">
        <f t="shared" si="0"/>
        <v>3</v>
      </c>
    </row>
    <row r="18" spans="1:14" ht="12.75" x14ac:dyDescent="0.2">
      <c r="A18" s="57" t="s">
        <v>233</v>
      </c>
      <c r="B18" s="55">
        <f>[73]GEN!AG18</f>
        <v>5</v>
      </c>
      <c r="C18" s="55">
        <f>[74]GEN!AG18</f>
        <v>6</v>
      </c>
      <c r="D18" s="55">
        <f>[75]GEN!AG18</f>
        <v>4</v>
      </c>
      <c r="E18" s="55">
        <f>[76]GEN!AG18</f>
        <v>3</v>
      </c>
      <c r="F18" s="55">
        <f>[77]GEN!AG18</f>
        <v>2</v>
      </c>
      <c r="G18" s="55">
        <f>[78]GEN!AG18</f>
        <v>1</v>
      </c>
      <c r="H18" s="55">
        <f>[79]GEN!AG18</f>
        <v>2</v>
      </c>
      <c r="I18" s="55">
        <f>[80]GEN!AG18</f>
        <v>3</v>
      </c>
      <c r="J18" s="55">
        <f>[81]GEN!AG18</f>
        <v>0</v>
      </c>
      <c r="K18" s="55">
        <f>[82]GEN!AG18</f>
        <v>3</v>
      </c>
      <c r="L18" s="55">
        <f>[83]GEN!AG18</f>
        <v>5</v>
      </c>
      <c r="M18" s="55">
        <f>[84]GEN!AG18</f>
        <v>3</v>
      </c>
      <c r="N18" s="2">
        <f t="shared" si="0"/>
        <v>37</v>
      </c>
    </row>
    <row r="19" spans="1:14" ht="12.75" x14ac:dyDescent="0.2">
      <c r="A19" s="75" t="s">
        <v>272</v>
      </c>
      <c r="B19" s="55">
        <f>[73]GEN!AG19</f>
        <v>1</v>
      </c>
      <c r="C19" s="55">
        <f>[74]GEN!AG19</f>
        <v>1</v>
      </c>
      <c r="D19" s="55">
        <f>[75]GEN!AG19</f>
        <v>0</v>
      </c>
      <c r="E19" s="55">
        <f>[76]GEN!AG19</f>
        <v>0</v>
      </c>
      <c r="F19" s="55">
        <f>[77]GEN!AG19</f>
        <v>0</v>
      </c>
      <c r="G19" s="55">
        <f>[78]GEN!AG19</f>
        <v>1</v>
      </c>
      <c r="H19" s="55">
        <f>[79]GEN!AG19</f>
        <v>0</v>
      </c>
      <c r="I19" s="55">
        <f>[80]GEN!AG19</f>
        <v>0</v>
      </c>
      <c r="J19" s="55">
        <f>[81]GEN!AG19</f>
        <v>0</v>
      </c>
      <c r="K19" s="55">
        <f>[82]GEN!AG19</f>
        <v>0</v>
      </c>
      <c r="L19" s="55">
        <f>[83]GEN!AG19</f>
        <v>0</v>
      </c>
      <c r="M19" s="55">
        <f>[84]GEN!AG19</f>
        <v>0</v>
      </c>
      <c r="N19" s="2">
        <f t="shared" si="0"/>
        <v>3</v>
      </c>
    </row>
    <row r="20" spans="1:14" ht="12.75" x14ac:dyDescent="0.2">
      <c r="A20" s="56" t="s">
        <v>234</v>
      </c>
      <c r="B20" s="55">
        <f>[73]GEN!AG20</f>
        <v>0</v>
      </c>
      <c r="C20" s="55">
        <f>[74]GEN!AG20</f>
        <v>1</v>
      </c>
      <c r="D20" s="55">
        <f>[75]GEN!AG20</f>
        <v>0</v>
      </c>
      <c r="E20" s="55">
        <f>[76]GEN!AG20</f>
        <v>1</v>
      </c>
      <c r="F20" s="55">
        <f>[77]GEN!AG20</f>
        <v>0</v>
      </c>
      <c r="G20" s="55">
        <f>[78]GEN!AG20</f>
        <v>1</v>
      </c>
      <c r="H20" s="55">
        <f>[79]GEN!AG20</f>
        <v>1</v>
      </c>
      <c r="I20" s="55">
        <f>[80]GEN!AG20</f>
        <v>0</v>
      </c>
      <c r="J20" s="55">
        <f>[81]GEN!AG20</f>
        <v>2</v>
      </c>
      <c r="K20" s="55">
        <f>[82]GEN!AG20</f>
        <v>1</v>
      </c>
      <c r="L20" s="55">
        <f>[83]GEN!AG20</f>
        <v>0</v>
      </c>
      <c r="M20" s="55">
        <f>[84]GEN!AG20</f>
        <v>1</v>
      </c>
      <c r="N20" s="2">
        <f t="shared" si="0"/>
        <v>8</v>
      </c>
    </row>
    <row r="21" spans="1:14" ht="12.75" x14ac:dyDescent="0.2">
      <c r="A21" s="56" t="s">
        <v>274</v>
      </c>
      <c r="B21" s="55">
        <f>[73]GEN!AG21</f>
        <v>0</v>
      </c>
      <c r="C21" s="55">
        <f>[74]GEN!AG21</f>
        <v>0</v>
      </c>
      <c r="D21" s="55">
        <f>[75]GEN!AG21</f>
        <v>0</v>
      </c>
      <c r="E21" s="55">
        <f>[76]GEN!AG21</f>
        <v>0</v>
      </c>
      <c r="F21" s="55">
        <f>[77]GEN!AG21</f>
        <v>0</v>
      </c>
      <c r="G21" s="55">
        <f>[78]GEN!AG21</f>
        <v>0</v>
      </c>
      <c r="H21" s="55">
        <f>[79]GEN!AG21</f>
        <v>0</v>
      </c>
      <c r="I21" s="55">
        <f>[80]GEN!AG21</f>
        <v>0</v>
      </c>
      <c r="J21" s="55">
        <f>[81]GEN!AG21</f>
        <v>0</v>
      </c>
      <c r="K21" s="55">
        <f>[82]GEN!AG21</f>
        <v>0</v>
      </c>
      <c r="L21" s="55">
        <f>[83]GEN!AG21</f>
        <v>0</v>
      </c>
      <c r="M21" s="55">
        <f>[84]GEN!AG21</f>
        <v>0</v>
      </c>
      <c r="N21" s="2">
        <f t="shared" si="0"/>
        <v>0</v>
      </c>
    </row>
    <row r="22" spans="1:14" ht="12.75" x14ac:dyDescent="0.2">
      <c r="A22" s="78" t="s">
        <v>235</v>
      </c>
      <c r="B22" s="55">
        <f>[73]GEN!AG22</f>
        <v>0</v>
      </c>
      <c r="C22" s="55">
        <f>[74]GEN!AG22</f>
        <v>0</v>
      </c>
      <c r="D22" s="55">
        <f>[75]GEN!AG22</f>
        <v>0</v>
      </c>
      <c r="E22" s="55">
        <f>[76]GEN!AG22</f>
        <v>0</v>
      </c>
      <c r="F22" s="55">
        <f>[77]GEN!AG22</f>
        <v>0</v>
      </c>
      <c r="G22" s="55">
        <f>[78]GEN!AG22</f>
        <v>0</v>
      </c>
      <c r="H22" s="55">
        <f>[79]GEN!AG22</f>
        <v>0</v>
      </c>
      <c r="I22" s="55">
        <f>[80]GEN!AG22</f>
        <v>0</v>
      </c>
      <c r="J22" s="55">
        <f>[81]GEN!AG22</f>
        <v>0</v>
      </c>
      <c r="K22" s="55">
        <f>[82]GEN!AG22</f>
        <v>0</v>
      </c>
      <c r="L22" s="55">
        <f>[83]GEN!AG22</f>
        <v>0</v>
      </c>
      <c r="M22" s="55">
        <f>[84]GEN!AG22</f>
        <v>0</v>
      </c>
      <c r="N22" s="2">
        <f t="shared" si="0"/>
        <v>0</v>
      </c>
    </row>
    <row r="23" spans="1:14" ht="12.75" x14ac:dyDescent="0.2">
      <c r="A23" s="78" t="s">
        <v>236</v>
      </c>
      <c r="B23" s="55">
        <f>[73]GEN!AG23</f>
        <v>0</v>
      </c>
      <c r="C23" s="55">
        <f>[74]GEN!AG23</f>
        <v>0</v>
      </c>
      <c r="D23" s="55">
        <f>[75]GEN!AG23</f>
        <v>1</v>
      </c>
      <c r="E23" s="55">
        <f>[76]GEN!AG23</f>
        <v>0</v>
      </c>
      <c r="F23" s="55">
        <f>[77]GEN!AG23</f>
        <v>0</v>
      </c>
      <c r="G23" s="55">
        <f>[78]GEN!AG23</f>
        <v>1</v>
      </c>
      <c r="H23" s="55">
        <f>[79]GEN!AG23</f>
        <v>0</v>
      </c>
      <c r="I23" s="55">
        <f>[80]GEN!AG23</f>
        <v>0</v>
      </c>
      <c r="J23" s="55">
        <f>[81]GEN!AG23</f>
        <v>1</v>
      </c>
      <c r="K23" s="55">
        <f>[82]GEN!AG23</f>
        <v>0</v>
      </c>
      <c r="L23" s="55">
        <f>[83]GEN!AG23</f>
        <v>2</v>
      </c>
      <c r="M23" s="55">
        <f>[84]GEN!AG23</f>
        <v>1</v>
      </c>
      <c r="N23" s="2">
        <f t="shared" si="0"/>
        <v>6</v>
      </c>
    </row>
    <row r="24" spans="1:14" ht="12.75" x14ac:dyDescent="0.2">
      <c r="A24" s="78" t="s">
        <v>258</v>
      </c>
      <c r="B24" s="55">
        <f>[73]GEN!AG24</f>
        <v>0</v>
      </c>
      <c r="C24" s="55">
        <f>[74]GEN!AG24</f>
        <v>0</v>
      </c>
      <c r="D24" s="55">
        <f>[75]GEN!AG24</f>
        <v>0</v>
      </c>
      <c r="E24" s="55">
        <f>[76]GEN!AG24</f>
        <v>0</v>
      </c>
      <c r="F24" s="55">
        <f>[77]GEN!AG24</f>
        <v>0</v>
      </c>
      <c r="G24" s="55">
        <f>[78]GEN!AG24</f>
        <v>0</v>
      </c>
      <c r="H24" s="55">
        <f>[79]GEN!AG24</f>
        <v>0</v>
      </c>
      <c r="I24" s="55">
        <f>[80]GEN!AG24</f>
        <v>0</v>
      </c>
      <c r="J24" s="55">
        <f>[81]GEN!AG24</f>
        <v>0</v>
      </c>
      <c r="K24" s="55">
        <f>[82]GEN!AG24</f>
        <v>0</v>
      </c>
      <c r="L24" s="55">
        <f>[83]GEN!AG24</f>
        <v>0</v>
      </c>
      <c r="M24" s="55">
        <f>[84]GEN!AG24</f>
        <v>0</v>
      </c>
      <c r="N24" s="2">
        <f t="shared" si="0"/>
        <v>0</v>
      </c>
    </row>
    <row r="25" spans="1:14" ht="12.75" x14ac:dyDescent="0.2">
      <c r="A25" s="78" t="s">
        <v>237</v>
      </c>
      <c r="B25" s="55">
        <f>[73]GEN!AG25</f>
        <v>9</v>
      </c>
      <c r="C25" s="55">
        <f>[74]GEN!AG25</f>
        <v>6</v>
      </c>
      <c r="D25" s="55">
        <f>[75]GEN!AG25</f>
        <v>7</v>
      </c>
      <c r="E25" s="55">
        <f>[76]GEN!AG25</f>
        <v>2</v>
      </c>
      <c r="F25" s="55">
        <f>[77]GEN!AG25</f>
        <v>5</v>
      </c>
      <c r="G25" s="55">
        <f>[78]GEN!AG25</f>
        <v>5</v>
      </c>
      <c r="H25" s="55">
        <f>[79]GEN!AG25</f>
        <v>3</v>
      </c>
      <c r="I25" s="55">
        <f>[80]GEN!AG25</f>
        <v>4</v>
      </c>
      <c r="J25" s="55">
        <f>[81]GEN!AG25</f>
        <v>2</v>
      </c>
      <c r="K25" s="55">
        <f>[82]GEN!AG25</f>
        <v>1</v>
      </c>
      <c r="L25" s="55">
        <f>[83]GEN!AG25</f>
        <v>1</v>
      </c>
      <c r="M25" s="55">
        <f>[84]GEN!AG25</f>
        <v>7</v>
      </c>
      <c r="N25" s="2">
        <f t="shared" si="0"/>
        <v>52</v>
      </c>
    </row>
    <row r="26" spans="1:14" ht="12.75" x14ac:dyDescent="0.2">
      <c r="A26" s="78" t="s">
        <v>273</v>
      </c>
      <c r="B26" s="55">
        <f>[73]GEN!AG26</f>
        <v>0</v>
      </c>
      <c r="C26" s="55">
        <f>[74]GEN!AG26</f>
        <v>1</v>
      </c>
      <c r="D26" s="55">
        <f>[75]GEN!AG26</f>
        <v>3</v>
      </c>
      <c r="E26" s="55">
        <f>[76]GEN!AG26</f>
        <v>2</v>
      </c>
      <c r="F26" s="55">
        <f>[77]GEN!AG26</f>
        <v>2</v>
      </c>
      <c r="G26" s="55">
        <f>[78]GEN!AG26</f>
        <v>1</v>
      </c>
      <c r="H26" s="55">
        <f>[79]GEN!AG26</f>
        <v>0</v>
      </c>
      <c r="I26" s="55">
        <f>[80]GEN!AG26</f>
        <v>0</v>
      </c>
      <c r="J26" s="55">
        <f>[81]GEN!AG26</f>
        <v>1</v>
      </c>
      <c r="K26" s="55">
        <f>[82]GEN!AG26</f>
        <v>4</v>
      </c>
      <c r="L26" s="55">
        <f>[83]GEN!AG26</f>
        <v>0</v>
      </c>
      <c r="M26" s="55">
        <f>[84]GEN!AG26</f>
        <v>2</v>
      </c>
      <c r="N26" s="2">
        <f t="shared" si="0"/>
        <v>16</v>
      </c>
    </row>
    <row r="27" spans="1:14" ht="12.75" x14ac:dyDescent="0.2">
      <c r="A27" s="78" t="s">
        <v>239</v>
      </c>
      <c r="B27" s="55">
        <f>[73]GEN!AG27</f>
        <v>0</v>
      </c>
      <c r="C27" s="55">
        <f>[74]GEN!AG27</f>
        <v>0</v>
      </c>
      <c r="D27" s="55">
        <f>[75]GEN!AG27</f>
        <v>0</v>
      </c>
      <c r="E27" s="55">
        <f>[76]GEN!AG27</f>
        <v>0</v>
      </c>
      <c r="F27" s="55">
        <f>[77]GEN!AG27</f>
        <v>0</v>
      </c>
      <c r="G27" s="55">
        <f>[78]GEN!AG27</f>
        <v>0</v>
      </c>
      <c r="H27" s="55">
        <f>[79]GEN!AG27</f>
        <v>0</v>
      </c>
      <c r="I27" s="55">
        <f>[80]GEN!AG27</f>
        <v>0</v>
      </c>
      <c r="J27" s="55">
        <f>[81]GEN!AG27</f>
        <v>0</v>
      </c>
      <c r="K27" s="55">
        <f>[82]GEN!AG27</f>
        <v>0</v>
      </c>
      <c r="L27" s="55">
        <f>[83]GEN!AG27</f>
        <v>0</v>
      </c>
      <c r="M27" s="55">
        <f>[84]GEN!AG27</f>
        <v>0</v>
      </c>
      <c r="N27" s="2">
        <f t="shared" si="0"/>
        <v>0</v>
      </c>
    </row>
    <row r="28" spans="1:14" ht="12.75" x14ac:dyDescent="0.2">
      <c r="A28" s="78" t="s">
        <v>241</v>
      </c>
      <c r="B28" s="55">
        <f>[73]GEN!AG28</f>
        <v>1</v>
      </c>
      <c r="C28" s="55">
        <f>[74]GEN!AG28</f>
        <v>2</v>
      </c>
      <c r="D28" s="55">
        <f>[75]GEN!AG28</f>
        <v>1</v>
      </c>
      <c r="E28" s="55">
        <f>[76]GEN!AG28</f>
        <v>0</v>
      </c>
      <c r="F28" s="55">
        <f>[77]GEN!AG28</f>
        <v>0</v>
      </c>
      <c r="G28" s="55">
        <f>[78]GEN!AG28</f>
        <v>1</v>
      </c>
      <c r="H28" s="55">
        <f>[79]GEN!AG28</f>
        <v>0</v>
      </c>
      <c r="I28" s="55">
        <f>[80]GEN!AG28</f>
        <v>0</v>
      </c>
      <c r="J28" s="55">
        <f>[81]GEN!AG28</f>
        <v>0</v>
      </c>
      <c r="K28" s="55">
        <f>[82]GEN!AG28</f>
        <v>0</v>
      </c>
      <c r="L28" s="55">
        <f>[83]GEN!AG28</f>
        <v>0</v>
      </c>
      <c r="M28" s="55">
        <f>[84]GEN!AG28</f>
        <v>1</v>
      </c>
      <c r="N28" s="2">
        <f t="shared" si="0"/>
        <v>6</v>
      </c>
    </row>
    <row r="29" spans="1:14" ht="12.75" x14ac:dyDescent="0.2">
      <c r="A29" s="78" t="s">
        <v>259</v>
      </c>
      <c r="B29" s="55">
        <f>[73]GEN!AG29</f>
        <v>0</v>
      </c>
      <c r="C29" s="55">
        <f>[74]GEN!AG29</f>
        <v>0</v>
      </c>
      <c r="D29" s="55">
        <f>[75]GEN!AG29</f>
        <v>0</v>
      </c>
      <c r="E29" s="55">
        <f>[76]GEN!AG29</f>
        <v>0</v>
      </c>
      <c r="F29" s="55">
        <f>[77]GEN!AG29</f>
        <v>0</v>
      </c>
      <c r="G29" s="55">
        <f>[78]GEN!AG29</f>
        <v>0</v>
      </c>
      <c r="H29" s="55">
        <f>[79]GEN!AG29</f>
        <v>0</v>
      </c>
      <c r="I29" s="55">
        <f>[80]GEN!AG29</f>
        <v>0</v>
      </c>
      <c r="J29" s="55">
        <f>[81]GEN!AG29</f>
        <v>0</v>
      </c>
      <c r="K29" s="55">
        <f>[82]GEN!AG29</f>
        <v>0</v>
      </c>
      <c r="L29" s="55">
        <f>[83]GEN!AG29</f>
        <v>0</v>
      </c>
      <c r="M29" s="55">
        <f>[84]GEN!AG29</f>
        <v>0</v>
      </c>
      <c r="N29" s="2">
        <f t="shared" si="0"/>
        <v>0</v>
      </c>
    </row>
    <row r="30" spans="1:14" ht="12.75" x14ac:dyDescent="0.2">
      <c r="A30" s="59" t="s">
        <v>242</v>
      </c>
      <c r="B30" s="55">
        <f>[73]GEN!AG30</f>
        <v>1</v>
      </c>
      <c r="C30" s="55">
        <f>[74]GEN!AG30</f>
        <v>2</v>
      </c>
      <c r="D30" s="55">
        <f>[75]GEN!AG30</f>
        <v>3</v>
      </c>
      <c r="E30" s="55">
        <f>[76]GEN!AG30</f>
        <v>0</v>
      </c>
      <c r="F30" s="55">
        <f>[77]GEN!AG30</f>
        <v>0</v>
      </c>
      <c r="G30" s="55">
        <f>[78]GEN!AG30</f>
        <v>0</v>
      </c>
      <c r="H30" s="55">
        <f>[79]GEN!AG30</f>
        <v>1</v>
      </c>
      <c r="I30" s="55">
        <f>[80]GEN!AG30</f>
        <v>0</v>
      </c>
      <c r="J30" s="55">
        <f>[81]GEN!AG30</f>
        <v>0</v>
      </c>
      <c r="K30" s="55">
        <f>[82]GEN!AG30</f>
        <v>0</v>
      </c>
      <c r="L30" s="55">
        <f>[83]GEN!AG30</f>
        <v>0</v>
      </c>
      <c r="M30" s="55">
        <f>[84]GEN!AG30</f>
        <v>3</v>
      </c>
      <c r="N30" s="2">
        <f t="shared" si="0"/>
        <v>10</v>
      </c>
    </row>
    <row r="31" spans="1:14" ht="12.75" x14ac:dyDescent="0.2">
      <c r="A31" s="97" t="s">
        <v>243</v>
      </c>
      <c r="B31" s="55">
        <f>[73]GEN!AG31</f>
        <v>0</v>
      </c>
      <c r="C31" s="55">
        <f>[74]GEN!AG31</f>
        <v>0</v>
      </c>
      <c r="D31" s="55">
        <f>[75]GEN!AG31</f>
        <v>0</v>
      </c>
      <c r="E31" s="55">
        <f>[76]GEN!AG31</f>
        <v>1</v>
      </c>
      <c r="F31" s="55">
        <f>[77]GEN!AG31</f>
        <v>0</v>
      </c>
      <c r="G31" s="55">
        <f>[78]GEN!AG31</f>
        <v>0</v>
      </c>
      <c r="H31" s="55">
        <f>[79]GEN!AG31</f>
        <v>0</v>
      </c>
      <c r="I31" s="55">
        <f>[80]GEN!AG31</f>
        <v>0</v>
      </c>
      <c r="J31" s="55">
        <f>[81]GEN!AG31</f>
        <v>1</v>
      </c>
      <c r="K31" s="55">
        <f>[82]GEN!AG31</f>
        <v>1</v>
      </c>
      <c r="L31" s="55">
        <f>[83]GEN!AG31</f>
        <v>1</v>
      </c>
      <c r="M31" s="55">
        <f>[84]GEN!AG31</f>
        <v>0</v>
      </c>
      <c r="N31" s="2">
        <f t="shared" si="0"/>
        <v>4</v>
      </c>
    </row>
    <row r="32" spans="1:14" ht="12.75" x14ac:dyDescent="0.2">
      <c r="A32" s="65" t="s">
        <v>244</v>
      </c>
      <c r="B32" s="55">
        <f>[73]GEN!AG32</f>
        <v>3</v>
      </c>
      <c r="C32" s="55">
        <f>[74]GEN!AG32</f>
        <v>9</v>
      </c>
      <c r="D32" s="55">
        <f>[75]GEN!AG32</f>
        <v>5</v>
      </c>
      <c r="E32" s="55">
        <f>[76]GEN!AG32</f>
        <v>2</v>
      </c>
      <c r="F32" s="55">
        <f>[77]GEN!AG32</f>
        <v>9</v>
      </c>
      <c r="G32" s="55">
        <f>[78]GEN!AG32</f>
        <v>50</v>
      </c>
      <c r="H32" s="55">
        <f>[79]GEN!AG32</f>
        <v>37</v>
      </c>
      <c r="I32" s="55">
        <f>[80]GEN!AG32</f>
        <v>20</v>
      </c>
      <c r="J32" s="55">
        <f>[81]GEN!AG32</f>
        <v>26</v>
      </c>
      <c r="K32" s="55">
        <f>[82]GEN!AG32</f>
        <v>10</v>
      </c>
      <c r="L32" s="55">
        <f>[83]GEN!AG32</f>
        <v>4</v>
      </c>
      <c r="M32" s="55">
        <f>[84]GEN!AG32</f>
        <v>3</v>
      </c>
      <c r="N32" s="2">
        <f t="shared" si="0"/>
        <v>178</v>
      </c>
    </row>
    <row r="33" spans="1:32" ht="12.75" x14ac:dyDescent="0.2">
      <c r="A33" s="59" t="s">
        <v>264</v>
      </c>
      <c r="B33" s="55">
        <f>[73]GEN!AG33</f>
        <v>24</v>
      </c>
      <c r="C33" s="55">
        <f>[74]GEN!AG33</f>
        <v>27</v>
      </c>
      <c r="D33" s="55">
        <f>[75]GEN!AG33</f>
        <v>25</v>
      </c>
      <c r="E33" s="55">
        <f>[76]GEN!AG33</f>
        <v>21</v>
      </c>
      <c r="F33" s="55">
        <f>[77]GEN!AG33</f>
        <v>16</v>
      </c>
      <c r="G33" s="55">
        <f>[78]GEN!AG33</f>
        <v>6</v>
      </c>
      <c r="H33" s="55">
        <f>[79]GEN!AG33</f>
        <v>4</v>
      </c>
      <c r="I33" s="55">
        <f>[80]GEN!AG33</f>
        <v>3</v>
      </c>
      <c r="J33" s="55">
        <f>[81]GEN!AG33</f>
        <v>2</v>
      </c>
      <c r="K33" s="55">
        <f>[82]GEN!AG33</f>
        <v>7</v>
      </c>
      <c r="L33" s="55">
        <f>[83]GEN!AG33</f>
        <v>13</v>
      </c>
      <c r="M33" s="55">
        <f>[84]GEN!AG33</f>
        <v>23</v>
      </c>
      <c r="N33" s="2">
        <f t="shared" si="0"/>
        <v>171</v>
      </c>
    </row>
    <row r="34" spans="1:32" ht="12.75" x14ac:dyDescent="0.2">
      <c r="A34" s="53" t="s">
        <v>30</v>
      </c>
      <c r="B34" s="55">
        <f>[73]GEN!AG34</f>
        <v>1</v>
      </c>
      <c r="C34" s="55">
        <f>[74]GEN!AG34</f>
        <v>0</v>
      </c>
      <c r="D34" s="55">
        <f>[75]GEN!AG34</f>
        <v>5</v>
      </c>
      <c r="E34" s="55">
        <f>[76]GEN!AG34</f>
        <v>3</v>
      </c>
      <c r="F34" s="55">
        <f>[77]GEN!AG34</f>
        <v>4</v>
      </c>
      <c r="G34" s="55">
        <f>[78]GEN!AG34</f>
        <v>5</v>
      </c>
      <c r="H34" s="55">
        <f>[79]GEN!AG34</f>
        <v>5</v>
      </c>
      <c r="I34" s="55">
        <f>[80]GEN!AG34</f>
        <v>2</v>
      </c>
      <c r="J34" s="55">
        <f>[81]GEN!AG34</f>
        <v>10</v>
      </c>
      <c r="K34" s="55">
        <f>[82]GEN!AG34</f>
        <v>4</v>
      </c>
      <c r="L34" s="55">
        <f>[83]GEN!AG34</f>
        <v>2</v>
      </c>
      <c r="M34" s="55">
        <f>[84]GEN!AG34</f>
        <v>3</v>
      </c>
      <c r="N34" s="2">
        <f t="shared" si="0"/>
        <v>44</v>
      </c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</row>
    <row r="35" spans="1:32" ht="12.75" x14ac:dyDescent="0.2">
      <c r="A35" s="65" t="s">
        <v>76</v>
      </c>
      <c r="B35" s="55">
        <f>[73]GEN!AG35</f>
        <v>2</v>
      </c>
      <c r="C35" s="55">
        <f>[74]GEN!AG35</f>
        <v>2</v>
      </c>
      <c r="D35" s="55">
        <f>[75]GEN!AG35</f>
        <v>4</v>
      </c>
      <c r="E35" s="55">
        <f>[76]GEN!AG35</f>
        <v>1</v>
      </c>
      <c r="F35" s="55">
        <f>[77]GEN!AG35</f>
        <v>11</v>
      </c>
      <c r="G35" s="55">
        <f>[78]GEN!AG35</f>
        <v>1</v>
      </c>
      <c r="H35" s="55">
        <f>[79]GEN!AG35</f>
        <v>7</v>
      </c>
      <c r="I35" s="55">
        <f>[80]GEN!AG35</f>
        <v>4</v>
      </c>
      <c r="J35" s="55">
        <f>[81]GEN!AG35</f>
        <v>4</v>
      </c>
      <c r="K35" s="55">
        <f>[82]GEN!AG35</f>
        <v>11</v>
      </c>
      <c r="L35" s="55">
        <f>[83]GEN!AG35</f>
        <v>4</v>
      </c>
      <c r="M35" s="55">
        <f>[84]GEN!AG35</f>
        <v>4</v>
      </c>
      <c r="N35" s="2">
        <f t="shared" si="0"/>
        <v>55</v>
      </c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</row>
    <row r="36" spans="1:32" ht="12.75" x14ac:dyDescent="0.2">
      <c r="A36" s="53" t="s">
        <v>31</v>
      </c>
      <c r="B36" s="55">
        <f>[73]GEN!AG36</f>
        <v>90</v>
      </c>
      <c r="C36" s="55">
        <f>[74]GEN!AG36</f>
        <v>56</v>
      </c>
      <c r="D36" s="55">
        <f>[75]GEN!AG36</f>
        <v>62</v>
      </c>
      <c r="E36" s="55">
        <f>[76]GEN!AG36</f>
        <v>93</v>
      </c>
      <c r="F36" s="55">
        <f>[77]GEN!AG36</f>
        <v>83</v>
      </c>
      <c r="G36" s="55">
        <f>[78]GEN!AG36</f>
        <v>85</v>
      </c>
      <c r="H36" s="55">
        <f>[79]GEN!AG36</f>
        <v>78</v>
      </c>
      <c r="I36" s="55">
        <f>[80]GEN!AG36</f>
        <v>44</v>
      </c>
      <c r="J36" s="55">
        <f>[81]GEN!AG36</f>
        <v>48</v>
      </c>
      <c r="K36" s="55">
        <f>[82]GEN!AG36</f>
        <v>41</v>
      </c>
      <c r="L36" s="55">
        <f>[83]GEN!AG36</f>
        <v>63</v>
      </c>
      <c r="M36" s="55">
        <f>[84]GEN!AG36</f>
        <v>90</v>
      </c>
      <c r="N36" s="2">
        <f t="shared" si="0"/>
        <v>833</v>
      </c>
    </row>
    <row r="37" spans="1:32" ht="12.75" x14ac:dyDescent="0.2">
      <c r="A37" s="53" t="s">
        <v>33</v>
      </c>
      <c r="B37" s="55">
        <f>[73]GEN!AG37</f>
        <v>19</v>
      </c>
      <c r="C37" s="55">
        <f>[74]GEN!AG37</f>
        <v>18</v>
      </c>
      <c r="D37" s="55">
        <f>[75]GEN!AG37</f>
        <v>15</v>
      </c>
      <c r="E37" s="55">
        <f>[76]GEN!AG37</f>
        <v>13</v>
      </c>
      <c r="F37" s="55">
        <f>[77]GEN!AG37</f>
        <v>8</v>
      </c>
      <c r="G37" s="55">
        <f>[78]GEN!AG37</f>
        <v>13</v>
      </c>
      <c r="H37" s="55">
        <f>[79]GEN!AG37</f>
        <v>11</v>
      </c>
      <c r="I37" s="55">
        <f>[80]GEN!AG37</f>
        <v>7</v>
      </c>
      <c r="J37" s="55">
        <f>[81]GEN!AG37</f>
        <v>17</v>
      </c>
      <c r="K37" s="55">
        <f>[82]GEN!AG37</f>
        <v>11</v>
      </c>
      <c r="L37" s="55">
        <f>[83]GEN!AG37</f>
        <v>19</v>
      </c>
      <c r="M37" s="55">
        <f>[84]GEN!AG37</f>
        <v>19</v>
      </c>
      <c r="N37" s="2">
        <f t="shared" si="0"/>
        <v>170</v>
      </c>
    </row>
    <row r="38" spans="1:32" ht="12.75" x14ac:dyDescent="0.2">
      <c r="A38" s="53" t="s">
        <v>35</v>
      </c>
      <c r="B38" s="55">
        <f>[73]GEN!AG38</f>
        <v>3</v>
      </c>
      <c r="C38" s="55">
        <f>[74]GEN!AG38</f>
        <v>4</v>
      </c>
      <c r="D38" s="55">
        <f>[75]GEN!AG38</f>
        <v>4</v>
      </c>
      <c r="E38" s="55">
        <f>[76]GEN!AG38</f>
        <v>5</v>
      </c>
      <c r="F38" s="55">
        <f>[77]GEN!AG38</f>
        <v>1</v>
      </c>
      <c r="G38" s="55">
        <f>[78]GEN!AG38</f>
        <v>5</v>
      </c>
      <c r="H38" s="55">
        <f>[79]GEN!AG38</f>
        <v>1</v>
      </c>
      <c r="I38" s="55">
        <f>[80]GEN!AG38</f>
        <v>10</v>
      </c>
      <c r="J38" s="55">
        <f>[81]GEN!AG38</f>
        <v>5</v>
      </c>
      <c r="K38" s="55">
        <f>[82]GEN!AG38</f>
        <v>2</v>
      </c>
      <c r="L38" s="55">
        <f>[83]GEN!AG38</f>
        <v>5</v>
      </c>
      <c r="M38" s="55">
        <f>[84]GEN!AG38</f>
        <v>6</v>
      </c>
      <c r="N38" s="2">
        <f t="shared" si="0"/>
        <v>51</v>
      </c>
    </row>
    <row r="39" spans="1:32" ht="12.75" x14ac:dyDescent="0.2">
      <c r="A39" s="58" t="s">
        <v>263</v>
      </c>
      <c r="B39" s="55">
        <f>[73]GEN!AG39</f>
        <v>2</v>
      </c>
      <c r="C39" s="55">
        <f>[74]GEN!AG39</f>
        <v>0</v>
      </c>
      <c r="D39" s="55">
        <f>[75]GEN!AG39</f>
        <v>1</v>
      </c>
      <c r="E39" s="55">
        <f>[76]GEN!AG39</f>
        <v>3</v>
      </c>
      <c r="F39" s="55">
        <f>[77]GEN!AG39</f>
        <v>0</v>
      </c>
      <c r="G39" s="55">
        <f>[78]GEN!AG39</f>
        <v>0</v>
      </c>
      <c r="H39" s="55">
        <f>[79]GEN!AG39</f>
        <v>2</v>
      </c>
      <c r="I39" s="55">
        <f>[80]GEN!AG39</f>
        <v>1</v>
      </c>
      <c r="J39" s="55">
        <f>[81]GEN!AG39</f>
        <v>0</v>
      </c>
      <c r="K39" s="55">
        <f>[82]GEN!AG39</f>
        <v>1</v>
      </c>
      <c r="L39" s="55">
        <f>[83]GEN!AG39</f>
        <v>1</v>
      </c>
      <c r="M39" s="55">
        <f>[84]GEN!AG39</f>
        <v>2</v>
      </c>
      <c r="N39" s="2">
        <f t="shared" si="0"/>
        <v>13</v>
      </c>
    </row>
    <row r="40" spans="1:32" ht="12.75" x14ac:dyDescent="0.2">
      <c r="A40" s="65" t="s">
        <v>262</v>
      </c>
      <c r="B40" s="55">
        <f>[73]GEN!AG40</f>
        <v>0</v>
      </c>
      <c r="C40" s="55">
        <f>[74]GEN!AG40</f>
        <v>0</v>
      </c>
      <c r="D40" s="55">
        <f>[75]GEN!AG40</f>
        <v>0</v>
      </c>
      <c r="E40" s="55">
        <f>[76]GEN!AG40</f>
        <v>0</v>
      </c>
      <c r="F40" s="55">
        <f>[77]GEN!AG40</f>
        <v>0</v>
      </c>
      <c r="G40" s="55">
        <f>[78]GEN!AG40</f>
        <v>0</v>
      </c>
      <c r="H40" s="55">
        <f>[79]GEN!AG40</f>
        <v>0</v>
      </c>
      <c r="I40" s="55">
        <f>[80]GEN!AG40</f>
        <v>0</v>
      </c>
      <c r="J40" s="55">
        <f>[81]GEN!AG40</f>
        <v>0</v>
      </c>
      <c r="K40" s="55">
        <f>[82]GEN!AG40</f>
        <v>0</v>
      </c>
      <c r="L40" s="55">
        <f>[83]GEN!AG40</f>
        <v>0</v>
      </c>
      <c r="M40" s="55">
        <f>[84]GEN!AG40</f>
        <v>1</v>
      </c>
      <c r="N40" s="2">
        <f t="shared" si="0"/>
        <v>1</v>
      </c>
    </row>
    <row r="41" spans="1:32" ht="12.75" x14ac:dyDescent="0.2">
      <c r="A41" s="53" t="s">
        <v>261</v>
      </c>
      <c r="B41" s="55">
        <f>[73]GEN!AG41</f>
        <v>12</v>
      </c>
      <c r="C41" s="55">
        <f>[74]GEN!AG41</f>
        <v>8</v>
      </c>
      <c r="D41" s="55">
        <f>[75]GEN!AG41</f>
        <v>9</v>
      </c>
      <c r="E41" s="55">
        <f>[76]GEN!AG41</f>
        <v>13</v>
      </c>
      <c r="F41" s="55">
        <f>[77]GEN!AG41</f>
        <v>12</v>
      </c>
      <c r="G41" s="55">
        <f>[78]GEN!AG41</f>
        <v>8</v>
      </c>
      <c r="H41" s="55">
        <f>[79]GEN!AG41</f>
        <v>8</v>
      </c>
      <c r="I41" s="55">
        <f>[80]GEN!AG41</f>
        <v>9</v>
      </c>
      <c r="J41" s="55">
        <f>[81]GEN!AG41</f>
        <v>11</v>
      </c>
      <c r="K41" s="55">
        <f>[82]GEN!AG41</f>
        <v>7</v>
      </c>
      <c r="L41" s="55">
        <f>[83]GEN!AG41</f>
        <v>9</v>
      </c>
      <c r="M41" s="55">
        <f>[84]GEN!AG41</f>
        <v>11</v>
      </c>
      <c r="N41" s="2">
        <f t="shared" si="0"/>
        <v>117</v>
      </c>
    </row>
    <row r="42" spans="1:32" ht="12.75" x14ac:dyDescent="0.2">
      <c r="A42" s="53" t="s">
        <v>248</v>
      </c>
      <c r="B42" s="55">
        <f>[73]GEN!AG42</f>
        <v>0</v>
      </c>
      <c r="C42" s="55">
        <f>[74]GEN!AG42</f>
        <v>5</v>
      </c>
      <c r="D42" s="55">
        <f>[75]GEN!AG42</f>
        <v>5</v>
      </c>
      <c r="E42" s="55">
        <f>[76]GEN!AG42</f>
        <v>2</v>
      </c>
      <c r="F42" s="55">
        <f>[77]GEN!AG42</f>
        <v>2</v>
      </c>
      <c r="G42" s="55">
        <f>[78]GEN!AG42</f>
        <v>2</v>
      </c>
      <c r="H42" s="55">
        <f>[79]GEN!AG42</f>
        <v>1</v>
      </c>
      <c r="I42" s="55">
        <f>[80]GEN!AG42</f>
        <v>0</v>
      </c>
      <c r="J42" s="55">
        <f>[81]GEN!AG42</f>
        <v>2</v>
      </c>
      <c r="K42" s="55">
        <f>[82]GEN!AG42</f>
        <v>1</v>
      </c>
      <c r="L42" s="55">
        <f>[83]GEN!AG42</f>
        <v>2</v>
      </c>
      <c r="M42" s="55">
        <f>[84]GEN!AG42</f>
        <v>3</v>
      </c>
      <c r="N42" s="2">
        <f t="shared" si="0"/>
        <v>25</v>
      </c>
    </row>
    <row r="43" spans="1:32" ht="12.75" x14ac:dyDescent="0.2">
      <c r="A43" s="53" t="s">
        <v>221</v>
      </c>
      <c r="B43" s="55">
        <f>[73]GEN!AG43</f>
        <v>0</v>
      </c>
      <c r="C43" s="55">
        <f>[74]GEN!AG43</f>
        <v>0</v>
      </c>
      <c r="D43" s="55">
        <f>[75]GEN!AG43</f>
        <v>0</v>
      </c>
      <c r="E43" s="55">
        <f>[76]GEN!AG43</f>
        <v>0</v>
      </c>
      <c r="F43" s="55">
        <f>[77]GEN!AG43</f>
        <v>0</v>
      </c>
      <c r="G43" s="55">
        <f>[78]GEN!AG43</f>
        <v>0</v>
      </c>
      <c r="H43" s="55">
        <f>[79]GEN!AG43</f>
        <v>0</v>
      </c>
      <c r="I43" s="55">
        <f>[80]GEN!AG43</f>
        <v>0</v>
      </c>
      <c r="J43" s="55">
        <f>[81]GEN!AG43</f>
        <v>0</v>
      </c>
      <c r="K43" s="55">
        <f>[82]GEN!AG43</f>
        <v>0</v>
      </c>
      <c r="L43" s="55">
        <f>[83]GEN!AG43</f>
        <v>0</v>
      </c>
      <c r="M43" s="55">
        <f>[84]GEN!AG43</f>
        <v>0</v>
      </c>
      <c r="N43" s="2">
        <f t="shared" si="0"/>
        <v>0</v>
      </c>
    </row>
    <row r="44" spans="1:32" ht="12.75" x14ac:dyDescent="0.2">
      <c r="A44" s="58" t="s">
        <v>249</v>
      </c>
      <c r="B44" s="55">
        <f>[73]GEN!AG44</f>
        <v>0</v>
      </c>
      <c r="C44" s="55">
        <f>[74]GEN!AG44</f>
        <v>0</v>
      </c>
      <c r="D44" s="55">
        <f>[75]GEN!AG44</f>
        <v>0</v>
      </c>
      <c r="E44" s="55">
        <f>[76]GEN!AG44</f>
        <v>0</v>
      </c>
      <c r="F44" s="55">
        <f>[77]GEN!AG44</f>
        <v>0</v>
      </c>
      <c r="G44" s="55">
        <f>[78]GEN!AG44</f>
        <v>0</v>
      </c>
      <c r="H44" s="55">
        <f>[79]GEN!AG44</f>
        <v>0</v>
      </c>
      <c r="I44" s="55">
        <f>[80]GEN!AG44</f>
        <v>0</v>
      </c>
      <c r="J44" s="55">
        <f>[81]GEN!AG44</f>
        <v>0</v>
      </c>
      <c r="K44" s="55">
        <f>[82]GEN!AG44</f>
        <v>0</v>
      </c>
      <c r="L44" s="55">
        <f>[83]GEN!AG44</f>
        <v>0</v>
      </c>
      <c r="M44" s="55">
        <f>[84]GEN!AG44</f>
        <v>0</v>
      </c>
      <c r="N44" s="2">
        <f t="shared" si="0"/>
        <v>0</v>
      </c>
    </row>
    <row r="45" spans="1:32" ht="12.75" x14ac:dyDescent="0.2">
      <c r="A45" s="53" t="s">
        <v>268</v>
      </c>
      <c r="B45" s="55">
        <f>[73]GEN!AG45</f>
        <v>0</v>
      </c>
      <c r="C45" s="55">
        <f>[74]GEN!AG45</f>
        <v>0</v>
      </c>
      <c r="D45" s="55">
        <f>[75]GEN!AG45</f>
        <v>0</v>
      </c>
      <c r="E45" s="55">
        <f>[76]GEN!AG45</f>
        <v>0</v>
      </c>
      <c r="F45" s="55">
        <f>[77]GEN!AG45</f>
        <v>0</v>
      </c>
      <c r="G45" s="55">
        <f>[78]GEN!AG45</f>
        <v>0</v>
      </c>
      <c r="H45" s="55">
        <f>[79]GEN!AG45</f>
        <v>0</v>
      </c>
      <c r="I45" s="55">
        <f>[80]GEN!AG45</f>
        <v>0</v>
      </c>
      <c r="J45" s="55">
        <f>[81]GEN!AG45</f>
        <v>0</v>
      </c>
      <c r="K45" s="55">
        <f>[82]GEN!AG45</f>
        <v>0</v>
      </c>
      <c r="L45" s="55">
        <f>[83]GEN!AG45</f>
        <v>0</v>
      </c>
      <c r="M45" s="55">
        <f>[84]GEN!AG45</f>
        <v>0</v>
      </c>
      <c r="N45" s="2">
        <f t="shared" si="0"/>
        <v>0</v>
      </c>
    </row>
    <row r="46" spans="1:32" ht="12.75" x14ac:dyDescent="0.2">
      <c r="A46" s="53" t="s">
        <v>121</v>
      </c>
      <c r="B46" s="55">
        <f>[73]GEN!AG46</f>
        <v>0</v>
      </c>
      <c r="C46" s="55">
        <f>[74]GEN!AG46</f>
        <v>0</v>
      </c>
      <c r="D46" s="55">
        <f>[75]GEN!AG46</f>
        <v>0</v>
      </c>
      <c r="E46" s="55">
        <f>[76]GEN!AG46</f>
        <v>0</v>
      </c>
      <c r="F46" s="55">
        <f>[77]GEN!AG46</f>
        <v>0</v>
      </c>
      <c r="G46" s="55">
        <f>[78]GEN!AG46</f>
        <v>0</v>
      </c>
      <c r="H46" s="55">
        <f>[79]GEN!AG46</f>
        <v>0</v>
      </c>
      <c r="I46" s="55">
        <f>[80]GEN!AG46</f>
        <v>0</v>
      </c>
      <c r="J46" s="55">
        <f>[81]GEN!AG46</f>
        <v>0</v>
      </c>
      <c r="K46" s="55">
        <f>[82]GEN!AG46</f>
        <v>0</v>
      </c>
      <c r="L46" s="55">
        <f>[83]GEN!AG46</f>
        <v>1</v>
      </c>
      <c r="M46" s="55">
        <f>[84]GEN!AG46</f>
        <v>0</v>
      </c>
      <c r="N46" s="2">
        <f t="shared" si="0"/>
        <v>1</v>
      </c>
    </row>
    <row r="47" spans="1:32" ht="12.75" x14ac:dyDescent="0.2">
      <c r="A47" s="58" t="s">
        <v>260</v>
      </c>
      <c r="B47" s="55">
        <f>[73]GEN!AG47</f>
        <v>1</v>
      </c>
      <c r="C47" s="55">
        <f>[74]GEN!AG47</f>
        <v>0</v>
      </c>
      <c r="D47" s="55">
        <f>[75]GEN!AG47</f>
        <v>1</v>
      </c>
      <c r="E47" s="55">
        <f>[76]GEN!AG47</f>
        <v>3</v>
      </c>
      <c r="F47" s="55">
        <f>[77]GEN!AG47</f>
        <v>2</v>
      </c>
      <c r="G47" s="55">
        <f>[78]GEN!AG47</f>
        <v>1</v>
      </c>
      <c r="H47" s="55">
        <f>[79]GEN!AG47</f>
        <v>0</v>
      </c>
      <c r="I47" s="55">
        <f>[80]GEN!AG47</f>
        <v>0</v>
      </c>
      <c r="J47" s="55">
        <f>[81]GEN!AG47</f>
        <v>1</v>
      </c>
      <c r="K47" s="55">
        <f>[82]GEN!AG47</f>
        <v>2</v>
      </c>
      <c r="L47" s="55">
        <f>[83]GEN!AG47</f>
        <v>1</v>
      </c>
      <c r="M47" s="55">
        <f>[84]GEN!AG47</f>
        <v>0</v>
      </c>
      <c r="N47" s="2">
        <f t="shared" si="0"/>
        <v>12</v>
      </c>
    </row>
    <row r="48" spans="1:32" ht="12.75" x14ac:dyDescent="0.2">
      <c r="A48" s="57" t="s">
        <v>251</v>
      </c>
      <c r="B48" s="55">
        <f>[73]GEN!AG48</f>
        <v>3</v>
      </c>
      <c r="C48" s="55">
        <f>[74]GEN!AG48</f>
        <v>3</v>
      </c>
      <c r="D48" s="55">
        <f>[75]GEN!AG48</f>
        <v>3</v>
      </c>
      <c r="E48" s="55">
        <f>[76]GEN!AG48</f>
        <v>4</v>
      </c>
      <c r="F48" s="55">
        <f>[77]GEN!AG48</f>
        <v>7</v>
      </c>
      <c r="G48" s="55">
        <f>[78]GEN!AG48</f>
        <v>2</v>
      </c>
      <c r="H48" s="55">
        <f>[79]GEN!AG48</f>
        <v>6</v>
      </c>
      <c r="I48" s="55">
        <f>[80]GEN!AG48</f>
        <v>3</v>
      </c>
      <c r="J48" s="55">
        <f>[81]GEN!AG48</f>
        <v>4</v>
      </c>
      <c r="K48" s="55">
        <f>[82]GEN!AG48</f>
        <v>11</v>
      </c>
      <c r="L48" s="55">
        <f>[83]GEN!AG48</f>
        <v>5</v>
      </c>
      <c r="M48" s="55">
        <f>[84]GEN!AG48</f>
        <v>4</v>
      </c>
      <c r="N48" s="2">
        <f t="shared" si="0"/>
        <v>55</v>
      </c>
    </row>
    <row r="49" spans="1:14" ht="12.75" x14ac:dyDescent="0.2">
      <c r="A49" s="53" t="s">
        <v>37</v>
      </c>
      <c r="B49" s="55">
        <f>[73]GEN!AG49</f>
        <v>22</v>
      </c>
      <c r="C49" s="55">
        <f>[74]GEN!AG49</f>
        <v>20</v>
      </c>
      <c r="D49" s="55">
        <f>[75]GEN!AG49</f>
        <v>30</v>
      </c>
      <c r="E49" s="55">
        <f>[76]GEN!AG49</f>
        <v>26</v>
      </c>
      <c r="F49" s="55">
        <f>[77]GEN!AG49</f>
        <v>11</v>
      </c>
      <c r="G49" s="55">
        <f>[78]GEN!AG49</f>
        <v>8</v>
      </c>
      <c r="H49" s="55">
        <f>[79]GEN!AG49</f>
        <v>10</v>
      </c>
      <c r="I49" s="55">
        <f>[80]GEN!AG49</f>
        <v>6</v>
      </c>
      <c r="J49" s="55">
        <f>[81]GEN!AG49</f>
        <v>6</v>
      </c>
      <c r="K49" s="55">
        <f>[82]GEN!AG49</f>
        <v>9</v>
      </c>
      <c r="L49" s="55">
        <f>[83]GEN!AG49</f>
        <v>11</v>
      </c>
      <c r="M49" s="55">
        <f>[84]GEN!AG49</f>
        <v>17</v>
      </c>
      <c r="N49" s="2">
        <f t="shared" si="0"/>
        <v>176</v>
      </c>
    </row>
    <row r="50" spans="1:14" ht="12.75" x14ac:dyDescent="0.2">
      <c r="A50" s="54" t="s">
        <v>253</v>
      </c>
      <c r="B50" s="55">
        <f>[73]GEN!AG50</f>
        <v>0</v>
      </c>
      <c r="C50" s="55">
        <f>[74]GEN!AG50</f>
        <v>0</v>
      </c>
      <c r="D50" s="55">
        <f>[75]GEN!AG50</f>
        <v>0</v>
      </c>
      <c r="E50" s="55">
        <f>[76]GEN!AG50</f>
        <v>0</v>
      </c>
      <c r="F50" s="55">
        <f>[77]GEN!AG50</f>
        <v>1</v>
      </c>
      <c r="G50" s="55">
        <f>[78]GEN!AG50</f>
        <v>3</v>
      </c>
      <c r="H50" s="55">
        <f>[79]GEN!AG50</f>
        <v>0</v>
      </c>
      <c r="I50" s="55">
        <f>[80]GEN!AG50</f>
        <v>0</v>
      </c>
      <c r="J50" s="55">
        <f>[81]GEN!AG50</f>
        <v>0</v>
      </c>
      <c r="K50" s="55">
        <f>[82]GEN!AG50</f>
        <v>0</v>
      </c>
      <c r="L50" s="55">
        <f>[83]GEN!AG50</f>
        <v>0</v>
      </c>
      <c r="M50" s="55">
        <f>[84]GEN!AG50</f>
        <v>0</v>
      </c>
      <c r="N50" s="2">
        <f t="shared" si="0"/>
        <v>4</v>
      </c>
    </row>
    <row r="51" spans="1:14" ht="12.75" x14ac:dyDescent="0.2">
      <c r="A51" s="54" t="s">
        <v>269</v>
      </c>
      <c r="B51" s="55">
        <f>[73]GEN!AG51</f>
        <v>0</v>
      </c>
      <c r="C51" s="55">
        <f>[74]GEN!AG51</f>
        <v>0</v>
      </c>
      <c r="D51" s="55">
        <f>[75]GEN!AG51</f>
        <v>0</v>
      </c>
      <c r="E51" s="55">
        <f>[76]GEN!AG51</f>
        <v>0</v>
      </c>
      <c r="F51" s="55">
        <f>[77]GEN!AG51</f>
        <v>0</v>
      </c>
      <c r="G51" s="55">
        <f>[78]GEN!AG51</f>
        <v>0</v>
      </c>
      <c r="H51" s="55">
        <f>[79]GEN!AG51</f>
        <v>0</v>
      </c>
      <c r="I51" s="55">
        <f>[80]GEN!AG51</f>
        <v>0</v>
      </c>
      <c r="J51" s="55">
        <f>[81]GEN!AG51</f>
        <v>0</v>
      </c>
      <c r="K51" s="55">
        <f>[82]GEN!AG51</f>
        <v>0</v>
      </c>
      <c r="L51" s="55">
        <f>[83]GEN!AG51</f>
        <v>0</v>
      </c>
      <c r="M51" s="55">
        <f>[84]GEN!AG51</f>
        <v>0</v>
      </c>
      <c r="N51" s="2">
        <f t="shared" si="0"/>
        <v>0</v>
      </c>
    </row>
    <row r="52" spans="1:14" ht="13.5" thickBot="1" x14ac:dyDescent="0.25">
      <c r="A52" s="79" t="s">
        <v>217</v>
      </c>
      <c r="B52" s="55">
        <f>[73]GEN!AG52</f>
        <v>0</v>
      </c>
      <c r="C52" s="55">
        <f>[74]GEN!AG52</f>
        <v>0</v>
      </c>
      <c r="D52" s="55">
        <f>[75]GEN!AG52</f>
        <v>0</v>
      </c>
      <c r="E52" s="55">
        <f>[76]GEN!AG52</f>
        <v>0</v>
      </c>
      <c r="F52" s="55">
        <f>[77]GEN!AG52</f>
        <v>0</v>
      </c>
      <c r="G52" s="55">
        <f>[78]GEN!AG52</f>
        <v>0</v>
      </c>
      <c r="H52" s="55">
        <f>[79]GEN!AG52</f>
        <v>0</v>
      </c>
      <c r="I52" s="55">
        <f>[80]GEN!AG52</f>
        <v>0</v>
      </c>
      <c r="J52" s="55">
        <f>[81]GEN!AG52</f>
        <v>0</v>
      </c>
      <c r="K52" s="55">
        <f>[82]GEN!AG52</f>
        <v>0</v>
      </c>
      <c r="L52" s="55">
        <f>[83]GEN!AG52</f>
        <v>0</v>
      </c>
      <c r="M52" s="55">
        <f>[84]GEN!AG52</f>
        <v>0</v>
      </c>
      <c r="N52" s="82">
        <f t="shared" si="0"/>
        <v>0</v>
      </c>
    </row>
    <row r="53" spans="1:14" ht="13.5" thickBot="1" x14ac:dyDescent="0.25">
      <c r="A53" s="91" t="s">
        <v>1</v>
      </c>
      <c r="B53" s="81">
        <f>SUM(B7:B52)</f>
        <v>358</v>
      </c>
      <c r="C53" s="81">
        <f t="shared" ref="C53:M53" si="1">SUM(C7:C52)</f>
        <v>640</v>
      </c>
      <c r="D53" s="81">
        <f t="shared" si="1"/>
        <v>476</v>
      </c>
      <c r="E53" s="81">
        <f t="shared" si="1"/>
        <v>489</v>
      </c>
      <c r="F53" s="81">
        <f t="shared" si="1"/>
        <v>251</v>
      </c>
      <c r="G53" s="81">
        <f t="shared" si="1"/>
        <v>237</v>
      </c>
      <c r="H53" s="81">
        <f t="shared" si="1"/>
        <v>214</v>
      </c>
      <c r="I53" s="81">
        <f t="shared" si="1"/>
        <v>158</v>
      </c>
      <c r="J53" s="81">
        <f t="shared" si="1"/>
        <v>178</v>
      </c>
      <c r="K53" s="81">
        <f t="shared" si="1"/>
        <v>167</v>
      </c>
      <c r="L53" s="81">
        <f t="shared" si="1"/>
        <v>225</v>
      </c>
      <c r="M53" s="81">
        <f t="shared" si="1"/>
        <v>367</v>
      </c>
      <c r="N53" s="94">
        <f>SUM(B53:M53)</f>
        <v>3760</v>
      </c>
    </row>
    <row r="54" spans="1:14" x14ac:dyDescent="0.2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6">
        <f>SUM(B53:M53)</f>
        <v>3760</v>
      </c>
    </row>
    <row r="55" spans="1:14" ht="15.75" customHeight="1" x14ac:dyDescent="0.25">
      <c r="A55" s="98">
        <v>42735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10"/>
    </row>
    <row r="56" spans="1:14" ht="13.5" x14ac:dyDescent="0.25">
      <c r="A56" s="12"/>
      <c r="B56" s="13"/>
      <c r="C56" s="13"/>
      <c r="D56" s="11"/>
      <c r="E56" s="11"/>
      <c r="F56" s="9"/>
      <c r="G56" s="9"/>
      <c r="H56" s="9"/>
      <c r="I56" s="9"/>
      <c r="J56" s="9"/>
      <c r="K56" s="9"/>
      <c r="L56" s="9"/>
      <c r="M56" s="9"/>
      <c r="N56" s="9"/>
    </row>
    <row r="57" spans="1:14" x14ac:dyDescent="0.2">
      <c r="A57" s="12"/>
      <c r="B57" s="14"/>
      <c r="C57" s="14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</row>
    <row r="58" spans="1:14" x14ac:dyDescent="0.2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</row>
    <row r="59" spans="1:14" x14ac:dyDescent="0.2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</row>
    <row r="60" spans="1:14" x14ac:dyDescent="0.2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</row>
    <row r="61" spans="1:14" x14ac:dyDescent="0.2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</row>
  </sheetData>
  <autoFilter ref="A6:N54"/>
  <mergeCells count="1">
    <mergeCell ref="O7:O9"/>
  </mergeCells>
  <printOptions horizontalCentered="1"/>
  <pageMargins left="0.78740157480314965" right="0.78740157480314965" top="0.39370078740157483" bottom="0.59055118110236227" header="0.19685039370078741" footer="0.47244094488188981"/>
  <pageSetup orientation="landscape" r:id="rId1"/>
  <headerFooter alignWithMargins="0">
    <oddHeader>&amp;CPágina &amp;P</oddHeader>
    <oddFooter>&amp;C&amp;P de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1"/>
  <sheetViews>
    <sheetView tabSelected="1" topLeftCell="A6" zoomScale="110" zoomScaleNormal="110" workbookViewId="0">
      <selection activeCell="A55" sqref="A55"/>
    </sheetView>
  </sheetViews>
  <sheetFormatPr baseColWidth="10" defaultRowHeight="12" x14ac:dyDescent="0.2"/>
  <cols>
    <col min="1" max="1" width="36.28515625" style="1" customWidth="1"/>
    <col min="2" max="2" width="6.42578125" style="1" customWidth="1"/>
    <col min="3" max="4" width="6.5703125" style="1" customWidth="1"/>
    <col min="5" max="5" width="6.7109375" style="1" customWidth="1"/>
    <col min="6" max="7" width="6" style="1" customWidth="1"/>
    <col min="8" max="8" width="6.5703125" style="1" customWidth="1"/>
    <col min="9" max="9" width="5.5703125" style="1" customWidth="1"/>
    <col min="10" max="10" width="6" style="1" customWidth="1"/>
    <col min="11" max="11" width="5.85546875" style="1" customWidth="1"/>
    <col min="12" max="12" width="6.28515625" style="1" customWidth="1"/>
    <col min="13" max="13" width="5.85546875" style="1" customWidth="1"/>
    <col min="14" max="14" width="9" style="1" customWidth="1"/>
    <col min="15" max="16384" width="11.42578125" style="1"/>
  </cols>
  <sheetData>
    <row r="1" spans="1:15" hidden="1" x14ac:dyDescent="0.2"/>
    <row r="2" spans="1:15" hidden="1" x14ac:dyDescent="0.2"/>
    <row r="3" spans="1:15" hidden="1" x14ac:dyDescent="0.2"/>
    <row r="4" spans="1:15" hidden="1" x14ac:dyDescent="0.2"/>
    <row r="5" spans="1:15" hidden="1" x14ac:dyDescent="0.2"/>
    <row r="6" spans="1:15" ht="12.75" x14ac:dyDescent="0.2">
      <c r="A6" s="2" t="s">
        <v>0</v>
      </c>
      <c r="B6" s="2" t="s">
        <v>40</v>
      </c>
      <c r="C6" s="2" t="s">
        <v>41</v>
      </c>
      <c r="D6" s="2" t="s">
        <v>42</v>
      </c>
      <c r="E6" s="2" t="s">
        <v>43</v>
      </c>
      <c r="F6" s="2" t="s">
        <v>44</v>
      </c>
      <c r="G6" s="2" t="s">
        <v>45</v>
      </c>
      <c r="H6" s="2" t="s">
        <v>46</v>
      </c>
      <c r="I6" s="2" t="s">
        <v>47</v>
      </c>
      <c r="J6" s="2" t="s">
        <v>48</v>
      </c>
      <c r="K6" s="2" t="s">
        <v>49</v>
      </c>
      <c r="L6" s="2" t="s">
        <v>50</v>
      </c>
      <c r="M6" s="2" t="s">
        <v>51</v>
      </c>
      <c r="N6" s="49" t="s">
        <v>1</v>
      </c>
    </row>
    <row r="7" spans="1:15" ht="12.75" x14ac:dyDescent="0.2">
      <c r="A7" s="53" t="s">
        <v>222</v>
      </c>
      <c r="B7" s="55">
        <f>[85]GEN!AG7</f>
        <v>245</v>
      </c>
      <c r="C7" s="55">
        <f>[86]GEN!AG7</f>
        <v>282</v>
      </c>
      <c r="D7" s="55">
        <f>[87]GEN!AG7</f>
        <v>382</v>
      </c>
      <c r="E7" s="55">
        <f>[88]GEN!AG7</f>
        <v>214</v>
      </c>
      <c r="F7" s="55">
        <f>[89]GEN!AG7</f>
        <v>5</v>
      </c>
      <c r="G7" s="55">
        <f>[90]GEN!AG7</f>
        <v>0</v>
      </c>
      <c r="H7" s="55">
        <f>[91]GEN!AG7</f>
        <v>2</v>
      </c>
      <c r="I7" s="55">
        <f>[92]GEN!AG7</f>
        <v>0</v>
      </c>
      <c r="J7" s="55">
        <f>[93]GEN!AG7</f>
        <v>0</v>
      </c>
      <c r="K7" s="55"/>
      <c r="L7" s="55"/>
      <c r="M7" s="55"/>
      <c r="N7" s="55">
        <f>SUM(B7:M7)</f>
        <v>1130</v>
      </c>
      <c r="O7" s="100">
        <f>N7+N8+N9</f>
        <v>1376</v>
      </c>
    </row>
    <row r="8" spans="1:15" ht="12.75" x14ac:dyDescent="0.2">
      <c r="A8" s="53" t="s">
        <v>223</v>
      </c>
      <c r="B8" s="55">
        <f>[85]GEN!AG8</f>
        <v>24</v>
      </c>
      <c r="C8" s="55">
        <f>[86]GEN!AG8</f>
        <v>46</v>
      </c>
      <c r="D8" s="55">
        <f>[87]GEN!AG8</f>
        <v>89</v>
      </c>
      <c r="E8" s="55">
        <f>[88]GEN!AG8</f>
        <v>38</v>
      </c>
      <c r="F8" s="55">
        <f>[89]GEN!AG8</f>
        <v>3</v>
      </c>
      <c r="G8" s="55">
        <f>[90]GEN!AG8</f>
        <v>0</v>
      </c>
      <c r="H8" s="55">
        <f>[91]GEN!AG8</f>
        <v>0</v>
      </c>
      <c r="I8" s="55">
        <f>[92]GEN!AG8</f>
        <v>1</v>
      </c>
      <c r="J8" s="55">
        <f>[93]GEN!AG8</f>
        <v>0</v>
      </c>
      <c r="K8" s="55"/>
      <c r="L8" s="55"/>
      <c r="M8" s="55"/>
      <c r="N8" s="55">
        <f t="shared" ref="N8:N52" si="0">SUM(B8:M8)</f>
        <v>201</v>
      </c>
      <c r="O8" s="100"/>
    </row>
    <row r="9" spans="1:15" ht="12.75" x14ac:dyDescent="0.2">
      <c r="A9" s="53" t="s">
        <v>224</v>
      </c>
      <c r="B9" s="55">
        <f>[85]GEN!AG9</f>
        <v>11</v>
      </c>
      <c r="C9" s="55">
        <f>[86]GEN!AG9</f>
        <v>9</v>
      </c>
      <c r="D9" s="55">
        <f>[87]GEN!AG9</f>
        <v>15</v>
      </c>
      <c r="E9" s="55">
        <f>[88]GEN!AG9</f>
        <v>8</v>
      </c>
      <c r="F9" s="55">
        <f>[89]GEN!AG9</f>
        <v>0</v>
      </c>
      <c r="G9" s="55">
        <f>[90]GEN!AG9</f>
        <v>2</v>
      </c>
      <c r="H9" s="55">
        <f>[91]GEN!AG9</f>
        <v>0</v>
      </c>
      <c r="I9" s="55">
        <f>[92]GEN!AG9</f>
        <v>0</v>
      </c>
      <c r="J9" s="55">
        <f>[93]GEN!AG9</f>
        <v>0</v>
      </c>
      <c r="K9" s="55"/>
      <c r="L9" s="55"/>
      <c r="M9" s="55"/>
      <c r="N9" s="55">
        <f t="shared" si="0"/>
        <v>45</v>
      </c>
      <c r="O9" s="100"/>
    </row>
    <row r="10" spans="1:15" ht="12.75" x14ac:dyDescent="0.2">
      <c r="A10" s="56" t="s">
        <v>267</v>
      </c>
      <c r="B10" s="55">
        <f>[85]GEN!AG10</f>
        <v>14</v>
      </c>
      <c r="C10" s="55">
        <f>[86]GEN!AG10</f>
        <v>17</v>
      </c>
      <c r="D10" s="55">
        <f>[87]GEN!AG10</f>
        <v>27</v>
      </c>
      <c r="E10" s="55">
        <f>[88]GEN!AG10</f>
        <v>18</v>
      </c>
      <c r="F10" s="55">
        <f>[89]GEN!AG10</f>
        <v>27</v>
      </c>
      <c r="G10" s="55">
        <f>[90]GEN!AG10</f>
        <v>14</v>
      </c>
      <c r="H10" s="55">
        <f>[91]GEN!AG10</f>
        <v>25</v>
      </c>
      <c r="I10" s="55">
        <f>[92]GEN!AG10</f>
        <v>20</v>
      </c>
      <c r="J10" s="55">
        <f>[93]GEN!AG10</f>
        <v>3</v>
      </c>
      <c r="K10" s="55"/>
      <c r="L10" s="55"/>
      <c r="M10" s="55"/>
      <c r="N10" s="55">
        <f t="shared" si="0"/>
        <v>165</v>
      </c>
    </row>
    <row r="11" spans="1:15" ht="12.75" x14ac:dyDescent="0.2">
      <c r="A11" s="57" t="s">
        <v>275</v>
      </c>
      <c r="B11" s="55">
        <f>[85]GEN!AG11</f>
        <v>41</v>
      </c>
      <c r="C11" s="55">
        <f>[86]GEN!AG11</f>
        <v>41</v>
      </c>
      <c r="D11" s="55">
        <f>[87]GEN!AG11</f>
        <v>49</v>
      </c>
      <c r="E11" s="55">
        <f>[88]GEN!AG11</f>
        <v>35</v>
      </c>
      <c r="F11" s="55">
        <f>[89]GEN!AG11</f>
        <v>15</v>
      </c>
      <c r="G11" s="55">
        <f>[90]GEN!AG11</f>
        <v>9</v>
      </c>
      <c r="H11" s="55">
        <f>[91]GEN!AG11</f>
        <v>20</v>
      </c>
      <c r="I11" s="55">
        <f>[92]GEN!AG11</f>
        <v>10</v>
      </c>
      <c r="J11" s="55">
        <f>[93]GEN!AG11</f>
        <v>6</v>
      </c>
      <c r="K11" s="55"/>
      <c r="L11" s="55"/>
      <c r="M11" s="55"/>
      <c r="N11" s="2">
        <f t="shared" si="0"/>
        <v>226</v>
      </c>
    </row>
    <row r="12" spans="1:15" ht="12.75" x14ac:dyDescent="0.2">
      <c r="A12" s="57" t="s">
        <v>229</v>
      </c>
      <c r="B12" s="55">
        <f>[85]GEN!AG12</f>
        <v>7</v>
      </c>
      <c r="C12" s="55">
        <f>[86]GEN!AG12</f>
        <v>5</v>
      </c>
      <c r="D12" s="55">
        <f>[87]GEN!AG12</f>
        <v>7</v>
      </c>
      <c r="E12" s="55">
        <f>[88]GEN!AG12</f>
        <v>6</v>
      </c>
      <c r="F12" s="55">
        <f>[89]GEN!AG12</f>
        <v>2</v>
      </c>
      <c r="G12" s="55">
        <f>[90]GEN!AG12</f>
        <v>2</v>
      </c>
      <c r="H12" s="55">
        <f>[91]GEN!AG12</f>
        <v>7</v>
      </c>
      <c r="I12" s="55">
        <f>[92]GEN!AG12</f>
        <v>4</v>
      </c>
      <c r="J12" s="55">
        <f>[93]GEN!AG12</f>
        <v>1</v>
      </c>
      <c r="K12" s="55"/>
      <c r="L12" s="55"/>
      <c r="M12" s="55"/>
      <c r="N12" s="2">
        <f t="shared" si="0"/>
        <v>41</v>
      </c>
    </row>
    <row r="13" spans="1:15" ht="12" customHeight="1" x14ac:dyDescent="0.2">
      <c r="A13" s="56" t="s">
        <v>230</v>
      </c>
      <c r="B13" s="55">
        <f>[85]GEN!AG13</f>
        <v>2</v>
      </c>
      <c r="C13" s="55">
        <f>[86]GEN!AG13</f>
        <v>0</v>
      </c>
      <c r="D13" s="55">
        <f>[87]GEN!AG13</f>
        <v>1</v>
      </c>
      <c r="E13" s="55">
        <f>[88]GEN!AG13</f>
        <v>3</v>
      </c>
      <c r="F13" s="55">
        <f>[89]GEN!AG13</f>
        <v>0</v>
      </c>
      <c r="G13" s="55">
        <f>[90]GEN!AG13</f>
        <v>0</v>
      </c>
      <c r="H13" s="55">
        <f>[91]GEN!AG13</f>
        <v>0</v>
      </c>
      <c r="I13" s="55">
        <f>[92]GEN!AG13</f>
        <v>0</v>
      </c>
      <c r="J13" s="55">
        <f>[93]GEN!AG13</f>
        <v>0</v>
      </c>
      <c r="K13" s="55"/>
      <c r="L13" s="55"/>
      <c r="M13" s="55"/>
      <c r="N13" s="2">
        <f t="shared" si="0"/>
        <v>6</v>
      </c>
    </row>
    <row r="14" spans="1:15" ht="12.75" x14ac:dyDescent="0.2">
      <c r="A14" s="78" t="s">
        <v>114</v>
      </c>
      <c r="B14" s="55">
        <f>[85]GEN!AG14</f>
        <v>0</v>
      </c>
      <c r="C14" s="55">
        <f>[86]GEN!AG14</f>
        <v>0</v>
      </c>
      <c r="D14" s="55">
        <f>[87]GEN!AG14</f>
        <v>0</v>
      </c>
      <c r="E14" s="55">
        <f>[88]GEN!AG14</f>
        <v>0</v>
      </c>
      <c r="F14" s="55">
        <f>[89]GEN!AG14</f>
        <v>0</v>
      </c>
      <c r="G14" s="55">
        <f>[90]GEN!AG14</f>
        <v>0</v>
      </c>
      <c r="H14" s="55">
        <f>[91]GEN!AG14</f>
        <v>0</v>
      </c>
      <c r="I14" s="55">
        <f>[92]GEN!AG14</f>
        <v>0</v>
      </c>
      <c r="J14" s="55">
        <f>[93]GEN!AG14</f>
        <v>0</v>
      </c>
      <c r="K14" s="55"/>
      <c r="L14" s="55"/>
      <c r="M14" s="55"/>
      <c r="N14" s="2">
        <f t="shared" si="0"/>
        <v>0</v>
      </c>
    </row>
    <row r="15" spans="1:15" ht="12.75" x14ac:dyDescent="0.2">
      <c r="A15" s="56" t="s">
        <v>257</v>
      </c>
      <c r="B15" s="55">
        <f>[85]GEN!AG15</f>
        <v>1</v>
      </c>
      <c r="C15" s="55">
        <f>[86]GEN!AG15</f>
        <v>0</v>
      </c>
      <c r="D15" s="55">
        <f>[87]GEN!AG15</f>
        <v>0</v>
      </c>
      <c r="E15" s="55">
        <f>[88]GEN!AG15</f>
        <v>1</v>
      </c>
      <c r="F15" s="55">
        <f>[89]GEN!AG15</f>
        <v>1</v>
      </c>
      <c r="G15" s="55">
        <f>[90]GEN!AG15</f>
        <v>0</v>
      </c>
      <c r="H15" s="55">
        <f>[91]GEN!AG15</f>
        <v>0</v>
      </c>
      <c r="I15" s="55">
        <f>[92]GEN!AG15</f>
        <v>0</v>
      </c>
      <c r="J15" s="55">
        <f>[93]GEN!AG15</f>
        <v>0</v>
      </c>
      <c r="K15" s="55"/>
      <c r="L15" s="55"/>
      <c r="M15" s="55"/>
      <c r="N15" s="2">
        <f t="shared" si="0"/>
        <v>3</v>
      </c>
    </row>
    <row r="16" spans="1:15" ht="12.75" x14ac:dyDescent="0.2">
      <c r="A16" s="56" t="s">
        <v>231</v>
      </c>
      <c r="B16" s="55">
        <f>[85]GEN!AG16</f>
        <v>2</v>
      </c>
      <c r="C16" s="55">
        <f>[86]GEN!AG16</f>
        <v>2</v>
      </c>
      <c r="D16" s="55">
        <f>[87]GEN!AG16</f>
        <v>3</v>
      </c>
      <c r="E16" s="55">
        <f>[88]GEN!AG16</f>
        <v>5</v>
      </c>
      <c r="F16" s="55">
        <f>[89]GEN!AG16</f>
        <v>5</v>
      </c>
      <c r="G16" s="55">
        <f>[90]GEN!AG16</f>
        <v>1</v>
      </c>
      <c r="H16" s="55">
        <f>[91]GEN!AG16</f>
        <v>5</v>
      </c>
      <c r="I16" s="55">
        <f>[92]GEN!AG16</f>
        <v>2</v>
      </c>
      <c r="J16" s="55">
        <f>[93]GEN!AG16</f>
        <v>1</v>
      </c>
      <c r="K16" s="55"/>
      <c r="L16" s="55"/>
      <c r="M16" s="55"/>
      <c r="N16" s="2">
        <f t="shared" si="0"/>
        <v>26</v>
      </c>
    </row>
    <row r="17" spans="1:14" ht="12.75" x14ac:dyDescent="0.2">
      <c r="A17" s="59" t="s">
        <v>265</v>
      </c>
      <c r="B17" s="55">
        <f>[85]GEN!AG17</f>
        <v>0</v>
      </c>
      <c r="C17" s="55">
        <f>[86]GEN!AG17</f>
        <v>0</v>
      </c>
      <c r="D17" s="55">
        <f>[87]GEN!AG17</f>
        <v>1</v>
      </c>
      <c r="E17" s="55">
        <f>[88]GEN!AG17</f>
        <v>0</v>
      </c>
      <c r="F17" s="55">
        <f>[89]GEN!AG17</f>
        <v>0</v>
      </c>
      <c r="G17" s="55">
        <f>[90]GEN!AG17</f>
        <v>0</v>
      </c>
      <c r="H17" s="55">
        <f>[91]GEN!AG17</f>
        <v>0</v>
      </c>
      <c r="I17" s="55">
        <f>[92]GEN!AG17</f>
        <v>0</v>
      </c>
      <c r="J17" s="55">
        <f>[93]GEN!AG17</f>
        <v>0</v>
      </c>
      <c r="K17" s="55"/>
      <c r="L17" s="55"/>
      <c r="M17" s="55"/>
      <c r="N17" s="2">
        <f t="shared" si="0"/>
        <v>1</v>
      </c>
    </row>
    <row r="18" spans="1:14" ht="12.75" x14ac:dyDescent="0.2">
      <c r="A18" s="57" t="s">
        <v>233</v>
      </c>
      <c r="B18" s="55">
        <f>[85]GEN!AG18</f>
        <v>6</v>
      </c>
      <c r="C18" s="55">
        <f>[86]GEN!AG18</f>
        <v>3</v>
      </c>
      <c r="D18" s="55">
        <f>[87]GEN!AG18</f>
        <v>6</v>
      </c>
      <c r="E18" s="55">
        <f>[88]GEN!AG18</f>
        <v>1</v>
      </c>
      <c r="F18" s="55">
        <f>[89]GEN!AG18</f>
        <v>1</v>
      </c>
      <c r="G18" s="55">
        <f>[90]GEN!AG18</f>
        <v>2</v>
      </c>
      <c r="H18" s="55">
        <f>[91]GEN!AG18</f>
        <v>0</v>
      </c>
      <c r="I18" s="55">
        <f>[92]GEN!AG18</f>
        <v>1</v>
      </c>
      <c r="J18" s="55">
        <f>[93]GEN!AG18</f>
        <v>0</v>
      </c>
      <c r="K18" s="55"/>
      <c r="L18" s="55"/>
      <c r="M18" s="55"/>
      <c r="N18" s="2">
        <f t="shared" si="0"/>
        <v>20</v>
      </c>
    </row>
    <row r="19" spans="1:14" ht="12.75" x14ac:dyDescent="0.2">
      <c r="A19" s="75" t="s">
        <v>272</v>
      </c>
      <c r="B19" s="55">
        <f>[85]GEN!AG19</f>
        <v>0</v>
      </c>
      <c r="C19" s="55">
        <f>[86]GEN!AG19</f>
        <v>0</v>
      </c>
      <c r="D19" s="55">
        <f>[87]GEN!AG19</f>
        <v>0</v>
      </c>
      <c r="E19" s="55">
        <f>[88]GEN!AG19</f>
        <v>1</v>
      </c>
      <c r="F19" s="55">
        <f>[89]GEN!AG19</f>
        <v>0</v>
      </c>
      <c r="G19" s="55">
        <f>[90]GEN!AG19</f>
        <v>0</v>
      </c>
      <c r="H19" s="55">
        <f>[91]GEN!AG19</f>
        <v>0</v>
      </c>
      <c r="I19" s="55">
        <f>[92]GEN!AG19</f>
        <v>0</v>
      </c>
      <c r="J19" s="55">
        <f>[93]GEN!AG19</f>
        <v>0</v>
      </c>
      <c r="K19" s="55"/>
      <c r="L19" s="55"/>
      <c r="M19" s="55"/>
      <c r="N19" s="2">
        <f t="shared" si="0"/>
        <v>1</v>
      </c>
    </row>
    <row r="20" spans="1:14" ht="12.75" x14ac:dyDescent="0.2">
      <c r="A20" s="56" t="s">
        <v>234</v>
      </c>
      <c r="B20" s="55">
        <f>[85]GEN!AG20</f>
        <v>1</v>
      </c>
      <c r="C20" s="55">
        <f>[86]GEN!AG20</f>
        <v>0</v>
      </c>
      <c r="D20" s="55">
        <f>[87]GEN!AG20</f>
        <v>1</v>
      </c>
      <c r="E20" s="55">
        <f>[88]GEN!AG20</f>
        <v>2</v>
      </c>
      <c r="F20" s="55">
        <f>[89]GEN!AG20</f>
        <v>1</v>
      </c>
      <c r="G20" s="55">
        <f>[90]GEN!AG20</f>
        <v>1</v>
      </c>
      <c r="H20" s="55">
        <f>[91]GEN!AG20</f>
        <v>2</v>
      </c>
      <c r="I20" s="55">
        <f>[92]GEN!AG20</f>
        <v>2</v>
      </c>
      <c r="J20" s="55">
        <f>[93]GEN!AG20</f>
        <v>0</v>
      </c>
      <c r="K20" s="55"/>
      <c r="L20" s="55"/>
      <c r="M20" s="55"/>
      <c r="N20" s="2">
        <f t="shared" si="0"/>
        <v>10</v>
      </c>
    </row>
    <row r="21" spans="1:14" ht="12.75" x14ac:dyDescent="0.2">
      <c r="A21" s="56" t="s">
        <v>274</v>
      </c>
      <c r="B21" s="55">
        <f>[85]GEN!AG21</f>
        <v>0</v>
      </c>
      <c r="C21" s="55">
        <f>[86]GEN!AG21</f>
        <v>0</v>
      </c>
      <c r="D21" s="55">
        <f>[87]GEN!AG21</f>
        <v>0</v>
      </c>
      <c r="E21" s="55">
        <f>[88]GEN!AG21</f>
        <v>0</v>
      </c>
      <c r="F21" s="55">
        <f>[89]GEN!AG21</f>
        <v>0</v>
      </c>
      <c r="G21" s="55">
        <f>[90]GEN!AG21</f>
        <v>0</v>
      </c>
      <c r="H21" s="55">
        <f>[91]GEN!AG21</f>
        <v>0</v>
      </c>
      <c r="I21" s="55">
        <f>[92]GEN!AG21</f>
        <v>0</v>
      </c>
      <c r="J21" s="55">
        <f>[93]GEN!AG21</f>
        <v>0</v>
      </c>
      <c r="K21" s="55"/>
      <c r="L21" s="55"/>
      <c r="M21" s="55"/>
      <c r="N21" s="2">
        <f t="shared" si="0"/>
        <v>0</v>
      </c>
    </row>
    <row r="22" spans="1:14" ht="12.75" x14ac:dyDescent="0.2">
      <c r="A22" s="78" t="s">
        <v>235</v>
      </c>
      <c r="B22" s="55">
        <f>[85]GEN!AG22</f>
        <v>1</v>
      </c>
      <c r="C22" s="55">
        <f>[86]GEN!AG22</f>
        <v>0</v>
      </c>
      <c r="D22" s="55">
        <f>[87]GEN!AG22</f>
        <v>0</v>
      </c>
      <c r="E22" s="55">
        <f>[88]GEN!AG22</f>
        <v>0</v>
      </c>
      <c r="F22" s="55">
        <f>[89]GEN!AG22</f>
        <v>0</v>
      </c>
      <c r="G22" s="55">
        <f>[90]GEN!AG22</f>
        <v>0</v>
      </c>
      <c r="H22" s="55">
        <f>[91]GEN!AG22</f>
        <v>0</v>
      </c>
      <c r="I22" s="55">
        <f>[92]GEN!AG22</f>
        <v>0</v>
      </c>
      <c r="J22" s="55">
        <f>[93]GEN!AG22</f>
        <v>0</v>
      </c>
      <c r="K22" s="55"/>
      <c r="L22" s="55"/>
      <c r="M22" s="55"/>
      <c r="N22" s="2">
        <f t="shared" si="0"/>
        <v>1</v>
      </c>
    </row>
    <row r="23" spans="1:14" ht="12.75" x14ac:dyDescent="0.2">
      <c r="A23" s="78" t="s">
        <v>236</v>
      </c>
      <c r="B23" s="55">
        <f>[85]GEN!AG23</f>
        <v>2</v>
      </c>
      <c r="C23" s="55">
        <f>[86]GEN!AG23</f>
        <v>1</v>
      </c>
      <c r="D23" s="55">
        <f>[87]GEN!AG23</f>
        <v>0</v>
      </c>
      <c r="E23" s="55">
        <f>[88]GEN!AG23</f>
        <v>0</v>
      </c>
      <c r="F23" s="55">
        <f>[89]GEN!AG23</f>
        <v>0</v>
      </c>
      <c r="G23" s="55">
        <f>[90]GEN!AG23</f>
        <v>0</v>
      </c>
      <c r="H23" s="55">
        <f>[91]GEN!AG23</f>
        <v>0</v>
      </c>
      <c r="I23" s="55">
        <f>[92]GEN!AG23</f>
        <v>0</v>
      </c>
      <c r="J23" s="55">
        <f>[93]GEN!AG23</f>
        <v>0</v>
      </c>
      <c r="K23" s="55"/>
      <c r="L23" s="55"/>
      <c r="M23" s="55"/>
      <c r="N23" s="2">
        <f t="shared" si="0"/>
        <v>3</v>
      </c>
    </row>
    <row r="24" spans="1:14" ht="12.75" x14ac:dyDescent="0.2">
      <c r="A24" s="78" t="s">
        <v>258</v>
      </c>
      <c r="B24" s="55">
        <f>[85]GEN!AG24</f>
        <v>0</v>
      </c>
      <c r="C24" s="55">
        <f>[86]GEN!AG24</f>
        <v>0</v>
      </c>
      <c r="D24" s="55">
        <f>[87]GEN!AG24</f>
        <v>0</v>
      </c>
      <c r="E24" s="55">
        <f>[88]GEN!AG24</f>
        <v>0</v>
      </c>
      <c r="F24" s="55">
        <f>[89]GEN!AG24</f>
        <v>0</v>
      </c>
      <c r="G24" s="55">
        <f>[90]GEN!AG24</f>
        <v>0</v>
      </c>
      <c r="H24" s="55">
        <f>[91]GEN!AG24</f>
        <v>0</v>
      </c>
      <c r="I24" s="55">
        <f>[92]GEN!AG24</f>
        <v>0</v>
      </c>
      <c r="J24" s="55">
        <f>[93]GEN!AG24</f>
        <v>0</v>
      </c>
      <c r="K24" s="55"/>
      <c r="L24" s="55"/>
      <c r="M24" s="55"/>
      <c r="N24" s="2">
        <f t="shared" si="0"/>
        <v>0</v>
      </c>
    </row>
    <row r="25" spans="1:14" ht="12.75" x14ac:dyDescent="0.2">
      <c r="A25" s="78" t="s">
        <v>237</v>
      </c>
      <c r="B25" s="55">
        <f>[85]GEN!AG25</f>
        <v>8</v>
      </c>
      <c r="C25" s="55">
        <f>[86]GEN!AG25</f>
        <v>2</v>
      </c>
      <c r="D25" s="55">
        <f>[87]GEN!AG25</f>
        <v>3</v>
      </c>
      <c r="E25" s="55">
        <f>[88]GEN!AG25</f>
        <v>7</v>
      </c>
      <c r="F25" s="55">
        <f>[89]GEN!AG25</f>
        <v>1</v>
      </c>
      <c r="G25" s="55">
        <f>[90]GEN!AG25</f>
        <v>1</v>
      </c>
      <c r="H25" s="55">
        <f>[91]GEN!AG25</f>
        <v>7</v>
      </c>
      <c r="I25" s="55">
        <f>[92]GEN!AG25</f>
        <v>5</v>
      </c>
      <c r="J25" s="55">
        <f>[93]GEN!AG25</f>
        <v>2</v>
      </c>
      <c r="K25" s="55"/>
      <c r="L25" s="55"/>
      <c r="M25" s="55"/>
      <c r="N25" s="2">
        <f t="shared" si="0"/>
        <v>36</v>
      </c>
    </row>
    <row r="26" spans="1:14" ht="12.75" x14ac:dyDescent="0.2">
      <c r="A26" s="78" t="s">
        <v>273</v>
      </c>
      <c r="B26" s="55">
        <f>[85]GEN!AG26</f>
        <v>3</v>
      </c>
      <c r="C26" s="55">
        <f>[86]GEN!AG26</f>
        <v>7</v>
      </c>
      <c r="D26" s="55">
        <f>[87]GEN!AG26</f>
        <v>2</v>
      </c>
      <c r="E26" s="55">
        <f>[88]GEN!AG26</f>
        <v>4</v>
      </c>
      <c r="F26" s="55">
        <f>[89]GEN!AG26</f>
        <v>0</v>
      </c>
      <c r="G26" s="55">
        <f>[90]GEN!AG26</f>
        <v>1</v>
      </c>
      <c r="H26" s="55">
        <f>[91]GEN!AG26</f>
        <v>0</v>
      </c>
      <c r="I26" s="55">
        <f>[92]GEN!AG26</f>
        <v>0</v>
      </c>
      <c r="J26" s="55">
        <f>[93]GEN!AG26</f>
        <v>0</v>
      </c>
      <c r="K26" s="55"/>
      <c r="L26" s="55"/>
      <c r="M26" s="55"/>
      <c r="N26" s="2">
        <f t="shared" si="0"/>
        <v>17</v>
      </c>
    </row>
    <row r="27" spans="1:14" ht="12.75" x14ac:dyDescent="0.2">
      <c r="A27" s="78" t="s">
        <v>239</v>
      </c>
      <c r="B27" s="55">
        <f>[85]GEN!AG27</f>
        <v>0</v>
      </c>
      <c r="C27" s="55">
        <f>[86]GEN!AG27</f>
        <v>0</v>
      </c>
      <c r="D27" s="55">
        <f>[87]GEN!AG27</f>
        <v>0</v>
      </c>
      <c r="E27" s="55">
        <f>[88]GEN!AG27</f>
        <v>0</v>
      </c>
      <c r="F27" s="55">
        <f>[89]GEN!AG27</f>
        <v>0</v>
      </c>
      <c r="G27" s="55">
        <f>[90]GEN!AG27</f>
        <v>0</v>
      </c>
      <c r="H27" s="55">
        <f>[91]GEN!AG27</f>
        <v>0</v>
      </c>
      <c r="I27" s="55">
        <f>[92]GEN!AG27</f>
        <v>0</v>
      </c>
      <c r="J27" s="55">
        <f>[93]GEN!AG27</f>
        <v>0</v>
      </c>
      <c r="K27" s="55"/>
      <c r="L27" s="55"/>
      <c r="M27" s="55"/>
      <c r="N27" s="2">
        <f t="shared" si="0"/>
        <v>0</v>
      </c>
    </row>
    <row r="28" spans="1:14" ht="12.75" x14ac:dyDescent="0.2">
      <c r="A28" s="78" t="s">
        <v>241</v>
      </c>
      <c r="B28" s="55">
        <f>[85]GEN!AG28</f>
        <v>1</v>
      </c>
      <c r="C28" s="55">
        <f>[86]GEN!AG28</f>
        <v>0</v>
      </c>
      <c r="D28" s="55">
        <f>[87]GEN!AG28</f>
        <v>0</v>
      </c>
      <c r="E28" s="55">
        <f>[88]GEN!AG28</f>
        <v>0</v>
      </c>
      <c r="F28" s="55">
        <f>[89]GEN!AG28</f>
        <v>0</v>
      </c>
      <c r="G28" s="55">
        <f>[90]GEN!AG28</f>
        <v>0</v>
      </c>
      <c r="H28" s="55">
        <f>[91]GEN!AG28</f>
        <v>0</v>
      </c>
      <c r="I28" s="55">
        <f>[92]GEN!AG28</f>
        <v>1</v>
      </c>
      <c r="J28" s="55">
        <f>[93]GEN!AG28</f>
        <v>0</v>
      </c>
      <c r="K28" s="55"/>
      <c r="L28" s="55"/>
      <c r="M28" s="55"/>
      <c r="N28" s="2">
        <f t="shared" si="0"/>
        <v>2</v>
      </c>
    </row>
    <row r="29" spans="1:14" ht="12.75" x14ac:dyDescent="0.2">
      <c r="A29" s="78" t="s">
        <v>259</v>
      </c>
      <c r="B29" s="55">
        <f>[85]GEN!AG29</f>
        <v>0</v>
      </c>
      <c r="C29" s="55">
        <f>[86]GEN!AG29</f>
        <v>0</v>
      </c>
      <c r="D29" s="55">
        <f>[87]GEN!AG29</f>
        <v>0</v>
      </c>
      <c r="E29" s="55">
        <f>[88]GEN!AG29</f>
        <v>0</v>
      </c>
      <c r="F29" s="55">
        <f>[89]GEN!AG29</f>
        <v>0</v>
      </c>
      <c r="G29" s="55">
        <f>[90]GEN!AG29</f>
        <v>0</v>
      </c>
      <c r="H29" s="55">
        <f>[91]GEN!AG29</f>
        <v>0</v>
      </c>
      <c r="I29" s="55">
        <f>[92]GEN!AG29</f>
        <v>0</v>
      </c>
      <c r="J29" s="55">
        <f>[93]GEN!AG29</f>
        <v>0</v>
      </c>
      <c r="K29" s="55"/>
      <c r="L29" s="55"/>
      <c r="M29" s="55"/>
      <c r="N29" s="2">
        <f t="shared" si="0"/>
        <v>0</v>
      </c>
    </row>
    <row r="30" spans="1:14" ht="12.75" x14ac:dyDescent="0.2">
      <c r="A30" s="59" t="s">
        <v>242</v>
      </c>
      <c r="B30" s="55">
        <f>[85]GEN!AG30</f>
        <v>1</v>
      </c>
      <c r="C30" s="55">
        <f>[86]GEN!AG30</f>
        <v>2</v>
      </c>
      <c r="D30" s="55">
        <f>[87]GEN!AG30</f>
        <v>2</v>
      </c>
      <c r="E30" s="55">
        <f>[88]GEN!AG30</f>
        <v>0</v>
      </c>
      <c r="F30" s="55">
        <f>[89]GEN!AG30</f>
        <v>0</v>
      </c>
      <c r="G30" s="55">
        <f>[90]GEN!AG30</f>
        <v>0</v>
      </c>
      <c r="H30" s="55">
        <f>[91]GEN!AG30</f>
        <v>0</v>
      </c>
      <c r="I30" s="55">
        <f>[92]GEN!AG30</f>
        <v>2</v>
      </c>
      <c r="J30" s="55">
        <f>[93]GEN!AG30</f>
        <v>0</v>
      </c>
      <c r="K30" s="55"/>
      <c r="L30" s="55"/>
      <c r="M30" s="55"/>
      <c r="N30" s="2">
        <f t="shared" si="0"/>
        <v>7</v>
      </c>
    </row>
    <row r="31" spans="1:14" ht="12.75" x14ac:dyDescent="0.2">
      <c r="A31" s="97" t="s">
        <v>243</v>
      </c>
      <c r="B31" s="55">
        <f>[85]GEN!AG31</f>
        <v>0</v>
      </c>
      <c r="C31" s="55">
        <f>[86]GEN!AG31</f>
        <v>0</v>
      </c>
      <c r="D31" s="55">
        <f>[87]GEN!AG31</f>
        <v>1</v>
      </c>
      <c r="E31" s="55">
        <f>[88]GEN!AG31</f>
        <v>0</v>
      </c>
      <c r="F31" s="55">
        <f>[89]GEN!AG31</f>
        <v>0</v>
      </c>
      <c r="G31" s="55">
        <f>[90]GEN!AG31</f>
        <v>0</v>
      </c>
      <c r="H31" s="55">
        <f>[91]GEN!AG31</f>
        <v>0</v>
      </c>
      <c r="I31" s="55">
        <f>[92]GEN!AG31</f>
        <v>0</v>
      </c>
      <c r="J31" s="55">
        <f>[93]GEN!AG31</f>
        <v>0</v>
      </c>
      <c r="K31" s="55"/>
      <c r="L31" s="55"/>
      <c r="M31" s="55"/>
      <c r="N31" s="2">
        <f t="shared" si="0"/>
        <v>1</v>
      </c>
    </row>
    <row r="32" spans="1:14" ht="12.75" x14ac:dyDescent="0.2">
      <c r="A32" s="65" t="s">
        <v>244</v>
      </c>
      <c r="B32" s="55">
        <f>[85]GEN!AG32</f>
        <v>10</v>
      </c>
      <c r="C32" s="55">
        <f>[86]GEN!AG32</f>
        <v>6</v>
      </c>
      <c r="D32" s="55">
        <f>[87]GEN!AG32</f>
        <v>4</v>
      </c>
      <c r="E32" s="55">
        <f>[88]GEN!AG32</f>
        <v>4</v>
      </c>
      <c r="F32" s="55">
        <f>[89]GEN!AG32</f>
        <v>9</v>
      </c>
      <c r="G32" s="55">
        <f>[90]GEN!AG32</f>
        <v>14</v>
      </c>
      <c r="H32" s="55">
        <f>[91]GEN!AG32</f>
        <v>24</v>
      </c>
      <c r="I32" s="55">
        <f>[92]GEN!AG32</f>
        <v>30</v>
      </c>
      <c r="J32" s="55">
        <f>[93]GEN!AG32</f>
        <v>3</v>
      </c>
      <c r="K32" s="55"/>
      <c r="L32" s="55"/>
      <c r="M32" s="55"/>
      <c r="N32" s="2">
        <f t="shared" si="0"/>
        <v>104</v>
      </c>
    </row>
    <row r="33" spans="1:32" ht="12.75" x14ac:dyDescent="0.2">
      <c r="A33" s="59" t="s">
        <v>264</v>
      </c>
      <c r="B33" s="55">
        <f>[85]GEN!AG33</f>
        <v>34</v>
      </c>
      <c r="C33" s="55">
        <f>[86]GEN!AG33</f>
        <v>43</v>
      </c>
      <c r="D33" s="55">
        <f>[87]GEN!AG33</f>
        <v>39</v>
      </c>
      <c r="E33" s="55">
        <f>[88]GEN!AG33</f>
        <v>28</v>
      </c>
      <c r="F33" s="55">
        <f>[89]GEN!AG33</f>
        <v>4</v>
      </c>
      <c r="G33" s="55">
        <f>[90]GEN!AG33</f>
        <v>4</v>
      </c>
      <c r="H33" s="55">
        <f>[91]GEN!AG33</f>
        <v>1</v>
      </c>
      <c r="I33" s="55">
        <f>[92]GEN!AG33</f>
        <v>4</v>
      </c>
      <c r="J33" s="55">
        <f>[93]GEN!AG33</f>
        <v>0</v>
      </c>
      <c r="K33" s="55"/>
      <c r="L33" s="55"/>
      <c r="M33" s="55"/>
      <c r="N33" s="2">
        <f t="shared" si="0"/>
        <v>157</v>
      </c>
    </row>
    <row r="34" spans="1:32" ht="12.75" x14ac:dyDescent="0.2">
      <c r="A34" s="53" t="s">
        <v>30</v>
      </c>
      <c r="B34" s="55">
        <f>[85]GEN!AG34</f>
        <v>2</v>
      </c>
      <c r="C34" s="55">
        <f>[86]GEN!AG34</f>
        <v>1</v>
      </c>
      <c r="D34" s="55">
        <f>[87]GEN!AG34</f>
        <v>3</v>
      </c>
      <c r="E34" s="55">
        <f>[88]GEN!AG34</f>
        <v>4</v>
      </c>
      <c r="F34" s="55">
        <f>[89]GEN!AG34</f>
        <v>1</v>
      </c>
      <c r="G34" s="55">
        <f>[90]GEN!AG34</f>
        <v>2</v>
      </c>
      <c r="H34" s="55">
        <f>[91]GEN!AG34</f>
        <v>5</v>
      </c>
      <c r="I34" s="55">
        <f>[92]GEN!AG34</f>
        <v>2</v>
      </c>
      <c r="J34" s="55">
        <f>[93]GEN!AG34</f>
        <v>0</v>
      </c>
      <c r="K34" s="55"/>
      <c r="L34" s="55"/>
      <c r="M34" s="55"/>
      <c r="N34" s="2">
        <f t="shared" si="0"/>
        <v>20</v>
      </c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</row>
    <row r="35" spans="1:32" ht="12.75" x14ac:dyDescent="0.2">
      <c r="A35" s="65" t="s">
        <v>76</v>
      </c>
      <c r="B35" s="55">
        <f>[85]GEN!AG35</f>
        <v>4</v>
      </c>
      <c r="C35" s="55">
        <f>[86]GEN!AG35</f>
        <v>3</v>
      </c>
      <c r="D35" s="55">
        <f>[87]GEN!AG35</f>
        <v>3</v>
      </c>
      <c r="E35" s="55">
        <f>[88]GEN!AG35</f>
        <v>6</v>
      </c>
      <c r="F35" s="55">
        <f>[89]GEN!AG35</f>
        <v>8</v>
      </c>
      <c r="G35" s="55">
        <f>[90]GEN!AG35</f>
        <v>14</v>
      </c>
      <c r="H35" s="55">
        <f>[91]GEN!AG35</f>
        <v>8</v>
      </c>
      <c r="I35" s="55">
        <f>[92]GEN!AG35</f>
        <v>5</v>
      </c>
      <c r="J35" s="55">
        <f>[93]GEN!AG35</f>
        <v>8</v>
      </c>
      <c r="K35" s="55"/>
      <c r="L35" s="55"/>
      <c r="M35" s="55"/>
      <c r="N35" s="2">
        <f t="shared" si="0"/>
        <v>59</v>
      </c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</row>
    <row r="36" spans="1:32" ht="12.75" x14ac:dyDescent="0.2">
      <c r="A36" s="53" t="s">
        <v>31</v>
      </c>
      <c r="B36" s="55">
        <f>[85]GEN!AG36</f>
        <v>79</v>
      </c>
      <c r="C36" s="55">
        <f>[86]GEN!AG36</f>
        <v>70</v>
      </c>
      <c r="D36" s="55">
        <f>[87]GEN!AG36</f>
        <v>54</v>
      </c>
      <c r="E36" s="55">
        <f>[88]GEN!AG36</f>
        <v>79</v>
      </c>
      <c r="F36" s="55">
        <f>[89]GEN!AG36</f>
        <v>76</v>
      </c>
      <c r="G36" s="55">
        <f>[90]GEN!AG36</f>
        <v>82</v>
      </c>
      <c r="H36" s="55">
        <f>[91]GEN!AG36</f>
        <v>72</v>
      </c>
      <c r="I36" s="55">
        <f>[92]GEN!AG36</f>
        <v>49</v>
      </c>
      <c r="J36" s="55">
        <f>[93]GEN!AG36</f>
        <v>28</v>
      </c>
      <c r="K36" s="55"/>
      <c r="L36" s="55"/>
      <c r="M36" s="55"/>
      <c r="N36" s="2">
        <f t="shared" si="0"/>
        <v>589</v>
      </c>
    </row>
    <row r="37" spans="1:32" ht="12.75" x14ac:dyDescent="0.2">
      <c r="A37" s="53" t="s">
        <v>33</v>
      </c>
      <c r="B37" s="55">
        <f>[85]GEN!AG37</f>
        <v>14</v>
      </c>
      <c r="C37" s="55">
        <f>[86]GEN!AG37</f>
        <v>11</v>
      </c>
      <c r="D37" s="55">
        <f>[87]GEN!AG37</f>
        <v>13</v>
      </c>
      <c r="E37" s="55">
        <f>[88]GEN!AG37</f>
        <v>9</v>
      </c>
      <c r="F37" s="55">
        <f>[89]GEN!AG37</f>
        <v>6</v>
      </c>
      <c r="G37" s="55">
        <f>[90]GEN!AG37</f>
        <v>9</v>
      </c>
      <c r="H37" s="55">
        <f>[91]GEN!AG37</f>
        <v>10</v>
      </c>
      <c r="I37" s="55">
        <f>[92]GEN!AG37</f>
        <v>18</v>
      </c>
      <c r="J37" s="55">
        <f>[93]GEN!AG37</f>
        <v>3</v>
      </c>
      <c r="K37" s="55"/>
      <c r="L37" s="55"/>
      <c r="M37" s="55"/>
      <c r="N37" s="2">
        <f t="shared" si="0"/>
        <v>93</v>
      </c>
    </row>
    <row r="38" spans="1:32" ht="12.75" x14ac:dyDescent="0.2">
      <c r="A38" s="53" t="s">
        <v>35</v>
      </c>
      <c r="B38" s="55">
        <f>[85]GEN!AG38</f>
        <v>2</v>
      </c>
      <c r="C38" s="55">
        <f>[86]GEN!AG38</f>
        <v>4</v>
      </c>
      <c r="D38" s="55">
        <f>[87]GEN!AG38</f>
        <v>0</v>
      </c>
      <c r="E38" s="55">
        <f>[88]GEN!AG38</f>
        <v>4</v>
      </c>
      <c r="F38" s="55">
        <f>[89]GEN!AG38</f>
        <v>4</v>
      </c>
      <c r="G38" s="55">
        <f>[90]GEN!AG38</f>
        <v>2</v>
      </c>
      <c r="H38" s="55">
        <f>[91]GEN!AG38</f>
        <v>8</v>
      </c>
      <c r="I38" s="55">
        <f>[92]GEN!AG38</f>
        <v>2</v>
      </c>
      <c r="J38" s="55">
        <f>[93]GEN!AG38</f>
        <v>1</v>
      </c>
      <c r="K38" s="55"/>
      <c r="L38" s="55"/>
      <c r="M38" s="55"/>
      <c r="N38" s="2">
        <f t="shared" si="0"/>
        <v>27</v>
      </c>
    </row>
    <row r="39" spans="1:32" ht="12.75" x14ac:dyDescent="0.2">
      <c r="A39" s="58" t="s">
        <v>263</v>
      </c>
      <c r="B39" s="55">
        <f>[85]GEN!AG39</f>
        <v>2</v>
      </c>
      <c r="C39" s="55">
        <f>[86]GEN!AG39</f>
        <v>0</v>
      </c>
      <c r="D39" s="55">
        <f>[87]GEN!AG39</f>
        <v>1</v>
      </c>
      <c r="E39" s="55">
        <f>[88]GEN!AG39</f>
        <v>1</v>
      </c>
      <c r="F39" s="55">
        <f>[89]GEN!AG39</f>
        <v>0</v>
      </c>
      <c r="G39" s="55">
        <f>[90]GEN!AG39</f>
        <v>0</v>
      </c>
      <c r="H39" s="55">
        <f>[91]GEN!AG39</f>
        <v>0</v>
      </c>
      <c r="I39" s="55">
        <f>[92]GEN!AG39</f>
        <v>0</v>
      </c>
      <c r="J39" s="55">
        <f>[93]GEN!AG39</f>
        <v>0</v>
      </c>
      <c r="K39" s="55"/>
      <c r="L39" s="55"/>
      <c r="M39" s="55"/>
      <c r="N39" s="2">
        <f t="shared" si="0"/>
        <v>4</v>
      </c>
    </row>
    <row r="40" spans="1:32" ht="12.75" x14ac:dyDescent="0.2">
      <c r="A40" s="65" t="s">
        <v>262</v>
      </c>
      <c r="B40" s="55">
        <f>[85]GEN!AG40</f>
        <v>1</v>
      </c>
      <c r="C40" s="55">
        <f>[86]GEN!AG40</f>
        <v>0</v>
      </c>
      <c r="D40" s="55">
        <f>[87]GEN!AG40</f>
        <v>0</v>
      </c>
      <c r="E40" s="55">
        <f>[88]GEN!AG40</f>
        <v>0</v>
      </c>
      <c r="F40" s="55">
        <f>[89]GEN!AG40</f>
        <v>0</v>
      </c>
      <c r="G40" s="55">
        <f>[90]GEN!AG40</f>
        <v>0</v>
      </c>
      <c r="H40" s="55">
        <f>[91]GEN!AG40</f>
        <v>0</v>
      </c>
      <c r="I40" s="55">
        <f>[92]GEN!AG40</f>
        <v>0</v>
      </c>
      <c r="J40" s="55">
        <f>[93]GEN!AG40</f>
        <v>0</v>
      </c>
      <c r="K40" s="55"/>
      <c r="L40" s="55"/>
      <c r="M40" s="55"/>
      <c r="N40" s="2">
        <f t="shared" si="0"/>
        <v>1</v>
      </c>
    </row>
    <row r="41" spans="1:32" ht="12.75" x14ac:dyDescent="0.2">
      <c r="A41" s="53" t="s">
        <v>261</v>
      </c>
      <c r="B41" s="55">
        <f>[85]GEN!AG41</f>
        <v>3</v>
      </c>
      <c r="C41" s="55">
        <f>[86]GEN!AG41</f>
        <v>6</v>
      </c>
      <c r="D41" s="55">
        <f>[87]GEN!AG41</f>
        <v>14</v>
      </c>
      <c r="E41" s="55">
        <f>[88]GEN!AG41</f>
        <v>3</v>
      </c>
      <c r="F41" s="55">
        <f>[89]GEN!AG41</f>
        <v>14</v>
      </c>
      <c r="G41" s="55">
        <f>[90]GEN!AG41</f>
        <v>12</v>
      </c>
      <c r="H41" s="55">
        <f>[91]GEN!AG41</f>
        <v>5</v>
      </c>
      <c r="I41" s="55">
        <f>[92]GEN!AG41</f>
        <v>9</v>
      </c>
      <c r="J41" s="55">
        <f>[93]GEN!AG41</f>
        <v>0</v>
      </c>
      <c r="K41" s="55"/>
      <c r="L41" s="55"/>
      <c r="M41" s="55"/>
      <c r="N41" s="2">
        <f t="shared" si="0"/>
        <v>66</v>
      </c>
    </row>
    <row r="42" spans="1:32" ht="12.75" x14ac:dyDescent="0.2">
      <c r="A42" s="53" t="s">
        <v>248</v>
      </c>
      <c r="B42" s="55">
        <f>[85]GEN!AG42</f>
        <v>8</v>
      </c>
      <c r="C42" s="55">
        <f>[86]GEN!AG42</f>
        <v>3</v>
      </c>
      <c r="D42" s="55">
        <f>[87]GEN!AG42</f>
        <v>1</v>
      </c>
      <c r="E42" s="55">
        <f>[88]GEN!AG42</f>
        <v>1</v>
      </c>
      <c r="F42" s="55">
        <f>[89]GEN!AG42</f>
        <v>3</v>
      </c>
      <c r="G42" s="55">
        <f>[90]GEN!AG42</f>
        <v>6</v>
      </c>
      <c r="H42" s="55">
        <f>[91]GEN!AG42</f>
        <v>8</v>
      </c>
      <c r="I42" s="55">
        <f>[92]GEN!AG42</f>
        <v>4</v>
      </c>
      <c r="J42" s="55">
        <f>[93]GEN!AG42</f>
        <v>1</v>
      </c>
      <c r="K42" s="55"/>
      <c r="L42" s="55"/>
      <c r="M42" s="55"/>
      <c r="N42" s="2">
        <f t="shared" si="0"/>
        <v>35</v>
      </c>
    </row>
    <row r="43" spans="1:32" ht="12.75" x14ac:dyDescent="0.2">
      <c r="A43" s="53" t="s">
        <v>221</v>
      </c>
      <c r="B43" s="55">
        <f>[85]GEN!AG43</f>
        <v>0</v>
      </c>
      <c r="C43" s="55">
        <f>[86]GEN!AG43</f>
        <v>0</v>
      </c>
      <c r="D43" s="55">
        <f>[87]GEN!AG43</f>
        <v>0</v>
      </c>
      <c r="E43" s="55">
        <f>[88]GEN!AG43</f>
        <v>0</v>
      </c>
      <c r="F43" s="55">
        <f>[89]GEN!AG43</f>
        <v>0</v>
      </c>
      <c r="G43" s="55">
        <f>[90]GEN!AG43</f>
        <v>0</v>
      </c>
      <c r="H43" s="55">
        <f>[91]GEN!AG43</f>
        <v>0</v>
      </c>
      <c r="I43" s="55">
        <f>[92]GEN!AG43</f>
        <v>0</v>
      </c>
      <c r="J43" s="55">
        <f>[93]GEN!AG43</f>
        <v>0</v>
      </c>
      <c r="K43" s="55"/>
      <c r="L43" s="55"/>
      <c r="M43" s="55"/>
      <c r="N43" s="2">
        <f t="shared" si="0"/>
        <v>0</v>
      </c>
    </row>
    <row r="44" spans="1:32" ht="12.75" x14ac:dyDescent="0.2">
      <c r="A44" s="58" t="s">
        <v>249</v>
      </c>
      <c r="B44" s="55">
        <f>[85]GEN!AG44</f>
        <v>0</v>
      </c>
      <c r="C44" s="55">
        <f>[86]GEN!AG44</f>
        <v>0</v>
      </c>
      <c r="D44" s="55">
        <f>[87]GEN!AG44</f>
        <v>0</v>
      </c>
      <c r="E44" s="55">
        <f>[88]GEN!AG44</f>
        <v>0</v>
      </c>
      <c r="F44" s="55">
        <f>[89]GEN!AG44</f>
        <v>0</v>
      </c>
      <c r="G44" s="55">
        <f>[90]GEN!AG44</f>
        <v>0</v>
      </c>
      <c r="H44" s="55">
        <f>[91]GEN!AG44</f>
        <v>0</v>
      </c>
      <c r="I44" s="55">
        <f>[92]GEN!AG44</f>
        <v>0</v>
      </c>
      <c r="J44" s="55">
        <f>[93]GEN!AG44</f>
        <v>0</v>
      </c>
      <c r="K44" s="55"/>
      <c r="L44" s="55"/>
      <c r="M44" s="55"/>
      <c r="N44" s="2">
        <f t="shared" si="0"/>
        <v>0</v>
      </c>
    </row>
    <row r="45" spans="1:32" ht="12.75" x14ac:dyDescent="0.2">
      <c r="A45" s="53" t="s">
        <v>268</v>
      </c>
      <c r="B45" s="55">
        <f>[85]GEN!AG45</f>
        <v>0</v>
      </c>
      <c r="C45" s="55">
        <f>[86]GEN!AG45</f>
        <v>0</v>
      </c>
      <c r="D45" s="55">
        <f>[87]GEN!AG45</f>
        <v>0</v>
      </c>
      <c r="E45" s="55">
        <f>[88]GEN!AG45</f>
        <v>0</v>
      </c>
      <c r="F45" s="55">
        <f>[89]GEN!AG45</f>
        <v>0</v>
      </c>
      <c r="G45" s="55">
        <f>[90]GEN!AG45</f>
        <v>1</v>
      </c>
      <c r="H45" s="55">
        <f>[91]GEN!AG45</f>
        <v>0</v>
      </c>
      <c r="I45" s="55">
        <f>[92]GEN!AG45</f>
        <v>0</v>
      </c>
      <c r="J45" s="55">
        <f>[93]GEN!AG45</f>
        <v>0</v>
      </c>
      <c r="K45" s="55"/>
      <c r="L45" s="55"/>
      <c r="M45" s="55"/>
      <c r="N45" s="2">
        <f t="shared" si="0"/>
        <v>1</v>
      </c>
    </row>
    <row r="46" spans="1:32" ht="12.75" x14ac:dyDescent="0.2">
      <c r="A46" s="53" t="s">
        <v>121</v>
      </c>
      <c r="B46" s="55">
        <f>[85]GEN!AG46</f>
        <v>0</v>
      </c>
      <c r="C46" s="55">
        <f>[86]GEN!AG46</f>
        <v>0</v>
      </c>
      <c r="D46" s="55">
        <f>[87]GEN!AG46</f>
        <v>0</v>
      </c>
      <c r="E46" s="55">
        <f>[88]GEN!AG46</f>
        <v>1</v>
      </c>
      <c r="F46" s="55">
        <f>[89]GEN!AG46</f>
        <v>0</v>
      </c>
      <c r="G46" s="55">
        <f>[90]GEN!AG46</f>
        <v>0</v>
      </c>
      <c r="H46" s="55">
        <f>[91]GEN!AG46</f>
        <v>0</v>
      </c>
      <c r="I46" s="55">
        <f>[92]GEN!AG46</f>
        <v>0</v>
      </c>
      <c r="J46" s="55">
        <f>[93]GEN!AG46</f>
        <v>0</v>
      </c>
      <c r="K46" s="55"/>
      <c r="L46" s="55"/>
      <c r="M46" s="55"/>
      <c r="N46" s="2">
        <f t="shared" si="0"/>
        <v>1</v>
      </c>
    </row>
    <row r="47" spans="1:32" ht="12.75" x14ac:dyDescent="0.2">
      <c r="A47" s="58" t="s">
        <v>260</v>
      </c>
      <c r="B47" s="55">
        <f>[85]GEN!AG47</f>
        <v>0</v>
      </c>
      <c r="C47" s="55">
        <f>[86]GEN!AG47</f>
        <v>1</v>
      </c>
      <c r="D47" s="55">
        <f>[87]GEN!AG47</f>
        <v>1</v>
      </c>
      <c r="E47" s="55">
        <f>[88]GEN!AG47</f>
        <v>1</v>
      </c>
      <c r="F47" s="55">
        <f>[89]GEN!AG47</f>
        <v>0</v>
      </c>
      <c r="G47" s="55">
        <f>[90]GEN!AG47</f>
        <v>1</v>
      </c>
      <c r="H47" s="55">
        <f>[91]GEN!AG47</f>
        <v>0</v>
      </c>
      <c r="I47" s="55">
        <f>[92]GEN!AG47</f>
        <v>1</v>
      </c>
      <c r="J47" s="55">
        <f>[93]GEN!AG47</f>
        <v>0</v>
      </c>
      <c r="K47" s="55"/>
      <c r="L47" s="55"/>
      <c r="M47" s="55"/>
      <c r="N47" s="2">
        <f t="shared" si="0"/>
        <v>5</v>
      </c>
    </row>
    <row r="48" spans="1:32" ht="12.75" x14ac:dyDescent="0.2">
      <c r="A48" s="57" t="s">
        <v>251</v>
      </c>
      <c r="B48" s="55">
        <f>[85]GEN!AG48</f>
        <v>0</v>
      </c>
      <c r="C48" s="55">
        <f>[86]GEN!AG48</f>
        <v>3</v>
      </c>
      <c r="D48" s="55">
        <f>[87]GEN!AG48</f>
        <v>6</v>
      </c>
      <c r="E48" s="55">
        <f>[88]GEN!AG48</f>
        <v>3</v>
      </c>
      <c r="F48" s="55">
        <f>[89]GEN!AG48</f>
        <v>2</v>
      </c>
      <c r="G48" s="55">
        <f>[90]GEN!AG48</f>
        <v>5</v>
      </c>
      <c r="H48" s="55">
        <f>[91]GEN!AG48</f>
        <v>2</v>
      </c>
      <c r="I48" s="55">
        <f>[92]GEN!AG48</f>
        <v>3</v>
      </c>
      <c r="J48" s="55">
        <f>[93]GEN!AG48</f>
        <v>0</v>
      </c>
      <c r="K48" s="55"/>
      <c r="L48" s="55"/>
      <c r="M48" s="55"/>
      <c r="N48" s="2">
        <f t="shared" si="0"/>
        <v>24</v>
      </c>
    </row>
    <row r="49" spans="1:14" ht="12.75" x14ac:dyDescent="0.2">
      <c r="A49" s="53" t="s">
        <v>37</v>
      </c>
      <c r="B49" s="55">
        <f>[85]GEN!AG49</f>
        <v>32</v>
      </c>
      <c r="C49" s="55">
        <f>[86]GEN!AG49</f>
        <v>24</v>
      </c>
      <c r="D49" s="55">
        <f>[87]GEN!AG49</f>
        <v>40</v>
      </c>
      <c r="E49" s="55">
        <f>[88]GEN!AG49</f>
        <v>27</v>
      </c>
      <c r="F49" s="55">
        <f>[89]GEN!AG49</f>
        <v>8</v>
      </c>
      <c r="G49" s="55">
        <f>[90]GEN!AG49</f>
        <v>6</v>
      </c>
      <c r="H49" s="55">
        <f>[91]GEN!AG49</f>
        <v>9</v>
      </c>
      <c r="I49" s="55">
        <f>[92]GEN!AG49</f>
        <v>4</v>
      </c>
      <c r="J49" s="55">
        <f>[93]GEN!AG49</f>
        <v>5</v>
      </c>
      <c r="K49" s="55"/>
      <c r="L49" s="55"/>
      <c r="M49" s="55"/>
      <c r="N49" s="2">
        <f t="shared" si="0"/>
        <v>155</v>
      </c>
    </row>
    <row r="50" spans="1:14" ht="12.75" x14ac:dyDescent="0.2">
      <c r="A50" s="54" t="s">
        <v>253</v>
      </c>
      <c r="B50" s="55">
        <f>[85]GEN!AG50</f>
        <v>0</v>
      </c>
      <c r="C50" s="55">
        <f>[86]GEN!AG50</f>
        <v>0</v>
      </c>
      <c r="D50" s="55">
        <f>[87]GEN!AG50</f>
        <v>0</v>
      </c>
      <c r="E50" s="55">
        <f>[88]GEN!AG50</f>
        <v>0</v>
      </c>
      <c r="F50" s="55">
        <f>[89]GEN!AG50</f>
        <v>0</v>
      </c>
      <c r="G50" s="55">
        <f>[90]GEN!AG50</f>
        <v>2</v>
      </c>
      <c r="H50" s="55">
        <f>[91]GEN!AG50</f>
        <v>2</v>
      </c>
      <c r="I50" s="55">
        <f>[92]GEN!AG50</f>
        <v>0</v>
      </c>
      <c r="J50" s="55">
        <f>[93]GEN!AG50</f>
        <v>0</v>
      </c>
      <c r="K50" s="55"/>
      <c r="L50" s="55"/>
      <c r="M50" s="55"/>
      <c r="N50" s="2">
        <f t="shared" si="0"/>
        <v>4</v>
      </c>
    </row>
    <row r="51" spans="1:14" ht="12.75" x14ac:dyDescent="0.2">
      <c r="A51" s="54" t="s">
        <v>269</v>
      </c>
      <c r="B51" s="55">
        <f>[85]GEN!AG51</f>
        <v>0</v>
      </c>
      <c r="C51" s="55">
        <f>[86]GEN!AG51</f>
        <v>0</v>
      </c>
      <c r="D51" s="55">
        <f>[87]GEN!AG51</f>
        <v>0</v>
      </c>
      <c r="E51" s="55">
        <f>[88]GEN!AG51</f>
        <v>0</v>
      </c>
      <c r="F51" s="55">
        <f>[89]GEN!AG51</f>
        <v>0</v>
      </c>
      <c r="G51" s="55">
        <f>[90]GEN!AG51</f>
        <v>0</v>
      </c>
      <c r="H51" s="55">
        <f>[91]GEN!AG51</f>
        <v>0</v>
      </c>
      <c r="I51" s="55">
        <f>[92]GEN!AG51</f>
        <v>0</v>
      </c>
      <c r="J51" s="55">
        <f>[93]GEN!AG51</f>
        <v>0</v>
      </c>
      <c r="K51" s="55"/>
      <c r="L51" s="55"/>
      <c r="M51" s="55"/>
      <c r="N51" s="2">
        <f t="shared" si="0"/>
        <v>0</v>
      </c>
    </row>
    <row r="52" spans="1:14" ht="13.5" thickBot="1" x14ac:dyDescent="0.25">
      <c r="A52" s="79" t="s">
        <v>217</v>
      </c>
      <c r="B52" s="55">
        <f>[85]GEN!AG52</f>
        <v>0</v>
      </c>
      <c r="C52" s="55">
        <f>[86]GEN!AG52</f>
        <v>0</v>
      </c>
      <c r="D52" s="55">
        <f>[87]GEN!AG52</f>
        <v>0</v>
      </c>
      <c r="E52" s="55">
        <f>[88]GEN!AG52</f>
        <v>0</v>
      </c>
      <c r="F52" s="55">
        <f>[89]GEN!AG52</f>
        <v>0</v>
      </c>
      <c r="G52" s="55">
        <f>[90]GEN!AG52</f>
        <v>0</v>
      </c>
      <c r="H52" s="55">
        <f>[91]GEN!AG52</f>
        <v>0</v>
      </c>
      <c r="I52" s="55">
        <f>[92]GEN!AG52</f>
        <v>0</v>
      </c>
      <c r="J52" s="55">
        <f>[93]GEN!AG52</f>
        <v>0</v>
      </c>
      <c r="K52" s="55"/>
      <c r="L52" s="55"/>
      <c r="M52" s="55"/>
      <c r="N52" s="82">
        <f t="shared" si="0"/>
        <v>0</v>
      </c>
    </row>
    <row r="53" spans="1:14" ht="13.5" thickBot="1" x14ac:dyDescent="0.25">
      <c r="A53" s="91" t="s">
        <v>1</v>
      </c>
      <c r="B53" s="81">
        <f>SUM(B7:B52)</f>
        <v>561</v>
      </c>
      <c r="C53" s="81">
        <f t="shared" ref="C53:M53" si="1">SUM(C7:C52)</f>
        <v>592</v>
      </c>
      <c r="D53" s="81">
        <f t="shared" si="1"/>
        <v>768</v>
      </c>
      <c r="E53" s="81">
        <f t="shared" si="1"/>
        <v>514</v>
      </c>
      <c r="F53" s="81">
        <f t="shared" si="1"/>
        <v>196</v>
      </c>
      <c r="G53" s="81">
        <f t="shared" si="1"/>
        <v>193</v>
      </c>
      <c r="H53" s="81">
        <f t="shared" si="1"/>
        <v>222</v>
      </c>
      <c r="I53" s="81">
        <f t="shared" si="1"/>
        <v>179</v>
      </c>
      <c r="J53" s="81">
        <f t="shared" si="1"/>
        <v>62</v>
      </c>
      <c r="K53" s="81">
        <f t="shared" si="1"/>
        <v>0</v>
      </c>
      <c r="L53" s="81">
        <f t="shared" si="1"/>
        <v>0</v>
      </c>
      <c r="M53" s="81">
        <f t="shared" si="1"/>
        <v>0</v>
      </c>
      <c r="N53" s="94">
        <f>SUM(B53:M53)</f>
        <v>3287</v>
      </c>
    </row>
    <row r="54" spans="1:14" x14ac:dyDescent="0.2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6">
        <f>SUM(B53:M53)</f>
        <v>3287</v>
      </c>
    </row>
    <row r="55" spans="1:14" ht="15.75" customHeight="1" x14ac:dyDescent="0.25">
      <c r="A55" s="98">
        <v>42991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10"/>
    </row>
    <row r="56" spans="1:14" ht="13.5" x14ac:dyDescent="0.25">
      <c r="A56" s="12"/>
      <c r="B56" s="13"/>
      <c r="C56" s="13"/>
      <c r="D56" s="11"/>
      <c r="E56" s="11"/>
      <c r="F56" s="9"/>
      <c r="G56" s="9"/>
      <c r="H56" s="9"/>
      <c r="I56" s="9"/>
      <c r="J56" s="9"/>
      <c r="K56" s="9"/>
      <c r="L56" s="9"/>
      <c r="M56" s="9"/>
      <c r="N56" s="9"/>
    </row>
    <row r="57" spans="1:14" x14ac:dyDescent="0.2">
      <c r="A57" s="12"/>
      <c r="B57" s="14"/>
      <c r="C57" s="14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</row>
    <row r="58" spans="1:14" x14ac:dyDescent="0.2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</row>
    <row r="59" spans="1:14" x14ac:dyDescent="0.2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</row>
    <row r="60" spans="1:14" x14ac:dyDescent="0.2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</row>
    <row r="61" spans="1:14" x14ac:dyDescent="0.2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</row>
  </sheetData>
  <autoFilter ref="A6:N54"/>
  <mergeCells count="1">
    <mergeCell ref="O7:O9"/>
  </mergeCells>
  <printOptions horizontalCentered="1"/>
  <pageMargins left="0.78740157480314965" right="0.78740157480314965" top="0.39370078740157483" bottom="0.59055118110236227" header="0.19685039370078741" footer="0.47244094488188981"/>
  <pageSetup orientation="landscape" r:id="rId1"/>
  <headerFooter alignWithMargins="0">
    <oddHeader>&amp;CPágina &amp;P</oddHeader>
    <oddFooter>&amp;C&amp;P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3"/>
  <sheetViews>
    <sheetView zoomScale="110" zoomScaleNormal="110" workbookViewId="0">
      <pane xSplit="1" ySplit="1" topLeftCell="B93" activePane="bottomRight" state="frozen"/>
      <selection pane="topRight" activeCell="B1" sqref="B1"/>
      <selection pane="bottomLeft" activeCell="A2" sqref="A2"/>
      <selection pane="bottomRight" activeCell="A113" sqref="A113"/>
    </sheetView>
  </sheetViews>
  <sheetFormatPr baseColWidth="10" defaultRowHeight="12" x14ac:dyDescent="0.2"/>
  <cols>
    <col min="1" max="1" width="36.28515625" style="1" customWidth="1"/>
    <col min="2" max="2" width="6.42578125" style="1" customWidth="1"/>
    <col min="3" max="4" width="6.5703125" style="1" customWidth="1"/>
    <col min="5" max="5" width="6.7109375" style="1" customWidth="1"/>
    <col min="6" max="7" width="6" style="1" customWidth="1"/>
    <col min="8" max="8" width="6.5703125" style="1" customWidth="1"/>
    <col min="9" max="9" width="5.5703125" style="1" customWidth="1"/>
    <col min="10" max="10" width="6" style="1" customWidth="1"/>
    <col min="11" max="11" width="5.85546875" style="1" customWidth="1"/>
    <col min="12" max="12" width="6.28515625" style="1" customWidth="1"/>
    <col min="13" max="13" width="5.85546875" style="1" customWidth="1"/>
    <col min="14" max="14" width="9" style="1" customWidth="1"/>
    <col min="15" max="16384" width="11.42578125" style="1"/>
  </cols>
  <sheetData>
    <row r="1" spans="1:14" ht="12.75" x14ac:dyDescent="0.2">
      <c r="A1" s="2" t="s">
        <v>0</v>
      </c>
      <c r="B1" s="2" t="s">
        <v>40</v>
      </c>
      <c r="C1" s="2" t="s">
        <v>41</v>
      </c>
      <c r="D1" s="2" t="s">
        <v>42</v>
      </c>
      <c r="E1" s="2" t="s">
        <v>43</v>
      </c>
      <c r="F1" s="2" t="s">
        <v>44</v>
      </c>
      <c r="G1" s="2" t="s">
        <v>45</v>
      </c>
      <c r="H1" s="2" t="s">
        <v>46</v>
      </c>
      <c r="I1" s="2" t="s">
        <v>47</v>
      </c>
      <c r="J1" s="2" t="s">
        <v>48</v>
      </c>
      <c r="K1" s="2" t="s">
        <v>49</v>
      </c>
      <c r="L1" s="2" t="s">
        <v>50</v>
      </c>
      <c r="M1" s="2" t="s">
        <v>51</v>
      </c>
      <c r="N1" s="2" t="s">
        <v>1</v>
      </c>
    </row>
    <row r="2" spans="1:14" ht="12.75" x14ac:dyDescent="0.2">
      <c r="A2" s="3" t="s">
        <v>33</v>
      </c>
      <c r="B2" s="4">
        <v>24</v>
      </c>
      <c r="C2" s="5">
        <v>20</v>
      </c>
      <c r="D2" s="4">
        <v>23</v>
      </c>
      <c r="E2" s="4">
        <v>23</v>
      </c>
      <c r="F2" s="4">
        <v>14</v>
      </c>
      <c r="G2" s="4">
        <v>23</v>
      </c>
      <c r="H2" s="4">
        <v>25</v>
      </c>
      <c r="I2" s="4">
        <v>19</v>
      </c>
      <c r="J2" s="4">
        <v>25</v>
      </c>
      <c r="K2" s="4">
        <v>25</v>
      </c>
      <c r="L2" s="2">
        <v>19</v>
      </c>
      <c r="M2" s="4">
        <v>33</v>
      </c>
      <c r="N2" s="4">
        <f t="shared" ref="N2:N36" si="0">SUM(B2:M2)</f>
        <v>273</v>
      </c>
    </row>
    <row r="3" spans="1:14" ht="12.75" x14ac:dyDescent="0.2">
      <c r="A3" s="3" t="s">
        <v>165</v>
      </c>
      <c r="B3" s="6"/>
      <c r="C3" s="5"/>
      <c r="D3" s="4"/>
      <c r="E3" s="4"/>
      <c r="F3" s="4"/>
      <c r="G3" s="4"/>
      <c r="H3" s="4"/>
      <c r="I3" s="4"/>
      <c r="J3" s="4"/>
      <c r="K3" s="4"/>
      <c r="L3" s="2">
        <v>3</v>
      </c>
      <c r="M3" s="4">
        <v>0</v>
      </c>
      <c r="N3" s="4">
        <f t="shared" si="0"/>
        <v>3</v>
      </c>
    </row>
    <row r="4" spans="1:14" ht="12.75" x14ac:dyDescent="0.2">
      <c r="A4" s="3" t="s">
        <v>125</v>
      </c>
      <c r="B4" s="6">
        <v>1</v>
      </c>
      <c r="C4" s="5"/>
      <c r="D4" s="4">
        <v>3</v>
      </c>
      <c r="E4" s="4"/>
      <c r="F4" s="4"/>
      <c r="G4" s="4">
        <v>1</v>
      </c>
      <c r="H4" s="4">
        <v>3</v>
      </c>
      <c r="I4" s="4"/>
      <c r="J4" s="4"/>
      <c r="K4" s="4"/>
      <c r="L4" s="2"/>
      <c r="M4" s="4">
        <v>0</v>
      </c>
      <c r="N4" s="4">
        <f t="shared" si="0"/>
        <v>8</v>
      </c>
    </row>
    <row r="5" spans="1:14" ht="12.75" x14ac:dyDescent="0.2">
      <c r="A5" s="3" t="s">
        <v>177</v>
      </c>
      <c r="B5" s="6">
        <v>1</v>
      </c>
      <c r="C5" s="5"/>
      <c r="D5" s="4"/>
      <c r="E5" s="4"/>
      <c r="F5" s="4"/>
      <c r="G5" s="4"/>
      <c r="H5" s="4"/>
      <c r="I5" s="4"/>
      <c r="J5" s="4"/>
      <c r="K5" s="4"/>
      <c r="L5" s="2">
        <v>2</v>
      </c>
      <c r="M5" s="4">
        <v>0</v>
      </c>
      <c r="N5" s="4">
        <f t="shared" si="0"/>
        <v>3</v>
      </c>
    </row>
    <row r="6" spans="1:14" ht="12.75" x14ac:dyDescent="0.2">
      <c r="A6" s="3" t="s">
        <v>159</v>
      </c>
      <c r="B6" s="6"/>
      <c r="C6" s="5"/>
      <c r="D6" s="4"/>
      <c r="E6" s="4"/>
      <c r="F6" s="4"/>
      <c r="G6" s="4"/>
      <c r="H6" s="4"/>
      <c r="I6" s="4"/>
      <c r="J6" s="4"/>
      <c r="K6" s="4"/>
      <c r="L6" s="2">
        <v>10</v>
      </c>
      <c r="M6" s="4">
        <v>0</v>
      </c>
      <c r="N6" s="4">
        <f t="shared" si="0"/>
        <v>10</v>
      </c>
    </row>
    <row r="7" spans="1:14" ht="12.75" x14ac:dyDescent="0.2">
      <c r="A7" s="7" t="s">
        <v>29</v>
      </c>
      <c r="B7" s="6">
        <v>3</v>
      </c>
      <c r="C7" s="4">
        <v>1</v>
      </c>
      <c r="D7" s="4"/>
      <c r="E7" s="4">
        <v>2</v>
      </c>
      <c r="F7" s="4">
        <v>1</v>
      </c>
      <c r="G7" s="4">
        <v>1</v>
      </c>
      <c r="H7" s="4"/>
      <c r="I7" s="4">
        <v>1</v>
      </c>
      <c r="J7" s="4">
        <v>3</v>
      </c>
      <c r="K7" s="4">
        <v>1</v>
      </c>
      <c r="L7" s="2"/>
      <c r="M7" s="4">
        <v>5</v>
      </c>
      <c r="N7" s="4">
        <f t="shared" si="0"/>
        <v>18</v>
      </c>
    </row>
    <row r="8" spans="1:14" ht="12.75" x14ac:dyDescent="0.2">
      <c r="A8" s="7" t="s">
        <v>30</v>
      </c>
      <c r="B8" s="4">
        <v>1</v>
      </c>
      <c r="C8" s="4">
        <v>6</v>
      </c>
      <c r="D8" s="4">
        <v>3</v>
      </c>
      <c r="E8" s="4">
        <v>7</v>
      </c>
      <c r="F8" s="4">
        <v>4</v>
      </c>
      <c r="G8" s="4">
        <v>11</v>
      </c>
      <c r="H8" s="4">
        <v>4</v>
      </c>
      <c r="I8" s="4">
        <v>6</v>
      </c>
      <c r="J8" s="4">
        <v>8</v>
      </c>
      <c r="K8" s="4">
        <v>6</v>
      </c>
      <c r="L8" s="2"/>
      <c r="M8" s="4">
        <v>9</v>
      </c>
      <c r="N8" s="4">
        <f t="shared" si="0"/>
        <v>65</v>
      </c>
    </row>
    <row r="9" spans="1:14" ht="12.75" x14ac:dyDescent="0.2">
      <c r="A9" s="7" t="s">
        <v>53</v>
      </c>
      <c r="B9" s="4"/>
      <c r="C9" s="4">
        <v>2</v>
      </c>
      <c r="D9" s="4"/>
      <c r="E9" s="4">
        <v>2</v>
      </c>
      <c r="F9" s="4"/>
      <c r="G9" s="4">
        <v>2</v>
      </c>
      <c r="H9" s="4">
        <v>3</v>
      </c>
      <c r="I9" s="4">
        <v>3</v>
      </c>
      <c r="J9" s="4">
        <v>7</v>
      </c>
      <c r="K9" s="4">
        <v>2</v>
      </c>
      <c r="L9" s="2"/>
      <c r="M9" s="4">
        <v>3</v>
      </c>
      <c r="N9" s="4">
        <f t="shared" si="0"/>
        <v>24</v>
      </c>
    </row>
    <row r="10" spans="1:14" ht="12.75" x14ac:dyDescent="0.2">
      <c r="A10" s="7" t="s">
        <v>128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2"/>
      <c r="M10" s="4">
        <v>0</v>
      </c>
      <c r="N10" s="4">
        <f t="shared" si="0"/>
        <v>0</v>
      </c>
    </row>
    <row r="11" spans="1:14" ht="12.75" x14ac:dyDescent="0.2">
      <c r="A11" s="7" t="s">
        <v>75</v>
      </c>
      <c r="B11" s="4">
        <v>1</v>
      </c>
      <c r="C11" s="4"/>
      <c r="D11" s="4"/>
      <c r="E11" s="4"/>
      <c r="F11" s="4"/>
      <c r="G11" s="4"/>
      <c r="H11" s="4"/>
      <c r="I11" s="4"/>
      <c r="J11" s="4"/>
      <c r="K11" s="4">
        <v>1</v>
      </c>
      <c r="L11" s="2">
        <v>56</v>
      </c>
      <c r="M11" s="4">
        <v>0</v>
      </c>
      <c r="N11" s="4">
        <f t="shared" si="0"/>
        <v>58</v>
      </c>
    </row>
    <row r="12" spans="1:14" ht="12.75" x14ac:dyDescent="0.2">
      <c r="A12" s="7" t="s">
        <v>148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2"/>
      <c r="M12" s="4">
        <v>0</v>
      </c>
      <c r="N12" s="4">
        <f t="shared" si="0"/>
        <v>0</v>
      </c>
    </row>
    <row r="13" spans="1:14" ht="12.75" x14ac:dyDescent="0.2">
      <c r="A13" s="7" t="s">
        <v>52</v>
      </c>
      <c r="B13" s="4"/>
      <c r="C13" s="4"/>
      <c r="D13" s="4"/>
      <c r="E13" s="4"/>
      <c r="F13" s="4"/>
      <c r="G13" s="4"/>
      <c r="H13" s="4"/>
      <c r="I13" s="4">
        <v>1</v>
      </c>
      <c r="J13" s="4">
        <v>3</v>
      </c>
      <c r="K13" s="4">
        <v>4</v>
      </c>
      <c r="L13" s="2"/>
      <c r="M13" s="4">
        <v>0</v>
      </c>
      <c r="N13" s="4">
        <f t="shared" si="0"/>
        <v>8</v>
      </c>
    </row>
    <row r="14" spans="1:14" ht="12.75" x14ac:dyDescent="0.2">
      <c r="A14" s="7" t="s">
        <v>31</v>
      </c>
      <c r="B14" s="4">
        <v>118</v>
      </c>
      <c r="C14" s="4">
        <v>86</v>
      </c>
      <c r="D14" s="4">
        <v>93</v>
      </c>
      <c r="E14" s="4">
        <v>76</v>
      </c>
      <c r="F14" s="4">
        <v>64</v>
      </c>
      <c r="G14" s="4">
        <v>87</v>
      </c>
      <c r="H14" s="4">
        <v>83</v>
      </c>
      <c r="I14" s="4">
        <v>59</v>
      </c>
      <c r="J14" s="4">
        <v>69</v>
      </c>
      <c r="K14" s="4">
        <v>41</v>
      </c>
      <c r="L14" s="2"/>
      <c r="M14" s="4">
        <v>89</v>
      </c>
      <c r="N14" s="4">
        <f t="shared" si="0"/>
        <v>865</v>
      </c>
    </row>
    <row r="15" spans="1:14" ht="12.75" x14ac:dyDescent="0.2">
      <c r="A15" s="7" t="s">
        <v>153</v>
      </c>
      <c r="B15" s="4"/>
      <c r="C15" s="4">
        <v>1</v>
      </c>
      <c r="D15" s="4"/>
      <c r="E15" s="4"/>
      <c r="F15" s="4"/>
      <c r="G15" s="4"/>
      <c r="H15" s="4"/>
      <c r="I15" s="4"/>
      <c r="J15" s="4"/>
      <c r="K15" s="4"/>
      <c r="L15" s="2"/>
      <c r="M15" s="4">
        <v>0</v>
      </c>
      <c r="N15" s="83">
        <f t="shared" si="0"/>
        <v>1</v>
      </c>
    </row>
    <row r="16" spans="1:14" ht="12.75" x14ac:dyDescent="0.2">
      <c r="A16" s="7" t="s">
        <v>126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2">
        <v>24</v>
      </c>
      <c r="M16" s="4">
        <v>0</v>
      </c>
      <c r="N16" s="4">
        <f t="shared" si="0"/>
        <v>24</v>
      </c>
    </row>
    <row r="17" spans="1:14" ht="12.75" x14ac:dyDescent="0.2">
      <c r="A17" s="7" t="s">
        <v>221</v>
      </c>
      <c r="B17" s="4"/>
      <c r="C17" s="4"/>
      <c r="D17" s="4"/>
      <c r="E17" s="4"/>
      <c r="F17" s="4"/>
      <c r="G17" s="4"/>
      <c r="H17" s="4"/>
      <c r="I17" s="4"/>
      <c r="J17" s="4"/>
      <c r="K17" s="4">
        <v>1</v>
      </c>
      <c r="L17" s="2"/>
      <c r="M17" s="4">
        <v>0</v>
      </c>
      <c r="N17" s="4">
        <f t="shared" si="0"/>
        <v>1</v>
      </c>
    </row>
    <row r="18" spans="1:14" ht="12.75" x14ac:dyDescent="0.2">
      <c r="A18" s="7" t="s">
        <v>217</v>
      </c>
      <c r="B18" s="4"/>
      <c r="C18" s="4"/>
      <c r="D18" s="4"/>
      <c r="E18" s="4"/>
      <c r="F18" s="4"/>
      <c r="G18" s="4"/>
      <c r="H18" s="4"/>
      <c r="I18" s="4"/>
      <c r="J18" s="4">
        <v>5</v>
      </c>
      <c r="K18" s="4">
        <v>4</v>
      </c>
      <c r="L18" s="2">
        <v>12</v>
      </c>
      <c r="M18" s="4">
        <v>1</v>
      </c>
      <c r="N18" s="4">
        <f t="shared" si="0"/>
        <v>22</v>
      </c>
    </row>
    <row r="19" spans="1:14" ht="12.75" x14ac:dyDescent="0.2">
      <c r="A19" s="7" t="s">
        <v>121</v>
      </c>
      <c r="B19" s="4"/>
      <c r="C19" s="4"/>
      <c r="D19" s="4"/>
      <c r="E19" s="4"/>
      <c r="F19" s="4"/>
      <c r="G19" s="4"/>
      <c r="H19" s="4"/>
      <c r="I19" s="4">
        <v>1</v>
      </c>
      <c r="J19" s="4">
        <v>1</v>
      </c>
      <c r="K19" s="4">
        <v>1</v>
      </c>
      <c r="L19" s="2">
        <v>1</v>
      </c>
      <c r="M19" s="4">
        <v>0</v>
      </c>
      <c r="N19" s="4">
        <f t="shared" si="0"/>
        <v>4</v>
      </c>
    </row>
    <row r="20" spans="1:14" ht="12.75" x14ac:dyDescent="0.2">
      <c r="A20" s="7" t="s">
        <v>37</v>
      </c>
      <c r="B20" s="4">
        <v>38</v>
      </c>
      <c r="C20" s="4">
        <v>25</v>
      </c>
      <c r="D20" s="4">
        <v>21</v>
      </c>
      <c r="E20" s="4">
        <v>7</v>
      </c>
      <c r="F20" s="4">
        <v>10</v>
      </c>
      <c r="G20" s="4">
        <v>3</v>
      </c>
      <c r="H20" s="4">
        <v>8</v>
      </c>
      <c r="I20" s="4">
        <v>5</v>
      </c>
      <c r="J20" s="4">
        <v>14</v>
      </c>
      <c r="K20" s="4">
        <v>10</v>
      </c>
      <c r="L20" s="2">
        <v>35</v>
      </c>
      <c r="M20" s="4">
        <v>34</v>
      </c>
      <c r="N20" s="4">
        <f t="shared" si="0"/>
        <v>210</v>
      </c>
    </row>
    <row r="21" spans="1:14" ht="12.75" x14ac:dyDescent="0.2">
      <c r="A21" s="7" t="s">
        <v>119</v>
      </c>
      <c r="B21" s="4">
        <v>1</v>
      </c>
      <c r="C21" s="4"/>
      <c r="D21" s="4"/>
      <c r="E21" s="4"/>
      <c r="F21" s="4"/>
      <c r="G21" s="4">
        <v>1</v>
      </c>
      <c r="H21" s="4"/>
      <c r="I21" s="4">
        <v>2</v>
      </c>
      <c r="J21" s="4"/>
      <c r="K21" s="4"/>
      <c r="L21" s="2"/>
      <c r="M21" s="4"/>
      <c r="N21" s="4">
        <f t="shared" si="0"/>
        <v>4</v>
      </c>
    </row>
    <row r="22" spans="1:14" ht="12.75" x14ac:dyDescent="0.2">
      <c r="A22" s="7" t="s">
        <v>130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2"/>
      <c r="M22" s="4"/>
      <c r="N22" s="4">
        <f t="shared" si="0"/>
        <v>0</v>
      </c>
    </row>
    <row r="23" spans="1:14" ht="12.75" x14ac:dyDescent="0.2">
      <c r="A23" s="7" t="s">
        <v>36</v>
      </c>
      <c r="B23" s="4">
        <v>5</v>
      </c>
      <c r="C23" s="4">
        <v>5</v>
      </c>
      <c r="D23" s="4">
        <v>3</v>
      </c>
      <c r="E23" s="4">
        <v>8</v>
      </c>
      <c r="F23" s="4">
        <v>7</v>
      </c>
      <c r="G23" s="4">
        <v>3</v>
      </c>
      <c r="H23" s="4">
        <v>8</v>
      </c>
      <c r="I23" s="4">
        <v>8</v>
      </c>
      <c r="J23" s="4">
        <v>15</v>
      </c>
      <c r="K23" s="4">
        <v>15</v>
      </c>
      <c r="L23" s="34">
        <v>6</v>
      </c>
      <c r="M23" s="4">
        <v>18</v>
      </c>
      <c r="N23" s="47">
        <f t="shared" si="0"/>
        <v>101</v>
      </c>
    </row>
    <row r="24" spans="1:14" ht="12.75" x14ac:dyDescent="0.2">
      <c r="A24" s="7" t="s">
        <v>207</v>
      </c>
      <c r="B24" s="4"/>
      <c r="C24" s="4"/>
      <c r="D24" s="4"/>
      <c r="E24" s="4">
        <v>4</v>
      </c>
      <c r="F24" s="4">
        <v>2</v>
      </c>
      <c r="G24" s="4">
        <v>1</v>
      </c>
      <c r="H24" s="4">
        <v>3</v>
      </c>
      <c r="I24" s="4">
        <v>7</v>
      </c>
      <c r="J24" s="4">
        <v>9</v>
      </c>
      <c r="K24" s="4">
        <v>6</v>
      </c>
      <c r="L24" s="2"/>
      <c r="M24" s="4">
        <v>1</v>
      </c>
      <c r="N24" s="4">
        <f t="shared" si="0"/>
        <v>33</v>
      </c>
    </row>
    <row r="25" spans="1:14" ht="12.75" x14ac:dyDescent="0.2">
      <c r="A25" s="7" t="s">
        <v>184</v>
      </c>
      <c r="B25" s="4">
        <v>1</v>
      </c>
      <c r="C25" s="4"/>
      <c r="D25" s="4"/>
      <c r="E25" s="4"/>
      <c r="F25" s="4"/>
      <c r="G25" s="4"/>
      <c r="H25" s="4"/>
      <c r="I25" s="4"/>
      <c r="J25" s="4"/>
      <c r="K25" s="4"/>
      <c r="L25" s="2">
        <v>1</v>
      </c>
      <c r="M25" s="4">
        <v>3</v>
      </c>
      <c r="N25" s="4">
        <f t="shared" si="0"/>
        <v>5</v>
      </c>
    </row>
    <row r="26" spans="1:14" ht="12.75" x14ac:dyDescent="0.2">
      <c r="A26" s="7" t="s">
        <v>211</v>
      </c>
      <c r="B26" s="4">
        <v>1</v>
      </c>
      <c r="C26" s="4">
        <v>1</v>
      </c>
      <c r="D26" s="4">
        <v>2</v>
      </c>
      <c r="E26" s="4">
        <v>2</v>
      </c>
      <c r="F26" s="4">
        <v>3</v>
      </c>
      <c r="G26" s="4"/>
      <c r="H26" s="4">
        <v>1</v>
      </c>
      <c r="I26" s="4"/>
      <c r="J26" s="4"/>
      <c r="K26" s="4"/>
      <c r="L26" s="2"/>
      <c r="M26" s="4"/>
      <c r="N26" s="4">
        <f t="shared" si="0"/>
        <v>10</v>
      </c>
    </row>
    <row r="27" spans="1:14" ht="12.75" x14ac:dyDescent="0.2">
      <c r="A27" s="7" t="s">
        <v>68</v>
      </c>
      <c r="B27" s="4">
        <v>1</v>
      </c>
      <c r="C27" s="4"/>
      <c r="D27" s="4"/>
      <c r="E27" s="4"/>
      <c r="F27" s="4"/>
      <c r="G27" s="4"/>
      <c r="H27" s="4"/>
      <c r="I27" s="4"/>
      <c r="J27" s="4"/>
      <c r="K27" s="4"/>
      <c r="L27" s="2">
        <v>1</v>
      </c>
      <c r="M27" s="4">
        <v>0</v>
      </c>
      <c r="N27" s="4">
        <f t="shared" si="0"/>
        <v>2</v>
      </c>
    </row>
    <row r="28" spans="1:14" ht="12.75" x14ac:dyDescent="0.2">
      <c r="A28" s="7" t="s">
        <v>216</v>
      </c>
      <c r="B28" s="4"/>
      <c r="C28" s="4"/>
      <c r="D28" s="4"/>
      <c r="E28" s="4"/>
      <c r="F28" s="4"/>
      <c r="G28" s="4"/>
      <c r="H28" s="4"/>
      <c r="I28" s="4">
        <v>1</v>
      </c>
      <c r="J28" s="4">
        <v>1</v>
      </c>
      <c r="K28" s="4"/>
      <c r="L28" s="2">
        <v>10</v>
      </c>
      <c r="M28" s="4">
        <v>11</v>
      </c>
      <c r="N28" s="4">
        <f t="shared" si="0"/>
        <v>23</v>
      </c>
    </row>
    <row r="29" spans="1:14" ht="12.75" x14ac:dyDescent="0.2">
      <c r="A29" s="7" t="s">
        <v>202</v>
      </c>
      <c r="B29" s="4"/>
      <c r="C29" s="4"/>
      <c r="D29" s="4">
        <v>1</v>
      </c>
      <c r="E29" s="4"/>
      <c r="F29" s="4">
        <v>1</v>
      </c>
      <c r="G29" s="4"/>
      <c r="H29" s="4"/>
      <c r="I29" s="4"/>
      <c r="J29" s="4"/>
      <c r="K29" s="4"/>
      <c r="L29" s="2"/>
      <c r="M29" s="4">
        <v>2</v>
      </c>
      <c r="N29" s="4">
        <f t="shared" si="0"/>
        <v>4</v>
      </c>
    </row>
    <row r="30" spans="1:14" ht="12.75" x14ac:dyDescent="0.2">
      <c r="A30" s="7" t="s">
        <v>12</v>
      </c>
      <c r="B30" s="4">
        <v>10</v>
      </c>
      <c r="C30" s="4">
        <v>8</v>
      </c>
      <c r="D30" s="4">
        <v>10</v>
      </c>
      <c r="E30" s="4">
        <v>9</v>
      </c>
      <c r="F30" s="4">
        <v>3</v>
      </c>
      <c r="G30" s="4">
        <v>3</v>
      </c>
      <c r="H30" s="4">
        <v>1</v>
      </c>
      <c r="I30" s="4">
        <v>2</v>
      </c>
      <c r="J30" s="4"/>
      <c r="K30" s="4"/>
      <c r="L30" s="2"/>
      <c r="M30" s="4">
        <v>8</v>
      </c>
      <c r="N30" s="4">
        <f t="shared" si="0"/>
        <v>54</v>
      </c>
    </row>
    <row r="31" spans="1:14" ht="12.75" x14ac:dyDescent="0.2">
      <c r="A31" s="7" t="s">
        <v>89</v>
      </c>
      <c r="B31" s="4"/>
      <c r="C31" s="4"/>
      <c r="D31" s="4">
        <v>2</v>
      </c>
      <c r="E31" s="4"/>
      <c r="F31" s="4"/>
      <c r="G31" s="4"/>
      <c r="H31" s="4"/>
      <c r="I31" s="4"/>
      <c r="J31" s="4"/>
      <c r="K31" s="4"/>
      <c r="L31" s="2"/>
      <c r="M31" s="4"/>
      <c r="N31" s="4">
        <f t="shared" si="0"/>
        <v>2</v>
      </c>
    </row>
    <row r="32" spans="1:14" ht="12.75" x14ac:dyDescent="0.2">
      <c r="A32" s="7" t="s">
        <v>58</v>
      </c>
      <c r="B32" s="4">
        <v>6</v>
      </c>
      <c r="C32" s="4">
        <v>4</v>
      </c>
      <c r="D32" s="4">
        <v>5</v>
      </c>
      <c r="E32" s="4">
        <v>3</v>
      </c>
      <c r="F32" s="4">
        <v>2</v>
      </c>
      <c r="G32" s="4">
        <v>4</v>
      </c>
      <c r="H32" s="4">
        <v>4</v>
      </c>
      <c r="I32" s="4"/>
      <c r="J32" s="4">
        <v>5</v>
      </c>
      <c r="K32" s="4"/>
      <c r="L32" s="2"/>
      <c r="M32" s="4">
        <v>1</v>
      </c>
      <c r="N32" s="4">
        <f t="shared" si="0"/>
        <v>34</v>
      </c>
    </row>
    <row r="33" spans="1:14" ht="12.75" x14ac:dyDescent="0.2">
      <c r="A33" s="7" t="s">
        <v>117</v>
      </c>
      <c r="B33" s="4"/>
      <c r="C33" s="4"/>
      <c r="D33" s="4"/>
      <c r="E33" s="4">
        <v>1</v>
      </c>
      <c r="F33" s="4"/>
      <c r="G33" s="4"/>
      <c r="H33" s="4"/>
      <c r="I33" s="4"/>
      <c r="J33" s="4"/>
      <c r="K33" s="4"/>
      <c r="L33" s="2"/>
      <c r="M33" s="4">
        <v>1</v>
      </c>
      <c r="N33" s="4">
        <f t="shared" si="0"/>
        <v>2</v>
      </c>
    </row>
    <row r="34" spans="1:14" ht="12.75" x14ac:dyDescent="0.2">
      <c r="A34" s="37" t="s">
        <v>4</v>
      </c>
      <c r="B34" s="33">
        <v>58</v>
      </c>
      <c r="C34" s="33">
        <v>55</v>
      </c>
      <c r="D34" s="33">
        <v>44</v>
      </c>
      <c r="E34" s="33">
        <v>23</v>
      </c>
      <c r="F34" s="33">
        <v>15</v>
      </c>
      <c r="G34" s="33">
        <v>3</v>
      </c>
      <c r="H34" s="33">
        <v>4</v>
      </c>
      <c r="I34" s="33"/>
      <c r="J34" s="33">
        <v>2</v>
      </c>
      <c r="K34" s="33">
        <v>1</v>
      </c>
      <c r="L34" s="36">
        <v>1</v>
      </c>
      <c r="M34" s="33">
        <v>40</v>
      </c>
      <c r="N34" s="33">
        <f t="shared" si="0"/>
        <v>246</v>
      </c>
    </row>
    <row r="35" spans="1:14" ht="12.75" x14ac:dyDescent="0.2">
      <c r="A35" s="7" t="s">
        <v>188</v>
      </c>
      <c r="B35" s="4"/>
      <c r="C35" s="4">
        <v>1</v>
      </c>
      <c r="D35" s="4"/>
      <c r="E35" s="4">
        <v>1</v>
      </c>
      <c r="F35" s="4">
        <v>1</v>
      </c>
      <c r="G35" s="4"/>
      <c r="H35" s="4"/>
      <c r="I35" s="4"/>
      <c r="J35" s="4"/>
      <c r="K35" s="4"/>
      <c r="L35" s="2"/>
      <c r="M35" s="4"/>
      <c r="N35" s="4">
        <f t="shared" si="0"/>
        <v>3</v>
      </c>
    </row>
    <row r="36" spans="1:14" ht="12.75" x14ac:dyDescent="0.2">
      <c r="A36" s="7" t="s">
        <v>176</v>
      </c>
      <c r="B36" s="4"/>
      <c r="C36" s="4">
        <v>2</v>
      </c>
      <c r="D36" s="4"/>
      <c r="E36" s="4"/>
      <c r="F36" s="4"/>
      <c r="G36" s="4"/>
      <c r="H36" s="4"/>
      <c r="I36" s="4"/>
      <c r="J36" s="4"/>
      <c r="K36" s="4"/>
      <c r="L36" s="2"/>
      <c r="M36" s="4">
        <v>0</v>
      </c>
      <c r="N36" s="4">
        <f t="shared" si="0"/>
        <v>2</v>
      </c>
    </row>
    <row r="37" spans="1:14" ht="12.75" x14ac:dyDescent="0.2">
      <c r="A37" s="7" t="s">
        <v>13</v>
      </c>
      <c r="B37" s="4">
        <v>4</v>
      </c>
      <c r="C37" s="4">
        <v>3</v>
      </c>
      <c r="D37" s="4">
        <v>6</v>
      </c>
      <c r="E37" s="4">
        <v>2</v>
      </c>
      <c r="F37" s="4">
        <v>2</v>
      </c>
      <c r="G37" s="4">
        <v>1</v>
      </c>
      <c r="H37" s="4">
        <v>1</v>
      </c>
      <c r="I37" s="4"/>
      <c r="J37" s="4">
        <v>2</v>
      </c>
      <c r="K37" s="4">
        <v>1</v>
      </c>
      <c r="L37" s="2">
        <v>1</v>
      </c>
      <c r="M37" s="4">
        <v>3</v>
      </c>
      <c r="N37" s="4">
        <f t="shared" ref="N37:N70" si="1">SUM(B37:M37)</f>
        <v>26</v>
      </c>
    </row>
    <row r="38" spans="1:14" ht="12.75" x14ac:dyDescent="0.2">
      <c r="A38" s="7" t="s">
        <v>16</v>
      </c>
      <c r="B38" s="4">
        <v>2</v>
      </c>
      <c r="C38" s="4">
        <v>6</v>
      </c>
      <c r="D38" s="4">
        <v>5</v>
      </c>
      <c r="E38" s="4"/>
      <c r="F38" s="4"/>
      <c r="G38" s="4"/>
      <c r="H38" s="4"/>
      <c r="I38" s="4"/>
      <c r="J38" s="4"/>
      <c r="K38" s="4">
        <v>1</v>
      </c>
      <c r="L38" s="2">
        <v>4</v>
      </c>
      <c r="M38" s="4">
        <v>6</v>
      </c>
      <c r="N38" s="4">
        <f t="shared" si="1"/>
        <v>24</v>
      </c>
    </row>
    <row r="39" spans="1:14" ht="12.75" x14ac:dyDescent="0.2">
      <c r="A39" s="7" t="s">
        <v>194</v>
      </c>
      <c r="B39" s="4"/>
      <c r="C39" s="4">
        <v>2</v>
      </c>
      <c r="D39" s="4"/>
      <c r="E39" s="4"/>
      <c r="F39" s="4"/>
      <c r="G39" s="4"/>
      <c r="H39" s="4"/>
      <c r="I39" s="4"/>
      <c r="J39" s="4"/>
      <c r="K39" s="4"/>
      <c r="L39" s="2"/>
      <c r="M39" s="4"/>
      <c r="N39" s="4">
        <f t="shared" si="1"/>
        <v>2</v>
      </c>
    </row>
    <row r="40" spans="1:14" ht="12.75" x14ac:dyDescent="0.2">
      <c r="A40" s="7" t="s">
        <v>27</v>
      </c>
      <c r="B40" s="4">
        <v>1</v>
      </c>
      <c r="C40" s="4">
        <v>1</v>
      </c>
      <c r="D40" s="4">
        <v>1</v>
      </c>
      <c r="E40" s="4"/>
      <c r="F40" s="4"/>
      <c r="G40" s="4"/>
      <c r="H40" s="4"/>
      <c r="I40" s="4"/>
      <c r="J40" s="4"/>
      <c r="K40" s="4"/>
      <c r="L40" s="2"/>
      <c r="M40" s="4">
        <v>2</v>
      </c>
      <c r="N40" s="4">
        <f t="shared" si="1"/>
        <v>5</v>
      </c>
    </row>
    <row r="41" spans="1:14" ht="12.75" x14ac:dyDescent="0.2">
      <c r="A41" s="7" t="s">
        <v>195</v>
      </c>
      <c r="B41" s="4"/>
      <c r="C41" s="4">
        <v>1</v>
      </c>
      <c r="D41" s="4"/>
      <c r="E41" s="4"/>
      <c r="F41" s="4"/>
      <c r="G41" s="4"/>
      <c r="H41" s="4"/>
      <c r="I41" s="4"/>
      <c r="J41" s="4"/>
      <c r="K41" s="4">
        <v>1</v>
      </c>
      <c r="L41" s="2"/>
      <c r="M41" s="4"/>
      <c r="N41" s="4">
        <f t="shared" si="1"/>
        <v>2</v>
      </c>
    </row>
    <row r="42" spans="1:14" ht="12.75" x14ac:dyDescent="0.2">
      <c r="A42" s="7" t="s">
        <v>182</v>
      </c>
      <c r="B42" s="4">
        <v>1</v>
      </c>
      <c r="C42" s="4"/>
      <c r="D42" s="4"/>
      <c r="E42" s="4"/>
      <c r="F42" s="4"/>
      <c r="G42" s="4"/>
      <c r="H42" s="4"/>
      <c r="I42" s="4"/>
      <c r="J42" s="4"/>
      <c r="K42" s="4"/>
      <c r="L42" s="2"/>
      <c r="M42" s="4"/>
      <c r="N42" s="4">
        <f t="shared" si="1"/>
        <v>1</v>
      </c>
    </row>
    <row r="43" spans="1:14" ht="12.75" x14ac:dyDescent="0.2">
      <c r="A43" s="7" t="s">
        <v>180</v>
      </c>
      <c r="B43" s="4">
        <v>1</v>
      </c>
      <c r="C43" s="4"/>
      <c r="D43" s="4"/>
      <c r="E43" s="4"/>
      <c r="F43" s="4"/>
      <c r="G43" s="4"/>
      <c r="H43" s="4"/>
      <c r="I43" s="4"/>
      <c r="J43" s="4"/>
      <c r="K43" s="4"/>
      <c r="L43" s="2"/>
      <c r="M43" s="4"/>
      <c r="N43" s="4">
        <f t="shared" si="1"/>
        <v>1</v>
      </c>
    </row>
    <row r="44" spans="1:14" ht="12.75" x14ac:dyDescent="0.2">
      <c r="A44" s="7" t="s">
        <v>192</v>
      </c>
      <c r="B44" s="4"/>
      <c r="C44" s="4">
        <v>1</v>
      </c>
      <c r="D44" s="4"/>
      <c r="E44" s="4"/>
      <c r="F44" s="4"/>
      <c r="G44" s="4"/>
      <c r="H44" s="4"/>
      <c r="I44" s="4"/>
      <c r="J44" s="4"/>
      <c r="K44" s="4"/>
      <c r="L44" s="2">
        <v>1</v>
      </c>
      <c r="M44" s="4"/>
      <c r="N44" s="4">
        <f t="shared" si="1"/>
        <v>2</v>
      </c>
    </row>
    <row r="45" spans="1:14" ht="12.75" x14ac:dyDescent="0.2">
      <c r="A45" s="7" t="s">
        <v>220</v>
      </c>
      <c r="B45" s="4"/>
      <c r="C45" s="4"/>
      <c r="D45" s="4"/>
      <c r="E45" s="4"/>
      <c r="F45" s="4"/>
      <c r="G45" s="4"/>
      <c r="H45" s="4"/>
      <c r="I45" s="4"/>
      <c r="J45" s="4"/>
      <c r="K45" s="4">
        <v>1</v>
      </c>
      <c r="L45" s="2">
        <v>2</v>
      </c>
      <c r="M45" s="4">
        <v>1</v>
      </c>
      <c r="N45" s="4">
        <f t="shared" si="1"/>
        <v>4</v>
      </c>
    </row>
    <row r="46" spans="1:14" ht="12.75" x14ac:dyDescent="0.2">
      <c r="A46" s="7" t="s">
        <v>6</v>
      </c>
      <c r="B46" s="4">
        <v>37</v>
      </c>
      <c r="C46" s="4">
        <v>29</v>
      </c>
      <c r="D46" s="4">
        <v>45</v>
      </c>
      <c r="E46" s="4">
        <v>29</v>
      </c>
      <c r="F46" s="4">
        <v>27</v>
      </c>
      <c r="G46" s="4">
        <v>26</v>
      </c>
      <c r="H46" s="4">
        <v>21</v>
      </c>
      <c r="I46" s="4">
        <v>18</v>
      </c>
      <c r="J46" s="4">
        <v>27</v>
      </c>
      <c r="K46" s="4">
        <v>18</v>
      </c>
      <c r="L46" s="24"/>
      <c r="M46" s="4">
        <v>50</v>
      </c>
      <c r="N46" s="4">
        <f t="shared" si="1"/>
        <v>327</v>
      </c>
    </row>
    <row r="47" spans="1:14" ht="12.75" x14ac:dyDescent="0.2">
      <c r="A47" s="7" t="s">
        <v>168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2">
        <v>1</v>
      </c>
      <c r="M47" s="4"/>
      <c r="N47" s="4">
        <f t="shared" si="1"/>
        <v>1</v>
      </c>
    </row>
    <row r="48" spans="1:14" ht="12.75" x14ac:dyDescent="0.2">
      <c r="A48" s="7" t="s">
        <v>79</v>
      </c>
      <c r="B48" s="4">
        <v>1</v>
      </c>
      <c r="C48" s="4">
        <v>3</v>
      </c>
      <c r="D48" s="4">
        <v>1</v>
      </c>
      <c r="E48" s="4"/>
      <c r="F48" s="4"/>
      <c r="G48" s="4"/>
      <c r="H48" s="4"/>
      <c r="I48" s="4"/>
      <c r="J48" s="4"/>
      <c r="K48" s="4"/>
      <c r="L48" s="2"/>
      <c r="M48" s="4"/>
      <c r="N48" s="4">
        <f t="shared" si="1"/>
        <v>5</v>
      </c>
    </row>
    <row r="49" spans="1:14" ht="12.75" x14ac:dyDescent="0.2">
      <c r="A49" s="7" t="s">
        <v>213</v>
      </c>
      <c r="B49" s="4"/>
      <c r="C49" s="4"/>
      <c r="D49" s="4"/>
      <c r="E49" s="4"/>
      <c r="F49" s="4"/>
      <c r="G49" s="4">
        <v>1</v>
      </c>
      <c r="H49" s="4"/>
      <c r="I49" s="4"/>
      <c r="J49" s="4"/>
      <c r="K49" s="4"/>
      <c r="L49" s="2">
        <v>2</v>
      </c>
      <c r="M49" s="4"/>
      <c r="N49" s="4">
        <f t="shared" si="1"/>
        <v>3</v>
      </c>
    </row>
    <row r="50" spans="1:14" ht="12.75" x14ac:dyDescent="0.2">
      <c r="A50" s="7" t="s">
        <v>19</v>
      </c>
      <c r="B50" s="4"/>
      <c r="C50" s="4"/>
      <c r="D50" s="4"/>
      <c r="E50" s="4"/>
      <c r="F50" s="4">
        <v>1</v>
      </c>
      <c r="G50" s="4"/>
      <c r="H50" s="4"/>
      <c r="I50" s="4">
        <v>1</v>
      </c>
      <c r="J50" s="4"/>
      <c r="K50" s="4">
        <v>1</v>
      </c>
      <c r="L50" s="2"/>
      <c r="M50" s="4"/>
      <c r="N50" s="4">
        <f t="shared" si="1"/>
        <v>3</v>
      </c>
    </row>
    <row r="51" spans="1:14" ht="12.75" x14ac:dyDescent="0.2">
      <c r="A51" s="8" t="s">
        <v>107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2"/>
      <c r="M51" s="6"/>
      <c r="N51" s="4">
        <f t="shared" si="1"/>
        <v>0</v>
      </c>
    </row>
    <row r="52" spans="1:14" ht="12.75" x14ac:dyDescent="0.2">
      <c r="A52" s="8" t="s">
        <v>8</v>
      </c>
      <c r="B52" s="6">
        <v>4</v>
      </c>
      <c r="C52" s="6">
        <v>2</v>
      </c>
      <c r="D52" s="6">
        <v>5</v>
      </c>
      <c r="E52" s="6">
        <v>8</v>
      </c>
      <c r="F52" s="6">
        <v>1</v>
      </c>
      <c r="G52" s="6">
        <v>3</v>
      </c>
      <c r="H52" s="6">
        <v>2</v>
      </c>
      <c r="I52" s="6">
        <v>2</v>
      </c>
      <c r="J52" s="6">
        <v>2</v>
      </c>
      <c r="K52" s="6">
        <v>2</v>
      </c>
      <c r="L52" s="2">
        <v>2</v>
      </c>
      <c r="M52" s="6">
        <v>6</v>
      </c>
      <c r="N52" s="6">
        <f t="shared" si="1"/>
        <v>39</v>
      </c>
    </row>
    <row r="53" spans="1:14" ht="12.75" x14ac:dyDescent="0.2">
      <c r="A53" s="7" t="s">
        <v>24</v>
      </c>
      <c r="B53" s="4">
        <v>1</v>
      </c>
      <c r="C53" s="4">
        <v>1</v>
      </c>
      <c r="D53" s="4">
        <v>2</v>
      </c>
      <c r="E53" s="4">
        <v>1</v>
      </c>
      <c r="F53" s="4">
        <v>1</v>
      </c>
      <c r="G53" s="4">
        <v>1</v>
      </c>
      <c r="H53" s="4"/>
      <c r="I53" s="4"/>
      <c r="J53" s="4">
        <v>2</v>
      </c>
      <c r="K53" s="4"/>
      <c r="L53" s="2">
        <v>14</v>
      </c>
      <c r="M53" s="4"/>
      <c r="N53" s="4">
        <f t="shared" si="1"/>
        <v>23</v>
      </c>
    </row>
    <row r="54" spans="1:14" ht="12.75" x14ac:dyDescent="0.2">
      <c r="A54" s="7" t="s">
        <v>155</v>
      </c>
      <c r="B54" s="4"/>
      <c r="C54" s="4"/>
      <c r="D54" s="4">
        <v>2</v>
      </c>
      <c r="E54" s="4"/>
      <c r="F54" s="4"/>
      <c r="G54" s="4"/>
      <c r="H54" s="4"/>
      <c r="I54" s="4"/>
      <c r="J54" s="4"/>
      <c r="K54" s="4"/>
      <c r="L54" s="2"/>
      <c r="M54" s="4"/>
      <c r="N54" s="4">
        <f t="shared" si="1"/>
        <v>2</v>
      </c>
    </row>
    <row r="55" spans="1:14" ht="12.75" x14ac:dyDescent="0.2">
      <c r="A55" s="7" t="s">
        <v>181</v>
      </c>
      <c r="B55" s="4">
        <v>1</v>
      </c>
      <c r="C55" s="4"/>
      <c r="D55" s="4">
        <v>1</v>
      </c>
      <c r="E55" s="4"/>
      <c r="F55" s="4"/>
      <c r="G55" s="4"/>
      <c r="H55" s="4"/>
      <c r="I55" s="4"/>
      <c r="J55" s="4"/>
      <c r="K55" s="4"/>
      <c r="L55" s="2">
        <v>1</v>
      </c>
      <c r="M55" s="4"/>
      <c r="N55" s="4">
        <f t="shared" si="1"/>
        <v>3</v>
      </c>
    </row>
    <row r="56" spans="1:14" ht="12.75" x14ac:dyDescent="0.2">
      <c r="A56" s="7" t="s">
        <v>178</v>
      </c>
      <c r="B56" s="4">
        <v>1</v>
      </c>
      <c r="C56" s="4"/>
      <c r="D56" s="4"/>
      <c r="E56" s="4"/>
      <c r="F56" s="4"/>
      <c r="G56" s="4"/>
      <c r="H56" s="4"/>
      <c r="I56" s="4"/>
      <c r="J56" s="4"/>
      <c r="K56" s="4"/>
      <c r="L56" s="2"/>
      <c r="M56" s="4"/>
      <c r="N56" s="4">
        <f t="shared" si="1"/>
        <v>1</v>
      </c>
    </row>
    <row r="57" spans="1:14" ht="12.75" x14ac:dyDescent="0.2">
      <c r="A57" s="7" t="s">
        <v>190</v>
      </c>
      <c r="B57" s="4"/>
      <c r="C57" s="4">
        <v>1</v>
      </c>
      <c r="D57" s="4">
        <v>1</v>
      </c>
      <c r="E57" s="4"/>
      <c r="F57" s="4"/>
      <c r="G57" s="4"/>
      <c r="H57" s="4"/>
      <c r="I57" s="4"/>
      <c r="J57" s="4"/>
      <c r="K57" s="4"/>
      <c r="L57" s="2"/>
      <c r="M57" s="4"/>
      <c r="N57" s="4">
        <f t="shared" si="1"/>
        <v>2</v>
      </c>
    </row>
    <row r="58" spans="1:14" ht="12.75" x14ac:dyDescent="0.2">
      <c r="A58" s="7" t="s">
        <v>208</v>
      </c>
      <c r="B58" s="4"/>
      <c r="C58" s="4"/>
      <c r="D58" s="4"/>
      <c r="E58" s="4">
        <v>1</v>
      </c>
      <c r="F58" s="4">
        <v>1</v>
      </c>
      <c r="G58" s="4">
        <v>1</v>
      </c>
      <c r="H58" s="4">
        <v>2</v>
      </c>
      <c r="I58" s="4">
        <v>2</v>
      </c>
      <c r="J58" s="4"/>
      <c r="K58" s="4"/>
      <c r="L58" s="2"/>
      <c r="M58" s="4">
        <v>3</v>
      </c>
      <c r="N58" s="4">
        <f t="shared" si="1"/>
        <v>10</v>
      </c>
    </row>
    <row r="59" spans="1:14" ht="12.75" x14ac:dyDescent="0.2">
      <c r="A59" s="7" t="s">
        <v>215</v>
      </c>
      <c r="B59" s="4"/>
      <c r="C59" s="4"/>
      <c r="D59" s="4">
        <v>1</v>
      </c>
      <c r="E59" s="4">
        <v>1</v>
      </c>
      <c r="F59" s="4"/>
      <c r="G59" s="4"/>
      <c r="H59" s="4">
        <v>1</v>
      </c>
      <c r="I59" s="4"/>
      <c r="J59" s="4"/>
      <c r="K59" s="4"/>
      <c r="L59" s="2"/>
      <c r="M59" s="4"/>
      <c r="N59" s="4">
        <f t="shared" si="1"/>
        <v>3</v>
      </c>
    </row>
    <row r="60" spans="1:14" ht="12.75" x14ac:dyDescent="0.2">
      <c r="A60" s="7" t="s">
        <v>92</v>
      </c>
      <c r="B60" s="4"/>
      <c r="C60" s="4">
        <v>1</v>
      </c>
      <c r="D60" s="4"/>
      <c r="E60" s="4"/>
      <c r="F60" s="4"/>
      <c r="G60" s="4"/>
      <c r="H60" s="4"/>
      <c r="I60" s="4"/>
      <c r="J60" s="4"/>
      <c r="K60" s="4"/>
      <c r="L60" s="2"/>
      <c r="M60" s="4"/>
      <c r="N60" s="4">
        <f t="shared" si="1"/>
        <v>1</v>
      </c>
    </row>
    <row r="61" spans="1:14" ht="12.75" x14ac:dyDescent="0.2">
      <c r="A61" s="7" t="s">
        <v>197</v>
      </c>
      <c r="B61" s="4"/>
      <c r="C61" s="4">
        <v>1</v>
      </c>
      <c r="D61" s="4"/>
      <c r="E61" s="4"/>
      <c r="F61" s="4"/>
      <c r="G61" s="4"/>
      <c r="H61" s="4"/>
      <c r="I61" s="4"/>
      <c r="J61" s="4"/>
      <c r="K61" s="4"/>
      <c r="L61" s="2"/>
      <c r="M61" s="4"/>
      <c r="N61" s="4">
        <f t="shared" si="1"/>
        <v>1</v>
      </c>
    </row>
    <row r="62" spans="1:14" ht="12.75" x14ac:dyDescent="0.2">
      <c r="A62" s="7" t="s">
        <v>111</v>
      </c>
      <c r="B62" s="4">
        <v>1</v>
      </c>
      <c r="C62" s="4"/>
      <c r="D62" s="4">
        <v>2</v>
      </c>
      <c r="E62" s="4"/>
      <c r="F62" s="4"/>
      <c r="G62" s="4"/>
      <c r="H62" s="4"/>
      <c r="I62" s="4"/>
      <c r="J62" s="4"/>
      <c r="K62" s="4"/>
      <c r="L62" s="2"/>
      <c r="M62" s="4">
        <v>1</v>
      </c>
      <c r="N62" s="4">
        <f t="shared" si="1"/>
        <v>4</v>
      </c>
    </row>
    <row r="63" spans="1:14" ht="12.75" x14ac:dyDescent="0.2">
      <c r="A63" s="7" t="s">
        <v>110</v>
      </c>
      <c r="B63" s="4"/>
      <c r="C63" s="4">
        <v>1</v>
      </c>
      <c r="D63" s="4"/>
      <c r="E63" s="4"/>
      <c r="F63" s="4"/>
      <c r="G63" s="4"/>
      <c r="H63" s="4"/>
      <c r="I63" s="4"/>
      <c r="J63" s="4"/>
      <c r="K63" s="4"/>
      <c r="L63" s="2"/>
      <c r="M63" s="4"/>
      <c r="N63" s="4">
        <f t="shared" si="1"/>
        <v>1</v>
      </c>
    </row>
    <row r="64" spans="1:14" ht="12.75" x14ac:dyDescent="0.2">
      <c r="A64" s="7" t="s">
        <v>203</v>
      </c>
      <c r="B64" s="4"/>
      <c r="C64" s="4"/>
      <c r="D64" s="4">
        <v>1</v>
      </c>
      <c r="E64" s="4"/>
      <c r="F64" s="4"/>
      <c r="G64" s="4"/>
      <c r="H64" s="4"/>
      <c r="I64" s="4"/>
      <c r="J64" s="4"/>
      <c r="K64" s="4"/>
      <c r="L64" s="2">
        <v>37</v>
      </c>
      <c r="M64" s="4"/>
      <c r="N64" s="4">
        <f t="shared" si="1"/>
        <v>38</v>
      </c>
    </row>
    <row r="65" spans="1:14" ht="12.75" x14ac:dyDescent="0.2">
      <c r="A65" s="7" t="s">
        <v>11</v>
      </c>
      <c r="B65" s="4">
        <v>1</v>
      </c>
      <c r="C65" s="4">
        <v>10</v>
      </c>
      <c r="D65" s="4">
        <v>8</v>
      </c>
      <c r="E65" s="4">
        <v>7</v>
      </c>
      <c r="F65" s="4">
        <v>1</v>
      </c>
      <c r="G65" s="4">
        <v>3</v>
      </c>
      <c r="H65" s="4">
        <v>2</v>
      </c>
      <c r="I65" s="4">
        <v>1</v>
      </c>
      <c r="J65" s="4"/>
      <c r="K65" s="4"/>
      <c r="L65" s="2"/>
      <c r="M65" s="4">
        <v>4</v>
      </c>
      <c r="N65" s="4">
        <f t="shared" si="1"/>
        <v>37</v>
      </c>
    </row>
    <row r="66" spans="1:14" ht="12.75" x14ac:dyDescent="0.2">
      <c r="A66" s="7" t="s">
        <v>204</v>
      </c>
      <c r="B66" s="4"/>
      <c r="C66" s="4"/>
      <c r="D66" s="4">
        <v>1</v>
      </c>
      <c r="E66" s="4"/>
      <c r="F66" s="4"/>
      <c r="G66" s="4"/>
      <c r="H66" s="4"/>
      <c r="I66" s="4"/>
      <c r="J66" s="4"/>
      <c r="K66" s="4"/>
      <c r="L66" s="2">
        <v>3</v>
      </c>
      <c r="M66" s="4"/>
      <c r="N66" s="4">
        <f t="shared" si="1"/>
        <v>4</v>
      </c>
    </row>
    <row r="67" spans="1:14" ht="12.75" x14ac:dyDescent="0.2">
      <c r="A67" s="7" t="s">
        <v>116</v>
      </c>
      <c r="B67" s="4"/>
      <c r="C67" s="4"/>
      <c r="D67" s="4"/>
      <c r="E67" s="4">
        <v>1</v>
      </c>
      <c r="F67" s="4"/>
      <c r="G67" s="4"/>
      <c r="H67" s="4"/>
      <c r="I67" s="4"/>
      <c r="J67" s="4"/>
      <c r="K67" s="4"/>
      <c r="L67" s="2">
        <v>16</v>
      </c>
      <c r="M67" s="4"/>
      <c r="N67" s="4">
        <f t="shared" si="1"/>
        <v>17</v>
      </c>
    </row>
    <row r="68" spans="1:14" ht="12.75" x14ac:dyDescent="0.2">
      <c r="A68" s="7" t="s">
        <v>156</v>
      </c>
      <c r="B68" s="4"/>
      <c r="C68" s="4"/>
      <c r="D68" s="4"/>
      <c r="E68" s="4"/>
      <c r="F68" s="4"/>
      <c r="G68" s="4"/>
      <c r="H68" s="4"/>
      <c r="I68" s="4"/>
      <c r="J68" s="4"/>
      <c r="K68" s="4"/>
      <c r="L68" s="2"/>
      <c r="M68" s="4"/>
      <c r="N68" s="4">
        <f t="shared" si="1"/>
        <v>0</v>
      </c>
    </row>
    <row r="69" spans="1:14" ht="12.75" x14ac:dyDescent="0.2">
      <c r="A69" s="7" t="s">
        <v>187</v>
      </c>
      <c r="B69" s="4"/>
      <c r="C69" s="4">
        <v>1</v>
      </c>
      <c r="D69" s="4"/>
      <c r="E69" s="4"/>
      <c r="F69" s="4"/>
      <c r="G69" s="4"/>
      <c r="H69" s="4"/>
      <c r="I69" s="4"/>
      <c r="J69" s="4"/>
      <c r="K69" s="4"/>
      <c r="L69" s="2">
        <v>6</v>
      </c>
      <c r="M69" s="4"/>
      <c r="N69" s="4">
        <f t="shared" si="1"/>
        <v>7</v>
      </c>
    </row>
    <row r="70" spans="1:14" ht="12.75" x14ac:dyDescent="0.2">
      <c r="A70" s="7" t="s">
        <v>59</v>
      </c>
      <c r="B70" s="4">
        <v>4</v>
      </c>
      <c r="C70" s="4">
        <v>2</v>
      </c>
      <c r="D70" s="4"/>
      <c r="E70" s="4"/>
      <c r="F70" s="4"/>
      <c r="G70" s="4"/>
      <c r="H70" s="4"/>
      <c r="I70" s="4"/>
      <c r="J70" s="4"/>
      <c r="K70" s="4"/>
      <c r="L70" s="2"/>
      <c r="M70" s="4"/>
      <c r="N70" s="4">
        <f t="shared" si="1"/>
        <v>6</v>
      </c>
    </row>
    <row r="71" spans="1:14" ht="12.75" x14ac:dyDescent="0.2">
      <c r="A71" s="17" t="s">
        <v>2</v>
      </c>
      <c r="B71" s="16">
        <v>299</v>
      </c>
      <c r="C71" s="16">
        <v>274</v>
      </c>
      <c r="D71" s="16">
        <v>328</v>
      </c>
      <c r="E71" s="16">
        <v>93</v>
      </c>
      <c r="F71" s="16">
        <v>21</v>
      </c>
      <c r="G71" s="16"/>
      <c r="H71" s="16">
        <v>1</v>
      </c>
      <c r="I71" s="16"/>
      <c r="J71" s="16">
        <v>1</v>
      </c>
      <c r="K71" s="16"/>
      <c r="L71" s="35"/>
      <c r="M71" s="16">
        <v>166</v>
      </c>
      <c r="N71" s="16">
        <f t="shared" ref="N71:N106" si="2">SUM(B71:M71)</f>
        <v>1183</v>
      </c>
    </row>
    <row r="72" spans="1:14" ht="12.75" x14ac:dyDescent="0.2">
      <c r="A72" s="7" t="s">
        <v>84</v>
      </c>
      <c r="B72" s="4">
        <v>1</v>
      </c>
      <c r="C72" s="4"/>
      <c r="D72" s="4">
        <v>1</v>
      </c>
      <c r="E72" s="4">
        <v>1</v>
      </c>
      <c r="F72" s="4">
        <v>1</v>
      </c>
      <c r="G72" s="4"/>
      <c r="H72" s="4"/>
      <c r="I72" s="4"/>
      <c r="J72" s="4"/>
      <c r="K72" s="4"/>
      <c r="L72" s="2"/>
      <c r="M72" s="4">
        <v>1</v>
      </c>
      <c r="N72" s="4">
        <f t="shared" si="2"/>
        <v>5</v>
      </c>
    </row>
    <row r="73" spans="1:14" ht="12.75" x14ac:dyDescent="0.2">
      <c r="A73" s="7" t="s">
        <v>219</v>
      </c>
      <c r="B73" s="4"/>
      <c r="C73" s="4"/>
      <c r="D73" s="4"/>
      <c r="E73" s="4"/>
      <c r="F73" s="4"/>
      <c r="G73" s="4"/>
      <c r="H73" s="4"/>
      <c r="I73" s="4"/>
      <c r="J73" s="4">
        <v>1</v>
      </c>
      <c r="K73" s="4"/>
      <c r="L73" s="2"/>
      <c r="M73" s="4">
        <v>1</v>
      </c>
      <c r="N73" s="4">
        <f t="shared" si="2"/>
        <v>2</v>
      </c>
    </row>
    <row r="74" spans="1:14" ht="12.75" x14ac:dyDescent="0.2">
      <c r="A74" s="60" t="s">
        <v>212</v>
      </c>
      <c r="B74" s="61"/>
      <c r="C74" s="61"/>
      <c r="D74" s="61"/>
      <c r="E74" s="61"/>
      <c r="F74" s="61">
        <v>1</v>
      </c>
      <c r="G74" s="61">
        <v>1</v>
      </c>
      <c r="H74" s="61">
        <v>1</v>
      </c>
      <c r="I74" s="61"/>
      <c r="J74" s="61"/>
      <c r="K74" s="61">
        <v>1</v>
      </c>
      <c r="L74" s="62"/>
      <c r="M74" s="61"/>
      <c r="N74" s="61">
        <f t="shared" si="2"/>
        <v>4</v>
      </c>
    </row>
    <row r="75" spans="1:14" ht="12.75" x14ac:dyDescent="0.2">
      <c r="A75" s="7" t="s">
        <v>201</v>
      </c>
      <c r="B75" s="4"/>
      <c r="C75" s="4"/>
      <c r="D75" s="4">
        <v>1</v>
      </c>
      <c r="E75" s="4"/>
      <c r="F75" s="4"/>
      <c r="G75" s="4"/>
      <c r="H75" s="4"/>
      <c r="I75" s="4"/>
      <c r="J75" s="4"/>
      <c r="K75" s="4"/>
      <c r="L75" s="2"/>
      <c r="M75" s="4"/>
      <c r="N75" s="4">
        <f t="shared" si="2"/>
        <v>1</v>
      </c>
    </row>
    <row r="76" spans="1:14" ht="12.75" x14ac:dyDescent="0.2">
      <c r="A76" s="7" t="s">
        <v>118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2"/>
      <c r="M76" s="4"/>
      <c r="N76" s="4">
        <f t="shared" si="2"/>
        <v>0</v>
      </c>
    </row>
    <row r="77" spans="1:14" ht="12.75" x14ac:dyDescent="0.2">
      <c r="A77" s="7" t="s">
        <v>17</v>
      </c>
      <c r="B77" s="4">
        <v>1</v>
      </c>
      <c r="C77" s="4"/>
      <c r="D77" s="4"/>
      <c r="E77" s="4"/>
      <c r="F77" s="4"/>
      <c r="G77" s="4">
        <v>1</v>
      </c>
      <c r="H77" s="4"/>
      <c r="I77" s="4"/>
      <c r="J77" s="4"/>
      <c r="K77" s="4">
        <v>1</v>
      </c>
      <c r="L77" s="2"/>
      <c r="M77" s="4">
        <v>1</v>
      </c>
      <c r="N77" s="4">
        <f t="shared" si="2"/>
        <v>4</v>
      </c>
    </row>
    <row r="78" spans="1:14" ht="12.75" x14ac:dyDescent="0.2">
      <c r="A78" s="7" t="s">
        <v>218</v>
      </c>
      <c r="B78" s="4"/>
      <c r="C78" s="4"/>
      <c r="D78" s="4"/>
      <c r="E78" s="4"/>
      <c r="F78" s="4"/>
      <c r="G78" s="4"/>
      <c r="H78" s="4"/>
      <c r="I78" s="4"/>
      <c r="J78" s="4">
        <v>1</v>
      </c>
      <c r="K78" s="4"/>
      <c r="L78" s="2"/>
      <c r="M78" s="4">
        <v>1</v>
      </c>
      <c r="N78" s="4">
        <f t="shared" si="2"/>
        <v>2</v>
      </c>
    </row>
    <row r="79" spans="1:14" ht="12.75" x14ac:dyDescent="0.2">
      <c r="A79" s="7" t="s">
        <v>9</v>
      </c>
      <c r="B79" s="4">
        <v>1</v>
      </c>
      <c r="C79" s="4"/>
      <c r="D79" s="4"/>
      <c r="E79" s="4">
        <v>4</v>
      </c>
      <c r="F79" s="4">
        <v>3</v>
      </c>
      <c r="G79" s="4">
        <v>2</v>
      </c>
      <c r="H79" s="4">
        <v>1</v>
      </c>
      <c r="I79" s="4">
        <v>1</v>
      </c>
      <c r="J79" s="4">
        <v>2</v>
      </c>
      <c r="K79" s="4">
        <v>1</v>
      </c>
      <c r="L79" s="2">
        <v>1</v>
      </c>
      <c r="M79" s="4"/>
      <c r="N79" s="4">
        <f t="shared" si="2"/>
        <v>16</v>
      </c>
    </row>
    <row r="80" spans="1:14" ht="12.75" x14ac:dyDescent="0.2">
      <c r="A80" s="7" t="s">
        <v>185</v>
      </c>
      <c r="B80" s="4"/>
      <c r="C80" s="4">
        <v>1</v>
      </c>
      <c r="D80" s="4"/>
      <c r="E80" s="4"/>
      <c r="F80" s="4"/>
      <c r="G80" s="4"/>
      <c r="H80" s="4"/>
      <c r="I80" s="4"/>
      <c r="J80" s="4"/>
      <c r="K80" s="4"/>
      <c r="L80" s="2"/>
      <c r="M80" s="4"/>
      <c r="N80" s="4">
        <f t="shared" si="2"/>
        <v>1</v>
      </c>
    </row>
    <row r="81" spans="1:14" ht="12.75" x14ac:dyDescent="0.2">
      <c r="A81" s="7" t="s">
        <v>102</v>
      </c>
      <c r="B81" s="4"/>
      <c r="C81" s="4"/>
      <c r="D81" s="4"/>
      <c r="E81" s="4">
        <v>1</v>
      </c>
      <c r="F81" s="4"/>
      <c r="G81" s="4">
        <v>1</v>
      </c>
      <c r="H81" s="4"/>
      <c r="I81" s="4"/>
      <c r="J81" s="4"/>
      <c r="K81" s="4"/>
      <c r="L81" s="2"/>
      <c r="M81" s="4">
        <v>1</v>
      </c>
      <c r="N81" s="4">
        <f t="shared" si="2"/>
        <v>3</v>
      </c>
    </row>
    <row r="82" spans="1:14" ht="12.75" x14ac:dyDescent="0.2">
      <c r="A82" s="7" t="s">
        <v>205</v>
      </c>
      <c r="B82" s="4"/>
      <c r="C82" s="4"/>
      <c r="D82" s="4">
        <v>1</v>
      </c>
      <c r="E82" s="4">
        <v>1</v>
      </c>
      <c r="F82" s="4"/>
      <c r="G82" s="4"/>
      <c r="H82" s="4"/>
      <c r="I82" s="4"/>
      <c r="J82" s="4"/>
      <c r="K82" s="4"/>
      <c r="L82" s="2">
        <v>1</v>
      </c>
      <c r="M82" s="4"/>
      <c r="N82" s="4">
        <f t="shared" si="2"/>
        <v>3</v>
      </c>
    </row>
    <row r="83" spans="1:14" ht="12.75" x14ac:dyDescent="0.2">
      <c r="A83" s="7" t="s">
        <v>186</v>
      </c>
      <c r="B83" s="4"/>
      <c r="C83" s="4">
        <v>1</v>
      </c>
      <c r="D83" s="4"/>
      <c r="E83" s="4"/>
      <c r="F83" s="4"/>
      <c r="G83" s="4"/>
      <c r="H83" s="4"/>
      <c r="I83" s="4"/>
      <c r="J83" s="4"/>
      <c r="K83" s="4"/>
      <c r="L83" s="2"/>
      <c r="M83" s="4"/>
      <c r="N83" s="4">
        <f t="shared" si="2"/>
        <v>1</v>
      </c>
    </row>
    <row r="84" spans="1:14" ht="12.75" x14ac:dyDescent="0.2">
      <c r="A84" s="7" t="s">
        <v>55</v>
      </c>
      <c r="B84" s="4">
        <v>1</v>
      </c>
      <c r="C84" s="4"/>
      <c r="D84" s="4"/>
      <c r="E84" s="4"/>
      <c r="F84" s="4"/>
      <c r="G84" s="4"/>
      <c r="H84" s="4"/>
      <c r="I84" s="4"/>
      <c r="J84" s="4"/>
      <c r="K84" s="4"/>
      <c r="L84" s="2"/>
      <c r="M84" s="4"/>
      <c r="N84" s="4">
        <f t="shared" si="2"/>
        <v>1</v>
      </c>
    </row>
    <row r="85" spans="1:14" ht="12.75" x14ac:dyDescent="0.2">
      <c r="A85" s="7" t="s">
        <v>86</v>
      </c>
      <c r="B85" s="4">
        <v>1</v>
      </c>
      <c r="C85" s="4"/>
      <c r="D85" s="4"/>
      <c r="E85" s="4"/>
      <c r="F85" s="4"/>
      <c r="G85" s="4"/>
      <c r="H85" s="4"/>
      <c r="I85" s="4"/>
      <c r="J85" s="4"/>
      <c r="K85" s="4"/>
      <c r="L85" s="2"/>
      <c r="M85" s="4"/>
      <c r="N85" s="4">
        <f t="shared" si="2"/>
        <v>1</v>
      </c>
    </row>
    <row r="86" spans="1:14" ht="12.75" x14ac:dyDescent="0.2">
      <c r="A86" s="7" t="s">
        <v>214</v>
      </c>
      <c r="B86" s="4"/>
      <c r="C86" s="4"/>
      <c r="D86" s="4"/>
      <c r="E86" s="4"/>
      <c r="F86" s="4">
        <v>1</v>
      </c>
      <c r="G86" s="4"/>
      <c r="H86" s="4">
        <v>1</v>
      </c>
      <c r="I86" s="4"/>
      <c r="J86" s="4"/>
      <c r="K86" s="4"/>
      <c r="L86" s="2"/>
      <c r="M86" s="4">
        <v>2</v>
      </c>
      <c r="N86" s="4">
        <f t="shared" si="2"/>
        <v>4</v>
      </c>
    </row>
    <row r="87" spans="1:14" ht="12.75" x14ac:dyDescent="0.2">
      <c r="A87" s="7" t="s">
        <v>64</v>
      </c>
      <c r="B87" s="4">
        <v>1</v>
      </c>
      <c r="C87" s="4"/>
      <c r="D87" s="4"/>
      <c r="E87" s="4"/>
      <c r="F87" s="4"/>
      <c r="G87" s="4"/>
      <c r="H87" s="4"/>
      <c r="I87" s="4"/>
      <c r="J87" s="4"/>
      <c r="K87" s="4"/>
      <c r="L87" s="2"/>
      <c r="M87" s="4"/>
      <c r="N87" s="4">
        <f t="shared" si="2"/>
        <v>1</v>
      </c>
    </row>
    <row r="88" spans="1:14" ht="12.75" x14ac:dyDescent="0.2">
      <c r="A88" s="7" t="s">
        <v>206</v>
      </c>
      <c r="B88" s="4"/>
      <c r="C88" s="4"/>
      <c r="D88" s="4">
        <v>1</v>
      </c>
      <c r="E88" s="4"/>
      <c r="F88" s="4"/>
      <c r="G88" s="4"/>
      <c r="H88" s="4"/>
      <c r="I88" s="4"/>
      <c r="J88" s="4"/>
      <c r="K88" s="4"/>
      <c r="L88" s="2"/>
      <c r="M88" s="4"/>
      <c r="N88" s="4">
        <f t="shared" si="2"/>
        <v>1</v>
      </c>
    </row>
    <row r="89" spans="1:14" ht="12.75" x14ac:dyDescent="0.2">
      <c r="A89" s="7" t="s">
        <v>28</v>
      </c>
      <c r="B89" s="4"/>
      <c r="C89" s="4">
        <v>1</v>
      </c>
      <c r="D89" s="4">
        <v>1</v>
      </c>
      <c r="E89" s="4"/>
      <c r="F89" s="4"/>
      <c r="G89" s="4">
        <v>1</v>
      </c>
      <c r="H89" s="4"/>
      <c r="I89" s="4">
        <v>1</v>
      </c>
      <c r="J89" s="4">
        <v>1</v>
      </c>
      <c r="K89" s="4">
        <v>2</v>
      </c>
      <c r="L89" s="2"/>
      <c r="M89" s="4"/>
      <c r="N89" s="4">
        <f t="shared" si="2"/>
        <v>7</v>
      </c>
    </row>
    <row r="90" spans="1:14" ht="12.75" x14ac:dyDescent="0.2">
      <c r="A90" s="7" t="s">
        <v>199</v>
      </c>
      <c r="B90" s="4"/>
      <c r="C90" s="4"/>
      <c r="D90" s="4">
        <v>1</v>
      </c>
      <c r="E90" s="4"/>
      <c r="F90" s="4"/>
      <c r="G90" s="4"/>
      <c r="H90" s="4"/>
      <c r="I90" s="4"/>
      <c r="J90" s="4"/>
      <c r="K90" s="4"/>
      <c r="L90" s="24"/>
      <c r="M90" s="4"/>
      <c r="N90" s="4">
        <f t="shared" si="2"/>
        <v>1</v>
      </c>
    </row>
    <row r="91" spans="1:14" ht="12.75" x14ac:dyDescent="0.2">
      <c r="A91" s="7" t="s">
        <v>191</v>
      </c>
      <c r="B91" s="4"/>
      <c r="C91" s="4">
        <v>1</v>
      </c>
      <c r="D91" s="4"/>
      <c r="E91" s="4"/>
      <c r="F91" s="4"/>
      <c r="G91" s="4"/>
      <c r="H91" s="4"/>
      <c r="I91" s="4"/>
      <c r="J91" s="4"/>
      <c r="K91" s="4"/>
      <c r="L91" s="2">
        <v>1</v>
      </c>
      <c r="M91" s="4"/>
      <c r="N91" s="4">
        <f t="shared" si="2"/>
        <v>2</v>
      </c>
    </row>
    <row r="92" spans="1:14" ht="12.75" x14ac:dyDescent="0.2">
      <c r="A92" s="7" t="s">
        <v>18</v>
      </c>
      <c r="B92" s="4">
        <v>2</v>
      </c>
      <c r="C92" s="4">
        <v>1</v>
      </c>
      <c r="D92" s="4">
        <v>1</v>
      </c>
      <c r="E92" s="4">
        <v>1</v>
      </c>
      <c r="F92" s="4">
        <v>1</v>
      </c>
      <c r="G92" s="4"/>
      <c r="H92" s="4"/>
      <c r="I92" s="4">
        <v>1</v>
      </c>
      <c r="J92" s="4">
        <v>3</v>
      </c>
      <c r="K92" s="4"/>
      <c r="L92" s="2"/>
      <c r="M92" s="4">
        <v>3</v>
      </c>
      <c r="N92" s="4">
        <f t="shared" si="2"/>
        <v>13</v>
      </c>
    </row>
    <row r="93" spans="1:14" ht="12.75" x14ac:dyDescent="0.2">
      <c r="A93" s="7" t="s">
        <v>7</v>
      </c>
      <c r="B93" s="4">
        <v>6</v>
      </c>
      <c r="C93" s="4">
        <v>9</v>
      </c>
      <c r="D93" s="4">
        <v>4</v>
      </c>
      <c r="E93" s="4">
        <v>6</v>
      </c>
      <c r="F93" s="4">
        <v>6</v>
      </c>
      <c r="G93" s="4">
        <v>5</v>
      </c>
      <c r="H93" s="4">
        <v>4</v>
      </c>
      <c r="I93" s="4">
        <v>8</v>
      </c>
      <c r="J93" s="4">
        <v>5</v>
      </c>
      <c r="K93" s="4">
        <v>8</v>
      </c>
      <c r="L93" s="2"/>
      <c r="M93" s="4">
        <v>11</v>
      </c>
      <c r="N93" s="33">
        <f t="shared" si="2"/>
        <v>72</v>
      </c>
    </row>
    <row r="94" spans="1:14" ht="12.75" x14ac:dyDescent="0.2">
      <c r="A94" s="7" t="s">
        <v>14</v>
      </c>
      <c r="B94" s="4">
        <v>4</v>
      </c>
      <c r="C94" s="4">
        <v>1</v>
      </c>
      <c r="D94" s="4">
        <v>6</v>
      </c>
      <c r="E94" s="4">
        <v>3</v>
      </c>
      <c r="F94" s="4">
        <v>1</v>
      </c>
      <c r="G94" s="4"/>
      <c r="H94" s="4"/>
      <c r="I94" s="4"/>
      <c r="J94" s="4"/>
      <c r="K94" s="4"/>
      <c r="L94" s="2">
        <v>5</v>
      </c>
      <c r="M94" s="4">
        <v>1</v>
      </c>
      <c r="N94" s="4">
        <f t="shared" si="2"/>
        <v>21</v>
      </c>
    </row>
    <row r="95" spans="1:14" ht="12.75" x14ac:dyDescent="0.2">
      <c r="A95" s="7" t="s">
        <v>5</v>
      </c>
      <c r="B95" s="4">
        <v>21</v>
      </c>
      <c r="C95" s="4">
        <v>16</v>
      </c>
      <c r="D95" s="4">
        <v>13</v>
      </c>
      <c r="E95" s="4">
        <v>11</v>
      </c>
      <c r="F95" s="4">
        <v>15</v>
      </c>
      <c r="G95" s="4">
        <v>17</v>
      </c>
      <c r="H95" s="4">
        <v>14</v>
      </c>
      <c r="I95" s="4">
        <v>9</v>
      </c>
      <c r="J95" s="4">
        <v>9</v>
      </c>
      <c r="K95" s="4">
        <v>18</v>
      </c>
      <c r="L95" s="2">
        <v>8</v>
      </c>
      <c r="M95" s="4">
        <v>24</v>
      </c>
      <c r="N95" s="4">
        <f t="shared" si="2"/>
        <v>175</v>
      </c>
    </row>
    <row r="96" spans="1:14" ht="12.75" x14ac:dyDescent="0.2">
      <c r="A96" s="7" t="s">
        <v>198</v>
      </c>
      <c r="B96" s="4"/>
      <c r="C96" s="4"/>
      <c r="D96" s="4">
        <v>1</v>
      </c>
      <c r="E96" s="4"/>
      <c r="F96" s="4"/>
      <c r="G96" s="4"/>
      <c r="H96" s="4"/>
      <c r="I96" s="4"/>
      <c r="J96" s="4"/>
      <c r="K96" s="4"/>
      <c r="L96" s="2">
        <v>1</v>
      </c>
      <c r="M96" s="4"/>
      <c r="N96" s="4">
        <f t="shared" si="2"/>
        <v>2</v>
      </c>
    </row>
    <row r="97" spans="1:32" ht="12.75" x14ac:dyDescent="0.2">
      <c r="A97" s="7" t="s">
        <v>183</v>
      </c>
      <c r="B97" s="4">
        <v>1</v>
      </c>
      <c r="C97" s="4"/>
      <c r="D97" s="4"/>
      <c r="E97" s="4"/>
      <c r="F97" s="4"/>
      <c r="G97" s="4"/>
      <c r="H97" s="4"/>
      <c r="I97" s="4"/>
      <c r="J97" s="4"/>
      <c r="K97" s="4"/>
      <c r="L97" s="2"/>
      <c r="M97" s="4"/>
      <c r="N97" s="4">
        <f t="shared" si="2"/>
        <v>1</v>
      </c>
    </row>
    <row r="98" spans="1:32" ht="12.75" x14ac:dyDescent="0.2">
      <c r="A98" s="7" t="s">
        <v>189</v>
      </c>
      <c r="B98" s="4"/>
      <c r="C98" s="4">
        <v>1</v>
      </c>
      <c r="D98" s="4"/>
      <c r="E98" s="4">
        <v>1</v>
      </c>
      <c r="F98" s="4"/>
      <c r="G98" s="4"/>
      <c r="H98" s="4"/>
      <c r="I98" s="4"/>
      <c r="J98" s="4"/>
      <c r="K98" s="4"/>
      <c r="L98" s="2"/>
      <c r="M98" s="4"/>
      <c r="N98" s="4">
        <f t="shared" si="2"/>
        <v>2</v>
      </c>
    </row>
    <row r="99" spans="1:32" ht="12.75" x14ac:dyDescent="0.2">
      <c r="A99" s="23" t="s">
        <v>179</v>
      </c>
      <c r="B99" s="24">
        <v>1</v>
      </c>
      <c r="C99" s="24"/>
      <c r="D99" s="24"/>
      <c r="E99" s="24"/>
      <c r="F99" s="24">
        <v>1</v>
      </c>
      <c r="G99" s="24"/>
      <c r="H99" s="24"/>
      <c r="I99" s="24"/>
      <c r="J99" s="24"/>
      <c r="K99" s="2"/>
      <c r="L99" s="2"/>
      <c r="M99" s="24"/>
      <c r="N99" s="4">
        <f t="shared" si="2"/>
        <v>2</v>
      </c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</row>
    <row r="100" spans="1:32" ht="12.75" x14ac:dyDescent="0.2">
      <c r="A100" s="23" t="s">
        <v>114</v>
      </c>
      <c r="B100" s="24">
        <v>1</v>
      </c>
      <c r="C100" s="24"/>
      <c r="D100" s="24"/>
      <c r="E100" s="24"/>
      <c r="F100" s="24"/>
      <c r="G100" s="24"/>
      <c r="H100" s="24"/>
      <c r="I100" s="24"/>
      <c r="J100" s="24"/>
      <c r="K100" s="2"/>
      <c r="L100" s="2"/>
      <c r="M100" s="24"/>
      <c r="N100" s="4">
        <f t="shared" si="2"/>
        <v>1</v>
      </c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</row>
    <row r="101" spans="1:32" ht="12.75" x14ac:dyDescent="0.2">
      <c r="A101" s="18" t="s">
        <v>3</v>
      </c>
      <c r="B101" s="15">
        <v>8</v>
      </c>
      <c r="C101" s="15">
        <v>3</v>
      </c>
      <c r="D101" s="15">
        <v>33</v>
      </c>
      <c r="E101" s="15">
        <v>15</v>
      </c>
      <c r="F101" s="15">
        <v>1</v>
      </c>
      <c r="G101" s="15"/>
      <c r="H101" s="15"/>
      <c r="I101" s="15"/>
      <c r="J101" s="15"/>
      <c r="K101" s="15"/>
      <c r="L101" s="41">
        <v>10</v>
      </c>
      <c r="M101" s="15">
        <v>2</v>
      </c>
      <c r="N101" s="15">
        <f t="shared" si="2"/>
        <v>72</v>
      </c>
    </row>
    <row r="102" spans="1:32" ht="12.75" x14ac:dyDescent="0.2">
      <c r="A102" s="7" t="s">
        <v>54</v>
      </c>
      <c r="B102" s="4">
        <v>1</v>
      </c>
      <c r="C102" s="4"/>
      <c r="D102" s="4"/>
      <c r="E102" s="4">
        <v>1</v>
      </c>
      <c r="F102" s="4"/>
      <c r="G102" s="4"/>
      <c r="H102" s="4">
        <v>1</v>
      </c>
      <c r="I102" s="4">
        <v>2</v>
      </c>
      <c r="J102" s="4">
        <v>4</v>
      </c>
      <c r="K102" s="4">
        <v>6</v>
      </c>
      <c r="L102" s="2">
        <v>5</v>
      </c>
      <c r="M102" s="4">
        <v>4</v>
      </c>
      <c r="N102" s="4">
        <f t="shared" si="2"/>
        <v>24</v>
      </c>
    </row>
    <row r="103" spans="1:32" ht="12.75" x14ac:dyDescent="0.2">
      <c r="A103" s="7" t="s">
        <v>34</v>
      </c>
      <c r="B103" s="4">
        <v>16</v>
      </c>
      <c r="C103" s="4">
        <v>17</v>
      </c>
      <c r="D103" s="4">
        <v>16</v>
      </c>
      <c r="E103" s="4">
        <v>17</v>
      </c>
      <c r="F103" s="4">
        <v>15</v>
      </c>
      <c r="G103" s="4">
        <v>18</v>
      </c>
      <c r="H103" s="4">
        <v>14</v>
      </c>
      <c r="I103" s="4">
        <v>15</v>
      </c>
      <c r="J103" s="4">
        <v>17</v>
      </c>
      <c r="K103" s="4">
        <v>32</v>
      </c>
      <c r="L103" s="2">
        <v>6</v>
      </c>
      <c r="M103" s="4">
        <v>9</v>
      </c>
      <c r="N103" s="4">
        <f t="shared" si="2"/>
        <v>192</v>
      </c>
    </row>
    <row r="104" spans="1:32" ht="12.75" x14ac:dyDescent="0.2">
      <c r="A104" s="7" t="s">
        <v>200</v>
      </c>
      <c r="B104" s="4"/>
      <c r="C104" s="4"/>
      <c r="D104" s="4">
        <v>2</v>
      </c>
      <c r="E104" s="4">
        <v>1</v>
      </c>
      <c r="F104" s="4"/>
      <c r="G104" s="4"/>
      <c r="H104" s="4">
        <v>2</v>
      </c>
      <c r="I104" s="4"/>
      <c r="J104" s="4"/>
      <c r="K104" s="4"/>
      <c r="L104" s="2">
        <v>26</v>
      </c>
      <c r="M104" s="4"/>
      <c r="N104" s="4">
        <f t="shared" si="2"/>
        <v>31</v>
      </c>
    </row>
    <row r="105" spans="1:32" x14ac:dyDescent="0.2">
      <c r="A105" s="7" t="s">
        <v>193</v>
      </c>
      <c r="B105" s="4"/>
      <c r="C105" s="4">
        <v>1</v>
      </c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>
        <f t="shared" si="2"/>
        <v>1</v>
      </c>
    </row>
    <row r="106" spans="1:32" x14ac:dyDescent="0.2">
      <c r="A106" s="7" t="s">
        <v>196</v>
      </c>
      <c r="B106" s="4"/>
      <c r="C106" s="4">
        <v>1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>
        <f t="shared" si="2"/>
        <v>1</v>
      </c>
    </row>
    <row r="107" spans="1:32" x14ac:dyDescent="0.2">
      <c r="A107" s="7" t="s">
        <v>209</v>
      </c>
      <c r="B107" s="4"/>
      <c r="C107" s="4"/>
      <c r="D107" s="4"/>
      <c r="E107" s="4">
        <v>1</v>
      </c>
      <c r="F107" s="4"/>
      <c r="G107" s="4"/>
      <c r="H107" s="4"/>
      <c r="I107" s="4"/>
      <c r="J107" s="4"/>
      <c r="K107" s="4"/>
      <c r="L107" s="4"/>
      <c r="M107" s="4"/>
      <c r="N107" s="4">
        <f t="shared" ref="N107:N114" si="3">SUM(B107:M107)</f>
        <v>1</v>
      </c>
    </row>
    <row r="108" spans="1:32" x14ac:dyDescent="0.2">
      <c r="A108" s="7" t="s">
        <v>210</v>
      </c>
      <c r="B108" s="4"/>
      <c r="C108" s="4"/>
      <c r="D108" s="4"/>
      <c r="E108" s="4">
        <v>1</v>
      </c>
      <c r="F108" s="4"/>
      <c r="G108" s="4"/>
      <c r="H108" s="4"/>
      <c r="I108" s="4"/>
      <c r="J108" s="4"/>
      <c r="K108" s="4"/>
      <c r="L108" s="4"/>
      <c r="M108" s="4"/>
      <c r="N108" s="4">
        <f t="shared" si="3"/>
        <v>1</v>
      </c>
    </row>
    <row r="109" spans="1:32" x14ac:dyDescent="0.2">
      <c r="A109" s="7" t="s">
        <v>35</v>
      </c>
      <c r="B109" s="4">
        <v>5</v>
      </c>
      <c r="C109" s="4">
        <v>7</v>
      </c>
      <c r="D109" s="4">
        <v>8</v>
      </c>
      <c r="E109" s="4">
        <v>5</v>
      </c>
      <c r="F109" s="4">
        <v>4</v>
      </c>
      <c r="G109" s="4">
        <v>3</v>
      </c>
      <c r="H109" s="4">
        <v>13</v>
      </c>
      <c r="I109" s="4">
        <v>3</v>
      </c>
      <c r="J109" s="4">
        <v>8</v>
      </c>
      <c r="K109" s="4">
        <v>4</v>
      </c>
      <c r="L109" s="4"/>
      <c r="M109" s="4">
        <v>7</v>
      </c>
      <c r="N109" s="4">
        <f t="shared" si="3"/>
        <v>67</v>
      </c>
    </row>
    <row r="110" spans="1:32" x14ac:dyDescent="0.2">
      <c r="A110" s="7" t="s">
        <v>147</v>
      </c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>
        <f t="shared" si="3"/>
        <v>0</v>
      </c>
    </row>
    <row r="111" spans="1:32" x14ac:dyDescent="0.2">
      <c r="A111" s="7" t="s">
        <v>76</v>
      </c>
      <c r="B111" s="4">
        <v>2</v>
      </c>
      <c r="C111" s="4">
        <v>3</v>
      </c>
      <c r="D111" s="4">
        <v>2</v>
      </c>
      <c r="E111" s="4">
        <v>8</v>
      </c>
      <c r="F111" s="4">
        <v>2</v>
      </c>
      <c r="G111" s="4">
        <v>4</v>
      </c>
      <c r="H111" s="4">
        <v>1</v>
      </c>
      <c r="I111" s="4">
        <v>7</v>
      </c>
      <c r="J111" s="4">
        <v>6</v>
      </c>
      <c r="K111" s="4">
        <v>5</v>
      </c>
      <c r="L111" s="4"/>
      <c r="M111" s="4">
        <v>5</v>
      </c>
      <c r="N111" s="4">
        <f t="shared" si="3"/>
        <v>45</v>
      </c>
    </row>
    <row r="112" spans="1:32" x14ac:dyDescent="0.2">
      <c r="A112" s="7" t="s">
        <v>61</v>
      </c>
      <c r="B112" s="4">
        <v>7</v>
      </c>
      <c r="C112" s="4">
        <v>1</v>
      </c>
      <c r="D112" s="4">
        <v>2</v>
      </c>
      <c r="E112" s="4">
        <v>7</v>
      </c>
      <c r="F112" s="4">
        <v>11</v>
      </c>
      <c r="G112" s="4">
        <v>12</v>
      </c>
      <c r="H112" s="4">
        <v>15</v>
      </c>
      <c r="I112" s="4">
        <v>19</v>
      </c>
      <c r="J112" s="4">
        <v>24</v>
      </c>
      <c r="K112" s="4">
        <v>44</v>
      </c>
      <c r="L112" s="4"/>
      <c r="M112" s="4"/>
      <c r="N112" s="4">
        <f t="shared" si="3"/>
        <v>142</v>
      </c>
    </row>
    <row r="113" spans="1:14" x14ac:dyDescent="0.2">
      <c r="A113" s="7" t="s">
        <v>32</v>
      </c>
      <c r="B113" s="4">
        <v>31</v>
      </c>
      <c r="C113" s="4">
        <v>24</v>
      </c>
      <c r="D113" s="4">
        <v>24</v>
      </c>
      <c r="E113" s="4">
        <v>35</v>
      </c>
      <c r="F113" s="4">
        <v>22</v>
      </c>
      <c r="G113" s="4">
        <v>22</v>
      </c>
      <c r="H113" s="4">
        <v>17</v>
      </c>
      <c r="I113" s="4">
        <v>24</v>
      </c>
      <c r="J113" s="4">
        <v>17</v>
      </c>
      <c r="K113" s="26">
        <v>23</v>
      </c>
      <c r="L113" s="4"/>
      <c r="M113" s="4">
        <v>24</v>
      </c>
      <c r="N113" s="4">
        <f t="shared" si="3"/>
        <v>263</v>
      </c>
    </row>
    <row r="114" spans="1:14" ht="12.75" thickBot="1" x14ac:dyDescent="0.25">
      <c r="A114" s="84" t="s">
        <v>91</v>
      </c>
      <c r="B114" s="85"/>
      <c r="C114" s="85"/>
      <c r="D114" s="85"/>
      <c r="E114" s="85"/>
      <c r="F114" s="85"/>
      <c r="G114" s="85"/>
      <c r="H114" s="85"/>
      <c r="I114" s="85"/>
      <c r="J114" s="85"/>
      <c r="K114" s="85"/>
      <c r="L114" s="85"/>
      <c r="M114" s="85"/>
      <c r="N114" s="85">
        <f t="shared" si="3"/>
        <v>0</v>
      </c>
    </row>
    <row r="115" spans="1:14" ht="12.75" thickBot="1" x14ac:dyDescent="0.25">
      <c r="A115" s="81" t="s">
        <v>38</v>
      </c>
      <c r="B115" s="81">
        <f t="shared" ref="B115:N115" si="4">SUM(B2:B114)</f>
        <v>741</v>
      </c>
      <c r="C115" s="81">
        <f t="shared" si="4"/>
        <v>646</v>
      </c>
      <c r="D115" s="81">
        <f t="shared" si="4"/>
        <v>738</v>
      </c>
      <c r="E115" s="81">
        <f t="shared" si="4"/>
        <v>431</v>
      </c>
      <c r="F115" s="81">
        <f t="shared" si="4"/>
        <v>267</v>
      </c>
      <c r="G115" s="81">
        <f t="shared" si="4"/>
        <v>266</v>
      </c>
      <c r="H115" s="81">
        <f t="shared" si="4"/>
        <v>261</v>
      </c>
      <c r="I115" s="81">
        <f t="shared" si="4"/>
        <v>229</v>
      </c>
      <c r="J115" s="81">
        <f t="shared" si="4"/>
        <v>299</v>
      </c>
      <c r="K115" s="81">
        <f t="shared" si="4"/>
        <v>288</v>
      </c>
      <c r="L115" s="81">
        <f t="shared" si="4"/>
        <v>335</v>
      </c>
      <c r="M115" s="81">
        <f t="shared" si="4"/>
        <v>598</v>
      </c>
      <c r="N115" s="81">
        <f t="shared" si="4"/>
        <v>5099</v>
      </c>
    </row>
    <row r="116" spans="1:14" x14ac:dyDescent="0.2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86">
        <f>SUM(B115:M115)</f>
        <v>5099</v>
      </c>
    </row>
    <row r="117" spans="1:14" x14ac:dyDescent="0.2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10"/>
    </row>
    <row r="118" spans="1:14" ht="13.5" x14ac:dyDescent="0.25">
      <c r="A118" s="12"/>
      <c r="B118" s="13"/>
      <c r="C118" s="13"/>
      <c r="D118" s="11"/>
      <c r="E118" s="11"/>
      <c r="F118" s="9"/>
      <c r="G118" s="9"/>
      <c r="H118" s="9"/>
      <c r="I118" s="9"/>
      <c r="J118" s="9"/>
      <c r="K118" s="9"/>
      <c r="L118" s="9"/>
      <c r="M118" s="9"/>
      <c r="N118" s="9"/>
    </row>
    <row r="119" spans="1:14" x14ac:dyDescent="0.2">
      <c r="A119" s="12"/>
      <c r="B119" s="14"/>
      <c r="C119" s="14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</row>
    <row r="120" spans="1:14" x14ac:dyDescent="0.2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</row>
    <row r="121" spans="1:14" x14ac:dyDescent="0.2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</row>
    <row r="122" spans="1:14" x14ac:dyDescent="0.2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</row>
    <row r="123" spans="1:14" x14ac:dyDescent="0.2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</row>
  </sheetData>
  <autoFilter ref="A1:N116"/>
  <phoneticPr fontId="0" type="noConversion"/>
  <pageMargins left="0.78740157480314965" right="0.78740157480314965" top="1.41" bottom="0.73" header="0.59055118110236227" footer="0.59055118110236227"/>
  <pageSetup orientation="landscape" horizontalDpi="4294967294" verticalDpi="300" r:id="rId1"/>
  <headerFooter alignWithMargins="0">
    <oddHeader>&amp;A</oddHeader>
    <oddFooter>&amp;C&amp;P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9"/>
  <sheetViews>
    <sheetView zoomScale="110" zoomScaleNormal="110" workbookViewId="0">
      <pane xSplit="1" ySplit="6" topLeftCell="B45" activePane="bottomRight" state="frozen"/>
      <selection pane="topRight" activeCell="B1" sqref="B1"/>
      <selection pane="bottomLeft" activeCell="A2" sqref="A2"/>
      <selection pane="bottomRight" activeCell="A53" sqref="A53"/>
    </sheetView>
  </sheetViews>
  <sheetFormatPr baseColWidth="10" defaultRowHeight="12" x14ac:dyDescent="0.2"/>
  <cols>
    <col min="1" max="1" width="36.28515625" style="1" customWidth="1"/>
    <col min="2" max="2" width="6.42578125" style="1" customWidth="1"/>
    <col min="3" max="4" width="6.5703125" style="1" customWidth="1"/>
    <col min="5" max="5" width="6.7109375" style="1" customWidth="1"/>
    <col min="6" max="7" width="6" style="1" customWidth="1"/>
    <col min="8" max="8" width="6.5703125" style="1" customWidth="1"/>
    <col min="9" max="9" width="5.5703125" style="1" customWidth="1"/>
    <col min="10" max="10" width="6" style="1" customWidth="1"/>
    <col min="11" max="11" width="5.85546875" style="1" customWidth="1"/>
    <col min="12" max="12" width="6.28515625" style="1" customWidth="1"/>
    <col min="13" max="13" width="5.85546875" style="1" customWidth="1"/>
    <col min="14" max="14" width="9" style="1" customWidth="1"/>
    <col min="15" max="15" width="28.7109375" style="1" customWidth="1"/>
    <col min="16" max="16384" width="11.42578125" style="1"/>
  </cols>
  <sheetData>
    <row r="1" spans="1:15" hidden="1" x14ac:dyDescent="0.2"/>
    <row r="2" spans="1:15" hidden="1" x14ac:dyDescent="0.2"/>
    <row r="3" spans="1:15" hidden="1" x14ac:dyDescent="0.2"/>
    <row r="4" spans="1:15" hidden="1" x14ac:dyDescent="0.2"/>
    <row r="5" spans="1:15" hidden="1" x14ac:dyDescent="0.2"/>
    <row r="6" spans="1:15" ht="12.75" x14ac:dyDescent="0.2">
      <c r="A6" s="2" t="s">
        <v>0</v>
      </c>
      <c r="B6" s="2" t="s">
        <v>40</v>
      </c>
      <c r="C6" s="2" t="s">
        <v>41</v>
      </c>
      <c r="D6" s="2" t="s">
        <v>42</v>
      </c>
      <c r="E6" s="2" t="s">
        <v>43</v>
      </c>
      <c r="F6" s="2" t="s">
        <v>44</v>
      </c>
      <c r="G6" s="2" t="s">
        <v>45</v>
      </c>
      <c r="H6" s="2" t="s">
        <v>46</v>
      </c>
      <c r="I6" s="2" t="s">
        <v>47</v>
      </c>
      <c r="J6" s="2" t="s">
        <v>48</v>
      </c>
      <c r="K6" s="2" t="s">
        <v>49</v>
      </c>
      <c r="L6" s="2" t="s">
        <v>50</v>
      </c>
      <c r="M6" s="2" t="s">
        <v>51</v>
      </c>
      <c r="N6" s="2" t="s">
        <v>1</v>
      </c>
    </row>
    <row r="7" spans="1:15" ht="12.75" x14ac:dyDescent="0.2">
      <c r="A7" s="38" t="s">
        <v>222</v>
      </c>
      <c r="B7" s="41">
        <v>340</v>
      </c>
      <c r="C7" s="41">
        <v>176</v>
      </c>
      <c r="D7" s="41">
        <v>295</v>
      </c>
      <c r="E7" s="41">
        <v>67</v>
      </c>
      <c r="F7" s="38">
        <v>12</v>
      </c>
      <c r="G7" s="38">
        <v>0</v>
      </c>
      <c r="H7" s="38">
        <v>1</v>
      </c>
      <c r="I7" s="38">
        <v>0</v>
      </c>
      <c r="J7" s="38">
        <v>1</v>
      </c>
      <c r="K7" s="38">
        <v>2</v>
      </c>
      <c r="L7" s="38">
        <v>36</v>
      </c>
      <c r="M7" s="38">
        <v>163</v>
      </c>
      <c r="N7" s="41">
        <f>SUM(B7:M7)</f>
        <v>1093</v>
      </c>
      <c r="O7" s="2">
        <f>N7</f>
        <v>1093</v>
      </c>
    </row>
    <row r="8" spans="1:15" ht="12.75" x14ac:dyDescent="0.2">
      <c r="A8" s="39" t="s">
        <v>223</v>
      </c>
      <c r="B8" s="42">
        <v>10</v>
      </c>
      <c r="C8" s="42">
        <v>3</v>
      </c>
      <c r="D8" s="42">
        <v>5</v>
      </c>
      <c r="E8" s="42">
        <v>10</v>
      </c>
      <c r="F8" s="39">
        <v>0</v>
      </c>
      <c r="G8" s="39"/>
      <c r="H8" s="39"/>
      <c r="I8" s="39">
        <v>0</v>
      </c>
      <c r="J8" s="39">
        <v>0</v>
      </c>
      <c r="K8" s="39">
        <v>0</v>
      </c>
      <c r="L8" s="39">
        <v>0</v>
      </c>
      <c r="M8" s="39">
        <v>1</v>
      </c>
      <c r="N8" s="42">
        <f t="shared" ref="N8:N50" si="0">SUM(B8:M8)</f>
        <v>29</v>
      </c>
      <c r="O8" s="2">
        <f>N8+N10+N11+N28</f>
        <v>82</v>
      </c>
    </row>
    <row r="9" spans="1:15" ht="12.75" x14ac:dyDescent="0.2">
      <c r="A9" s="40" t="s">
        <v>224</v>
      </c>
      <c r="B9" s="43">
        <v>53</v>
      </c>
      <c r="C9" s="43">
        <v>29</v>
      </c>
      <c r="D9" s="43">
        <v>32</v>
      </c>
      <c r="E9" s="43">
        <v>21</v>
      </c>
      <c r="F9" s="40">
        <v>5</v>
      </c>
      <c r="G9" s="40">
        <v>0</v>
      </c>
      <c r="H9" s="40">
        <v>0</v>
      </c>
      <c r="I9" s="40">
        <v>0</v>
      </c>
      <c r="J9" s="40">
        <v>3</v>
      </c>
      <c r="K9" s="40">
        <v>3</v>
      </c>
      <c r="L9" s="40">
        <v>19</v>
      </c>
      <c r="M9" s="40">
        <v>27</v>
      </c>
      <c r="N9" s="43">
        <f t="shared" si="0"/>
        <v>192</v>
      </c>
      <c r="O9" s="2">
        <f>N9</f>
        <v>192</v>
      </c>
    </row>
    <row r="10" spans="1:15" ht="12.75" x14ac:dyDescent="0.2">
      <c r="A10" s="23" t="s">
        <v>225</v>
      </c>
      <c r="B10" s="6">
        <v>0</v>
      </c>
      <c r="C10" s="5">
        <v>1</v>
      </c>
      <c r="D10" s="2">
        <v>0</v>
      </c>
      <c r="E10" s="2">
        <v>2</v>
      </c>
      <c r="F10" s="44">
        <v>0</v>
      </c>
      <c r="G10" s="44">
        <v>0</v>
      </c>
      <c r="H10" s="44">
        <v>0</v>
      </c>
      <c r="I10" s="44">
        <v>0</v>
      </c>
      <c r="J10" s="44">
        <v>0</v>
      </c>
      <c r="K10" s="44">
        <v>0</v>
      </c>
      <c r="L10" s="44">
        <v>3</v>
      </c>
      <c r="M10" s="45">
        <v>0</v>
      </c>
      <c r="N10" s="2">
        <f t="shared" si="0"/>
        <v>6</v>
      </c>
      <c r="O10" s="2"/>
    </row>
    <row r="11" spans="1:15" ht="12.75" x14ac:dyDescent="0.2">
      <c r="A11" s="23" t="s">
        <v>226</v>
      </c>
      <c r="B11" s="6">
        <v>7</v>
      </c>
      <c r="C11" s="5">
        <v>3</v>
      </c>
      <c r="D11" s="2">
        <v>7</v>
      </c>
      <c r="E11" s="2">
        <v>3</v>
      </c>
      <c r="F11" s="44">
        <v>1</v>
      </c>
      <c r="G11" s="44">
        <v>1</v>
      </c>
      <c r="H11" s="44">
        <v>2</v>
      </c>
      <c r="I11" s="44">
        <v>1</v>
      </c>
      <c r="J11" s="44">
        <v>0</v>
      </c>
      <c r="K11" s="44">
        <v>1</v>
      </c>
      <c r="L11" s="44">
        <v>2</v>
      </c>
      <c r="M11" s="45">
        <v>3</v>
      </c>
      <c r="N11" s="2">
        <f t="shared" si="0"/>
        <v>31</v>
      </c>
      <c r="O11" s="2"/>
    </row>
    <row r="12" spans="1:15" ht="12.75" x14ac:dyDescent="0.2">
      <c r="A12" s="23" t="s">
        <v>227</v>
      </c>
      <c r="B12" s="6">
        <v>16</v>
      </c>
      <c r="C12" s="4">
        <v>15</v>
      </c>
      <c r="D12" s="2">
        <v>18</v>
      </c>
      <c r="E12" s="2">
        <v>10</v>
      </c>
      <c r="F12" s="44">
        <v>17</v>
      </c>
      <c r="G12" s="44">
        <v>15</v>
      </c>
      <c r="H12" s="44">
        <v>12</v>
      </c>
      <c r="I12" s="44">
        <v>18</v>
      </c>
      <c r="J12" s="44">
        <v>12</v>
      </c>
      <c r="K12" s="44">
        <v>17</v>
      </c>
      <c r="L12" s="44">
        <v>19</v>
      </c>
      <c r="M12" s="45">
        <v>19</v>
      </c>
      <c r="N12" s="2">
        <f t="shared" si="0"/>
        <v>188</v>
      </c>
      <c r="O12" s="2"/>
    </row>
    <row r="13" spans="1:15" ht="12.75" x14ac:dyDescent="0.2">
      <c r="A13" s="23" t="s">
        <v>228</v>
      </c>
      <c r="B13" s="4">
        <v>67</v>
      </c>
      <c r="C13" s="4">
        <v>35</v>
      </c>
      <c r="D13" s="2">
        <v>43</v>
      </c>
      <c r="E13" s="2">
        <v>27</v>
      </c>
      <c r="F13" s="44">
        <v>23</v>
      </c>
      <c r="G13" s="44">
        <v>22</v>
      </c>
      <c r="H13" s="44">
        <v>19</v>
      </c>
      <c r="I13" s="44">
        <v>23</v>
      </c>
      <c r="J13" s="44">
        <v>17</v>
      </c>
      <c r="K13" s="44">
        <v>22</v>
      </c>
      <c r="L13" s="44">
        <v>37</v>
      </c>
      <c r="M13" s="45">
        <v>35</v>
      </c>
      <c r="N13" s="2">
        <f t="shared" si="0"/>
        <v>370</v>
      </c>
      <c r="O13" s="2"/>
    </row>
    <row r="14" spans="1:15" ht="12.75" x14ac:dyDescent="0.2">
      <c r="A14" s="23" t="s">
        <v>211</v>
      </c>
      <c r="B14" s="4">
        <v>0</v>
      </c>
      <c r="C14" s="4">
        <v>0</v>
      </c>
      <c r="D14" s="2">
        <v>0</v>
      </c>
      <c r="E14" s="2">
        <v>0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5">
        <v>0</v>
      </c>
      <c r="N14" s="2">
        <f t="shared" si="0"/>
        <v>0</v>
      </c>
      <c r="O14" s="2"/>
    </row>
    <row r="15" spans="1:15" ht="12.75" x14ac:dyDescent="0.2">
      <c r="A15" s="23" t="s">
        <v>229</v>
      </c>
      <c r="B15" s="4">
        <v>5</v>
      </c>
      <c r="C15" s="4">
        <v>7</v>
      </c>
      <c r="D15" s="2">
        <v>10</v>
      </c>
      <c r="E15" s="2">
        <v>5</v>
      </c>
      <c r="F15" s="44">
        <v>4</v>
      </c>
      <c r="G15" s="44">
        <v>9</v>
      </c>
      <c r="H15" s="44">
        <v>3</v>
      </c>
      <c r="I15" s="44">
        <v>4</v>
      </c>
      <c r="J15" s="44">
        <v>10</v>
      </c>
      <c r="K15" s="44">
        <v>6</v>
      </c>
      <c r="L15" s="44">
        <v>6</v>
      </c>
      <c r="M15" s="45">
        <v>10</v>
      </c>
      <c r="N15" s="36">
        <f t="shared" si="0"/>
        <v>79</v>
      </c>
      <c r="O15" s="2"/>
    </row>
    <row r="16" spans="1:15" ht="12.75" x14ac:dyDescent="0.2">
      <c r="A16" s="23" t="s">
        <v>230</v>
      </c>
      <c r="B16" s="4">
        <v>0</v>
      </c>
      <c r="C16" s="4">
        <v>0</v>
      </c>
      <c r="D16" s="2">
        <v>0</v>
      </c>
      <c r="E16" s="2">
        <v>0</v>
      </c>
      <c r="F16" s="44">
        <v>0</v>
      </c>
      <c r="G16" s="44">
        <v>0</v>
      </c>
      <c r="H16" s="44">
        <v>1</v>
      </c>
      <c r="I16" s="44">
        <v>0</v>
      </c>
      <c r="J16" s="44">
        <v>0</v>
      </c>
      <c r="K16" s="44">
        <v>0</v>
      </c>
      <c r="L16" s="44">
        <v>1</v>
      </c>
      <c r="M16" s="45">
        <v>0</v>
      </c>
      <c r="N16" s="2">
        <f t="shared" si="0"/>
        <v>2</v>
      </c>
      <c r="O16" s="2"/>
    </row>
    <row r="17" spans="1:15" ht="12.75" x14ac:dyDescent="0.2">
      <c r="A17" s="23" t="s">
        <v>114</v>
      </c>
      <c r="B17" s="4">
        <v>0</v>
      </c>
      <c r="C17" s="4">
        <v>0</v>
      </c>
      <c r="D17" s="2">
        <v>0</v>
      </c>
      <c r="E17" s="2">
        <v>0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5">
        <v>0</v>
      </c>
      <c r="N17" s="2">
        <f t="shared" si="0"/>
        <v>0</v>
      </c>
      <c r="O17" s="2"/>
    </row>
    <row r="18" spans="1:15" ht="12.75" x14ac:dyDescent="0.2">
      <c r="A18" s="23" t="s">
        <v>231</v>
      </c>
      <c r="B18" s="4">
        <v>2</v>
      </c>
      <c r="C18" s="4">
        <v>1</v>
      </c>
      <c r="D18" s="2">
        <v>5</v>
      </c>
      <c r="E18" s="2">
        <v>2</v>
      </c>
      <c r="F18" s="44">
        <v>2</v>
      </c>
      <c r="G18" s="44">
        <v>5</v>
      </c>
      <c r="H18" s="44">
        <v>1</v>
      </c>
      <c r="I18" s="44">
        <v>2</v>
      </c>
      <c r="J18" s="44">
        <v>2</v>
      </c>
      <c r="K18" s="44">
        <v>3</v>
      </c>
      <c r="L18" s="44">
        <v>3</v>
      </c>
      <c r="M18" s="45">
        <v>1</v>
      </c>
      <c r="N18" s="2">
        <f t="shared" si="0"/>
        <v>29</v>
      </c>
      <c r="O18" s="2"/>
    </row>
    <row r="19" spans="1:15" ht="12.75" x14ac:dyDescent="0.2">
      <c r="A19" s="23" t="s">
        <v>232</v>
      </c>
      <c r="B19" s="4">
        <v>1</v>
      </c>
      <c r="C19" s="4">
        <v>1</v>
      </c>
      <c r="D19" s="2">
        <v>3</v>
      </c>
      <c r="E19" s="2">
        <v>1</v>
      </c>
      <c r="F19" s="44">
        <v>0</v>
      </c>
      <c r="G19" s="44">
        <v>0</v>
      </c>
      <c r="H19" s="44">
        <v>0</v>
      </c>
      <c r="I19" s="44">
        <v>1</v>
      </c>
      <c r="J19" s="44">
        <v>1</v>
      </c>
      <c r="K19" s="44">
        <v>0</v>
      </c>
      <c r="L19" s="44">
        <v>1</v>
      </c>
      <c r="M19" s="45">
        <v>0</v>
      </c>
      <c r="N19" s="2">
        <f t="shared" si="0"/>
        <v>9</v>
      </c>
      <c r="O19" s="2"/>
    </row>
    <row r="20" spans="1:15" ht="12.75" x14ac:dyDescent="0.2">
      <c r="A20" s="23" t="s">
        <v>233</v>
      </c>
      <c r="B20" s="4">
        <v>5</v>
      </c>
      <c r="C20" s="4">
        <v>3</v>
      </c>
      <c r="D20" s="2">
        <v>9</v>
      </c>
      <c r="E20" s="2">
        <v>4</v>
      </c>
      <c r="F20" s="44">
        <v>5</v>
      </c>
      <c r="G20" s="44">
        <v>3</v>
      </c>
      <c r="H20" s="44">
        <v>3</v>
      </c>
      <c r="I20" s="44">
        <v>1</v>
      </c>
      <c r="J20" s="44">
        <v>4</v>
      </c>
      <c r="K20" s="44">
        <v>1</v>
      </c>
      <c r="L20" s="44">
        <v>6</v>
      </c>
      <c r="M20" s="45">
        <v>6</v>
      </c>
      <c r="N20" s="2">
        <f t="shared" si="0"/>
        <v>50</v>
      </c>
      <c r="O20" s="2"/>
    </row>
    <row r="21" spans="1:15" ht="12.75" x14ac:dyDescent="0.2">
      <c r="A21" s="23" t="s">
        <v>111</v>
      </c>
      <c r="B21" s="4">
        <v>2</v>
      </c>
      <c r="C21" s="4">
        <v>0</v>
      </c>
      <c r="D21" s="2">
        <v>1</v>
      </c>
      <c r="E21" s="2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3</v>
      </c>
      <c r="M21" s="45">
        <v>0</v>
      </c>
      <c r="N21" s="2">
        <f t="shared" si="0"/>
        <v>6</v>
      </c>
      <c r="O21" s="2"/>
    </row>
    <row r="22" spans="1:15" ht="12.75" x14ac:dyDescent="0.2">
      <c r="A22" s="23" t="s">
        <v>234</v>
      </c>
      <c r="B22" s="4">
        <v>1</v>
      </c>
      <c r="C22" s="4">
        <v>1</v>
      </c>
      <c r="D22" s="2">
        <v>1</v>
      </c>
      <c r="E22" s="2">
        <v>1</v>
      </c>
      <c r="F22" s="44">
        <v>0</v>
      </c>
      <c r="G22" s="44">
        <v>1</v>
      </c>
      <c r="H22" s="44">
        <v>1</v>
      </c>
      <c r="I22" s="44">
        <v>0</v>
      </c>
      <c r="J22" s="44">
        <v>0</v>
      </c>
      <c r="K22" s="44">
        <v>0</v>
      </c>
      <c r="L22" s="44">
        <v>0</v>
      </c>
      <c r="M22" s="45">
        <v>2</v>
      </c>
      <c r="N22" s="2">
        <f t="shared" si="0"/>
        <v>8</v>
      </c>
      <c r="O22" s="2"/>
    </row>
    <row r="23" spans="1:15" ht="12.75" x14ac:dyDescent="0.2">
      <c r="A23" s="23" t="s">
        <v>235</v>
      </c>
      <c r="B23" s="4">
        <v>1</v>
      </c>
      <c r="C23" s="4">
        <v>0</v>
      </c>
      <c r="D23" s="2">
        <v>0</v>
      </c>
      <c r="E23" s="2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1</v>
      </c>
      <c r="M23" s="45">
        <v>0</v>
      </c>
      <c r="N23" s="2">
        <f t="shared" si="0"/>
        <v>2</v>
      </c>
      <c r="O23" s="2"/>
    </row>
    <row r="24" spans="1:15" ht="12.75" x14ac:dyDescent="0.2">
      <c r="A24" s="23" t="s">
        <v>236</v>
      </c>
      <c r="B24" s="4">
        <v>3</v>
      </c>
      <c r="C24" s="4">
        <v>0</v>
      </c>
      <c r="D24" s="2">
        <v>2</v>
      </c>
      <c r="E24" s="2">
        <v>0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5">
        <v>2</v>
      </c>
      <c r="N24" s="2">
        <f t="shared" si="0"/>
        <v>7</v>
      </c>
      <c r="O24" s="2"/>
    </row>
    <row r="25" spans="1:15" ht="12.75" x14ac:dyDescent="0.2">
      <c r="A25" s="23" t="s">
        <v>237</v>
      </c>
      <c r="B25" s="4">
        <v>4</v>
      </c>
      <c r="C25" s="4">
        <v>7</v>
      </c>
      <c r="D25" s="2">
        <v>6</v>
      </c>
      <c r="E25" s="2">
        <v>4</v>
      </c>
      <c r="F25" s="44">
        <v>5</v>
      </c>
      <c r="G25" s="44">
        <v>9</v>
      </c>
      <c r="H25" s="44">
        <v>6</v>
      </c>
      <c r="I25" s="44">
        <v>5</v>
      </c>
      <c r="J25" s="44">
        <v>7</v>
      </c>
      <c r="K25" s="44">
        <v>3</v>
      </c>
      <c r="L25" s="44">
        <v>2</v>
      </c>
      <c r="M25" s="45">
        <v>6</v>
      </c>
      <c r="N25" s="2">
        <f t="shared" si="0"/>
        <v>64</v>
      </c>
      <c r="O25" s="34"/>
    </row>
    <row r="26" spans="1:15" ht="12.75" x14ac:dyDescent="0.2">
      <c r="A26" s="23" t="s">
        <v>238</v>
      </c>
      <c r="B26" s="4">
        <v>0</v>
      </c>
      <c r="C26" s="4">
        <v>2</v>
      </c>
      <c r="D26" s="2">
        <v>2</v>
      </c>
      <c r="E26" s="2">
        <v>0</v>
      </c>
      <c r="F26" s="44">
        <v>1</v>
      </c>
      <c r="G26" s="44">
        <v>0</v>
      </c>
      <c r="H26" s="44">
        <v>0</v>
      </c>
      <c r="I26" s="44">
        <v>1</v>
      </c>
      <c r="J26" s="44">
        <v>0</v>
      </c>
      <c r="K26" s="44">
        <v>0</v>
      </c>
      <c r="L26" s="44">
        <v>0</v>
      </c>
      <c r="M26" s="45">
        <v>2</v>
      </c>
      <c r="N26" s="2">
        <f t="shared" si="0"/>
        <v>8</v>
      </c>
      <c r="O26" s="2"/>
    </row>
    <row r="27" spans="1:15" ht="12.75" x14ac:dyDescent="0.2">
      <c r="A27" s="23" t="s">
        <v>239</v>
      </c>
      <c r="B27" s="4">
        <v>0</v>
      </c>
      <c r="C27" s="4">
        <v>0</v>
      </c>
      <c r="D27" s="2">
        <v>0</v>
      </c>
      <c r="E27" s="2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5">
        <v>0</v>
      </c>
      <c r="N27" s="2">
        <f t="shared" si="0"/>
        <v>0</v>
      </c>
      <c r="O27" s="2"/>
    </row>
    <row r="28" spans="1:15" ht="12.75" x14ac:dyDescent="0.2">
      <c r="A28" s="23" t="s">
        <v>240</v>
      </c>
      <c r="B28" s="4">
        <v>1</v>
      </c>
      <c r="C28" s="4">
        <v>1</v>
      </c>
      <c r="D28" s="2">
        <v>0</v>
      </c>
      <c r="E28" s="2">
        <v>1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2</v>
      </c>
      <c r="L28" s="44">
        <v>9</v>
      </c>
      <c r="M28" s="45">
        <v>2</v>
      </c>
      <c r="N28" s="2">
        <f t="shared" si="0"/>
        <v>16</v>
      </c>
      <c r="O28" s="2"/>
    </row>
    <row r="29" spans="1:15" ht="12.75" x14ac:dyDescent="0.2">
      <c r="A29" s="23" t="s">
        <v>241</v>
      </c>
      <c r="B29" s="4">
        <v>0</v>
      </c>
      <c r="C29" s="4">
        <v>0</v>
      </c>
      <c r="D29" s="2">
        <v>0</v>
      </c>
      <c r="E29" s="2">
        <v>0</v>
      </c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44">
        <v>0</v>
      </c>
      <c r="M29" s="45">
        <v>0</v>
      </c>
      <c r="N29" s="2">
        <f t="shared" si="0"/>
        <v>0</v>
      </c>
      <c r="O29" s="2"/>
    </row>
    <row r="30" spans="1:15" ht="12.75" x14ac:dyDescent="0.2">
      <c r="A30" s="23" t="s">
        <v>242</v>
      </c>
      <c r="B30" s="4">
        <v>12</v>
      </c>
      <c r="C30" s="4">
        <v>4</v>
      </c>
      <c r="D30" s="2">
        <v>10</v>
      </c>
      <c r="E30" s="2">
        <v>8</v>
      </c>
      <c r="F30" s="44">
        <v>2</v>
      </c>
      <c r="G30" s="44">
        <v>2</v>
      </c>
      <c r="H30" s="44">
        <v>2</v>
      </c>
      <c r="I30" s="44">
        <v>4</v>
      </c>
      <c r="J30" s="44">
        <v>0</v>
      </c>
      <c r="K30" s="44">
        <v>1</v>
      </c>
      <c r="L30" s="44">
        <v>3</v>
      </c>
      <c r="M30" s="45">
        <v>5</v>
      </c>
      <c r="N30" s="2">
        <f t="shared" si="0"/>
        <v>53</v>
      </c>
      <c r="O30" s="2"/>
    </row>
    <row r="31" spans="1:15" ht="12.75" x14ac:dyDescent="0.2">
      <c r="A31" s="56" t="s">
        <v>243</v>
      </c>
      <c r="B31" s="61">
        <v>0</v>
      </c>
      <c r="C31" s="61">
        <v>0</v>
      </c>
      <c r="D31" s="62">
        <v>0</v>
      </c>
      <c r="E31" s="62">
        <v>0</v>
      </c>
      <c r="F31" s="56">
        <v>1</v>
      </c>
      <c r="G31" s="56">
        <v>1</v>
      </c>
      <c r="H31" s="56">
        <v>0</v>
      </c>
      <c r="I31" s="56">
        <v>0</v>
      </c>
      <c r="J31" s="56">
        <v>0</v>
      </c>
      <c r="K31" s="56">
        <v>0</v>
      </c>
      <c r="L31" s="56">
        <v>2</v>
      </c>
      <c r="M31" s="63">
        <v>0</v>
      </c>
      <c r="N31" s="62">
        <f t="shared" si="0"/>
        <v>4</v>
      </c>
      <c r="O31" s="2"/>
    </row>
    <row r="32" spans="1:15" ht="12.75" x14ac:dyDescent="0.2">
      <c r="A32" s="23" t="s">
        <v>244</v>
      </c>
      <c r="B32" s="4">
        <v>22</v>
      </c>
      <c r="C32" s="4">
        <v>0</v>
      </c>
      <c r="D32" s="2">
        <v>2</v>
      </c>
      <c r="E32" s="2">
        <v>6</v>
      </c>
      <c r="F32" s="44">
        <v>11</v>
      </c>
      <c r="G32" s="44">
        <v>28</v>
      </c>
      <c r="H32" s="44">
        <v>24</v>
      </c>
      <c r="I32" s="44">
        <v>18</v>
      </c>
      <c r="J32" s="44">
        <v>10</v>
      </c>
      <c r="K32" s="44">
        <v>61</v>
      </c>
      <c r="L32" s="44">
        <v>10</v>
      </c>
      <c r="M32" s="45">
        <v>2</v>
      </c>
      <c r="N32" s="2">
        <f t="shared" si="0"/>
        <v>194</v>
      </c>
      <c r="O32" s="2"/>
    </row>
    <row r="33" spans="1:33" ht="12.75" x14ac:dyDescent="0.2">
      <c r="A33" s="23" t="s">
        <v>245</v>
      </c>
      <c r="B33" s="4">
        <v>15</v>
      </c>
      <c r="C33" s="4">
        <v>8</v>
      </c>
      <c r="D33" s="2">
        <v>6</v>
      </c>
      <c r="E33" s="2">
        <v>7</v>
      </c>
      <c r="F33" s="44">
        <v>4</v>
      </c>
      <c r="G33" s="44">
        <v>1</v>
      </c>
      <c r="H33" s="44">
        <v>1</v>
      </c>
      <c r="I33" s="44">
        <v>1</v>
      </c>
      <c r="J33" s="44">
        <v>1</v>
      </c>
      <c r="K33" s="44">
        <v>2</v>
      </c>
      <c r="L33" s="44">
        <v>2</v>
      </c>
      <c r="M33" s="45">
        <v>6</v>
      </c>
      <c r="N33" s="2">
        <f t="shared" si="0"/>
        <v>54</v>
      </c>
      <c r="O33" s="2"/>
    </row>
    <row r="34" spans="1:33" ht="12.75" x14ac:dyDescent="0.2">
      <c r="A34" s="23" t="s">
        <v>30</v>
      </c>
      <c r="B34" s="24">
        <v>9</v>
      </c>
      <c r="C34" s="24">
        <v>3</v>
      </c>
      <c r="D34" s="2">
        <v>8</v>
      </c>
      <c r="E34" s="2">
        <v>6</v>
      </c>
      <c r="F34" s="44">
        <v>8</v>
      </c>
      <c r="G34" s="44">
        <v>4</v>
      </c>
      <c r="H34" s="44">
        <v>9</v>
      </c>
      <c r="I34" s="44">
        <v>8</v>
      </c>
      <c r="J34" s="44">
        <v>6</v>
      </c>
      <c r="K34" s="44">
        <v>5</v>
      </c>
      <c r="L34" s="44">
        <v>8</v>
      </c>
      <c r="M34" s="45">
        <v>2</v>
      </c>
      <c r="N34" s="2">
        <f t="shared" si="0"/>
        <v>76</v>
      </c>
      <c r="O34" s="2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</row>
    <row r="35" spans="1:33" ht="12.75" x14ac:dyDescent="0.2">
      <c r="A35" s="23" t="s">
        <v>246</v>
      </c>
      <c r="B35" s="24">
        <v>9</v>
      </c>
      <c r="C35" s="24">
        <v>9</v>
      </c>
      <c r="D35" s="2">
        <v>15</v>
      </c>
      <c r="E35" s="2">
        <v>8</v>
      </c>
      <c r="F35" s="44">
        <v>4</v>
      </c>
      <c r="G35" s="44">
        <v>10</v>
      </c>
      <c r="H35" s="44">
        <v>4</v>
      </c>
      <c r="I35" s="44">
        <v>8</v>
      </c>
      <c r="J35" s="44">
        <v>3</v>
      </c>
      <c r="K35" s="44">
        <v>3</v>
      </c>
      <c r="L35" s="44">
        <v>0</v>
      </c>
      <c r="M35" s="45">
        <v>5</v>
      </c>
      <c r="N35" s="2">
        <f t="shared" si="0"/>
        <v>78</v>
      </c>
      <c r="O35" s="2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</row>
    <row r="36" spans="1:33" ht="12.75" x14ac:dyDescent="0.2">
      <c r="A36" s="23" t="s">
        <v>31</v>
      </c>
      <c r="B36" s="22">
        <v>84</v>
      </c>
      <c r="C36" s="22">
        <v>99</v>
      </c>
      <c r="D36" s="2">
        <v>103</v>
      </c>
      <c r="E36" s="2">
        <v>104</v>
      </c>
      <c r="F36" s="44">
        <v>130</v>
      </c>
      <c r="G36" s="44">
        <v>114</v>
      </c>
      <c r="H36" s="44">
        <v>111</v>
      </c>
      <c r="I36" s="44">
        <v>88</v>
      </c>
      <c r="J36" s="44">
        <v>56</v>
      </c>
      <c r="K36" s="44">
        <v>58</v>
      </c>
      <c r="L36" s="44">
        <v>81</v>
      </c>
      <c r="M36" s="45">
        <v>112</v>
      </c>
      <c r="N36" s="2">
        <f t="shared" si="0"/>
        <v>1140</v>
      </c>
      <c r="O36" s="2"/>
    </row>
    <row r="37" spans="1:33" ht="12.75" x14ac:dyDescent="0.2">
      <c r="A37" s="23" t="s">
        <v>33</v>
      </c>
      <c r="B37" s="4">
        <v>25</v>
      </c>
      <c r="C37" s="4">
        <v>17</v>
      </c>
      <c r="D37" s="2">
        <v>23</v>
      </c>
      <c r="E37" s="2">
        <v>17</v>
      </c>
      <c r="F37" s="44">
        <v>24</v>
      </c>
      <c r="G37" s="44">
        <v>22</v>
      </c>
      <c r="H37" s="44">
        <v>20</v>
      </c>
      <c r="I37" s="44">
        <v>29</v>
      </c>
      <c r="J37" s="44">
        <v>19</v>
      </c>
      <c r="K37" s="44">
        <v>32</v>
      </c>
      <c r="L37" s="44">
        <v>22</v>
      </c>
      <c r="M37" s="45">
        <v>20</v>
      </c>
      <c r="N37" s="2">
        <f t="shared" si="0"/>
        <v>270</v>
      </c>
      <c r="O37" s="2"/>
    </row>
    <row r="38" spans="1:33" ht="12.75" x14ac:dyDescent="0.2">
      <c r="A38" s="23" t="s">
        <v>35</v>
      </c>
      <c r="B38" s="4">
        <v>7</v>
      </c>
      <c r="C38" s="4">
        <v>10</v>
      </c>
      <c r="D38" s="2">
        <v>13</v>
      </c>
      <c r="E38" s="2">
        <v>5</v>
      </c>
      <c r="F38" s="44">
        <v>5</v>
      </c>
      <c r="G38" s="44">
        <v>7</v>
      </c>
      <c r="H38" s="44">
        <v>16</v>
      </c>
      <c r="I38" s="44">
        <v>8</v>
      </c>
      <c r="J38" s="44">
        <v>10</v>
      </c>
      <c r="K38" s="44">
        <v>12</v>
      </c>
      <c r="L38" s="44">
        <v>8</v>
      </c>
      <c r="M38" s="45">
        <v>11</v>
      </c>
      <c r="N38" s="2">
        <f t="shared" si="0"/>
        <v>112</v>
      </c>
      <c r="O38" s="2"/>
    </row>
    <row r="39" spans="1:33" ht="12.75" x14ac:dyDescent="0.2">
      <c r="A39" s="23" t="s">
        <v>53</v>
      </c>
      <c r="B39" s="4">
        <v>2</v>
      </c>
      <c r="C39" s="4">
        <v>0</v>
      </c>
      <c r="D39" s="2">
        <v>4</v>
      </c>
      <c r="E39" s="2">
        <v>1</v>
      </c>
      <c r="F39" s="44">
        <v>0</v>
      </c>
      <c r="G39" s="44">
        <v>0</v>
      </c>
      <c r="H39" s="44">
        <v>0</v>
      </c>
      <c r="I39" s="44">
        <v>0</v>
      </c>
      <c r="J39" s="44">
        <v>0</v>
      </c>
      <c r="K39" s="44">
        <v>0</v>
      </c>
      <c r="L39" s="44">
        <v>0</v>
      </c>
      <c r="M39" s="45">
        <v>0</v>
      </c>
      <c r="N39" s="2">
        <f t="shared" si="0"/>
        <v>7</v>
      </c>
      <c r="O39" s="2"/>
    </row>
    <row r="40" spans="1:33" ht="12.75" x14ac:dyDescent="0.2">
      <c r="A40" s="23" t="s">
        <v>247</v>
      </c>
      <c r="B40" s="4">
        <v>1</v>
      </c>
      <c r="C40" s="4">
        <v>0</v>
      </c>
      <c r="D40" s="2">
        <v>0</v>
      </c>
      <c r="E40" s="2">
        <v>0</v>
      </c>
      <c r="F40" s="44">
        <v>0</v>
      </c>
      <c r="G40" s="44">
        <v>0</v>
      </c>
      <c r="H40" s="44">
        <v>0</v>
      </c>
      <c r="I40" s="44">
        <v>0</v>
      </c>
      <c r="J40" s="44">
        <v>0</v>
      </c>
      <c r="K40" s="44">
        <v>0</v>
      </c>
      <c r="L40" s="44">
        <v>0</v>
      </c>
      <c r="M40" s="45">
        <v>0</v>
      </c>
      <c r="N40" s="2">
        <f t="shared" si="0"/>
        <v>1</v>
      </c>
    </row>
    <row r="41" spans="1:33" ht="12.75" x14ac:dyDescent="0.2">
      <c r="A41" s="23" t="s">
        <v>34</v>
      </c>
      <c r="B41" s="4">
        <v>13</v>
      </c>
      <c r="C41" s="4">
        <v>14</v>
      </c>
      <c r="D41" s="2">
        <v>15</v>
      </c>
      <c r="E41" s="2">
        <v>9</v>
      </c>
      <c r="F41" s="44">
        <v>19</v>
      </c>
      <c r="G41" s="44">
        <v>11</v>
      </c>
      <c r="H41" s="44">
        <v>18</v>
      </c>
      <c r="I41" s="44">
        <v>15</v>
      </c>
      <c r="J41" s="44">
        <v>15</v>
      </c>
      <c r="K41" s="44">
        <v>14</v>
      </c>
      <c r="L41" s="44">
        <v>12</v>
      </c>
      <c r="M41" s="45">
        <v>9</v>
      </c>
      <c r="N41" s="2">
        <f t="shared" si="0"/>
        <v>164</v>
      </c>
    </row>
    <row r="42" spans="1:33" ht="12.75" x14ac:dyDescent="0.2">
      <c r="A42" s="23" t="s">
        <v>248</v>
      </c>
      <c r="B42" s="4">
        <v>22</v>
      </c>
      <c r="C42" s="4">
        <v>32</v>
      </c>
      <c r="D42" s="2">
        <v>26</v>
      </c>
      <c r="E42" s="2">
        <v>41</v>
      </c>
      <c r="F42" s="44">
        <v>25</v>
      </c>
      <c r="G42" s="44">
        <v>29</v>
      </c>
      <c r="H42" s="44">
        <v>36</v>
      </c>
      <c r="I42" s="44">
        <v>17</v>
      </c>
      <c r="J42" s="44">
        <v>27</v>
      </c>
      <c r="K42" s="44">
        <v>26</v>
      </c>
      <c r="L42" s="44">
        <v>30</v>
      </c>
      <c r="M42" s="45">
        <v>22</v>
      </c>
      <c r="N42" s="2">
        <f t="shared" si="0"/>
        <v>333</v>
      </c>
    </row>
    <row r="43" spans="1:33" ht="12.75" x14ac:dyDescent="0.2">
      <c r="A43" s="23" t="s">
        <v>221</v>
      </c>
      <c r="B43" s="4">
        <v>0</v>
      </c>
      <c r="C43" s="4">
        <v>0</v>
      </c>
      <c r="D43" s="2">
        <v>0</v>
      </c>
      <c r="E43" s="2">
        <v>0</v>
      </c>
      <c r="F43" s="44">
        <v>0</v>
      </c>
      <c r="G43" s="44">
        <v>0</v>
      </c>
      <c r="H43" s="44">
        <v>0</v>
      </c>
      <c r="I43" s="44">
        <v>0</v>
      </c>
      <c r="J43" s="44">
        <v>0</v>
      </c>
      <c r="K43" s="44">
        <v>0</v>
      </c>
      <c r="L43" s="44">
        <v>0</v>
      </c>
      <c r="M43" s="45">
        <v>0</v>
      </c>
      <c r="N43" s="2">
        <f t="shared" si="0"/>
        <v>0</v>
      </c>
    </row>
    <row r="44" spans="1:33" ht="12.75" x14ac:dyDescent="0.2">
      <c r="A44" s="23" t="s">
        <v>249</v>
      </c>
      <c r="B44" s="4">
        <v>0</v>
      </c>
      <c r="C44" s="4">
        <v>0</v>
      </c>
      <c r="D44" s="2">
        <v>0</v>
      </c>
      <c r="E44" s="2">
        <v>0</v>
      </c>
      <c r="F44" s="44">
        <v>0</v>
      </c>
      <c r="G44" s="44">
        <v>0</v>
      </c>
      <c r="H44" s="44">
        <v>0</v>
      </c>
      <c r="I44" s="44">
        <v>0</v>
      </c>
      <c r="J44" s="44">
        <v>0</v>
      </c>
      <c r="K44" s="44">
        <v>0</v>
      </c>
      <c r="L44" s="44">
        <v>0</v>
      </c>
      <c r="M44" s="45">
        <v>0</v>
      </c>
      <c r="N44" s="2">
        <f t="shared" si="0"/>
        <v>0</v>
      </c>
    </row>
    <row r="45" spans="1:33" ht="12.75" x14ac:dyDescent="0.2">
      <c r="A45" s="23" t="s">
        <v>252</v>
      </c>
      <c r="B45" s="4">
        <v>0</v>
      </c>
      <c r="C45" s="4">
        <v>0</v>
      </c>
      <c r="D45" s="2">
        <v>0</v>
      </c>
      <c r="E45" s="2">
        <v>0</v>
      </c>
      <c r="F45" s="44">
        <v>1</v>
      </c>
      <c r="G45" s="44">
        <v>3</v>
      </c>
      <c r="H45" s="44">
        <v>5</v>
      </c>
      <c r="I45" s="44">
        <v>1</v>
      </c>
      <c r="J45" s="44">
        <v>4</v>
      </c>
      <c r="K45" s="44">
        <v>1</v>
      </c>
      <c r="L45" s="44">
        <v>1</v>
      </c>
      <c r="M45" s="45">
        <v>0</v>
      </c>
      <c r="N45" s="2">
        <f t="shared" si="0"/>
        <v>16</v>
      </c>
    </row>
    <row r="46" spans="1:33" ht="12.75" x14ac:dyDescent="0.2">
      <c r="A46" s="23" t="s">
        <v>121</v>
      </c>
      <c r="B46" s="4">
        <v>0</v>
      </c>
      <c r="C46" s="4">
        <v>2</v>
      </c>
      <c r="D46" s="2">
        <v>0</v>
      </c>
      <c r="E46" s="2">
        <v>0</v>
      </c>
      <c r="F46" s="44">
        <v>0</v>
      </c>
      <c r="G46" s="44">
        <v>0</v>
      </c>
      <c r="H46" s="44">
        <v>1</v>
      </c>
      <c r="I46" s="44">
        <v>0</v>
      </c>
      <c r="J46" s="44">
        <v>0</v>
      </c>
      <c r="K46" s="44">
        <v>0</v>
      </c>
      <c r="L46" s="44">
        <v>0</v>
      </c>
      <c r="M46" s="45">
        <v>0</v>
      </c>
      <c r="N46" s="2">
        <f t="shared" si="0"/>
        <v>3</v>
      </c>
    </row>
    <row r="47" spans="1:33" ht="12.75" x14ac:dyDescent="0.2">
      <c r="A47" s="56" t="s">
        <v>250</v>
      </c>
      <c r="B47" s="61">
        <v>1</v>
      </c>
      <c r="C47" s="61">
        <v>4</v>
      </c>
      <c r="D47" s="62">
        <v>3</v>
      </c>
      <c r="E47" s="62">
        <v>2</v>
      </c>
      <c r="F47" s="56">
        <v>1</v>
      </c>
      <c r="G47" s="56">
        <v>0</v>
      </c>
      <c r="H47" s="56">
        <v>3</v>
      </c>
      <c r="I47" s="56">
        <v>4</v>
      </c>
      <c r="J47" s="56">
        <v>3</v>
      </c>
      <c r="K47" s="56">
        <v>3</v>
      </c>
      <c r="L47" s="56">
        <v>4</v>
      </c>
      <c r="M47" s="63">
        <v>3</v>
      </c>
      <c r="N47" s="62">
        <f t="shared" si="0"/>
        <v>31</v>
      </c>
    </row>
    <row r="48" spans="1:33" ht="12.75" x14ac:dyDescent="0.2">
      <c r="A48" s="23" t="s">
        <v>251</v>
      </c>
      <c r="B48" s="4">
        <v>11</v>
      </c>
      <c r="C48" s="4">
        <v>6</v>
      </c>
      <c r="D48" s="2">
        <v>9</v>
      </c>
      <c r="E48" s="2">
        <v>6</v>
      </c>
      <c r="F48" s="44">
        <v>9</v>
      </c>
      <c r="G48" s="44">
        <v>8</v>
      </c>
      <c r="H48" s="44">
        <v>13</v>
      </c>
      <c r="I48" s="44">
        <v>14</v>
      </c>
      <c r="J48" s="44">
        <v>10</v>
      </c>
      <c r="K48" s="44">
        <v>10</v>
      </c>
      <c r="L48" s="44">
        <v>3</v>
      </c>
      <c r="M48" s="45">
        <v>13</v>
      </c>
      <c r="N48" s="55">
        <f t="shared" si="0"/>
        <v>112</v>
      </c>
    </row>
    <row r="49" spans="1:14" ht="12.75" x14ac:dyDescent="0.2">
      <c r="A49" s="23" t="s">
        <v>37</v>
      </c>
      <c r="B49" s="4">
        <v>26</v>
      </c>
      <c r="C49" s="4">
        <v>14</v>
      </c>
      <c r="D49" s="2">
        <v>22</v>
      </c>
      <c r="E49" s="2">
        <v>13</v>
      </c>
      <c r="F49" s="44">
        <v>12</v>
      </c>
      <c r="G49" s="44">
        <v>10</v>
      </c>
      <c r="H49" s="44">
        <v>4</v>
      </c>
      <c r="I49" s="44">
        <v>12</v>
      </c>
      <c r="J49" s="44">
        <v>5</v>
      </c>
      <c r="K49" s="44">
        <v>10</v>
      </c>
      <c r="L49" s="44">
        <v>13</v>
      </c>
      <c r="M49" s="45">
        <v>27</v>
      </c>
      <c r="N49" s="2">
        <f t="shared" si="0"/>
        <v>168</v>
      </c>
    </row>
    <row r="50" spans="1:14" ht="13.5" thickBot="1" x14ac:dyDescent="0.25">
      <c r="A50" s="90" t="s">
        <v>253</v>
      </c>
      <c r="B50" s="85"/>
      <c r="C50" s="85"/>
      <c r="D50" s="82"/>
      <c r="E50" s="82">
        <v>4</v>
      </c>
      <c r="F50" s="92">
        <v>1</v>
      </c>
      <c r="G50" s="92">
        <v>7</v>
      </c>
      <c r="H50" s="92">
        <v>5</v>
      </c>
      <c r="I50" s="92">
        <v>2</v>
      </c>
      <c r="J50" s="92">
        <v>8</v>
      </c>
      <c r="K50" s="92">
        <v>11</v>
      </c>
      <c r="L50" s="92">
        <v>0</v>
      </c>
      <c r="M50" s="93">
        <v>0</v>
      </c>
      <c r="N50" s="82">
        <f t="shared" si="0"/>
        <v>38</v>
      </c>
    </row>
    <row r="51" spans="1:14" ht="13.5" thickBot="1" x14ac:dyDescent="0.25">
      <c r="A51" s="91" t="s">
        <v>1</v>
      </c>
      <c r="B51" s="81">
        <f>SUM(B7:B50)</f>
        <v>777</v>
      </c>
      <c r="C51" s="81">
        <f t="shared" ref="C51:N51" si="1">SUM(C7:C50)</f>
        <v>507</v>
      </c>
      <c r="D51" s="81">
        <f t="shared" si="1"/>
        <v>698</v>
      </c>
      <c r="E51" s="81">
        <f t="shared" si="1"/>
        <v>395</v>
      </c>
      <c r="F51" s="81">
        <f t="shared" si="1"/>
        <v>332</v>
      </c>
      <c r="G51" s="81">
        <f t="shared" si="1"/>
        <v>322</v>
      </c>
      <c r="H51" s="81">
        <f t="shared" si="1"/>
        <v>321</v>
      </c>
      <c r="I51" s="81">
        <f t="shared" si="1"/>
        <v>285</v>
      </c>
      <c r="J51" s="81">
        <f>SUM(J7:J50)</f>
        <v>234</v>
      </c>
      <c r="K51" s="81">
        <f>SUM(K7:K50)</f>
        <v>309</v>
      </c>
      <c r="L51" s="81">
        <f>SUM(L7:L50)</f>
        <v>347</v>
      </c>
      <c r="M51" s="81">
        <f>SUM(M7:M50)</f>
        <v>516</v>
      </c>
      <c r="N51" s="94">
        <f t="shared" si="1"/>
        <v>5043</v>
      </c>
    </row>
    <row r="52" spans="1:14" x14ac:dyDescent="0.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6">
        <f>SUM(B51:M51)</f>
        <v>5043</v>
      </c>
    </row>
    <row r="53" spans="1:14" ht="20.25" x14ac:dyDescent="0.3">
      <c r="A53" s="46" t="s">
        <v>254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10"/>
    </row>
    <row r="54" spans="1:14" ht="13.5" x14ac:dyDescent="0.25">
      <c r="A54" s="12"/>
      <c r="B54" s="13"/>
      <c r="C54" s="13"/>
      <c r="D54" s="11"/>
      <c r="E54" s="11"/>
      <c r="F54" s="9"/>
      <c r="G54" s="9"/>
      <c r="H54" s="9"/>
      <c r="I54" s="9"/>
      <c r="J54" s="9"/>
      <c r="K54" s="9"/>
      <c r="L54" s="9"/>
      <c r="M54" s="9"/>
      <c r="N54" s="9"/>
    </row>
    <row r="55" spans="1:14" x14ac:dyDescent="0.2">
      <c r="A55" s="12"/>
      <c r="B55" s="14"/>
      <c r="C55" s="14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</row>
    <row r="56" spans="1:14" x14ac:dyDescent="0.2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</row>
    <row r="57" spans="1:14" x14ac:dyDescent="0.2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</row>
    <row r="58" spans="1:14" x14ac:dyDescent="0.2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</row>
    <row r="59" spans="1:14" x14ac:dyDescent="0.2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</row>
  </sheetData>
  <autoFilter ref="A6:N52"/>
  <phoneticPr fontId="0" type="noConversion"/>
  <pageMargins left="0.78740157480314965" right="0.78740157480314965" top="1.41" bottom="0.73" header="0.59055118110236227" footer="0.59055118110236227"/>
  <pageSetup orientation="landscape" horizontalDpi="4294967294" verticalDpi="300" r:id="rId1"/>
  <headerFooter alignWithMargins="0">
    <oddHeader>&amp;A</oddHeader>
    <oddFooter>&amp;C&amp;P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9"/>
  <sheetViews>
    <sheetView zoomScale="115" zoomScaleNormal="75" workbookViewId="0">
      <pane xSplit="1" ySplit="6" topLeftCell="B7" activePane="bottomRight" state="frozen"/>
      <selection pane="topRight" activeCell="B1" sqref="B1"/>
      <selection pane="bottomLeft" activeCell="A2" sqref="A2"/>
      <selection pane="bottomRight" activeCell="A6" sqref="A6"/>
    </sheetView>
  </sheetViews>
  <sheetFormatPr baseColWidth="10" defaultRowHeight="12" x14ac:dyDescent="0.2"/>
  <cols>
    <col min="1" max="1" width="36.28515625" style="1" customWidth="1"/>
    <col min="2" max="2" width="6.42578125" style="1" customWidth="1"/>
    <col min="3" max="4" width="6.5703125" style="1" customWidth="1"/>
    <col min="5" max="5" width="6.7109375" style="1" customWidth="1"/>
    <col min="6" max="7" width="6" style="1" customWidth="1"/>
    <col min="8" max="8" width="6.5703125" style="1" customWidth="1"/>
    <col min="9" max="9" width="5.5703125" style="1" customWidth="1"/>
    <col min="10" max="10" width="6" style="1" customWidth="1"/>
    <col min="11" max="11" width="5.85546875" style="1" customWidth="1"/>
    <col min="12" max="12" width="6.28515625" style="1" customWidth="1"/>
    <col min="13" max="13" width="5.85546875" style="1" customWidth="1"/>
    <col min="14" max="14" width="9" style="1" customWidth="1"/>
    <col min="15" max="15" width="28.7109375" style="1" customWidth="1"/>
    <col min="16" max="16384" width="11.42578125" style="1"/>
  </cols>
  <sheetData>
    <row r="1" spans="1:15" hidden="1" x14ac:dyDescent="0.2"/>
    <row r="2" spans="1:15" hidden="1" x14ac:dyDescent="0.2"/>
    <row r="3" spans="1:15" hidden="1" x14ac:dyDescent="0.2"/>
    <row r="4" spans="1:15" hidden="1" x14ac:dyDescent="0.2"/>
    <row r="5" spans="1:15" hidden="1" x14ac:dyDescent="0.2"/>
    <row r="6" spans="1:15" ht="12.75" x14ac:dyDescent="0.2">
      <c r="A6" s="2" t="s">
        <v>0</v>
      </c>
      <c r="B6" s="2" t="s">
        <v>40</v>
      </c>
      <c r="C6" s="2" t="s">
        <v>41</v>
      </c>
      <c r="D6" s="2" t="s">
        <v>42</v>
      </c>
      <c r="E6" s="2" t="s">
        <v>43</v>
      </c>
      <c r="F6" s="2" t="s">
        <v>44</v>
      </c>
      <c r="G6" s="2" t="s">
        <v>45</v>
      </c>
      <c r="H6" s="2" t="s">
        <v>46</v>
      </c>
      <c r="I6" s="2" t="s">
        <v>47</v>
      </c>
      <c r="J6" s="2" t="s">
        <v>48</v>
      </c>
      <c r="K6" s="2" t="s">
        <v>49</v>
      </c>
      <c r="L6" s="2" t="s">
        <v>50</v>
      </c>
      <c r="M6" s="2" t="s">
        <v>51</v>
      </c>
      <c r="N6" s="49" t="s">
        <v>1</v>
      </c>
      <c r="O6" s="51" t="s">
        <v>255</v>
      </c>
    </row>
    <row r="7" spans="1:15" ht="13.5" thickBot="1" x14ac:dyDescent="0.25">
      <c r="A7" s="38" t="s">
        <v>222</v>
      </c>
      <c r="B7" s="41">
        <v>228</v>
      </c>
      <c r="C7" s="41">
        <v>277</v>
      </c>
      <c r="D7" s="41">
        <v>345</v>
      </c>
      <c r="E7" s="41">
        <v>195</v>
      </c>
      <c r="F7" s="41">
        <v>6</v>
      </c>
      <c r="G7" s="41">
        <v>0</v>
      </c>
      <c r="H7" s="41">
        <v>2</v>
      </c>
      <c r="I7" s="41">
        <v>1</v>
      </c>
      <c r="J7" s="41">
        <v>0</v>
      </c>
      <c r="K7" s="41">
        <v>4</v>
      </c>
      <c r="L7" s="41">
        <v>10</v>
      </c>
      <c r="M7" s="41">
        <v>62</v>
      </c>
      <c r="N7" s="50">
        <f t="shared" ref="N7:N50" si="0">SUM(B7:M7)</f>
        <v>1130</v>
      </c>
      <c r="O7" s="52">
        <f>N8+N10+N11+N28</f>
        <v>144</v>
      </c>
    </row>
    <row r="8" spans="1:15" ht="12.75" x14ac:dyDescent="0.2">
      <c r="A8" s="39" t="s">
        <v>223</v>
      </c>
      <c r="B8" s="42">
        <v>4</v>
      </c>
      <c r="C8" s="42">
        <v>29</v>
      </c>
      <c r="D8" s="42">
        <v>56</v>
      </c>
      <c r="E8" s="42">
        <v>25</v>
      </c>
      <c r="F8" s="42">
        <v>1</v>
      </c>
      <c r="G8" s="42">
        <v>0</v>
      </c>
      <c r="H8" s="42">
        <v>2</v>
      </c>
      <c r="I8" s="42">
        <v>0</v>
      </c>
      <c r="J8" s="42">
        <v>0</v>
      </c>
      <c r="K8" s="42">
        <v>0</v>
      </c>
      <c r="L8" s="42">
        <v>0</v>
      </c>
      <c r="M8" s="42">
        <v>2</v>
      </c>
      <c r="N8" s="42">
        <f t="shared" si="0"/>
        <v>119</v>
      </c>
      <c r="O8" s="34"/>
    </row>
    <row r="9" spans="1:15" ht="12.75" x14ac:dyDescent="0.2">
      <c r="A9" s="40" t="s">
        <v>224</v>
      </c>
      <c r="B9" s="43">
        <v>33</v>
      </c>
      <c r="C9" s="43">
        <v>38</v>
      </c>
      <c r="D9" s="43">
        <v>60</v>
      </c>
      <c r="E9" s="43">
        <v>36</v>
      </c>
      <c r="F9" s="43">
        <v>2</v>
      </c>
      <c r="G9" s="43">
        <v>2</v>
      </c>
      <c r="H9" s="43">
        <v>1</v>
      </c>
      <c r="I9" s="43">
        <v>0</v>
      </c>
      <c r="J9" s="43">
        <v>1</v>
      </c>
      <c r="K9" s="43">
        <v>1</v>
      </c>
      <c r="L9" s="43">
        <v>9</v>
      </c>
      <c r="M9" s="43">
        <v>27</v>
      </c>
      <c r="N9" s="43">
        <f t="shared" si="0"/>
        <v>210</v>
      </c>
      <c r="O9" s="2"/>
    </row>
    <row r="10" spans="1:15" ht="12.75" x14ac:dyDescent="0.2">
      <c r="A10" s="39" t="s">
        <v>225</v>
      </c>
      <c r="B10" s="42">
        <v>0</v>
      </c>
      <c r="C10" s="48">
        <v>2</v>
      </c>
      <c r="D10" s="42">
        <v>0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f t="shared" si="0"/>
        <v>2</v>
      </c>
      <c r="O10" s="2"/>
    </row>
    <row r="11" spans="1:15" ht="12.75" x14ac:dyDescent="0.2">
      <c r="A11" s="39" t="s">
        <v>226</v>
      </c>
      <c r="B11" s="42">
        <v>2</v>
      </c>
      <c r="C11" s="48">
        <v>8</v>
      </c>
      <c r="D11" s="42">
        <v>0</v>
      </c>
      <c r="E11" s="42">
        <v>0</v>
      </c>
      <c r="F11" s="42">
        <v>2</v>
      </c>
      <c r="G11" s="42">
        <v>0</v>
      </c>
      <c r="H11" s="42">
        <v>1</v>
      </c>
      <c r="I11" s="42">
        <v>2</v>
      </c>
      <c r="J11" s="42">
        <v>0</v>
      </c>
      <c r="K11" s="42">
        <v>0</v>
      </c>
      <c r="L11" s="42">
        <v>0</v>
      </c>
      <c r="M11" s="42">
        <v>2</v>
      </c>
      <c r="N11" s="42">
        <f t="shared" si="0"/>
        <v>17</v>
      </c>
      <c r="O11" s="2"/>
    </row>
    <row r="12" spans="1:15" ht="12.75" x14ac:dyDescent="0.2">
      <c r="A12" s="56" t="s">
        <v>227</v>
      </c>
      <c r="B12" s="62">
        <v>19</v>
      </c>
      <c r="C12" s="64">
        <v>15</v>
      </c>
      <c r="D12" s="62">
        <v>19</v>
      </c>
      <c r="E12" s="62">
        <v>21</v>
      </c>
      <c r="F12" s="62">
        <v>16</v>
      </c>
      <c r="G12" s="62">
        <v>17</v>
      </c>
      <c r="H12" s="62">
        <v>19</v>
      </c>
      <c r="I12" s="62">
        <v>18</v>
      </c>
      <c r="J12" s="62">
        <v>9</v>
      </c>
      <c r="K12" s="62">
        <v>14</v>
      </c>
      <c r="L12" s="62">
        <v>13</v>
      </c>
      <c r="M12" s="62">
        <v>26</v>
      </c>
      <c r="N12" s="62">
        <f t="shared" si="0"/>
        <v>206</v>
      </c>
      <c r="O12" s="2"/>
    </row>
    <row r="13" spans="1:15" ht="12.75" x14ac:dyDescent="0.2">
      <c r="A13" s="58" t="s">
        <v>228</v>
      </c>
      <c r="B13" s="66">
        <v>42</v>
      </c>
      <c r="C13" s="67">
        <v>36</v>
      </c>
      <c r="D13" s="66">
        <v>39</v>
      </c>
      <c r="E13" s="66">
        <v>51</v>
      </c>
      <c r="F13" s="66">
        <v>23</v>
      </c>
      <c r="G13" s="66">
        <v>16</v>
      </c>
      <c r="H13" s="66">
        <v>21</v>
      </c>
      <c r="I13" s="66">
        <v>22</v>
      </c>
      <c r="J13" s="66">
        <v>16</v>
      </c>
      <c r="K13" s="66">
        <v>26</v>
      </c>
      <c r="L13" s="66">
        <v>28</v>
      </c>
      <c r="M13" s="66">
        <v>39</v>
      </c>
      <c r="N13" s="66">
        <f t="shared" si="0"/>
        <v>359</v>
      </c>
      <c r="O13" s="2"/>
    </row>
    <row r="14" spans="1:15" ht="12.75" x14ac:dyDescent="0.2">
      <c r="A14" s="58" t="s">
        <v>211</v>
      </c>
      <c r="B14" s="66">
        <v>0</v>
      </c>
      <c r="C14" s="67">
        <v>0</v>
      </c>
      <c r="D14" s="66">
        <v>0</v>
      </c>
      <c r="E14" s="66">
        <v>0</v>
      </c>
      <c r="F14" s="66">
        <v>0</v>
      </c>
      <c r="G14" s="66">
        <v>0</v>
      </c>
      <c r="H14" s="66">
        <v>0</v>
      </c>
      <c r="I14" s="66">
        <v>0</v>
      </c>
      <c r="J14" s="66">
        <v>0</v>
      </c>
      <c r="K14" s="66">
        <v>0</v>
      </c>
      <c r="L14" s="66">
        <v>0</v>
      </c>
      <c r="M14" s="66">
        <v>0</v>
      </c>
      <c r="N14" s="66">
        <f t="shared" si="0"/>
        <v>0</v>
      </c>
      <c r="O14" s="2"/>
    </row>
    <row r="15" spans="1:15" ht="12.75" x14ac:dyDescent="0.2">
      <c r="A15" s="58" t="s">
        <v>229</v>
      </c>
      <c r="B15" s="66">
        <v>16</v>
      </c>
      <c r="C15" s="67">
        <v>3</v>
      </c>
      <c r="D15" s="66">
        <v>12</v>
      </c>
      <c r="E15" s="66">
        <v>3</v>
      </c>
      <c r="F15" s="66">
        <v>7</v>
      </c>
      <c r="G15" s="66">
        <v>10</v>
      </c>
      <c r="H15" s="66">
        <v>15</v>
      </c>
      <c r="I15" s="66">
        <v>8</v>
      </c>
      <c r="J15" s="66">
        <v>3</v>
      </c>
      <c r="K15" s="66">
        <v>11</v>
      </c>
      <c r="L15" s="66">
        <v>15</v>
      </c>
      <c r="M15" s="66">
        <v>16</v>
      </c>
      <c r="N15" s="66">
        <f t="shared" si="0"/>
        <v>119</v>
      </c>
      <c r="O15" s="2"/>
    </row>
    <row r="16" spans="1:15" ht="12.75" x14ac:dyDescent="0.2">
      <c r="A16" s="56" t="s">
        <v>230</v>
      </c>
      <c r="B16" s="62">
        <v>2</v>
      </c>
      <c r="C16" s="64">
        <v>3</v>
      </c>
      <c r="D16" s="62">
        <v>0</v>
      </c>
      <c r="E16" s="62">
        <v>0</v>
      </c>
      <c r="F16" s="62">
        <v>3</v>
      </c>
      <c r="G16" s="62">
        <v>1</v>
      </c>
      <c r="H16" s="62">
        <v>0</v>
      </c>
      <c r="I16" s="62">
        <v>1</v>
      </c>
      <c r="J16" s="62">
        <v>1</v>
      </c>
      <c r="K16" s="62">
        <v>3</v>
      </c>
      <c r="L16" s="62">
        <v>1</v>
      </c>
      <c r="M16" s="62">
        <v>2</v>
      </c>
      <c r="N16" s="62">
        <f t="shared" si="0"/>
        <v>17</v>
      </c>
      <c r="O16" s="2"/>
    </row>
    <row r="17" spans="1:15" ht="12.75" x14ac:dyDescent="0.2">
      <c r="A17" s="58" t="s">
        <v>114</v>
      </c>
      <c r="B17" s="66">
        <v>0</v>
      </c>
      <c r="C17" s="67">
        <v>1</v>
      </c>
      <c r="D17" s="66">
        <v>0</v>
      </c>
      <c r="E17" s="66">
        <v>0</v>
      </c>
      <c r="F17" s="66">
        <v>0</v>
      </c>
      <c r="G17" s="66">
        <v>0</v>
      </c>
      <c r="H17" s="66">
        <v>0</v>
      </c>
      <c r="I17" s="66">
        <v>0</v>
      </c>
      <c r="J17" s="66">
        <v>0</v>
      </c>
      <c r="K17" s="66">
        <v>0</v>
      </c>
      <c r="L17" s="66">
        <v>0</v>
      </c>
      <c r="M17" s="66">
        <v>0</v>
      </c>
      <c r="N17" s="66">
        <f t="shared" si="0"/>
        <v>1</v>
      </c>
      <c r="O17" s="2"/>
    </row>
    <row r="18" spans="1:15" ht="12.75" x14ac:dyDescent="0.2">
      <c r="A18" s="56" t="s">
        <v>231</v>
      </c>
      <c r="B18" s="62">
        <v>6</v>
      </c>
      <c r="C18" s="64">
        <v>3</v>
      </c>
      <c r="D18" s="62">
        <v>2</v>
      </c>
      <c r="E18" s="62">
        <v>4</v>
      </c>
      <c r="F18" s="62">
        <v>2</v>
      </c>
      <c r="G18" s="62">
        <v>4</v>
      </c>
      <c r="H18" s="62">
        <v>3</v>
      </c>
      <c r="I18" s="62">
        <v>1</v>
      </c>
      <c r="J18" s="62">
        <v>6</v>
      </c>
      <c r="K18" s="62">
        <v>6</v>
      </c>
      <c r="L18" s="62">
        <v>4</v>
      </c>
      <c r="M18" s="62">
        <v>5</v>
      </c>
      <c r="N18" s="62">
        <f t="shared" si="0"/>
        <v>46</v>
      </c>
      <c r="O18" s="2"/>
    </row>
    <row r="19" spans="1:15" ht="12.75" x14ac:dyDescent="0.2">
      <c r="A19" s="59" t="s">
        <v>270</v>
      </c>
      <c r="B19" s="68">
        <v>2</v>
      </c>
      <c r="C19" s="69">
        <v>2</v>
      </c>
      <c r="D19" s="68">
        <v>1</v>
      </c>
      <c r="E19" s="68">
        <v>1</v>
      </c>
      <c r="F19" s="68">
        <v>0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f t="shared" si="0"/>
        <v>6</v>
      </c>
      <c r="O19" s="2"/>
    </row>
    <row r="20" spans="1:15" ht="12.75" x14ac:dyDescent="0.2">
      <c r="A20" s="58" t="s">
        <v>233</v>
      </c>
      <c r="B20" s="66">
        <v>9</v>
      </c>
      <c r="C20" s="67">
        <v>4</v>
      </c>
      <c r="D20" s="66">
        <v>6</v>
      </c>
      <c r="E20" s="66">
        <v>4</v>
      </c>
      <c r="F20" s="66">
        <v>4</v>
      </c>
      <c r="G20" s="66">
        <v>5</v>
      </c>
      <c r="H20" s="66">
        <v>2</v>
      </c>
      <c r="I20" s="66">
        <v>2</v>
      </c>
      <c r="J20" s="66">
        <v>0</v>
      </c>
      <c r="K20" s="66">
        <v>1</v>
      </c>
      <c r="L20" s="66">
        <v>2</v>
      </c>
      <c r="M20" s="66">
        <v>7</v>
      </c>
      <c r="N20" s="66">
        <f t="shared" si="0"/>
        <v>46</v>
      </c>
      <c r="O20" s="2"/>
    </row>
    <row r="21" spans="1:15" ht="12.75" x14ac:dyDescent="0.2">
      <c r="A21" s="75" t="s">
        <v>111</v>
      </c>
      <c r="B21" s="76">
        <v>1</v>
      </c>
      <c r="C21" s="77">
        <v>0</v>
      </c>
      <c r="D21" s="76">
        <v>0</v>
      </c>
      <c r="E21" s="76">
        <v>1</v>
      </c>
      <c r="F21" s="76">
        <v>0</v>
      </c>
      <c r="G21" s="76">
        <v>0</v>
      </c>
      <c r="H21" s="76">
        <v>0</v>
      </c>
      <c r="I21" s="76">
        <v>0</v>
      </c>
      <c r="J21" s="76">
        <v>0</v>
      </c>
      <c r="K21" s="76">
        <v>1</v>
      </c>
      <c r="L21" s="76">
        <v>0</v>
      </c>
      <c r="M21" s="76">
        <v>1</v>
      </c>
      <c r="N21" s="76">
        <f t="shared" si="0"/>
        <v>4</v>
      </c>
      <c r="O21" s="2"/>
    </row>
    <row r="22" spans="1:15" ht="12.75" x14ac:dyDescent="0.2">
      <c r="A22" s="56" t="s">
        <v>234</v>
      </c>
      <c r="B22" s="62">
        <v>1</v>
      </c>
      <c r="C22" s="64">
        <v>0</v>
      </c>
      <c r="D22" s="62">
        <v>3</v>
      </c>
      <c r="E22" s="62">
        <v>0</v>
      </c>
      <c r="F22" s="62">
        <v>0</v>
      </c>
      <c r="G22" s="62">
        <v>0</v>
      </c>
      <c r="H22" s="62">
        <v>1</v>
      </c>
      <c r="I22" s="62">
        <v>2</v>
      </c>
      <c r="J22" s="62">
        <v>0</v>
      </c>
      <c r="K22" s="62">
        <v>0</v>
      </c>
      <c r="L22" s="62">
        <v>0</v>
      </c>
      <c r="M22" s="62">
        <v>1</v>
      </c>
      <c r="N22" s="62">
        <f t="shared" si="0"/>
        <v>8</v>
      </c>
      <c r="O22" s="2"/>
    </row>
    <row r="23" spans="1:15" ht="12.75" x14ac:dyDescent="0.2">
      <c r="A23" s="58" t="s">
        <v>235</v>
      </c>
      <c r="B23" s="66">
        <v>0</v>
      </c>
      <c r="C23" s="67">
        <v>0</v>
      </c>
      <c r="D23" s="66">
        <v>0</v>
      </c>
      <c r="E23" s="66">
        <v>0</v>
      </c>
      <c r="F23" s="66">
        <v>0</v>
      </c>
      <c r="G23" s="66">
        <v>0</v>
      </c>
      <c r="H23" s="66">
        <v>0</v>
      </c>
      <c r="I23" s="66">
        <v>0</v>
      </c>
      <c r="J23" s="66">
        <v>0</v>
      </c>
      <c r="K23" s="66">
        <v>0</v>
      </c>
      <c r="L23" s="66">
        <v>0</v>
      </c>
      <c r="M23" s="66">
        <v>1</v>
      </c>
      <c r="N23" s="66">
        <f t="shared" si="0"/>
        <v>1</v>
      </c>
      <c r="O23" s="2"/>
    </row>
    <row r="24" spans="1:15" ht="12.75" x14ac:dyDescent="0.2">
      <c r="A24" s="58" t="s">
        <v>236</v>
      </c>
      <c r="B24" s="66">
        <v>1</v>
      </c>
      <c r="C24" s="67">
        <v>3</v>
      </c>
      <c r="D24" s="66">
        <v>1</v>
      </c>
      <c r="E24" s="66">
        <v>2</v>
      </c>
      <c r="F24" s="66">
        <v>0</v>
      </c>
      <c r="G24" s="66">
        <v>1</v>
      </c>
      <c r="H24" s="66">
        <v>0</v>
      </c>
      <c r="I24" s="66">
        <v>1</v>
      </c>
      <c r="J24" s="66">
        <v>1</v>
      </c>
      <c r="K24" s="66">
        <v>2</v>
      </c>
      <c r="L24" s="66">
        <v>0</v>
      </c>
      <c r="M24" s="66">
        <v>1</v>
      </c>
      <c r="N24" s="66">
        <f t="shared" si="0"/>
        <v>13</v>
      </c>
      <c r="O24" s="2"/>
    </row>
    <row r="25" spans="1:15" ht="12.75" x14ac:dyDescent="0.2">
      <c r="A25" s="58" t="s">
        <v>237</v>
      </c>
      <c r="B25" s="66">
        <v>9</v>
      </c>
      <c r="C25" s="67">
        <v>6</v>
      </c>
      <c r="D25" s="66">
        <v>10</v>
      </c>
      <c r="E25" s="66">
        <v>7</v>
      </c>
      <c r="F25" s="66">
        <v>3</v>
      </c>
      <c r="G25" s="66">
        <v>2</v>
      </c>
      <c r="H25" s="66">
        <v>5</v>
      </c>
      <c r="I25" s="66">
        <v>13</v>
      </c>
      <c r="J25" s="66">
        <v>4</v>
      </c>
      <c r="K25" s="66">
        <v>1</v>
      </c>
      <c r="L25" s="66">
        <v>0</v>
      </c>
      <c r="M25" s="66">
        <v>10</v>
      </c>
      <c r="N25" s="66">
        <f t="shared" si="0"/>
        <v>70</v>
      </c>
      <c r="O25" s="34"/>
    </row>
    <row r="26" spans="1:15" ht="12.75" x14ac:dyDescent="0.2">
      <c r="A26" s="58" t="s">
        <v>271</v>
      </c>
      <c r="B26" s="66">
        <v>1</v>
      </c>
      <c r="C26" s="67">
        <v>3</v>
      </c>
      <c r="D26" s="66">
        <v>0</v>
      </c>
      <c r="E26" s="66">
        <v>2</v>
      </c>
      <c r="F26" s="66">
        <v>3</v>
      </c>
      <c r="G26" s="66">
        <v>2</v>
      </c>
      <c r="H26" s="66">
        <v>0</v>
      </c>
      <c r="I26" s="66">
        <v>0</v>
      </c>
      <c r="J26" s="66">
        <v>1</v>
      </c>
      <c r="K26" s="66">
        <v>2</v>
      </c>
      <c r="L26" s="66">
        <v>0</v>
      </c>
      <c r="M26" s="66">
        <v>0</v>
      </c>
      <c r="N26" s="66">
        <f t="shared" si="0"/>
        <v>14</v>
      </c>
      <c r="O26" s="2"/>
    </row>
    <row r="27" spans="1:15" ht="12.75" x14ac:dyDescent="0.2">
      <c r="A27" s="58" t="s">
        <v>239</v>
      </c>
      <c r="B27" s="66">
        <v>0</v>
      </c>
      <c r="C27" s="67">
        <v>0</v>
      </c>
      <c r="D27" s="66">
        <v>0</v>
      </c>
      <c r="E27" s="66">
        <v>0</v>
      </c>
      <c r="F27" s="66">
        <v>0</v>
      </c>
      <c r="G27" s="66">
        <v>0</v>
      </c>
      <c r="H27" s="66">
        <v>0</v>
      </c>
      <c r="I27" s="66">
        <v>0</v>
      </c>
      <c r="J27" s="66">
        <v>0</v>
      </c>
      <c r="K27" s="66">
        <v>0</v>
      </c>
      <c r="L27" s="66">
        <v>0</v>
      </c>
      <c r="M27" s="66">
        <v>0</v>
      </c>
      <c r="N27" s="66">
        <f t="shared" si="0"/>
        <v>0</v>
      </c>
      <c r="O27" s="2"/>
    </row>
    <row r="28" spans="1:15" ht="12.75" x14ac:dyDescent="0.2">
      <c r="A28" s="39" t="s">
        <v>240</v>
      </c>
      <c r="B28" s="42">
        <v>1</v>
      </c>
      <c r="C28" s="48">
        <v>1</v>
      </c>
      <c r="D28" s="42">
        <v>0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2</v>
      </c>
      <c r="M28" s="42">
        <v>2</v>
      </c>
      <c r="N28" s="42">
        <f t="shared" si="0"/>
        <v>6</v>
      </c>
      <c r="O28" s="2"/>
    </row>
    <row r="29" spans="1:15" ht="12.75" x14ac:dyDescent="0.2">
      <c r="A29" s="58" t="s">
        <v>241</v>
      </c>
      <c r="B29" s="66">
        <v>0</v>
      </c>
      <c r="C29" s="67">
        <v>2</v>
      </c>
      <c r="D29" s="66">
        <v>0</v>
      </c>
      <c r="E29" s="66">
        <v>0</v>
      </c>
      <c r="F29" s="66">
        <v>0</v>
      </c>
      <c r="G29" s="66">
        <v>0</v>
      </c>
      <c r="H29" s="66">
        <v>0</v>
      </c>
      <c r="I29" s="66">
        <v>0</v>
      </c>
      <c r="J29" s="66">
        <v>0</v>
      </c>
      <c r="K29" s="66">
        <v>0</v>
      </c>
      <c r="L29" s="66">
        <v>0</v>
      </c>
      <c r="M29" s="66">
        <v>0</v>
      </c>
      <c r="N29" s="66">
        <f t="shared" si="0"/>
        <v>2</v>
      </c>
      <c r="O29" s="2"/>
    </row>
    <row r="30" spans="1:15" ht="12.75" x14ac:dyDescent="0.2">
      <c r="A30" s="59" t="s">
        <v>242</v>
      </c>
      <c r="B30" s="68">
        <v>6</v>
      </c>
      <c r="C30" s="69">
        <v>2</v>
      </c>
      <c r="D30" s="68">
        <v>6</v>
      </c>
      <c r="E30" s="68">
        <v>3</v>
      </c>
      <c r="F30" s="68">
        <v>2</v>
      </c>
      <c r="G30" s="68">
        <v>0</v>
      </c>
      <c r="H30" s="68">
        <v>0</v>
      </c>
      <c r="I30" s="68">
        <v>2</v>
      </c>
      <c r="J30" s="68">
        <v>0</v>
      </c>
      <c r="K30" s="68">
        <v>1</v>
      </c>
      <c r="L30" s="68">
        <v>2</v>
      </c>
      <c r="M30" s="68">
        <v>3</v>
      </c>
      <c r="N30" s="68">
        <f t="shared" si="0"/>
        <v>27</v>
      </c>
      <c r="O30" s="2"/>
    </row>
    <row r="31" spans="1:15" ht="12.75" x14ac:dyDescent="0.2">
      <c r="A31" s="75" t="s">
        <v>243</v>
      </c>
      <c r="B31" s="76">
        <v>0</v>
      </c>
      <c r="C31" s="77">
        <v>0</v>
      </c>
      <c r="D31" s="76">
        <v>0</v>
      </c>
      <c r="E31" s="76">
        <v>0</v>
      </c>
      <c r="F31" s="76">
        <v>0</v>
      </c>
      <c r="G31" s="76">
        <v>0</v>
      </c>
      <c r="H31" s="76">
        <v>0</v>
      </c>
      <c r="I31" s="76">
        <v>0</v>
      </c>
      <c r="J31" s="76">
        <v>1</v>
      </c>
      <c r="K31" s="76">
        <v>1</v>
      </c>
      <c r="L31" s="76">
        <v>0</v>
      </c>
      <c r="M31" s="76">
        <v>1</v>
      </c>
      <c r="N31" s="76">
        <f t="shared" si="0"/>
        <v>3</v>
      </c>
      <c r="O31" s="2"/>
    </row>
    <row r="32" spans="1:15" ht="12.75" x14ac:dyDescent="0.2">
      <c r="A32" s="57" t="s">
        <v>244</v>
      </c>
      <c r="B32" s="70">
        <v>4</v>
      </c>
      <c r="C32" s="71">
        <v>6</v>
      </c>
      <c r="D32" s="70">
        <v>3</v>
      </c>
      <c r="E32" s="70">
        <v>2</v>
      </c>
      <c r="F32" s="70">
        <v>10</v>
      </c>
      <c r="G32" s="70">
        <v>31</v>
      </c>
      <c r="H32" s="70">
        <v>56</v>
      </c>
      <c r="I32" s="70">
        <v>49</v>
      </c>
      <c r="J32" s="70">
        <v>40</v>
      </c>
      <c r="K32" s="70">
        <v>21</v>
      </c>
      <c r="L32" s="70">
        <v>15</v>
      </c>
      <c r="M32" s="70">
        <v>6</v>
      </c>
      <c r="N32" s="70">
        <f t="shared" si="0"/>
        <v>243</v>
      </c>
      <c r="O32" s="2"/>
    </row>
    <row r="33" spans="1:33" ht="12.75" x14ac:dyDescent="0.2">
      <c r="A33" s="59" t="s">
        <v>245</v>
      </c>
      <c r="B33" s="68">
        <v>7</v>
      </c>
      <c r="C33" s="69">
        <v>4</v>
      </c>
      <c r="D33" s="68">
        <v>1</v>
      </c>
      <c r="E33" s="68">
        <v>7</v>
      </c>
      <c r="F33" s="68">
        <v>3</v>
      </c>
      <c r="G33" s="68">
        <v>2</v>
      </c>
      <c r="H33" s="68">
        <v>5</v>
      </c>
      <c r="I33" s="68">
        <v>0</v>
      </c>
      <c r="J33" s="68">
        <v>1</v>
      </c>
      <c r="K33" s="68">
        <v>2</v>
      </c>
      <c r="L33" s="68">
        <v>7</v>
      </c>
      <c r="M33" s="68">
        <v>9</v>
      </c>
      <c r="N33" s="68">
        <f t="shared" si="0"/>
        <v>48</v>
      </c>
      <c r="O33" s="2"/>
    </row>
    <row r="34" spans="1:33" ht="12.75" x14ac:dyDescent="0.2">
      <c r="A34" s="23" t="s">
        <v>30</v>
      </c>
      <c r="B34" s="2">
        <v>4</v>
      </c>
      <c r="C34" s="5">
        <v>5</v>
      </c>
      <c r="D34" s="2">
        <v>2</v>
      </c>
      <c r="E34" s="2">
        <v>2</v>
      </c>
      <c r="F34" s="2">
        <v>6</v>
      </c>
      <c r="G34" s="2">
        <v>7</v>
      </c>
      <c r="H34" s="2">
        <v>11</v>
      </c>
      <c r="I34" s="2">
        <v>13</v>
      </c>
      <c r="J34" s="2">
        <v>5</v>
      </c>
      <c r="K34" s="2">
        <v>11</v>
      </c>
      <c r="L34" s="2">
        <v>2</v>
      </c>
      <c r="M34" s="2">
        <v>16</v>
      </c>
      <c r="N34" s="2">
        <f t="shared" si="0"/>
        <v>84</v>
      </c>
      <c r="O34" s="2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</row>
    <row r="35" spans="1:33" ht="12.75" x14ac:dyDescent="0.2">
      <c r="A35" s="57" t="s">
        <v>246</v>
      </c>
      <c r="B35" s="70">
        <v>5</v>
      </c>
      <c r="C35" s="71">
        <v>12</v>
      </c>
      <c r="D35" s="70">
        <v>6</v>
      </c>
      <c r="E35" s="70">
        <v>5</v>
      </c>
      <c r="F35" s="70">
        <v>5</v>
      </c>
      <c r="G35" s="70">
        <v>5</v>
      </c>
      <c r="H35" s="70">
        <v>4</v>
      </c>
      <c r="I35" s="70">
        <v>12</v>
      </c>
      <c r="J35" s="70">
        <v>8</v>
      </c>
      <c r="K35" s="70">
        <v>11</v>
      </c>
      <c r="L35" s="70">
        <v>227</v>
      </c>
      <c r="M35" s="70">
        <v>14</v>
      </c>
      <c r="N35" s="70">
        <f t="shared" si="0"/>
        <v>314</v>
      </c>
      <c r="O35" s="2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</row>
    <row r="36" spans="1:33" ht="12.75" x14ac:dyDescent="0.2">
      <c r="A36" s="23" t="s">
        <v>31</v>
      </c>
      <c r="B36" s="2">
        <v>107</v>
      </c>
      <c r="C36" s="5">
        <v>90</v>
      </c>
      <c r="D36" s="2">
        <v>91</v>
      </c>
      <c r="E36" s="2">
        <v>95</v>
      </c>
      <c r="F36" s="2">
        <v>87</v>
      </c>
      <c r="G36" s="2">
        <v>101</v>
      </c>
      <c r="H36" s="2">
        <v>90</v>
      </c>
      <c r="I36" s="2">
        <v>82</v>
      </c>
      <c r="J36" s="2">
        <v>59</v>
      </c>
      <c r="K36" s="2">
        <v>73</v>
      </c>
      <c r="L36" s="2">
        <v>99</v>
      </c>
      <c r="M36" s="2">
        <v>141</v>
      </c>
      <c r="N36" s="2">
        <f t="shared" si="0"/>
        <v>1115</v>
      </c>
      <c r="O36" s="2"/>
    </row>
    <row r="37" spans="1:33" ht="12.75" x14ac:dyDescent="0.2">
      <c r="A37" s="23" t="s">
        <v>33</v>
      </c>
      <c r="B37" s="2">
        <v>16</v>
      </c>
      <c r="C37" s="5">
        <v>24</v>
      </c>
      <c r="D37" s="2">
        <v>20</v>
      </c>
      <c r="E37" s="2">
        <v>17</v>
      </c>
      <c r="F37" s="2">
        <v>17</v>
      </c>
      <c r="G37" s="2">
        <v>21</v>
      </c>
      <c r="H37" s="2">
        <v>22</v>
      </c>
      <c r="I37" s="2">
        <v>14</v>
      </c>
      <c r="J37" s="2">
        <v>26</v>
      </c>
      <c r="K37" s="2">
        <v>19</v>
      </c>
      <c r="L37" s="2">
        <v>15</v>
      </c>
      <c r="M37" s="2">
        <v>30</v>
      </c>
      <c r="N37" s="2">
        <f t="shared" si="0"/>
        <v>241</v>
      </c>
      <c r="O37" s="2"/>
    </row>
    <row r="38" spans="1:33" ht="12.75" x14ac:dyDescent="0.2">
      <c r="A38" s="23" t="s">
        <v>35</v>
      </c>
      <c r="B38" s="2">
        <v>6</v>
      </c>
      <c r="C38" s="5">
        <v>7</v>
      </c>
      <c r="D38" s="2">
        <v>6</v>
      </c>
      <c r="E38" s="2">
        <v>8</v>
      </c>
      <c r="F38" s="2">
        <v>7</v>
      </c>
      <c r="G38" s="2">
        <v>6</v>
      </c>
      <c r="H38" s="2">
        <v>9</v>
      </c>
      <c r="I38" s="2">
        <v>17</v>
      </c>
      <c r="J38" s="2">
        <v>8</v>
      </c>
      <c r="K38" s="2">
        <v>9</v>
      </c>
      <c r="L38" s="2">
        <v>11</v>
      </c>
      <c r="M38" s="2">
        <v>6</v>
      </c>
      <c r="N38" s="2">
        <f t="shared" si="0"/>
        <v>100</v>
      </c>
      <c r="O38" s="2"/>
    </row>
    <row r="39" spans="1:33" ht="12.75" x14ac:dyDescent="0.2">
      <c r="A39" s="72" t="s">
        <v>53</v>
      </c>
      <c r="B39" s="73">
        <v>0</v>
      </c>
      <c r="C39" s="74">
        <v>3</v>
      </c>
      <c r="D39" s="73">
        <v>0</v>
      </c>
      <c r="E39" s="73">
        <v>0</v>
      </c>
      <c r="F39" s="73">
        <v>0</v>
      </c>
      <c r="G39" s="73">
        <v>0</v>
      </c>
      <c r="H39" s="73">
        <v>1</v>
      </c>
      <c r="I39" s="73">
        <v>0</v>
      </c>
      <c r="J39" s="73">
        <v>0</v>
      </c>
      <c r="K39" s="73">
        <v>0</v>
      </c>
      <c r="L39" s="73">
        <v>0</v>
      </c>
      <c r="M39" s="73">
        <v>0</v>
      </c>
      <c r="N39" s="73">
        <f t="shared" si="0"/>
        <v>4</v>
      </c>
      <c r="O39" s="2"/>
    </row>
    <row r="40" spans="1:33" ht="12.75" x14ac:dyDescent="0.2">
      <c r="A40" s="53" t="s">
        <v>247</v>
      </c>
      <c r="B40" s="55">
        <v>0</v>
      </c>
      <c r="C40" s="96">
        <v>0</v>
      </c>
      <c r="D40" s="55">
        <v>0</v>
      </c>
      <c r="E40" s="55">
        <v>0</v>
      </c>
      <c r="F40" s="55">
        <v>0</v>
      </c>
      <c r="G40" s="55">
        <v>0</v>
      </c>
      <c r="H40" s="55">
        <v>0</v>
      </c>
      <c r="I40" s="55">
        <v>0</v>
      </c>
      <c r="J40" s="55">
        <v>0</v>
      </c>
      <c r="K40" s="55">
        <v>0</v>
      </c>
      <c r="L40" s="55">
        <v>0</v>
      </c>
      <c r="M40" s="55">
        <v>0</v>
      </c>
      <c r="N40" s="55">
        <f t="shared" si="0"/>
        <v>0</v>
      </c>
    </row>
    <row r="41" spans="1:33" ht="12.75" x14ac:dyDescent="0.2">
      <c r="A41" s="23" t="s">
        <v>34</v>
      </c>
      <c r="B41" s="2">
        <v>15</v>
      </c>
      <c r="C41" s="5">
        <v>10</v>
      </c>
      <c r="D41" s="2">
        <v>21</v>
      </c>
      <c r="E41" s="2">
        <v>14</v>
      </c>
      <c r="F41" s="2">
        <v>16</v>
      </c>
      <c r="G41" s="2">
        <v>18</v>
      </c>
      <c r="H41" s="2">
        <v>14</v>
      </c>
      <c r="I41" s="2">
        <v>20</v>
      </c>
      <c r="J41" s="2">
        <v>21</v>
      </c>
      <c r="K41" s="2">
        <v>16</v>
      </c>
      <c r="L41" s="2">
        <v>69</v>
      </c>
      <c r="M41" s="2">
        <v>24</v>
      </c>
      <c r="N41" s="2">
        <f t="shared" si="0"/>
        <v>258</v>
      </c>
    </row>
    <row r="42" spans="1:33" ht="12.75" x14ac:dyDescent="0.2">
      <c r="A42" s="23" t="s">
        <v>248</v>
      </c>
      <c r="B42" s="2">
        <v>41</v>
      </c>
      <c r="C42" s="5">
        <v>26</v>
      </c>
      <c r="D42" s="2">
        <v>39</v>
      </c>
      <c r="E42" s="2">
        <v>20</v>
      </c>
      <c r="F42" s="2">
        <v>29</v>
      </c>
      <c r="G42" s="2">
        <v>50</v>
      </c>
      <c r="H42" s="2">
        <v>56</v>
      </c>
      <c r="I42" s="2">
        <v>51</v>
      </c>
      <c r="J42" s="2">
        <v>45</v>
      </c>
      <c r="K42" s="2">
        <v>60</v>
      </c>
      <c r="L42" s="2">
        <v>77</v>
      </c>
      <c r="M42" s="2">
        <v>42</v>
      </c>
      <c r="N42" s="2">
        <f t="shared" si="0"/>
        <v>536</v>
      </c>
    </row>
    <row r="43" spans="1:33" ht="12.75" x14ac:dyDescent="0.2">
      <c r="A43" s="23" t="s">
        <v>221</v>
      </c>
      <c r="B43" s="2">
        <v>0</v>
      </c>
      <c r="C43" s="5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f t="shared" si="0"/>
        <v>0</v>
      </c>
    </row>
    <row r="44" spans="1:33" ht="12.75" x14ac:dyDescent="0.2">
      <c r="A44" s="72" t="s">
        <v>249</v>
      </c>
      <c r="B44" s="73">
        <v>0</v>
      </c>
      <c r="C44" s="74">
        <v>0</v>
      </c>
      <c r="D44" s="73">
        <v>0</v>
      </c>
      <c r="E44" s="73">
        <v>0</v>
      </c>
      <c r="F44" s="73">
        <v>0</v>
      </c>
      <c r="G44" s="73">
        <v>0</v>
      </c>
      <c r="H44" s="73">
        <v>0</v>
      </c>
      <c r="I44" s="73">
        <v>0</v>
      </c>
      <c r="J44" s="73">
        <v>0</v>
      </c>
      <c r="K44" s="73">
        <v>0</v>
      </c>
      <c r="L44" s="73">
        <v>0</v>
      </c>
      <c r="M44" s="73">
        <v>0</v>
      </c>
      <c r="N44" s="73">
        <f t="shared" si="0"/>
        <v>0</v>
      </c>
    </row>
    <row r="45" spans="1:33" ht="12.75" x14ac:dyDescent="0.2">
      <c r="A45" s="23" t="s">
        <v>252</v>
      </c>
      <c r="B45" s="2">
        <v>0</v>
      </c>
      <c r="C45" s="5">
        <v>0</v>
      </c>
      <c r="D45" s="2">
        <v>0</v>
      </c>
      <c r="E45" s="2">
        <v>0</v>
      </c>
      <c r="F45" s="2">
        <v>0</v>
      </c>
      <c r="G45" s="2">
        <v>0</v>
      </c>
      <c r="H45" s="2">
        <v>2</v>
      </c>
      <c r="I45" s="2">
        <v>0</v>
      </c>
      <c r="J45" s="2">
        <v>9</v>
      </c>
      <c r="K45" s="2">
        <v>0</v>
      </c>
      <c r="L45" s="2">
        <v>11</v>
      </c>
      <c r="M45" s="2">
        <v>0</v>
      </c>
      <c r="N45" s="2">
        <f t="shared" si="0"/>
        <v>22</v>
      </c>
    </row>
    <row r="46" spans="1:33" ht="12.75" x14ac:dyDescent="0.2">
      <c r="A46" s="23" t="s">
        <v>121</v>
      </c>
      <c r="B46" s="2">
        <v>0</v>
      </c>
      <c r="C46" s="5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1</v>
      </c>
      <c r="K46" s="2">
        <v>0</v>
      </c>
      <c r="L46" s="2">
        <v>3</v>
      </c>
      <c r="M46" s="2">
        <v>0</v>
      </c>
      <c r="N46" s="2">
        <f t="shared" si="0"/>
        <v>4</v>
      </c>
    </row>
    <row r="47" spans="1:33" ht="12.75" x14ac:dyDescent="0.2">
      <c r="A47" s="72" t="s">
        <v>250</v>
      </c>
      <c r="B47" s="73">
        <v>5</v>
      </c>
      <c r="C47" s="74">
        <v>2</v>
      </c>
      <c r="D47" s="73">
        <v>2</v>
      </c>
      <c r="E47" s="73">
        <v>0</v>
      </c>
      <c r="F47" s="73">
        <v>3</v>
      </c>
      <c r="G47" s="73">
        <v>3</v>
      </c>
      <c r="H47" s="73">
        <v>1</v>
      </c>
      <c r="I47" s="73">
        <v>3</v>
      </c>
      <c r="J47" s="73">
        <v>7</v>
      </c>
      <c r="K47" s="73">
        <v>6</v>
      </c>
      <c r="L47" s="73">
        <v>4</v>
      </c>
      <c r="M47" s="73">
        <v>5</v>
      </c>
      <c r="N47" s="73">
        <f t="shared" si="0"/>
        <v>41</v>
      </c>
    </row>
    <row r="48" spans="1:33" ht="12.75" x14ac:dyDescent="0.2">
      <c r="A48" s="58" t="s">
        <v>251</v>
      </c>
      <c r="B48" s="66">
        <v>15</v>
      </c>
      <c r="C48" s="67">
        <v>5</v>
      </c>
      <c r="D48" s="66">
        <v>2</v>
      </c>
      <c r="E48" s="66">
        <v>5</v>
      </c>
      <c r="F48" s="66">
        <v>5</v>
      </c>
      <c r="G48" s="66">
        <v>9</v>
      </c>
      <c r="H48" s="66">
        <v>9</v>
      </c>
      <c r="I48" s="66">
        <v>7</v>
      </c>
      <c r="J48" s="66">
        <v>7</v>
      </c>
      <c r="K48" s="66">
        <v>5</v>
      </c>
      <c r="L48" s="66">
        <v>0</v>
      </c>
      <c r="M48" s="66">
        <v>9</v>
      </c>
      <c r="N48" s="66">
        <f t="shared" si="0"/>
        <v>78</v>
      </c>
    </row>
    <row r="49" spans="1:14" ht="12.75" x14ac:dyDescent="0.2">
      <c r="A49" s="23" t="s">
        <v>37</v>
      </c>
      <c r="B49" s="2">
        <v>16</v>
      </c>
      <c r="C49" s="5">
        <v>34</v>
      </c>
      <c r="D49" s="2">
        <v>33</v>
      </c>
      <c r="E49" s="2">
        <v>20</v>
      </c>
      <c r="F49" s="2">
        <v>11</v>
      </c>
      <c r="G49" s="2">
        <v>7</v>
      </c>
      <c r="H49" s="2">
        <v>16</v>
      </c>
      <c r="I49" s="2">
        <v>20</v>
      </c>
      <c r="J49" s="2">
        <v>18</v>
      </c>
      <c r="K49" s="2">
        <v>20</v>
      </c>
      <c r="L49" s="2">
        <v>23</v>
      </c>
      <c r="M49" s="2">
        <v>31</v>
      </c>
      <c r="N49" s="2">
        <f t="shared" si="0"/>
        <v>249</v>
      </c>
    </row>
    <row r="50" spans="1:14" ht="13.5" thickBot="1" x14ac:dyDescent="0.25">
      <c r="A50" s="90" t="s">
        <v>253</v>
      </c>
      <c r="B50" s="82">
        <v>0</v>
      </c>
      <c r="C50" s="95">
        <v>0</v>
      </c>
      <c r="D50" s="82">
        <v>0</v>
      </c>
      <c r="E50" s="82">
        <v>2</v>
      </c>
      <c r="F50" s="82">
        <v>6</v>
      </c>
      <c r="G50" s="82">
        <v>2</v>
      </c>
      <c r="H50" s="82">
        <v>4</v>
      </c>
      <c r="I50" s="82">
        <v>4</v>
      </c>
      <c r="J50" s="82">
        <v>7</v>
      </c>
      <c r="K50" s="82">
        <v>2</v>
      </c>
      <c r="L50" s="82">
        <v>5</v>
      </c>
      <c r="M50" s="82">
        <v>0</v>
      </c>
      <c r="N50" s="82">
        <f t="shared" si="0"/>
        <v>32</v>
      </c>
    </row>
    <row r="51" spans="1:14" ht="13.5" thickBot="1" x14ac:dyDescent="0.25">
      <c r="A51" s="91" t="s">
        <v>1</v>
      </c>
      <c r="B51" s="81">
        <f t="shared" ref="B51:N51" si="1">SUM(B7:B50)</f>
        <v>624</v>
      </c>
      <c r="C51" s="81">
        <f t="shared" si="1"/>
        <v>666</v>
      </c>
      <c r="D51" s="81">
        <f t="shared" si="1"/>
        <v>786</v>
      </c>
      <c r="E51" s="81">
        <f t="shared" si="1"/>
        <v>552</v>
      </c>
      <c r="F51" s="81">
        <f t="shared" si="1"/>
        <v>279</v>
      </c>
      <c r="G51" s="81">
        <f t="shared" si="1"/>
        <v>322</v>
      </c>
      <c r="H51" s="81">
        <f t="shared" si="1"/>
        <v>372</v>
      </c>
      <c r="I51" s="81">
        <f t="shared" si="1"/>
        <v>365</v>
      </c>
      <c r="J51" s="81">
        <f t="shared" si="1"/>
        <v>305</v>
      </c>
      <c r="K51" s="81">
        <f t="shared" si="1"/>
        <v>329</v>
      </c>
      <c r="L51" s="81">
        <f t="shared" si="1"/>
        <v>654</v>
      </c>
      <c r="M51" s="81">
        <f t="shared" si="1"/>
        <v>541</v>
      </c>
      <c r="N51" s="94">
        <f t="shared" si="1"/>
        <v>5795</v>
      </c>
    </row>
    <row r="52" spans="1:14" x14ac:dyDescent="0.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6">
        <f>SUM(B51:M51)</f>
        <v>5795</v>
      </c>
    </row>
    <row r="53" spans="1:14" ht="15.75" x14ac:dyDescent="0.25">
      <c r="A53" s="99" t="s">
        <v>256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10"/>
    </row>
    <row r="54" spans="1:14" ht="13.5" x14ac:dyDescent="0.25">
      <c r="A54" s="12"/>
      <c r="B54" s="13"/>
      <c r="C54" s="13"/>
      <c r="D54" s="11"/>
      <c r="E54" s="11"/>
      <c r="F54" s="9"/>
      <c r="G54" s="9"/>
      <c r="H54" s="9"/>
      <c r="I54" s="9"/>
      <c r="J54" s="9"/>
      <c r="K54" s="9"/>
      <c r="L54" s="9"/>
      <c r="M54" s="9"/>
      <c r="N54" s="9"/>
    </row>
    <row r="55" spans="1:14" x14ac:dyDescent="0.2">
      <c r="A55" s="12"/>
      <c r="B55" s="14"/>
      <c r="C55" s="14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</row>
    <row r="56" spans="1:14" x14ac:dyDescent="0.2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</row>
    <row r="57" spans="1:14" x14ac:dyDescent="0.2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</row>
    <row r="58" spans="1:14" x14ac:dyDescent="0.2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</row>
    <row r="59" spans="1:14" x14ac:dyDescent="0.2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</row>
  </sheetData>
  <autoFilter ref="A6:N52"/>
  <phoneticPr fontId="0" type="noConversion"/>
  <pageMargins left="0.78740157480314965" right="0.78740157480314965" top="0.52" bottom="0.74803149606299213" header="0.33" footer="0.59055118110236227"/>
  <pageSetup scale="90" orientation="landscape" horizontalDpi="4294967294" verticalDpi="300" r:id="rId1"/>
  <headerFooter alignWithMargins="0">
    <oddHeader>Página &amp;P&amp;REstadísticas de emergencias 2009</oddHeader>
    <oddFooter>&amp;C&amp;P de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0"/>
  <sheetViews>
    <sheetView zoomScale="115" zoomScaleNormal="75" workbookViewId="0">
      <pane xSplit="1" ySplit="6" topLeftCell="B16" activePane="bottomRight" state="frozen"/>
      <selection pane="topRight" activeCell="B1" sqref="B1"/>
      <selection pane="bottomLeft" activeCell="A2" sqref="A2"/>
      <selection pane="bottomRight" activeCell="A30" sqref="A30"/>
    </sheetView>
  </sheetViews>
  <sheetFormatPr baseColWidth="10" defaultRowHeight="12" x14ac:dyDescent="0.2"/>
  <cols>
    <col min="1" max="1" width="36.28515625" style="1" customWidth="1"/>
    <col min="2" max="2" width="6.42578125" style="1" customWidth="1"/>
    <col min="3" max="4" width="6.5703125" style="1" customWidth="1"/>
    <col min="5" max="5" width="6.7109375" style="1" customWidth="1"/>
    <col min="6" max="7" width="6" style="1" customWidth="1"/>
    <col min="8" max="8" width="6.5703125" style="1" customWidth="1"/>
    <col min="9" max="9" width="5.5703125" style="1" customWidth="1"/>
    <col min="10" max="10" width="6" style="1" customWidth="1"/>
    <col min="11" max="11" width="5.85546875" style="1" customWidth="1"/>
    <col min="12" max="12" width="6.28515625" style="1" customWidth="1"/>
    <col min="13" max="13" width="5.85546875" style="1" customWidth="1"/>
    <col min="14" max="14" width="9" style="1" customWidth="1"/>
    <col min="15" max="16384" width="11.42578125" style="1"/>
  </cols>
  <sheetData>
    <row r="1" spans="1:15" hidden="1" x14ac:dyDescent="0.2"/>
    <row r="2" spans="1:15" hidden="1" x14ac:dyDescent="0.2"/>
    <row r="3" spans="1:15" hidden="1" x14ac:dyDescent="0.2"/>
    <row r="4" spans="1:15" hidden="1" x14ac:dyDescent="0.2"/>
    <row r="5" spans="1:15" hidden="1" x14ac:dyDescent="0.2"/>
    <row r="6" spans="1:15" ht="12.75" x14ac:dyDescent="0.2">
      <c r="A6" s="2" t="s">
        <v>0</v>
      </c>
      <c r="B6" s="2" t="s">
        <v>40</v>
      </c>
      <c r="C6" s="2" t="s">
        <v>41</v>
      </c>
      <c r="D6" s="2" t="s">
        <v>42</v>
      </c>
      <c r="E6" s="2" t="s">
        <v>43</v>
      </c>
      <c r="F6" s="2" t="s">
        <v>44</v>
      </c>
      <c r="G6" s="2" t="s">
        <v>45</v>
      </c>
      <c r="H6" s="2" t="s">
        <v>46</v>
      </c>
      <c r="I6" s="2" t="s">
        <v>47</v>
      </c>
      <c r="J6" s="2" t="s">
        <v>48</v>
      </c>
      <c r="K6" s="2" t="s">
        <v>49</v>
      </c>
      <c r="L6" s="2" t="s">
        <v>50</v>
      </c>
      <c r="M6" s="2" t="s">
        <v>51</v>
      </c>
      <c r="N6" s="49" t="s">
        <v>1</v>
      </c>
    </row>
    <row r="7" spans="1:15" ht="12.75" x14ac:dyDescent="0.2">
      <c r="A7" s="53" t="s">
        <v>222</v>
      </c>
      <c r="B7" s="55">
        <f>[1]GEN!$AG$7</f>
        <v>263</v>
      </c>
      <c r="C7" s="55">
        <f>[2]GEN!AG7</f>
        <v>247</v>
      </c>
      <c r="D7" s="55">
        <f>[3]GEN!AG7</f>
        <v>281</v>
      </c>
      <c r="E7" s="55">
        <f>[4]GEN!AG7</f>
        <v>57</v>
      </c>
      <c r="F7" s="55">
        <f>[5]GEN!AG7</f>
        <v>6</v>
      </c>
      <c r="G7" s="55">
        <f>[6]GEN!AG7</f>
        <v>0</v>
      </c>
      <c r="H7" s="55">
        <f>[7]GEN!AG7</f>
        <v>0</v>
      </c>
      <c r="I7" s="55">
        <f>[8]GEN!AG7</f>
        <v>0</v>
      </c>
      <c r="J7" s="55">
        <f>[9]GEN!AG7</f>
        <v>0</v>
      </c>
      <c r="K7" s="55">
        <f>[10]GEN!AG7</f>
        <v>7</v>
      </c>
      <c r="L7" s="55">
        <f>[11]GEN!AG7</f>
        <v>18</v>
      </c>
      <c r="M7" s="55">
        <f>[12]GEN!AG7</f>
        <v>141</v>
      </c>
      <c r="N7" s="55">
        <f t="shared" ref="N7:N51" si="0">SUM(B7:M7)</f>
        <v>1020</v>
      </c>
      <c r="O7" s="100">
        <f>N7+N8+N9</f>
        <v>1392</v>
      </c>
    </row>
    <row r="8" spans="1:15" ht="12.75" x14ac:dyDescent="0.2">
      <c r="A8" s="53" t="s">
        <v>223</v>
      </c>
      <c r="B8" s="55">
        <f>[1]GEN!$AG$8</f>
        <v>16</v>
      </c>
      <c r="C8" s="55">
        <f>[2]GEN!AG8</f>
        <v>56</v>
      </c>
      <c r="D8" s="55">
        <f>[3]GEN!AG8</f>
        <v>71</v>
      </c>
      <c r="E8" s="55">
        <f>[4]GEN!AG8</f>
        <v>22</v>
      </c>
      <c r="F8" s="55">
        <f>[5]GEN!AG8</f>
        <v>6</v>
      </c>
      <c r="G8" s="55">
        <f>[6]GEN!AG8</f>
        <v>0</v>
      </c>
      <c r="H8" s="55">
        <f>[7]GEN!AG8</f>
        <v>0</v>
      </c>
      <c r="I8" s="55">
        <f>[8]GEN!AG8</f>
        <v>1</v>
      </c>
      <c r="J8" s="55">
        <f>[9]GEN!AG8</f>
        <v>0</v>
      </c>
      <c r="K8" s="55">
        <f>[10]GEN!AG8</f>
        <v>1</v>
      </c>
      <c r="L8" s="55">
        <f>[11]GEN!AG8</f>
        <v>9</v>
      </c>
      <c r="M8" s="55">
        <f>[12]GEN!AG8</f>
        <v>24</v>
      </c>
      <c r="N8" s="55">
        <f t="shared" si="0"/>
        <v>206</v>
      </c>
      <c r="O8" s="100"/>
    </row>
    <row r="9" spans="1:15" ht="12.75" x14ac:dyDescent="0.2">
      <c r="A9" s="53" t="s">
        <v>224</v>
      </c>
      <c r="B9" s="55">
        <f>[1]GEN!$AG$9</f>
        <v>12</v>
      </c>
      <c r="C9" s="55">
        <f>[2]GEN!AG9</f>
        <v>36</v>
      </c>
      <c r="D9" s="55">
        <f>[3]GEN!AG9</f>
        <v>33</v>
      </c>
      <c r="E9" s="55">
        <f>[4]GEN!AG9</f>
        <v>16</v>
      </c>
      <c r="F9" s="55">
        <f>[5]GEN!AG9</f>
        <v>4</v>
      </c>
      <c r="G9" s="55">
        <f>[6]GEN!AG9</f>
        <v>0</v>
      </c>
      <c r="H9" s="55">
        <f>[7]GEN!AG9</f>
        <v>1</v>
      </c>
      <c r="I9" s="55">
        <f>[8]GEN!AG9</f>
        <v>1</v>
      </c>
      <c r="J9" s="55">
        <f>[9]GEN!AG9</f>
        <v>1</v>
      </c>
      <c r="K9" s="55">
        <f>[10]GEN!AG9</f>
        <v>6</v>
      </c>
      <c r="L9" s="55">
        <f>[11]GEN!AG9</f>
        <v>12</v>
      </c>
      <c r="M9" s="55">
        <f>[12]GEN!AG9</f>
        <v>44</v>
      </c>
      <c r="N9" s="55">
        <f t="shared" si="0"/>
        <v>166</v>
      </c>
      <c r="O9" s="100"/>
    </row>
    <row r="10" spans="1:15" ht="12.75" x14ac:dyDescent="0.2">
      <c r="A10" s="56" t="s">
        <v>267</v>
      </c>
      <c r="B10" s="2">
        <f>[1]GEN!$AG$10</f>
        <v>7</v>
      </c>
      <c r="C10" s="55">
        <f>[2]GEN!AG10</f>
        <v>17</v>
      </c>
      <c r="D10" s="55">
        <f>[3]GEN!AG10</f>
        <v>21</v>
      </c>
      <c r="E10" s="55">
        <f>[4]GEN!AG10</f>
        <v>14</v>
      </c>
      <c r="F10" s="55">
        <f>[5]GEN!AG10</f>
        <v>14</v>
      </c>
      <c r="G10" s="55">
        <f>[6]GEN!AG10</f>
        <v>19</v>
      </c>
      <c r="H10" s="55">
        <f>[7]GEN!AG10</f>
        <v>9</v>
      </c>
      <c r="I10" s="55">
        <f>[8]GEN!AG10</f>
        <v>9</v>
      </c>
      <c r="J10" s="55">
        <f>[9]GEN!AG10</f>
        <v>8</v>
      </c>
      <c r="K10" s="55">
        <f>[10]GEN!AG10</f>
        <v>20</v>
      </c>
      <c r="L10" s="55">
        <f>[11]GEN!AG10</f>
        <v>12</v>
      </c>
      <c r="M10" s="55">
        <f>[12]GEN!AG10</f>
        <v>13</v>
      </c>
      <c r="N10" s="55">
        <f t="shared" si="0"/>
        <v>163</v>
      </c>
    </row>
    <row r="11" spans="1:15" ht="12.75" x14ac:dyDescent="0.2">
      <c r="A11" s="57" t="s">
        <v>266</v>
      </c>
      <c r="B11" s="2">
        <f>[1]GEN!$AG$11</f>
        <v>46</v>
      </c>
      <c r="C11" s="55">
        <f>[2]GEN!AG11</f>
        <v>29</v>
      </c>
      <c r="D11" s="55">
        <f>[3]GEN!AG11</f>
        <v>38</v>
      </c>
      <c r="E11" s="55">
        <f>[4]GEN!AG11</f>
        <v>28</v>
      </c>
      <c r="F11" s="55">
        <f>[5]GEN!AG11</f>
        <v>14</v>
      </c>
      <c r="G11" s="55">
        <f>[6]GEN!AG11</f>
        <v>15</v>
      </c>
      <c r="H11" s="55">
        <f>[7]GEN!AG11</f>
        <v>23</v>
      </c>
      <c r="I11" s="55">
        <f>[8]GEN!AG11</f>
        <v>12</v>
      </c>
      <c r="J11" s="55">
        <f>[9]GEN!AG11</f>
        <v>18</v>
      </c>
      <c r="K11" s="55">
        <f>[10]GEN!AG11</f>
        <v>18</v>
      </c>
      <c r="L11" s="55">
        <f>[11]GEN!AG11</f>
        <v>25</v>
      </c>
      <c r="M11" s="55">
        <f>[12]GEN!AG11</f>
        <v>43</v>
      </c>
      <c r="N11" s="2">
        <f t="shared" si="0"/>
        <v>309</v>
      </c>
    </row>
    <row r="12" spans="1:15" ht="12.75" x14ac:dyDescent="0.2">
      <c r="A12" s="57" t="s">
        <v>229</v>
      </c>
      <c r="B12" s="2">
        <f>[1]GEN!$AG$13</f>
        <v>11</v>
      </c>
      <c r="C12" s="55">
        <f>[2]GEN!AG12</f>
        <v>9</v>
      </c>
      <c r="D12" s="55">
        <f>[3]GEN!AG12</f>
        <v>11</v>
      </c>
      <c r="E12" s="55">
        <f>[4]GEN!AG12</f>
        <v>17</v>
      </c>
      <c r="F12" s="55">
        <f>[5]GEN!AG12</f>
        <v>10</v>
      </c>
      <c r="G12" s="55">
        <f>[6]GEN!AG12</f>
        <v>14</v>
      </c>
      <c r="H12" s="55">
        <f>[7]GEN!AG12</f>
        <v>11</v>
      </c>
      <c r="I12" s="55">
        <f>[8]GEN!AG12</f>
        <v>8</v>
      </c>
      <c r="J12" s="55">
        <f>[9]GEN!AG12</f>
        <v>4</v>
      </c>
      <c r="K12" s="55">
        <f>[10]GEN!AG12</f>
        <v>7</v>
      </c>
      <c r="L12" s="55">
        <f>[11]GEN!AG12</f>
        <v>6</v>
      </c>
      <c r="M12" s="55">
        <f>[12]GEN!AG12</f>
        <v>7</v>
      </c>
      <c r="N12" s="2">
        <f t="shared" si="0"/>
        <v>115</v>
      </c>
    </row>
    <row r="13" spans="1:15" ht="12" customHeight="1" x14ac:dyDescent="0.2">
      <c r="A13" s="56" t="s">
        <v>230</v>
      </c>
      <c r="B13" s="2">
        <f>[1]GEN!$AG$14</f>
        <v>0</v>
      </c>
      <c r="C13" s="55">
        <f>[2]GEN!AG13</f>
        <v>3</v>
      </c>
      <c r="D13" s="55">
        <f>[3]GEN!AG13</f>
        <v>1</v>
      </c>
      <c r="E13" s="55">
        <f>[4]GEN!AG13</f>
        <v>0</v>
      </c>
      <c r="F13" s="55">
        <f>[5]GEN!AG13</f>
        <v>2</v>
      </c>
      <c r="G13" s="55">
        <f>[6]GEN!AG13</f>
        <v>3</v>
      </c>
      <c r="H13" s="55">
        <f>[7]GEN!AG13</f>
        <v>3</v>
      </c>
      <c r="I13" s="55">
        <f>[8]GEN!AG13</f>
        <v>1</v>
      </c>
      <c r="J13" s="55">
        <f>[9]GEN!AG13</f>
        <v>3</v>
      </c>
      <c r="K13" s="55">
        <f>[10]GEN!AG13</f>
        <v>0</v>
      </c>
      <c r="L13" s="55">
        <f>[11]GEN!AG13</f>
        <v>1</v>
      </c>
      <c r="M13" s="55">
        <f>[12]GEN!AG13</f>
        <v>0</v>
      </c>
      <c r="N13" s="2">
        <f t="shared" si="0"/>
        <v>17</v>
      </c>
    </row>
    <row r="14" spans="1:15" ht="12.75" x14ac:dyDescent="0.2">
      <c r="A14" s="78" t="s">
        <v>114</v>
      </c>
      <c r="B14" s="2">
        <f>[1]GEN!$AG$15</f>
        <v>0</v>
      </c>
      <c r="C14" s="55">
        <f>[2]GEN!AG14</f>
        <v>0</v>
      </c>
      <c r="D14" s="55">
        <f>[3]GEN!AG14</f>
        <v>0</v>
      </c>
      <c r="E14" s="55">
        <f>[4]GEN!AG14</f>
        <v>0</v>
      </c>
      <c r="F14" s="55">
        <f>[5]GEN!AG14</f>
        <v>0</v>
      </c>
      <c r="G14" s="55">
        <f>[6]GEN!AG14</f>
        <v>0</v>
      </c>
      <c r="H14" s="55">
        <f>[7]GEN!AG14</f>
        <v>0</v>
      </c>
      <c r="I14" s="55">
        <f>[8]GEN!AG14</f>
        <v>0</v>
      </c>
      <c r="J14" s="55">
        <f>[9]GEN!AG14</f>
        <v>0</v>
      </c>
      <c r="K14" s="55">
        <f>[10]GEN!AG14</f>
        <v>0</v>
      </c>
      <c r="L14" s="55">
        <f>[11]GEN!AG14</f>
        <v>0</v>
      </c>
      <c r="M14" s="55">
        <f>[12]GEN!AG14</f>
        <v>0</v>
      </c>
      <c r="N14" s="2">
        <f t="shared" si="0"/>
        <v>0</v>
      </c>
    </row>
    <row r="15" spans="1:15" ht="12.75" x14ac:dyDescent="0.2">
      <c r="A15" s="56" t="s">
        <v>257</v>
      </c>
      <c r="B15" s="2"/>
      <c r="C15" s="55">
        <f>[2]GEN!AG15</f>
        <v>3</v>
      </c>
      <c r="D15" s="55">
        <f>[3]GEN!AG15</f>
        <v>0</v>
      </c>
      <c r="E15" s="55">
        <f>[4]GEN!AG15</f>
        <v>0</v>
      </c>
      <c r="F15" s="55">
        <f>[5]GEN!AG15</f>
        <v>0</v>
      </c>
      <c r="G15" s="55">
        <f>[6]GEN!AG15</f>
        <v>0</v>
      </c>
      <c r="H15" s="55">
        <f>[7]GEN!AG15</f>
        <v>0</v>
      </c>
      <c r="I15" s="55">
        <f>[8]GEN!AG15</f>
        <v>0</v>
      </c>
      <c r="J15" s="55">
        <f>[9]GEN!AG15</f>
        <v>0</v>
      </c>
      <c r="K15" s="55">
        <f>[10]GEN!AG15</f>
        <v>1</v>
      </c>
      <c r="L15" s="55">
        <f>[11]GEN!AG15</f>
        <v>0</v>
      </c>
      <c r="M15" s="55">
        <f>[12]GEN!AG15</f>
        <v>0</v>
      </c>
      <c r="N15" s="2">
        <f t="shared" si="0"/>
        <v>4</v>
      </c>
    </row>
    <row r="16" spans="1:15" ht="12.75" x14ac:dyDescent="0.2">
      <c r="A16" s="56" t="s">
        <v>231</v>
      </c>
      <c r="B16" s="2">
        <f>[1]GEN!$AG$16</f>
        <v>9</v>
      </c>
      <c r="C16" s="55">
        <f>[2]GEN!AG16</f>
        <v>3</v>
      </c>
      <c r="D16" s="55">
        <f>[3]GEN!AG16</f>
        <v>1</v>
      </c>
      <c r="E16" s="55">
        <f>[4]GEN!AG16</f>
        <v>2</v>
      </c>
      <c r="F16" s="55">
        <f>[5]GEN!AG16</f>
        <v>3</v>
      </c>
      <c r="G16" s="55">
        <f>[6]GEN!AG16</f>
        <v>5</v>
      </c>
      <c r="H16" s="55">
        <f>[7]GEN!AG16</f>
        <v>0</v>
      </c>
      <c r="I16" s="55">
        <f>[8]GEN!AG16</f>
        <v>0</v>
      </c>
      <c r="J16" s="55">
        <f>[9]GEN!AG16</f>
        <v>2</v>
      </c>
      <c r="K16" s="55">
        <f>[10]GEN!AG16</f>
        <v>1</v>
      </c>
      <c r="L16" s="55">
        <f>[11]GEN!AG16</f>
        <v>3</v>
      </c>
      <c r="M16" s="55">
        <f>[12]GEN!AG16</f>
        <v>1</v>
      </c>
      <c r="N16" s="2">
        <f t="shared" si="0"/>
        <v>30</v>
      </c>
    </row>
    <row r="17" spans="1:14" ht="12.75" x14ac:dyDescent="0.2">
      <c r="A17" s="59" t="s">
        <v>265</v>
      </c>
      <c r="B17" s="2">
        <f>[1]GEN!$AG$17</f>
        <v>0</v>
      </c>
      <c r="C17" s="55">
        <f>[2]GEN!AG17</f>
        <v>3</v>
      </c>
      <c r="D17" s="55">
        <f>[3]GEN!AG17</f>
        <v>0</v>
      </c>
      <c r="E17" s="55">
        <f>[4]GEN!AG17</f>
        <v>0</v>
      </c>
      <c r="F17" s="55">
        <f>[5]GEN!AG17</f>
        <v>0</v>
      </c>
      <c r="G17" s="55">
        <f>[6]GEN!AG17</f>
        <v>0</v>
      </c>
      <c r="H17" s="55">
        <f>[7]GEN!AG17</f>
        <v>0</v>
      </c>
      <c r="I17" s="55">
        <f>[8]GEN!AG17</f>
        <v>0</v>
      </c>
      <c r="J17" s="55">
        <f>[9]GEN!AG17</f>
        <v>1</v>
      </c>
      <c r="K17" s="55">
        <f>[10]GEN!AG17</f>
        <v>0</v>
      </c>
      <c r="L17" s="55">
        <f>[11]GEN!AG17</f>
        <v>0</v>
      </c>
      <c r="M17" s="55">
        <f>[12]GEN!AG17</f>
        <v>1</v>
      </c>
      <c r="N17" s="2">
        <f t="shared" si="0"/>
        <v>5</v>
      </c>
    </row>
    <row r="18" spans="1:14" ht="12.75" x14ac:dyDescent="0.2">
      <c r="A18" s="57" t="s">
        <v>233</v>
      </c>
      <c r="B18" s="2">
        <f>[1]GEN!$AG$18</f>
        <v>6</v>
      </c>
      <c r="C18" s="55">
        <f>[2]GEN!AG18</f>
        <v>10</v>
      </c>
      <c r="D18" s="55">
        <f>[3]GEN!AG18</f>
        <v>10</v>
      </c>
      <c r="E18" s="55">
        <f>[4]GEN!AG18</f>
        <v>6</v>
      </c>
      <c r="F18" s="55">
        <f>[5]GEN!AG18</f>
        <v>4</v>
      </c>
      <c r="G18" s="55">
        <f>[6]GEN!AG18</f>
        <v>2</v>
      </c>
      <c r="H18" s="55">
        <f>[7]GEN!AG18</f>
        <v>2</v>
      </c>
      <c r="I18" s="55">
        <f>[8]GEN!AG18</f>
        <v>4</v>
      </c>
      <c r="J18" s="55">
        <f>[9]GEN!AG18</f>
        <v>1</v>
      </c>
      <c r="K18" s="55">
        <f>[10]GEN!AG18</f>
        <v>4</v>
      </c>
      <c r="L18" s="55">
        <f>[11]GEN!AG18</f>
        <v>6</v>
      </c>
      <c r="M18" s="55">
        <f>[12]GEN!AG18</f>
        <v>15</v>
      </c>
      <c r="N18" s="2">
        <f t="shared" si="0"/>
        <v>70</v>
      </c>
    </row>
    <row r="19" spans="1:14" ht="12.75" x14ac:dyDescent="0.2">
      <c r="A19" s="75" t="s">
        <v>272</v>
      </c>
      <c r="B19" s="2">
        <f>[1]GEN!$AG$19</f>
        <v>0</v>
      </c>
      <c r="C19" s="55">
        <f>[2]GEN!AG19</f>
        <v>0</v>
      </c>
      <c r="D19" s="55">
        <f>[3]GEN!AG19</f>
        <v>3</v>
      </c>
      <c r="E19" s="55">
        <f>[4]GEN!AG19</f>
        <v>1</v>
      </c>
      <c r="F19" s="55">
        <f>[5]GEN!AG19</f>
        <v>1</v>
      </c>
      <c r="G19" s="55">
        <f>[6]GEN!AG19</f>
        <v>0</v>
      </c>
      <c r="H19" s="55">
        <f>[7]GEN!AG19</f>
        <v>0</v>
      </c>
      <c r="I19" s="55">
        <f>[8]GEN!AG19</f>
        <v>1</v>
      </c>
      <c r="J19" s="55">
        <f>[9]GEN!AG19</f>
        <v>3</v>
      </c>
      <c r="K19" s="55">
        <f>[10]GEN!AG19</f>
        <v>0</v>
      </c>
      <c r="L19" s="55">
        <f>[11]GEN!AG19</f>
        <v>0</v>
      </c>
      <c r="M19" s="55">
        <f>[12]GEN!AG19</f>
        <v>0</v>
      </c>
      <c r="N19" s="2">
        <f t="shared" si="0"/>
        <v>9</v>
      </c>
    </row>
    <row r="20" spans="1:14" ht="12.75" x14ac:dyDescent="0.2">
      <c r="A20" s="56" t="s">
        <v>234</v>
      </c>
      <c r="B20" s="2">
        <f>[1]GEN!$AG$20</f>
        <v>0</v>
      </c>
      <c r="C20" s="55">
        <f>[2]GEN!AG20</f>
        <v>1</v>
      </c>
      <c r="D20" s="55">
        <f>[3]GEN!AG20</f>
        <v>0</v>
      </c>
      <c r="E20" s="55">
        <f>[4]GEN!AG20</f>
        <v>0</v>
      </c>
      <c r="F20" s="55">
        <f>[5]GEN!AG20</f>
        <v>0</v>
      </c>
      <c r="G20" s="55">
        <f>[6]GEN!AG20</f>
        <v>0</v>
      </c>
      <c r="H20" s="55">
        <f>[7]GEN!AG20</f>
        <v>2</v>
      </c>
      <c r="I20" s="55">
        <f>[8]GEN!AG20</f>
        <v>0</v>
      </c>
      <c r="J20" s="55">
        <f>[9]GEN!AG20</f>
        <v>0</v>
      </c>
      <c r="K20" s="55">
        <f>[10]GEN!AG20</f>
        <v>0</v>
      </c>
      <c r="L20" s="55">
        <f>[11]GEN!AG20</f>
        <v>0</v>
      </c>
      <c r="M20" s="55">
        <f>[12]GEN!AG20</f>
        <v>0</v>
      </c>
      <c r="N20" s="2">
        <f t="shared" si="0"/>
        <v>3</v>
      </c>
    </row>
    <row r="21" spans="1:14" ht="12.75" x14ac:dyDescent="0.2">
      <c r="A21" s="78" t="s">
        <v>235</v>
      </c>
      <c r="B21" s="2">
        <f>[1]GEN!$AG$21</f>
        <v>0</v>
      </c>
      <c r="C21" s="55">
        <f>[2]GEN!AG21</f>
        <v>2</v>
      </c>
      <c r="D21" s="55">
        <f>[3]GEN!AG21</f>
        <v>1</v>
      </c>
      <c r="E21" s="55">
        <f>[4]GEN!AG21</f>
        <v>1</v>
      </c>
      <c r="F21" s="55">
        <f>[5]GEN!AG21</f>
        <v>1</v>
      </c>
      <c r="G21" s="55">
        <f>[6]GEN!AG21</f>
        <v>0</v>
      </c>
      <c r="H21" s="55">
        <f>[7]GEN!AG21</f>
        <v>0</v>
      </c>
      <c r="I21" s="55">
        <f>[8]GEN!AG21</f>
        <v>0</v>
      </c>
      <c r="J21" s="55">
        <f>[9]GEN!AG21</f>
        <v>0</v>
      </c>
      <c r="K21" s="55">
        <f>[10]GEN!AG21</f>
        <v>1</v>
      </c>
      <c r="L21" s="55">
        <f>[11]GEN!AG21</f>
        <v>0</v>
      </c>
      <c r="M21" s="55">
        <f>[12]GEN!AG21</f>
        <v>1</v>
      </c>
      <c r="N21" s="2">
        <f t="shared" si="0"/>
        <v>7</v>
      </c>
    </row>
    <row r="22" spans="1:14" ht="12.75" x14ac:dyDescent="0.2">
      <c r="A22" s="78" t="s">
        <v>236</v>
      </c>
      <c r="B22" s="2">
        <f>[1]GEN!$AG$23</f>
        <v>0</v>
      </c>
      <c r="C22" s="55">
        <f>[2]GEN!AG22</f>
        <v>0</v>
      </c>
      <c r="D22" s="55">
        <f>[3]GEN!AG22</f>
        <v>1</v>
      </c>
      <c r="E22" s="55">
        <f>[4]GEN!AG22</f>
        <v>0</v>
      </c>
      <c r="F22" s="55">
        <f>[5]GEN!AG22</f>
        <v>3</v>
      </c>
      <c r="G22" s="55">
        <f>[6]GEN!AG22</f>
        <v>1</v>
      </c>
      <c r="H22" s="55">
        <f>[7]GEN!AG22</f>
        <v>0</v>
      </c>
      <c r="I22" s="55">
        <f>[8]GEN!AG22</f>
        <v>1</v>
      </c>
      <c r="J22" s="55">
        <f>[9]GEN!AG22</f>
        <v>0</v>
      </c>
      <c r="K22" s="55">
        <f>[10]GEN!AG22</f>
        <v>3</v>
      </c>
      <c r="L22" s="55">
        <f>[11]GEN!AG22</f>
        <v>0</v>
      </c>
      <c r="M22" s="55">
        <f>[12]GEN!AG22</f>
        <v>1</v>
      </c>
      <c r="N22" s="2">
        <f t="shared" si="0"/>
        <v>10</v>
      </c>
    </row>
    <row r="23" spans="1:14" ht="12.75" x14ac:dyDescent="0.2">
      <c r="A23" s="78" t="s">
        <v>258</v>
      </c>
      <c r="B23" s="2">
        <f>[1]GEN!$AG$23</f>
        <v>0</v>
      </c>
      <c r="C23" s="55">
        <f>[2]GEN!AG23</f>
        <v>1</v>
      </c>
      <c r="D23" s="55">
        <f>[3]GEN!AG23</f>
        <v>0</v>
      </c>
      <c r="E23" s="55">
        <f>[4]GEN!AG23</f>
        <v>0</v>
      </c>
      <c r="F23" s="55">
        <f>[5]GEN!AG23</f>
        <v>0</v>
      </c>
      <c r="G23" s="55">
        <f>[6]GEN!AG23</f>
        <v>0</v>
      </c>
      <c r="H23" s="55">
        <f>[7]GEN!AG23</f>
        <v>1</v>
      </c>
      <c r="I23" s="55">
        <f>[8]GEN!AG23</f>
        <v>0</v>
      </c>
      <c r="J23" s="55">
        <f>[9]GEN!AG23</f>
        <v>0</v>
      </c>
      <c r="K23" s="55">
        <f>[10]GEN!AG23</f>
        <v>0</v>
      </c>
      <c r="L23" s="55">
        <f>[11]GEN!AG23</f>
        <v>1</v>
      </c>
      <c r="M23" s="55">
        <f>[12]GEN!AG23</f>
        <v>0</v>
      </c>
      <c r="N23" s="2">
        <f t="shared" si="0"/>
        <v>3</v>
      </c>
    </row>
    <row r="24" spans="1:14" ht="12.75" x14ac:dyDescent="0.2">
      <c r="A24" s="78" t="s">
        <v>237</v>
      </c>
      <c r="B24" s="2">
        <f>[1]GEN!$AG$24</f>
        <v>6</v>
      </c>
      <c r="C24" s="55">
        <f>[2]GEN!AG24</f>
        <v>5</v>
      </c>
      <c r="D24" s="55">
        <f>[3]GEN!AG24</f>
        <v>1</v>
      </c>
      <c r="E24" s="55">
        <f>[4]GEN!AG24</f>
        <v>1</v>
      </c>
      <c r="F24" s="55">
        <f>[5]GEN!AG24</f>
        <v>4</v>
      </c>
      <c r="G24" s="55">
        <f>[6]GEN!AG24</f>
        <v>3</v>
      </c>
      <c r="H24" s="55">
        <f>[7]GEN!AG24</f>
        <v>0</v>
      </c>
      <c r="I24" s="55">
        <f>[8]GEN!AG24</f>
        <v>1</v>
      </c>
      <c r="J24" s="55">
        <f>[9]GEN!AG24</f>
        <v>4</v>
      </c>
      <c r="K24" s="55">
        <f>[10]GEN!AG24</f>
        <v>3</v>
      </c>
      <c r="L24" s="55">
        <f>[11]GEN!AG24</f>
        <v>3</v>
      </c>
      <c r="M24" s="55">
        <f>[12]GEN!AG24</f>
        <v>6</v>
      </c>
      <c r="N24" s="2">
        <f t="shared" si="0"/>
        <v>37</v>
      </c>
    </row>
    <row r="25" spans="1:14" ht="12.75" x14ac:dyDescent="0.2">
      <c r="A25" s="78" t="s">
        <v>273</v>
      </c>
      <c r="B25" s="2">
        <f>[1]GEN!$AG$25</f>
        <v>0</v>
      </c>
      <c r="C25" s="55">
        <f>[2]GEN!AG25</f>
        <v>1</v>
      </c>
      <c r="D25" s="55">
        <f>[3]GEN!AG25</f>
        <v>1</v>
      </c>
      <c r="E25" s="55">
        <f>[4]GEN!AG25</f>
        <v>1</v>
      </c>
      <c r="F25" s="55">
        <f>[5]GEN!AG25</f>
        <v>2</v>
      </c>
      <c r="G25" s="55">
        <f>[6]GEN!AG25</f>
        <v>1</v>
      </c>
      <c r="H25" s="55">
        <f>[7]GEN!AG25</f>
        <v>2</v>
      </c>
      <c r="I25" s="55">
        <f>[8]GEN!AG25</f>
        <v>1</v>
      </c>
      <c r="J25" s="55">
        <f>[9]GEN!AG25</f>
        <v>1</v>
      </c>
      <c r="K25" s="55">
        <f>[10]GEN!AG25</f>
        <v>1</v>
      </c>
      <c r="L25" s="55">
        <f>[11]GEN!AG25</f>
        <v>3</v>
      </c>
      <c r="M25" s="55">
        <f>[12]GEN!AG25</f>
        <v>1</v>
      </c>
      <c r="N25" s="2">
        <f t="shared" si="0"/>
        <v>15</v>
      </c>
    </row>
    <row r="26" spans="1:14" ht="12.75" x14ac:dyDescent="0.2">
      <c r="A26" s="78" t="s">
        <v>239</v>
      </c>
      <c r="B26" s="2">
        <f>[1]GEN!$AG$26</f>
        <v>0</v>
      </c>
      <c r="C26" s="55">
        <f>[2]GEN!AG26</f>
        <v>0</v>
      </c>
      <c r="D26" s="55">
        <f>[3]GEN!AG26</f>
        <v>0</v>
      </c>
      <c r="E26" s="55">
        <f>[4]GEN!AG26</f>
        <v>0</v>
      </c>
      <c r="F26" s="55">
        <f>[5]GEN!AG26</f>
        <v>0</v>
      </c>
      <c r="G26" s="55">
        <f>[6]GEN!AG26</f>
        <v>0</v>
      </c>
      <c r="H26" s="55">
        <f>[7]GEN!AG26</f>
        <v>0</v>
      </c>
      <c r="I26" s="55">
        <f>[8]GEN!AG26</f>
        <v>0</v>
      </c>
      <c r="J26" s="55">
        <f>[9]GEN!AG26</f>
        <v>0</v>
      </c>
      <c r="K26" s="55">
        <f>[10]GEN!AG26</f>
        <v>0</v>
      </c>
      <c r="L26" s="55">
        <f>[11]GEN!AG26</f>
        <v>0</v>
      </c>
      <c r="M26" s="55">
        <f>[12]GEN!AG26</f>
        <v>0</v>
      </c>
      <c r="N26" s="2">
        <f t="shared" si="0"/>
        <v>0</v>
      </c>
    </row>
    <row r="27" spans="1:14" ht="12.75" x14ac:dyDescent="0.2">
      <c r="A27" s="78" t="s">
        <v>241</v>
      </c>
      <c r="B27" s="2">
        <f>[1]GEN!$AG$27</f>
        <v>0</v>
      </c>
      <c r="C27" s="55">
        <f>[2]GEN!AG27</f>
        <v>0</v>
      </c>
      <c r="D27" s="55">
        <f>[3]GEN!AG27</f>
        <v>0</v>
      </c>
      <c r="E27" s="55">
        <f>[4]GEN!AG27</f>
        <v>0</v>
      </c>
      <c r="F27" s="55">
        <f>[5]GEN!AG27</f>
        <v>0</v>
      </c>
      <c r="G27" s="55">
        <f>[6]GEN!AG27</f>
        <v>0</v>
      </c>
      <c r="H27" s="55">
        <f>[7]GEN!AG27</f>
        <v>0</v>
      </c>
      <c r="I27" s="55">
        <f>[8]GEN!AG27</f>
        <v>0</v>
      </c>
      <c r="J27" s="55">
        <f>[9]GEN!AG27</f>
        <v>0</v>
      </c>
      <c r="K27" s="55">
        <f>[10]GEN!AG27</f>
        <v>0</v>
      </c>
      <c r="L27" s="55">
        <f>[11]GEN!AG27</f>
        <v>0</v>
      </c>
      <c r="M27" s="55">
        <f>[12]GEN!AG27</f>
        <v>1</v>
      </c>
      <c r="N27" s="2">
        <f t="shared" si="0"/>
        <v>1</v>
      </c>
    </row>
    <row r="28" spans="1:14" ht="12.75" x14ac:dyDescent="0.2">
      <c r="A28" s="78" t="s">
        <v>259</v>
      </c>
      <c r="B28" s="2">
        <f>[1]GEN!$AG$27</f>
        <v>0</v>
      </c>
      <c r="C28" s="55">
        <f>[2]GEN!AG28</f>
        <v>1</v>
      </c>
      <c r="D28" s="55">
        <f>[3]GEN!AG28</f>
        <v>0</v>
      </c>
      <c r="E28" s="55">
        <f>[4]GEN!AG28</f>
        <v>0</v>
      </c>
      <c r="F28" s="55">
        <f>[5]GEN!AG28</f>
        <v>0</v>
      </c>
      <c r="G28" s="55">
        <f>[6]GEN!AG28</f>
        <v>0</v>
      </c>
      <c r="H28" s="55">
        <f>[7]GEN!AG28</f>
        <v>0</v>
      </c>
      <c r="I28" s="55">
        <f>[8]GEN!AG28</f>
        <v>1</v>
      </c>
      <c r="J28" s="55">
        <f>[9]GEN!AG28</f>
        <v>0</v>
      </c>
      <c r="K28" s="55">
        <f>[10]GEN!AG28</f>
        <v>0</v>
      </c>
      <c r="L28" s="55">
        <f>[11]GEN!AG28</f>
        <v>2</v>
      </c>
      <c r="M28" s="55">
        <f>[12]GEN!AG28</f>
        <v>2</v>
      </c>
      <c r="N28" s="2">
        <f t="shared" si="0"/>
        <v>6</v>
      </c>
    </row>
    <row r="29" spans="1:14" ht="12.75" x14ac:dyDescent="0.2">
      <c r="A29" s="59" t="s">
        <v>242</v>
      </c>
      <c r="B29" s="2">
        <f>[1]GEN!$AG$29</f>
        <v>5</v>
      </c>
      <c r="C29" s="55">
        <f>[2]GEN!AG29</f>
        <v>3</v>
      </c>
      <c r="D29" s="55">
        <f>[3]GEN!AG29</f>
        <v>3</v>
      </c>
      <c r="E29" s="55">
        <f>[4]GEN!AG29</f>
        <v>2</v>
      </c>
      <c r="F29" s="55">
        <f>[5]GEN!AG29</f>
        <v>2</v>
      </c>
      <c r="G29" s="55">
        <f>[6]GEN!AG29</f>
        <v>0</v>
      </c>
      <c r="H29" s="55">
        <f>[7]GEN!AG29</f>
        <v>0</v>
      </c>
      <c r="I29" s="55">
        <f>[8]GEN!AG29</f>
        <v>0</v>
      </c>
      <c r="J29" s="55">
        <f>[9]GEN!AG29</f>
        <v>1</v>
      </c>
      <c r="K29" s="55">
        <f>[10]GEN!AG29</f>
        <v>0</v>
      </c>
      <c r="L29" s="55">
        <f>[11]GEN!AG29</f>
        <v>0</v>
      </c>
      <c r="M29" s="55">
        <f>[12]GEN!AG29</f>
        <v>3</v>
      </c>
      <c r="N29" s="2">
        <f t="shared" si="0"/>
        <v>19</v>
      </c>
    </row>
    <row r="30" spans="1:14" ht="12.75" x14ac:dyDescent="0.2">
      <c r="A30" s="75" t="s">
        <v>243</v>
      </c>
      <c r="B30" s="2">
        <f>[1]GEN!$AG$30</f>
        <v>0</v>
      </c>
      <c r="C30" s="55">
        <f>[2]GEN!AG30</f>
        <v>0</v>
      </c>
      <c r="D30" s="55">
        <f>[3]GEN!AG30</f>
        <v>0</v>
      </c>
      <c r="E30" s="55">
        <f>[4]GEN!AG30</f>
        <v>1</v>
      </c>
      <c r="F30" s="55">
        <f>[5]GEN!AG30</f>
        <v>0</v>
      </c>
      <c r="G30" s="55">
        <f>[6]GEN!AG30</f>
        <v>0</v>
      </c>
      <c r="H30" s="55">
        <f>[7]GEN!AG30</f>
        <v>1</v>
      </c>
      <c r="I30" s="55">
        <f>[8]GEN!AG30</f>
        <v>0</v>
      </c>
      <c r="J30" s="55">
        <f>[9]GEN!AG30</f>
        <v>0</v>
      </c>
      <c r="K30" s="55">
        <f>[10]GEN!AG30</f>
        <v>0</v>
      </c>
      <c r="L30" s="55">
        <f>[11]GEN!AG30</f>
        <v>0</v>
      </c>
      <c r="M30" s="55">
        <f>[12]GEN!AG30</f>
        <v>0</v>
      </c>
      <c r="N30" s="2">
        <f t="shared" si="0"/>
        <v>2</v>
      </c>
    </row>
    <row r="31" spans="1:14" ht="12.75" x14ac:dyDescent="0.2">
      <c r="A31" s="65" t="s">
        <v>244</v>
      </c>
      <c r="B31" s="2">
        <f>[1]GEN!$AG$31</f>
        <v>15</v>
      </c>
      <c r="C31" s="55">
        <f>[2]GEN!AG31</f>
        <v>7</v>
      </c>
      <c r="D31" s="55">
        <f>[3]GEN!AG31</f>
        <v>7</v>
      </c>
      <c r="E31" s="55">
        <f>[4]GEN!AG31</f>
        <v>11</v>
      </c>
      <c r="F31" s="55">
        <f>[5]GEN!AG31</f>
        <v>94</v>
      </c>
      <c r="G31" s="55">
        <f>[6]GEN!AG31</f>
        <v>62</v>
      </c>
      <c r="H31" s="55">
        <f>[7]GEN!AG31</f>
        <v>66</v>
      </c>
      <c r="I31" s="55">
        <f>[8]GEN!AG31</f>
        <v>40</v>
      </c>
      <c r="J31" s="55">
        <f>[9]GEN!AG31</f>
        <v>46</v>
      </c>
      <c r="K31" s="55">
        <f>[10]GEN!AG31</f>
        <v>16</v>
      </c>
      <c r="L31" s="55">
        <f>[11]GEN!AG31</f>
        <v>7</v>
      </c>
      <c r="M31" s="55">
        <f>[12]GEN!AG31</f>
        <v>10</v>
      </c>
      <c r="N31" s="2">
        <f t="shared" si="0"/>
        <v>381</v>
      </c>
    </row>
    <row r="32" spans="1:14" ht="12.75" x14ac:dyDescent="0.2">
      <c r="A32" s="59" t="s">
        <v>264</v>
      </c>
      <c r="B32" s="2">
        <f>[1]GEN!$AG$32</f>
        <v>14</v>
      </c>
      <c r="C32" s="55">
        <f>[2]GEN!AG32</f>
        <v>0</v>
      </c>
      <c r="D32" s="55">
        <f>[3]GEN!AG32</f>
        <v>6</v>
      </c>
      <c r="E32" s="55">
        <f>[4]GEN!AG32</f>
        <v>10</v>
      </c>
      <c r="F32" s="55">
        <f>[5]GEN!AG32</f>
        <v>2</v>
      </c>
      <c r="G32" s="55">
        <f>[6]GEN!AG32</f>
        <v>6</v>
      </c>
      <c r="H32" s="55">
        <f>[7]GEN!AG32</f>
        <v>2</v>
      </c>
      <c r="I32" s="55">
        <f>[8]GEN!AG32</f>
        <v>3</v>
      </c>
      <c r="J32" s="55">
        <f>[9]GEN!AG32</f>
        <v>3</v>
      </c>
      <c r="K32" s="55">
        <f>[10]GEN!AG32</f>
        <v>6</v>
      </c>
      <c r="L32" s="55">
        <f>[11]GEN!AG32</f>
        <v>11</v>
      </c>
      <c r="M32" s="55">
        <f>[12]GEN!AG32</f>
        <v>3</v>
      </c>
      <c r="N32" s="2">
        <f t="shared" si="0"/>
        <v>66</v>
      </c>
    </row>
    <row r="33" spans="1:32" ht="12.75" x14ac:dyDescent="0.2">
      <c r="A33" s="53" t="s">
        <v>30</v>
      </c>
      <c r="B33" s="2">
        <f>[1]GEN!$AG$33</f>
        <v>6</v>
      </c>
      <c r="C33" s="55">
        <f>[2]GEN!AG33</f>
        <v>5</v>
      </c>
      <c r="D33" s="55">
        <f>[3]GEN!AG33</f>
        <v>6</v>
      </c>
      <c r="E33" s="55">
        <f>[4]GEN!AG33</f>
        <v>7</v>
      </c>
      <c r="F33" s="55">
        <f>[5]GEN!AG33</f>
        <v>10</v>
      </c>
      <c r="G33" s="55">
        <f>[6]GEN!AG33</f>
        <v>3</v>
      </c>
      <c r="H33" s="55">
        <f>[7]GEN!AG33</f>
        <v>7</v>
      </c>
      <c r="I33" s="55">
        <f>[8]GEN!AG33</f>
        <v>10</v>
      </c>
      <c r="J33" s="55">
        <f>[9]GEN!AG33</f>
        <v>7</v>
      </c>
      <c r="K33" s="55">
        <f>[10]GEN!AG33</f>
        <v>5</v>
      </c>
      <c r="L33" s="55">
        <f>[11]GEN!AG33</f>
        <v>5</v>
      </c>
      <c r="M33" s="55">
        <f>[12]GEN!AG33</f>
        <v>4</v>
      </c>
      <c r="N33" s="2">
        <f t="shared" si="0"/>
        <v>75</v>
      </c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</row>
    <row r="34" spans="1:32" ht="12.75" x14ac:dyDescent="0.2">
      <c r="A34" s="65" t="s">
        <v>76</v>
      </c>
      <c r="B34" s="2">
        <f>[1]GEN!$AG$34</f>
        <v>7</v>
      </c>
      <c r="C34" s="55">
        <f>[2]GEN!AG34</f>
        <v>6</v>
      </c>
      <c r="D34" s="55">
        <f>[3]GEN!AG34</f>
        <v>9</v>
      </c>
      <c r="E34" s="55">
        <f>[4]GEN!AG34</f>
        <v>8</v>
      </c>
      <c r="F34" s="55">
        <f>[5]GEN!AG34</f>
        <v>25</v>
      </c>
      <c r="G34" s="55">
        <f>[6]GEN!AG34</f>
        <v>28</v>
      </c>
      <c r="H34" s="55">
        <f>[7]GEN!AG34</f>
        <v>26</v>
      </c>
      <c r="I34" s="55">
        <f>[8]GEN!AG34</f>
        <v>19</v>
      </c>
      <c r="J34" s="55">
        <f>[9]GEN!AG34</f>
        <v>41</v>
      </c>
      <c r="K34" s="55">
        <f>[10]GEN!AG34</f>
        <v>7</v>
      </c>
      <c r="L34" s="55">
        <f>[11]GEN!AG34</f>
        <v>5</v>
      </c>
      <c r="M34" s="55">
        <f>[12]GEN!AG34</f>
        <v>7</v>
      </c>
      <c r="N34" s="2">
        <f t="shared" si="0"/>
        <v>188</v>
      </c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</row>
    <row r="35" spans="1:32" ht="12.75" x14ac:dyDescent="0.2">
      <c r="A35" s="53" t="s">
        <v>31</v>
      </c>
      <c r="B35" s="2">
        <f>[1]GEN!$AG$35</f>
        <v>130</v>
      </c>
      <c r="C35" s="55">
        <f>[2]GEN!AG35</f>
        <v>108</v>
      </c>
      <c r="D35" s="55">
        <f>[3]GEN!AG35</f>
        <v>123</v>
      </c>
      <c r="E35" s="55">
        <f>[4]GEN!AG35</f>
        <v>103</v>
      </c>
      <c r="F35" s="55">
        <f>[5]GEN!AG35</f>
        <v>118</v>
      </c>
      <c r="G35" s="55">
        <f>[6]GEN!AG35</f>
        <v>172</v>
      </c>
      <c r="H35" s="55">
        <f>[7]GEN!AG35</f>
        <v>102</v>
      </c>
      <c r="I35" s="55">
        <f>[8]GEN!AG35</f>
        <v>55</v>
      </c>
      <c r="J35" s="55">
        <f>[9]GEN!AG35</f>
        <v>52</v>
      </c>
      <c r="K35" s="55">
        <f>[10]GEN!AG35</f>
        <v>51</v>
      </c>
      <c r="L35" s="55">
        <f>[11]GEN!AG35</f>
        <v>107</v>
      </c>
      <c r="M35" s="55">
        <f>[12]GEN!AG35</f>
        <v>74</v>
      </c>
      <c r="N35" s="2">
        <f t="shared" si="0"/>
        <v>1195</v>
      </c>
    </row>
    <row r="36" spans="1:32" ht="12.75" x14ac:dyDescent="0.2">
      <c r="A36" s="53" t="s">
        <v>33</v>
      </c>
      <c r="B36" s="2">
        <f>[1]GEN!$AG$36</f>
        <v>21</v>
      </c>
      <c r="C36" s="55">
        <f>[2]GEN!AG36</f>
        <v>9</v>
      </c>
      <c r="D36" s="55">
        <f>[3]GEN!AG36</f>
        <v>18</v>
      </c>
      <c r="E36" s="55">
        <f>[4]GEN!AG36</f>
        <v>15</v>
      </c>
      <c r="F36" s="55">
        <f>[5]GEN!AG36</f>
        <v>24</v>
      </c>
      <c r="G36" s="55">
        <f>[6]GEN!AG36</f>
        <v>10</v>
      </c>
      <c r="H36" s="55">
        <f>[7]GEN!AG36</f>
        <v>18</v>
      </c>
      <c r="I36" s="55">
        <f>[8]GEN!AG36</f>
        <v>21</v>
      </c>
      <c r="J36" s="55">
        <f>[9]GEN!AG36</f>
        <v>26</v>
      </c>
      <c r="K36" s="55">
        <f>[10]GEN!AG36</f>
        <v>17</v>
      </c>
      <c r="L36" s="55">
        <f>[11]GEN!AG36</f>
        <v>15</v>
      </c>
      <c r="M36" s="55">
        <f>[12]GEN!AG36</f>
        <v>15</v>
      </c>
      <c r="N36" s="2">
        <f t="shared" si="0"/>
        <v>209</v>
      </c>
    </row>
    <row r="37" spans="1:32" ht="12.75" x14ac:dyDescent="0.2">
      <c r="A37" s="53" t="s">
        <v>35</v>
      </c>
      <c r="B37" s="2">
        <f>[1]GEN!$AG$37</f>
        <v>4</v>
      </c>
      <c r="C37" s="55">
        <f>[2]GEN!AG37</f>
        <v>11</v>
      </c>
      <c r="D37" s="55">
        <f>[3]GEN!AG37</f>
        <v>7</v>
      </c>
      <c r="E37" s="55">
        <f>[4]GEN!AG37</f>
        <v>6</v>
      </c>
      <c r="F37" s="55">
        <f>[5]GEN!AG37</f>
        <v>8</v>
      </c>
      <c r="G37" s="55">
        <f>[6]GEN!AG37</f>
        <v>7</v>
      </c>
      <c r="H37" s="55">
        <f>[7]GEN!AG37</f>
        <v>12</v>
      </c>
      <c r="I37" s="55">
        <f>[8]GEN!AG37</f>
        <v>5</v>
      </c>
      <c r="J37" s="55">
        <f>[9]GEN!AG37</f>
        <v>6</v>
      </c>
      <c r="K37" s="55">
        <f>[10]GEN!AG37</f>
        <v>5</v>
      </c>
      <c r="L37" s="55">
        <f>[11]GEN!AG37</f>
        <v>7</v>
      </c>
      <c r="M37" s="55">
        <f>[12]GEN!AG37</f>
        <v>4</v>
      </c>
      <c r="N37" s="2">
        <f t="shared" si="0"/>
        <v>82</v>
      </c>
    </row>
    <row r="38" spans="1:32" ht="12.75" x14ac:dyDescent="0.2">
      <c r="A38" s="58" t="s">
        <v>263</v>
      </c>
      <c r="B38" s="2"/>
      <c r="C38" s="55">
        <f>[2]GEN!AG38</f>
        <v>0</v>
      </c>
      <c r="D38" s="55">
        <f>[3]GEN!AG38</f>
        <v>1</v>
      </c>
      <c r="E38" s="55">
        <f>[4]GEN!AG38</f>
        <v>0</v>
      </c>
      <c r="F38" s="55">
        <f>[5]GEN!AG38</f>
        <v>0</v>
      </c>
      <c r="G38" s="55">
        <f>[6]GEN!AG38</f>
        <v>1</v>
      </c>
      <c r="H38" s="55">
        <f>[7]GEN!AG38</f>
        <v>1</v>
      </c>
      <c r="I38" s="55">
        <f>[8]GEN!AG38</f>
        <v>1</v>
      </c>
      <c r="J38" s="55">
        <f>[9]GEN!AG38</f>
        <v>2</v>
      </c>
      <c r="K38" s="55">
        <f>[10]GEN!AG38</f>
        <v>1</v>
      </c>
      <c r="L38" s="55">
        <f>[11]GEN!AG38</f>
        <v>0</v>
      </c>
      <c r="M38" s="55">
        <f>[12]GEN!AG38</f>
        <v>3</v>
      </c>
      <c r="N38" s="2">
        <f t="shared" si="0"/>
        <v>10</v>
      </c>
    </row>
    <row r="39" spans="1:32" ht="12.75" x14ac:dyDescent="0.2">
      <c r="A39" s="65" t="s">
        <v>262</v>
      </c>
      <c r="B39" s="2"/>
      <c r="C39" s="55">
        <f>[2]GEN!AG39</f>
        <v>1</v>
      </c>
      <c r="D39" s="55">
        <f>[3]GEN!AG39</f>
        <v>0</v>
      </c>
      <c r="E39" s="55">
        <f>[4]GEN!AG39</f>
        <v>0</v>
      </c>
      <c r="F39" s="55">
        <f>[5]GEN!AG39</f>
        <v>0</v>
      </c>
      <c r="G39" s="55">
        <f>[6]GEN!AG39</f>
        <v>0</v>
      </c>
      <c r="H39" s="55">
        <f>[7]GEN!AG39</f>
        <v>0</v>
      </c>
      <c r="I39" s="55">
        <f>[8]GEN!AG39</f>
        <v>0</v>
      </c>
      <c r="J39" s="55">
        <f>[9]GEN!AG39</f>
        <v>0</v>
      </c>
      <c r="K39" s="55">
        <f>[10]GEN!AG39</f>
        <v>0</v>
      </c>
      <c r="L39" s="55">
        <f>[11]GEN!AG39</f>
        <v>0</v>
      </c>
      <c r="M39" s="55">
        <f>[12]GEN!AG39</f>
        <v>0</v>
      </c>
      <c r="N39" s="2">
        <f t="shared" si="0"/>
        <v>1</v>
      </c>
    </row>
    <row r="40" spans="1:32" ht="12.75" x14ac:dyDescent="0.2">
      <c r="A40" s="53" t="s">
        <v>261</v>
      </c>
      <c r="B40" s="2">
        <f>[1]GEN!$AG$40</f>
        <v>16</v>
      </c>
      <c r="C40" s="55">
        <f>[2]GEN!AG40</f>
        <v>27</v>
      </c>
      <c r="D40" s="55">
        <f>[3]GEN!AG40</f>
        <v>17</v>
      </c>
      <c r="E40" s="55">
        <f>[4]GEN!AG40</f>
        <v>13</v>
      </c>
      <c r="F40" s="55">
        <f>[5]GEN!AG40</f>
        <v>16</v>
      </c>
      <c r="G40" s="55">
        <f>[6]GEN!AG40</f>
        <v>19</v>
      </c>
      <c r="H40" s="55">
        <f>[7]GEN!AG40</f>
        <v>19</v>
      </c>
      <c r="I40" s="55">
        <f>[8]GEN!AG40</f>
        <v>22</v>
      </c>
      <c r="J40" s="55">
        <f>[9]GEN!AG40</f>
        <v>16</v>
      </c>
      <c r="K40" s="55">
        <f>[10]GEN!AG40</f>
        <v>17</v>
      </c>
      <c r="L40" s="55">
        <f>[11]GEN!AG40</f>
        <v>14</v>
      </c>
      <c r="M40" s="55">
        <f>[12]GEN!AG40</f>
        <v>9</v>
      </c>
      <c r="N40" s="2">
        <f t="shared" si="0"/>
        <v>205</v>
      </c>
    </row>
    <row r="41" spans="1:32" ht="12.75" x14ac:dyDescent="0.2">
      <c r="A41" s="53" t="s">
        <v>248</v>
      </c>
      <c r="B41" s="2">
        <f>[1]GEN!$AG$41</f>
        <v>45</v>
      </c>
      <c r="C41" s="55">
        <f>[2]GEN!AG41</f>
        <v>42</v>
      </c>
      <c r="D41" s="55">
        <f>[3]GEN!AG41</f>
        <v>35</v>
      </c>
      <c r="E41" s="55">
        <f>[4]GEN!AG41</f>
        <v>39</v>
      </c>
      <c r="F41" s="55">
        <f>[5]GEN!AG41</f>
        <v>44</v>
      </c>
      <c r="G41" s="55">
        <f>[6]GEN!AG41</f>
        <v>30</v>
      </c>
      <c r="H41" s="55">
        <f>[7]GEN!AG41</f>
        <v>45</v>
      </c>
      <c r="I41" s="55">
        <f>[8]GEN!AG41</f>
        <v>49</v>
      </c>
      <c r="J41" s="55">
        <f>[9]GEN!AG41</f>
        <v>50</v>
      </c>
      <c r="K41" s="55">
        <f>[10]GEN!AG41</f>
        <v>35</v>
      </c>
      <c r="L41" s="55">
        <f>[11]GEN!AG41</f>
        <v>46</v>
      </c>
      <c r="M41" s="55">
        <f>[12]GEN!AG41</f>
        <v>26</v>
      </c>
      <c r="N41" s="2">
        <f t="shared" si="0"/>
        <v>486</v>
      </c>
    </row>
    <row r="42" spans="1:32" ht="12.75" x14ac:dyDescent="0.2">
      <c r="A42" s="53" t="s">
        <v>221</v>
      </c>
      <c r="B42" s="2">
        <v>0</v>
      </c>
      <c r="C42" s="55">
        <f>[2]GEN!AG42</f>
        <v>0</v>
      </c>
      <c r="D42" s="55">
        <f>[3]GEN!AG42</f>
        <v>0</v>
      </c>
      <c r="E42" s="55">
        <f>[4]GEN!AG42</f>
        <v>0</v>
      </c>
      <c r="F42" s="55">
        <f>[5]GEN!AG42</f>
        <v>0</v>
      </c>
      <c r="G42" s="55">
        <f>[6]GEN!AG42</f>
        <v>0</v>
      </c>
      <c r="H42" s="55">
        <f>[7]GEN!AG42</f>
        <v>0</v>
      </c>
      <c r="I42" s="55">
        <f>[8]GEN!AG42</f>
        <v>0</v>
      </c>
      <c r="J42" s="55">
        <f>[9]GEN!AG42</f>
        <v>0</v>
      </c>
      <c r="K42" s="55">
        <f>[10]GEN!AG42</f>
        <v>0</v>
      </c>
      <c r="L42" s="55">
        <f>[11]GEN!AG42</f>
        <v>0</v>
      </c>
      <c r="M42" s="55">
        <f>[12]GEN!AG42</f>
        <v>0</v>
      </c>
      <c r="N42" s="2">
        <f t="shared" si="0"/>
        <v>0</v>
      </c>
    </row>
    <row r="43" spans="1:32" ht="12.75" x14ac:dyDescent="0.2">
      <c r="A43" s="58" t="s">
        <v>249</v>
      </c>
      <c r="B43" s="2">
        <v>0</v>
      </c>
      <c r="C43" s="55">
        <f>[2]GEN!AG43</f>
        <v>0</v>
      </c>
      <c r="D43" s="55">
        <f>[3]GEN!AG43</f>
        <v>0</v>
      </c>
      <c r="E43" s="55">
        <f>[4]GEN!AG43</f>
        <v>0</v>
      </c>
      <c r="F43" s="55">
        <f>[5]GEN!AG43</f>
        <v>0</v>
      </c>
      <c r="G43" s="55">
        <f>[6]GEN!AG43</f>
        <v>0</v>
      </c>
      <c r="H43" s="55">
        <f>[7]GEN!AG43</f>
        <v>0</v>
      </c>
      <c r="I43" s="55">
        <f>[8]GEN!AG43</f>
        <v>0</v>
      </c>
      <c r="J43" s="55">
        <f>[9]GEN!AG43</f>
        <v>0</v>
      </c>
      <c r="K43" s="55">
        <f>[10]GEN!AG43</f>
        <v>0</v>
      </c>
      <c r="L43" s="55">
        <f>[11]GEN!AG43</f>
        <v>0</v>
      </c>
      <c r="M43" s="55">
        <f>[12]GEN!AG43</f>
        <v>0</v>
      </c>
      <c r="N43" s="2">
        <f t="shared" si="0"/>
        <v>0</v>
      </c>
    </row>
    <row r="44" spans="1:32" ht="12.75" x14ac:dyDescent="0.2">
      <c r="A44" s="53" t="s">
        <v>268</v>
      </c>
      <c r="B44" s="2">
        <f>[1]GEN!$AG$44</f>
        <v>0</v>
      </c>
      <c r="C44" s="55">
        <f>[2]GEN!AG44</f>
        <v>0</v>
      </c>
      <c r="D44" s="55">
        <f>[3]GEN!AG44</f>
        <v>0</v>
      </c>
      <c r="E44" s="55">
        <f>[4]GEN!AG44</f>
        <v>0</v>
      </c>
      <c r="F44" s="55">
        <f>[5]GEN!AG44</f>
        <v>5</v>
      </c>
      <c r="G44" s="55">
        <f>[6]GEN!AG44</f>
        <v>0</v>
      </c>
      <c r="H44" s="55">
        <f>[7]GEN!AG44</f>
        <v>0</v>
      </c>
      <c r="I44" s="55">
        <f>[8]GEN!AG44</f>
        <v>2</v>
      </c>
      <c r="J44" s="55">
        <f>[9]GEN!AG44</f>
        <v>4</v>
      </c>
      <c r="K44" s="55">
        <f>[10]GEN!AG44</f>
        <v>1</v>
      </c>
      <c r="L44" s="55">
        <f>[11]GEN!AG44</f>
        <v>0</v>
      </c>
      <c r="M44" s="55">
        <f>[12]GEN!AG44</f>
        <v>0</v>
      </c>
      <c r="N44" s="2">
        <f t="shared" si="0"/>
        <v>12</v>
      </c>
    </row>
    <row r="45" spans="1:32" ht="12.75" x14ac:dyDescent="0.2">
      <c r="A45" s="53" t="s">
        <v>121</v>
      </c>
      <c r="B45" s="2">
        <f>[1]GEN!$AG$45</f>
        <v>2</v>
      </c>
      <c r="C45" s="55">
        <f>[2]GEN!AG45</f>
        <v>0</v>
      </c>
      <c r="D45" s="55">
        <f>[3]GEN!AG45</f>
        <v>0</v>
      </c>
      <c r="E45" s="55">
        <f>[4]GEN!AG45</f>
        <v>0</v>
      </c>
      <c r="F45" s="55">
        <f>[5]GEN!AG45</f>
        <v>15</v>
      </c>
      <c r="G45" s="55">
        <f>[6]GEN!AG45</f>
        <v>4</v>
      </c>
      <c r="H45" s="55">
        <f>[7]GEN!AG45</f>
        <v>1</v>
      </c>
      <c r="I45" s="55">
        <f>[8]GEN!AG45</f>
        <v>2</v>
      </c>
      <c r="J45" s="55">
        <f>[9]GEN!AG45</f>
        <v>4</v>
      </c>
      <c r="K45" s="55">
        <f>[10]GEN!AG45</f>
        <v>0</v>
      </c>
      <c r="L45" s="55">
        <f>[11]GEN!AG45</f>
        <v>0</v>
      </c>
      <c r="M45" s="55">
        <f>[12]GEN!AG45</f>
        <v>0</v>
      </c>
      <c r="N45" s="2">
        <f t="shared" si="0"/>
        <v>28</v>
      </c>
    </row>
    <row r="46" spans="1:32" ht="12.75" x14ac:dyDescent="0.2">
      <c r="A46" s="58" t="s">
        <v>260</v>
      </c>
      <c r="B46" s="2">
        <f>[1]GEN!$AG$46</f>
        <v>1</v>
      </c>
      <c r="C46" s="55">
        <f>[2]GEN!AG46</f>
        <v>0</v>
      </c>
      <c r="D46" s="55">
        <f>[3]GEN!AG46</f>
        <v>5</v>
      </c>
      <c r="E46" s="55">
        <f>[4]GEN!AG46</f>
        <v>4</v>
      </c>
      <c r="F46" s="55">
        <f>[5]GEN!AG46</f>
        <v>1</v>
      </c>
      <c r="G46" s="55">
        <f>[6]GEN!AG46</f>
        <v>1</v>
      </c>
      <c r="H46" s="55">
        <f>[7]GEN!AG46</f>
        <v>2</v>
      </c>
      <c r="I46" s="55">
        <f>[8]GEN!AG46</f>
        <v>0</v>
      </c>
      <c r="J46" s="55">
        <f>[9]GEN!AG46</f>
        <v>0</v>
      </c>
      <c r="K46" s="55">
        <f>[10]GEN!AG46</f>
        <v>2</v>
      </c>
      <c r="L46" s="55">
        <f>[11]GEN!AG46</f>
        <v>0</v>
      </c>
      <c r="M46" s="55">
        <f>[12]GEN!AG46</f>
        <v>0</v>
      </c>
      <c r="N46" s="2">
        <f t="shared" si="0"/>
        <v>16</v>
      </c>
    </row>
    <row r="47" spans="1:32" ht="12.75" x14ac:dyDescent="0.2">
      <c r="A47" s="57" t="s">
        <v>251</v>
      </c>
      <c r="B47" s="2">
        <f>[1]GEN!$AG$47</f>
        <v>5</v>
      </c>
      <c r="C47" s="55">
        <f>[2]GEN!AG47</f>
        <v>7</v>
      </c>
      <c r="D47" s="55">
        <f>[3]GEN!AG47</f>
        <v>10</v>
      </c>
      <c r="E47" s="55">
        <f>[4]GEN!AG47</f>
        <v>4</v>
      </c>
      <c r="F47" s="55">
        <f>[5]GEN!AG47</f>
        <v>13</v>
      </c>
      <c r="G47" s="55">
        <f>[6]GEN!AG47</f>
        <v>6</v>
      </c>
      <c r="H47" s="55">
        <f>[7]GEN!AG47</f>
        <v>9</v>
      </c>
      <c r="I47" s="55">
        <f>[8]GEN!AG47</f>
        <v>14</v>
      </c>
      <c r="J47" s="55">
        <f>[9]GEN!AG47</f>
        <v>3</v>
      </c>
      <c r="K47" s="55">
        <f>[10]GEN!AG47</f>
        <v>12</v>
      </c>
      <c r="L47" s="55">
        <f>[11]GEN!AG47</f>
        <v>14</v>
      </c>
      <c r="M47" s="55">
        <f>[12]GEN!AG47</f>
        <v>5</v>
      </c>
      <c r="N47" s="2">
        <f t="shared" si="0"/>
        <v>102</v>
      </c>
    </row>
    <row r="48" spans="1:32" ht="12.75" x14ac:dyDescent="0.2">
      <c r="A48" s="53" t="s">
        <v>37</v>
      </c>
      <c r="B48" s="2">
        <f>[1]GEN!$AG$48</f>
        <v>42</v>
      </c>
      <c r="C48" s="55">
        <f>[2]GEN!AG48</f>
        <v>32</v>
      </c>
      <c r="D48" s="55">
        <f>[3]GEN!AG48</f>
        <v>34</v>
      </c>
      <c r="E48" s="55">
        <f>[4]GEN!AG48</f>
        <v>21</v>
      </c>
      <c r="F48" s="55">
        <f>[5]GEN!AG48</f>
        <v>18</v>
      </c>
      <c r="G48" s="55">
        <f>[6]GEN!AG48</f>
        <v>15</v>
      </c>
      <c r="H48" s="55">
        <f>[7]GEN!AG48</f>
        <v>6</v>
      </c>
      <c r="I48" s="55">
        <f>[8]GEN!AG48</f>
        <v>11</v>
      </c>
      <c r="J48" s="55">
        <f>[9]GEN!AG48</f>
        <v>22</v>
      </c>
      <c r="K48" s="55">
        <f>[10]GEN!AG48</f>
        <v>8</v>
      </c>
      <c r="L48" s="55">
        <f>[11]GEN!AG48</f>
        <v>14</v>
      </c>
      <c r="M48" s="55">
        <f>[12]GEN!AG48</f>
        <v>31</v>
      </c>
      <c r="N48" s="2">
        <f t="shared" si="0"/>
        <v>254</v>
      </c>
    </row>
    <row r="49" spans="1:14" ht="12.75" x14ac:dyDescent="0.2">
      <c r="A49" s="54" t="s">
        <v>253</v>
      </c>
      <c r="B49" s="2">
        <f>[1]GEN!$AG$49</f>
        <v>0</v>
      </c>
      <c r="C49" s="55">
        <f>[2]GEN!AG49</f>
        <v>0</v>
      </c>
      <c r="D49" s="55">
        <f>[3]GEN!AG49</f>
        <v>2</v>
      </c>
      <c r="E49" s="55">
        <f>[4]GEN!AG49</f>
        <v>4</v>
      </c>
      <c r="F49" s="55">
        <f>[5]GEN!AG49</f>
        <v>6</v>
      </c>
      <c r="G49" s="55">
        <f>[6]GEN!AG49</f>
        <v>10</v>
      </c>
      <c r="H49" s="55">
        <f>[7]GEN!AG49</f>
        <v>2</v>
      </c>
      <c r="I49" s="55">
        <f>[8]GEN!AG49</f>
        <v>8</v>
      </c>
      <c r="J49" s="55">
        <f>[9]GEN!AG49</f>
        <v>4</v>
      </c>
      <c r="K49" s="55">
        <f>[10]GEN!AG49</f>
        <v>0</v>
      </c>
      <c r="L49" s="55">
        <f>[11]GEN!AG49</f>
        <v>0</v>
      </c>
      <c r="M49" s="55">
        <f>[12]GEN!AG49</f>
        <v>0</v>
      </c>
      <c r="N49" s="2">
        <f t="shared" si="0"/>
        <v>36</v>
      </c>
    </row>
    <row r="50" spans="1:14" ht="12.75" x14ac:dyDescent="0.2">
      <c r="A50" s="54" t="s">
        <v>269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55">
        <f>[9]GEN!AG50</f>
        <v>4</v>
      </c>
      <c r="K50" s="55">
        <f>[10]GEN!AG50</f>
        <v>1</v>
      </c>
      <c r="L50" s="55">
        <f>[11]GEN!AG50</f>
        <v>0</v>
      </c>
      <c r="M50" s="55">
        <f>[12]GEN!AG50</f>
        <v>0</v>
      </c>
      <c r="N50" s="2">
        <f t="shared" si="0"/>
        <v>5</v>
      </c>
    </row>
    <row r="51" spans="1:14" ht="13.5" thickBot="1" x14ac:dyDescent="0.25">
      <c r="A51" s="79" t="s">
        <v>217</v>
      </c>
      <c r="B51" s="82">
        <v>0</v>
      </c>
      <c r="C51" s="82">
        <v>0</v>
      </c>
      <c r="D51" s="82">
        <v>0</v>
      </c>
      <c r="E51" s="82">
        <v>0</v>
      </c>
      <c r="F51" s="82">
        <v>0</v>
      </c>
      <c r="G51" s="82">
        <v>0</v>
      </c>
      <c r="H51" s="82">
        <v>0</v>
      </c>
      <c r="I51" s="82">
        <v>0</v>
      </c>
      <c r="J51" s="80">
        <f>[9]GEN!AG51</f>
        <v>68</v>
      </c>
      <c r="K51" s="80">
        <f>[10]GEN!AG51</f>
        <v>0</v>
      </c>
      <c r="L51" s="80">
        <f>[11]GEN!AG51</f>
        <v>0</v>
      </c>
      <c r="M51" s="80">
        <f>[12]GEN!AG51</f>
        <v>0</v>
      </c>
      <c r="N51" s="82">
        <f t="shared" si="0"/>
        <v>68</v>
      </c>
    </row>
    <row r="52" spans="1:14" ht="13.5" thickBot="1" x14ac:dyDescent="0.25">
      <c r="A52" s="91" t="s">
        <v>1</v>
      </c>
      <c r="B52" s="81">
        <f>SUM(B7:B51)</f>
        <v>689</v>
      </c>
      <c r="C52" s="81">
        <f t="shared" ref="C52:M52" si="1">SUM(C7:C51)</f>
        <v>685</v>
      </c>
      <c r="D52" s="81">
        <f t="shared" si="1"/>
        <v>757</v>
      </c>
      <c r="E52" s="81">
        <f t="shared" si="1"/>
        <v>414</v>
      </c>
      <c r="F52" s="81">
        <f t="shared" si="1"/>
        <v>475</v>
      </c>
      <c r="G52" s="81">
        <f t="shared" si="1"/>
        <v>437</v>
      </c>
      <c r="H52" s="81">
        <f t="shared" si="1"/>
        <v>373</v>
      </c>
      <c r="I52" s="81">
        <f t="shared" si="1"/>
        <v>303</v>
      </c>
      <c r="J52" s="81">
        <f t="shared" si="1"/>
        <v>405</v>
      </c>
      <c r="K52" s="81">
        <f t="shared" si="1"/>
        <v>257</v>
      </c>
      <c r="L52" s="81">
        <f t="shared" si="1"/>
        <v>346</v>
      </c>
      <c r="M52" s="81">
        <f t="shared" si="1"/>
        <v>495</v>
      </c>
      <c r="N52" s="94">
        <f>SUM(B52:M52)</f>
        <v>5636</v>
      </c>
    </row>
    <row r="53" spans="1:14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6">
        <f>SUM(B52:M52)</f>
        <v>5636</v>
      </c>
    </row>
    <row r="54" spans="1:14" ht="16.5" customHeight="1" x14ac:dyDescent="0.25">
      <c r="A54" s="98">
        <v>40543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10"/>
    </row>
    <row r="55" spans="1:14" ht="13.5" x14ac:dyDescent="0.25">
      <c r="A55" s="12"/>
      <c r="B55" s="13"/>
      <c r="C55" s="13"/>
      <c r="D55" s="11"/>
      <c r="E55" s="11"/>
      <c r="F55" s="9"/>
      <c r="G55" s="9"/>
      <c r="H55" s="9"/>
      <c r="I55" s="9"/>
      <c r="J55" s="9"/>
      <c r="K55" s="9"/>
      <c r="L55" s="9"/>
      <c r="M55" s="9"/>
      <c r="N55" s="9"/>
    </row>
    <row r="56" spans="1:14" x14ac:dyDescent="0.2">
      <c r="A56" s="12"/>
      <c r="B56" s="14"/>
      <c r="C56" s="14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</row>
    <row r="57" spans="1:14" x14ac:dyDescent="0.2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</row>
    <row r="58" spans="1:14" x14ac:dyDescent="0.2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</row>
    <row r="59" spans="1:14" x14ac:dyDescent="0.2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</row>
    <row r="60" spans="1:14" x14ac:dyDescent="0.2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</row>
  </sheetData>
  <autoFilter ref="A6:N53"/>
  <mergeCells count="1">
    <mergeCell ref="O7:O9"/>
  </mergeCells>
  <pageMargins left="0.78740157480314965" right="0.78740157480314965" top="0.39" bottom="0.74803149606299213" header="0.21" footer="0.59055118110236227"/>
  <pageSetup scale="90" orientation="landscape" horizontalDpi="4294967294" verticalDpi="300" r:id="rId1"/>
  <headerFooter alignWithMargins="0">
    <oddHeader>Página &amp;P&amp;REstadísticas de emergencias 2009</oddHeader>
    <oddFooter>&amp;C&amp;P de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1"/>
  <sheetViews>
    <sheetView zoomScale="110" zoomScaleNormal="110" workbookViewId="0">
      <pane xSplit="1" ySplit="6" topLeftCell="B16" activePane="bottomRight" state="frozen"/>
      <selection pane="topRight" activeCell="B1" sqref="B1"/>
      <selection pane="bottomLeft" activeCell="A2" sqref="A2"/>
      <selection pane="bottomRight" activeCell="D31" sqref="D31"/>
    </sheetView>
  </sheetViews>
  <sheetFormatPr baseColWidth="10" defaultRowHeight="12" x14ac:dyDescent="0.2"/>
  <cols>
    <col min="1" max="1" width="36.28515625" style="1" customWidth="1"/>
    <col min="2" max="2" width="6.42578125" style="1" customWidth="1"/>
    <col min="3" max="4" width="6.5703125" style="1" customWidth="1"/>
    <col min="5" max="5" width="6.7109375" style="1" customWidth="1"/>
    <col min="6" max="7" width="6" style="1" customWidth="1"/>
    <col min="8" max="8" width="6.5703125" style="1" customWidth="1"/>
    <col min="9" max="9" width="5.5703125" style="1" customWidth="1"/>
    <col min="10" max="10" width="6" style="1" customWidth="1"/>
    <col min="11" max="11" width="5.85546875" style="1" customWidth="1"/>
    <col min="12" max="12" width="6.28515625" style="1" customWidth="1"/>
    <col min="13" max="13" width="5.85546875" style="1" customWidth="1"/>
    <col min="14" max="14" width="9" style="1" customWidth="1"/>
    <col min="15" max="16384" width="11.42578125" style="1"/>
  </cols>
  <sheetData>
    <row r="1" spans="1:15" hidden="1" x14ac:dyDescent="0.2"/>
    <row r="2" spans="1:15" hidden="1" x14ac:dyDescent="0.2"/>
    <row r="3" spans="1:15" hidden="1" x14ac:dyDescent="0.2"/>
    <row r="4" spans="1:15" hidden="1" x14ac:dyDescent="0.2"/>
    <row r="5" spans="1:15" hidden="1" x14ac:dyDescent="0.2"/>
    <row r="6" spans="1:15" ht="12.75" x14ac:dyDescent="0.2">
      <c r="A6" s="2" t="s">
        <v>0</v>
      </c>
      <c r="B6" s="2" t="s">
        <v>40</v>
      </c>
      <c r="C6" s="2" t="s">
        <v>41</v>
      </c>
      <c r="D6" s="2" t="s">
        <v>42</v>
      </c>
      <c r="E6" s="2" t="s">
        <v>43</v>
      </c>
      <c r="F6" s="2" t="s">
        <v>44</v>
      </c>
      <c r="G6" s="2" t="s">
        <v>45</v>
      </c>
      <c r="H6" s="2" t="s">
        <v>46</v>
      </c>
      <c r="I6" s="2" t="s">
        <v>47</v>
      </c>
      <c r="J6" s="2" t="s">
        <v>48</v>
      </c>
      <c r="K6" s="2" t="s">
        <v>49</v>
      </c>
      <c r="L6" s="2" t="s">
        <v>50</v>
      </c>
      <c r="M6" s="2" t="s">
        <v>51</v>
      </c>
      <c r="N6" s="49" t="s">
        <v>1</v>
      </c>
    </row>
    <row r="7" spans="1:15" ht="12.75" x14ac:dyDescent="0.2">
      <c r="A7" s="53" t="s">
        <v>222</v>
      </c>
      <c r="B7" s="55">
        <f>[13]GEN!AG7</f>
        <v>217</v>
      </c>
      <c r="C7" s="55">
        <f>[14]GEN!AG7</f>
        <v>205</v>
      </c>
      <c r="D7" s="55">
        <f>[15]GEN!AG7</f>
        <v>169</v>
      </c>
      <c r="E7" s="55">
        <f>[16]GEN!AG7</f>
        <v>77</v>
      </c>
      <c r="F7" s="55">
        <f>[17]GEN!AG7</f>
        <v>20</v>
      </c>
      <c r="G7" s="55">
        <f>[18]GEN!AG7</f>
        <v>2</v>
      </c>
      <c r="H7" s="55">
        <f>[19]GEN!AG7</f>
        <v>0</v>
      </c>
      <c r="I7" s="55">
        <f>[20]GEN!AG7</f>
        <v>0</v>
      </c>
      <c r="J7" s="55">
        <f>[21]GEN!AG7</f>
        <v>0</v>
      </c>
      <c r="K7" s="55">
        <f>[22]GEN!AG7</f>
        <v>1</v>
      </c>
      <c r="L7" s="55">
        <f>[23]GEN!AG7</f>
        <v>13</v>
      </c>
      <c r="M7" s="55">
        <f>[24]GEN!AG7</f>
        <v>100</v>
      </c>
      <c r="N7" s="55">
        <f t="shared" ref="N7:N52" si="0">SUM(B7:M7)</f>
        <v>804</v>
      </c>
      <c r="O7" s="100">
        <f>N7+N8+N9</f>
        <v>1087</v>
      </c>
    </row>
    <row r="8" spans="1:15" ht="12.75" x14ac:dyDescent="0.2">
      <c r="A8" s="53" t="s">
        <v>223</v>
      </c>
      <c r="B8" s="55">
        <f>[13]GEN!AG8</f>
        <v>46</v>
      </c>
      <c r="C8" s="55">
        <f>[14]GEN!AG8</f>
        <v>38</v>
      </c>
      <c r="D8" s="55">
        <f>[15]GEN!AG8</f>
        <v>42</v>
      </c>
      <c r="E8" s="55">
        <f>[16]GEN!AG8</f>
        <v>22</v>
      </c>
      <c r="F8" s="55">
        <f>[17]GEN!AG8</f>
        <v>13</v>
      </c>
      <c r="G8" s="55">
        <f>[18]GEN!AG8</f>
        <v>0</v>
      </c>
      <c r="H8" s="55">
        <f>[19]GEN!AG8</f>
        <v>0</v>
      </c>
      <c r="I8" s="55">
        <f>[20]GEN!AG8</f>
        <v>0</v>
      </c>
      <c r="J8" s="55">
        <f>[21]GEN!AG8</f>
        <v>0</v>
      </c>
      <c r="K8" s="55">
        <f>[22]GEN!AG8</f>
        <v>0</v>
      </c>
      <c r="L8" s="55">
        <f>[23]GEN!AG8</f>
        <v>7</v>
      </c>
      <c r="M8" s="55">
        <f>[24]GEN!AG8</f>
        <v>13</v>
      </c>
      <c r="N8" s="55">
        <f t="shared" si="0"/>
        <v>181</v>
      </c>
      <c r="O8" s="100"/>
    </row>
    <row r="9" spans="1:15" ht="12.75" x14ac:dyDescent="0.2">
      <c r="A9" s="53" t="s">
        <v>224</v>
      </c>
      <c r="B9" s="55">
        <f>[13]GEN!AG9</f>
        <v>46</v>
      </c>
      <c r="C9" s="55">
        <f>[14]GEN!AG9</f>
        <v>34</v>
      </c>
      <c r="D9" s="55">
        <f>[15]GEN!AG9</f>
        <v>20</v>
      </c>
      <c r="E9" s="55">
        <f>[16]GEN!AG9</f>
        <v>1</v>
      </c>
      <c r="F9" s="55">
        <f>[17]GEN!AG9</f>
        <v>1</v>
      </c>
      <c r="G9" s="55">
        <f>[18]GEN!AG9</f>
        <v>0</v>
      </c>
      <c r="H9" s="55">
        <f>[19]GEN!AG9</f>
        <v>0</v>
      </c>
      <c r="I9" s="55">
        <f>[20]GEN!AG9</f>
        <v>0</v>
      </c>
      <c r="J9" s="55">
        <f>[21]GEN!AG9</f>
        <v>0</v>
      </c>
      <c r="K9" s="55">
        <f>[22]GEN!AG9</f>
        <v>0</v>
      </c>
      <c r="L9" s="55">
        <f>[23]GEN!AG9</f>
        <v>0</v>
      </c>
      <c r="M9" s="55">
        <f>[24]GEN!AG9</f>
        <v>0</v>
      </c>
      <c r="N9" s="55">
        <f t="shared" si="0"/>
        <v>102</v>
      </c>
      <c r="O9" s="100"/>
    </row>
    <row r="10" spans="1:15" ht="12.75" x14ac:dyDescent="0.2">
      <c r="A10" s="56" t="s">
        <v>267</v>
      </c>
      <c r="B10" s="55">
        <f>[13]GEN!AG10</f>
        <v>21</v>
      </c>
      <c r="C10" s="55">
        <f>[14]GEN!AG10</f>
        <v>8</v>
      </c>
      <c r="D10" s="55">
        <f>[15]GEN!AG10</f>
        <v>25</v>
      </c>
      <c r="E10" s="55">
        <f>[16]GEN!AG10</f>
        <v>9</v>
      </c>
      <c r="F10" s="55">
        <f>[17]GEN!AG10</f>
        <v>8</v>
      </c>
      <c r="G10" s="55">
        <f>[18]GEN!AG10</f>
        <v>11</v>
      </c>
      <c r="H10" s="55">
        <f>[19]GEN!AG10</f>
        <v>15</v>
      </c>
      <c r="I10" s="55">
        <f>[20]GEN!AG10</f>
        <v>10</v>
      </c>
      <c r="J10" s="55">
        <f>[21]GEN!AG10</f>
        <v>12</v>
      </c>
      <c r="K10" s="55">
        <f>[22]GEN!AG10</f>
        <v>8</v>
      </c>
      <c r="L10" s="55">
        <f>[23]GEN!AG10</f>
        <v>8</v>
      </c>
      <c r="M10" s="55">
        <f>[24]GEN!AG10</f>
        <v>11</v>
      </c>
      <c r="N10" s="55">
        <f t="shared" si="0"/>
        <v>146</v>
      </c>
    </row>
    <row r="11" spans="1:15" ht="12.75" x14ac:dyDescent="0.2">
      <c r="A11" s="57" t="s">
        <v>275</v>
      </c>
      <c r="B11" s="55">
        <f>[13]GEN!AG11</f>
        <v>46</v>
      </c>
      <c r="C11" s="55">
        <f>[14]GEN!AG11</f>
        <v>32</v>
      </c>
      <c r="D11" s="55">
        <f>[15]GEN!AG11</f>
        <v>38</v>
      </c>
      <c r="E11" s="55">
        <f>[16]GEN!AG11</f>
        <v>31</v>
      </c>
      <c r="F11" s="55">
        <f>[17]GEN!AG11</f>
        <v>21</v>
      </c>
      <c r="G11" s="55">
        <f>[18]GEN!AG11</f>
        <v>21</v>
      </c>
      <c r="H11" s="55">
        <f>[19]GEN!AG11</f>
        <v>18</v>
      </c>
      <c r="I11" s="55">
        <f>[20]GEN!AG11</f>
        <v>14</v>
      </c>
      <c r="J11" s="55">
        <f>[21]GEN!AG11</f>
        <v>12</v>
      </c>
      <c r="K11" s="55">
        <f>[22]GEN!AG11</f>
        <v>20</v>
      </c>
      <c r="L11" s="55">
        <f>[23]GEN!AG11</f>
        <v>25</v>
      </c>
      <c r="M11" s="55">
        <f>[24]GEN!AG11</f>
        <v>40</v>
      </c>
      <c r="N11" s="2">
        <f t="shared" si="0"/>
        <v>318</v>
      </c>
    </row>
    <row r="12" spans="1:15" ht="12.75" x14ac:dyDescent="0.2">
      <c r="A12" s="57" t="s">
        <v>229</v>
      </c>
      <c r="B12" s="55">
        <f>[13]GEN!AG12</f>
        <v>7</v>
      </c>
      <c r="C12" s="55">
        <f>[14]GEN!AG12</f>
        <v>5</v>
      </c>
      <c r="D12" s="55">
        <f>[15]GEN!AG12</f>
        <v>7</v>
      </c>
      <c r="E12" s="55">
        <f>[16]GEN!AG12</f>
        <v>8</v>
      </c>
      <c r="F12" s="55">
        <f>[17]GEN!AG12</f>
        <v>8</v>
      </c>
      <c r="G12" s="55">
        <f>[18]GEN!AG12</f>
        <v>5</v>
      </c>
      <c r="H12" s="55">
        <f>[19]GEN!AG12</f>
        <v>4</v>
      </c>
      <c r="I12" s="55">
        <f>[20]GEN!AG12</f>
        <v>4</v>
      </c>
      <c r="J12" s="55">
        <f>[21]GEN!AG12</f>
        <v>5</v>
      </c>
      <c r="K12" s="55">
        <f>[22]GEN!AG12</f>
        <v>6</v>
      </c>
      <c r="L12" s="55">
        <f>[23]GEN!AG12</f>
        <v>6</v>
      </c>
      <c r="M12" s="55">
        <f>[24]GEN!AG12</f>
        <v>6</v>
      </c>
      <c r="N12" s="2">
        <f t="shared" si="0"/>
        <v>71</v>
      </c>
    </row>
    <row r="13" spans="1:15" ht="12" customHeight="1" x14ac:dyDescent="0.2">
      <c r="A13" s="56" t="s">
        <v>230</v>
      </c>
      <c r="B13" s="55">
        <f>[13]GEN!AG13</f>
        <v>4</v>
      </c>
      <c r="C13" s="55">
        <f>[14]GEN!AG13</f>
        <v>0</v>
      </c>
      <c r="D13" s="55">
        <f>[15]GEN!AG13</f>
        <v>2</v>
      </c>
      <c r="E13" s="55">
        <f>[16]GEN!AG13</f>
        <v>2</v>
      </c>
      <c r="F13" s="55">
        <f>[17]GEN!AG13</f>
        <v>1</v>
      </c>
      <c r="G13" s="55">
        <f>[18]GEN!AG13</f>
        <v>1</v>
      </c>
      <c r="H13" s="55">
        <f>[19]GEN!AG13</f>
        <v>2</v>
      </c>
      <c r="I13" s="55">
        <f>[20]GEN!AG13</f>
        <v>5</v>
      </c>
      <c r="J13" s="55">
        <f>[21]GEN!AG13</f>
        <v>3</v>
      </c>
      <c r="K13" s="55">
        <f>[22]GEN!AG13</f>
        <v>0</v>
      </c>
      <c r="L13" s="55">
        <f>[23]GEN!AG13</f>
        <v>2</v>
      </c>
      <c r="M13" s="55">
        <f>[24]GEN!AG13</f>
        <v>2</v>
      </c>
      <c r="N13" s="2">
        <f t="shared" si="0"/>
        <v>24</v>
      </c>
    </row>
    <row r="14" spans="1:15" ht="12.75" x14ac:dyDescent="0.2">
      <c r="A14" s="78" t="s">
        <v>114</v>
      </c>
      <c r="B14" s="55">
        <f>[13]GEN!AG14</f>
        <v>0</v>
      </c>
      <c r="C14" s="55">
        <f>[14]GEN!AG14</f>
        <v>1</v>
      </c>
      <c r="D14" s="55">
        <f>[15]GEN!AG14</f>
        <v>0</v>
      </c>
      <c r="E14" s="55">
        <f>[16]GEN!AG14</f>
        <v>0</v>
      </c>
      <c r="F14" s="55">
        <f>[17]GEN!AG14</f>
        <v>0</v>
      </c>
      <c r="G14" s="55">
        <f>[18]GEN!AG14</f>
        <v>0</v>
      </c>
      <c r="H14" s="55">
        <f>[19]GEN!AG14</f>
        <v>0</v>
      </c>
      <c r="I14" s="55">
        <f>[20]GEN!AG14</f>
        <v>0</v>
      </c>
      <c r="J14" s="55">
        <f>[21]GEN!AG14</f>
        <v>0</v>
      </c>
      <c r="K14" s="55">
        <f>[22]GEN!AG14</f>
        <v>0</v>
      </c>
      <c r="L14" s="55">
        <f>[23]GEN!AG14</f>
        <v>0</v>
      </c>
      <c r="M14" s="55">
        <f>[24]GEN!AG14</f>
        <v>0</v>
      </c>
      <c r="N14" s="2">
        <f t="shared" si="0"/>
        <v>1</v>
      </c>
    </row>
    <row r="15" spans="1:15" ht="12.75" x14ac:dyDescent="0.2">
      <c r="A15" s="56" t="s">
        <v>257</v>
      </c>
      <c r="B15" s="55">
        <f>[13]GEN!AG15</f>
        <v>0</v>
      </c>
      <c r="C15" s="55">
        <f>[14]GEN!AG15</f>
        <v>0</v>
      </c>
      <c r="D15" s="55">
        <f>[15]GEN!AG15</f>
        <v>0</v>
      </c>
      <c r="E15" s="55">
        <f>[16]GEN!AG15</f>
        <v>0</v>
      </c>
      <c r="F15" s="55">
        <f>[17]GEN!AG15</f>
        <v>0</v>
      </c>
      <c r="G15" s="55">
        <f>[18]GEN!AG15</f>
        <v>0</v>
      </c>
      <c r="H15" s="55">
        <f>[19]GEN!AG15</f>
        <v>0</v>
      </c>
      <c r="I15" s="55">
        <f>[20]GEN!AG15</f>
        <v>0</v>
      </c>
      <c r="J15" s="55">
        <f>[21]GEN!AG15</f>
        <v>0</v>
      </c>
      <c r="K15" s="55">
        <f>[22]GEN!AG15</f>
        <v>0</v>
      </c>
      <c r="L15" s="55">
        <f>[23]GEN!AG15</f>
        <v>0</v>
      </c>
      <c r="M15" s="55">
        <f>[24]GEN!AG15</f>
        <v>0</v>
      </c>
      <c r="N15" s="2">
        <f t="shared" si="0"/>
        <v>0</v>
      </c>
    </row>
    <row r="16" spans="1:15" ht="12.75" x14ac:dyDescent="0.2">
      <c r="A16" s="56" t="s">
        <v>231</v>
      </c>
      <c r="B16" s="55">
        <f>[13]GEN!AG16</f>
        <v>2</v>
      </c>
      <c r="C16" s="55">
        <f>[14]GEN!AG16</f>
        <v>4</v>
      </c>
      <c r="D16" s="55">
        <f>[15]GEN!AG16</f>
        <v>1</v>
      </c>
      <c r="E16" s="55">
        <f>[16]GEN!AG16</f>
        <v>4</v>
      </c>
      <c r="F16" s="55">
        <f>[17]GEN!AG16</f>
        <v>2</v>
      </c>
      <c r="G16" s="55">
        <f>[18]GEN!AG16</f>
        <v>4</v>
      </c>
      <c r="H16" s="55">
        <f>[19]GEN!AG16</f>
        <v>3</v>
      </c>
      <c r="I16" s="55">
        <f>[20]GEN!AG16</f>
        <v>2</v>
      </c>
      <c r="J16" s="55">
        <f>[21]GEN!AG16</f>
        <v>3</v>
      </c>
      <c r="K16" s="55">
        <f>[22]GEN!AG16</f>
        <v>2</v>
      </c>
      <c r="L16" s="55">
        <f>[23]GEN!AG16</f>
        <v>3</v>
      </c>
      <c r="M16" s="55">
        <f>[24]GEN!AG16</f>
        <v>3</v>
      </c>
      <c r="N16" s="2">
        <f t="shared" si="0"/>
        <v>33</v>
      </c>
    </row>
    <row r="17" spans="1:14" ht="12.75" x14ac:dyDescent="0.2">
      <c r="A17" s="59" t="s">
        <v>265</v>
      </c>
      <c r="B17" s="55">
        <f>[13]GEN!AG17</f>
        <v>1</v>
      </c>
      <c r="C17" s="55">
        <f>[14]GEN!AG17</f>
        <v>0</v>
      </c>
      <c r="D17" s="55">
        <f>[15]GEN!AG17</f>
        <v>1</v>
      </c>
      <c r="E17" s="55">
        <f>[16]GEN!AG17</f>
        <v>0</v>
      </c>
      <c r="F17" s="55">
        <f>[17]GEN!AG17</f>
        <v>0</v>
      </c>
      <c r="G17" s="55">
        <f>[18]GEN!AG17</f>
        <v>0</v>
      </c>
      <c r="H17" s="55">
        <f>[19]GEN!AG17</f>
        <v>0</v>
      </c>
      <c r="I17" s="55">
        <f>[20]GEN!AG17</f>
        <v>0</v>
      </c>
      <c r="J17" s="55">
        <f>[21]GEN!AG17</f>
        <v>0</v>
      </c>
      <c r="K17" s="55">
        <f>[22]GEN!AG17</f>
        <v>1</v>
      </c>
      <c r="L17" s="55">
        <f>[23]GEN!AG17</f>
        <v>0</v>
      </c>
      <c r="M17" s="55">
        <f>[24]GEN!AG17</f>
        <v>0</v>
      </c>
      <c r="N17" s="2">
        <f t="shared" si="0"/>
        <v>3</v>
      </c>
    </row>
    <row r="18" spans="1:14" ht="12.75" x14ac:dyDescent="0.2">
      <c r="A18" s="57" t="s">
        <v>233</v>
      </c>
      <c r="B18" s="55">
        <f>[13]GEN!AG18</f>
        <v>6</v>
      </c>
      <c r="C18" s="55">
        <f>[14]GEN!AG18</f>
        <v>7</v>
      </c>
      <c r="D18" s="55">
        <f>[15]GEN!AG18</f>
        <v>9</v>
      </c>
      <c r="E18" s="55">
        <f>[16]GEN!AG18</f>
        <v>0</v>
      </c>
      <c r="F18" s="55">
        <f>[17]GEN!AG18</f>
        <v>7</v>
      </c>
      <c r="G18" s="55">
        <f>[18]GEN!AG18</f>
        <v>5</v>
      </c>
      <c r="H18" s="55">
        <f>[19]GEN!AG18</f>
        <v>1</v>
      </c>
      <c r="I18" s="55">
        <f>[20]GEN!AG18</f>
        <v>2</v>
      </c>
      <c r="J18" s="55">
        <f>[21]GEN!AG18</f>
        <v>5</v>
      </c>
      <c r="K18" s="55">
        <f>[22]GEN!AG18</f>
        <v>1</v>
      </c>
      <c r="L18" s="55">
        <f>[23]GEN!AG18</f>
        <v>2</v>
      </c>
      <c r="M18" s="55">
        <f>[24]GEN!AG18</f>
        <v>11</v>
      </c>
      <c r="N18" s="2">
        <f t="shared" si="0"/>
        <v>56</v>
      </c>
    </row>
    <row r="19" spans="1:14" ht="12.75" x14ac:dyDescent="0.2">
      <c r="A19" s="75" t="s">
        <v>272</v>
      </c>
      <c r="B19" s="55">
        <f>[13]GEN!AG19</f>
        <v>0</v>
      </c>
      <c r="C19" s="55">
        <f>[14]GEN!AG19</f>
        <v>0</v>
      </c>
      <c r="D19" s="55">
        <f>[15]GEN!AG19</f>
        <v>1</v>
      </c>
      <c r="E19" s="55">
        <f>[16]GEN!AG19</f>
        <v>0</v>
      </c>
      <c r="F19" s="55">
        <f>[17]GEN!AG19</f>
        <v>0</v>
      </c>
      <c r="G19" s="55">
        <f>[18]GEN!AG19</f>
        <v>0</v>
      </c>
      <c r="H19" s="55">
        <f>[19]GEN!AG19</f>
        <v>3</v>
      </c>
      <c r="I19" s="55">
        <f>[20]GEN!AG19</f>
        <v>0</v>
      </c>
      <c r="J19" s="55">
        <f>[21]GEN!AG19</f>
        <v>0</v>
      </c>
      <c r="K19" s="55">
        <f>[22]GEN!AG19</f>
        <v>2</v>
      </c>
      <c r="L19" s="55">
        <f>[23]GEN!AG19</f>
        <v>1</v>
      </c>
      <c r="M19" s="55">
        <f>[24]GEN!AG19</f>
        <v>1</v>
      </c>
      <c r="N19" s="2">
        <f t="shared" si="0"/>
        <v>8</v>
      </c>
    </row>
    <row r="20" spans="1:14" ht="12.75" x14ac:dyDescent="0.2">
      <c r="A20" s="56" t="s">
        <v>234</v>
      </c>
      <c r="B20" s="55">
        <f>[13]GEN!AG20</f>
        <v>1</v>
      </c>
      <c r="C20" s="55">
        <f>[14]GEN!AG20</f>
        <v>1</v>
      </c>
      <c r="D20" s="55">
        <f>[15]GEN!AG20</f>
        <v>2</v>
      </c>
      <c r="E20" s="55">
        <f>[16]GEN!AG20</f>
        <v>0</v>
      </c>
      <c r="F20" s="55">
        <f>[17]GEN!AG20</f>
        <v>1</v>
      </c>
      <c r="G20" s="55">
        <f>[18]GEN!AG20</f>
        <v>0</v>
      </c>
      <c r="H20" s="55">
        <f>[19]GEN!AG20</f>
        <v>0</v>
      </c>
      <c r="I20" s="55">
        <f>[20]GEN!AG20</f>
        <v>0</v>
      </c>
      <c r="J20" s="55">
        <f>[21]GEN!AG20</f>
        <v>0</v>
      </c>
      <c r="K20" s="55">
        <f>[22]GEN!AG20</f>
        <v>0</v>
      </c>
      <c r="L20" s="55">
        <f>[23]GEN!AG20</f>
        <v>0</v>
      </c>
      <c r="M20" s="55">
        <f>[24]GEN!AG20</f>
        <v>0</v>
      </c>
      <c r="N20" s="2">
        <f t="shared" si="0"/>
        <v>5</v>
      </c>
    </row>
    <row r="21" spans="1:14" ht="12.75" x14ac:dyDescent="0.2">
      <c r="A21" s="56" t="s">
        <v>274</v>
      </c>
      <c r="B21" s="55">
        <v>0</v>
      </c>
      <c r="C21" s="55">
        <v>0</v>
      </c>
      <c r="D21" s="55">
        <v>0</v>
      </c>
      <c r="E21" s="55">
        <v>0</v>
      </c>
      <c r="F21" s="55">
        <f>[17]GEN!AG21</f>
        <v>2</v>
      </c>
      <c r="G21" s="55">
        <f>[18]GEN!AG21</f>
        <v>0</v>
      </c>
      <c r="H21" s="55">
        <f>[19]GEN!AG21</f>
        <v>0</v>
      </c>
      <c r="I21" s="55">
        <f>[20]GEN!AG21</f>
        <v>0</v>
      </c>
      <c r="J21" s="55">
        <f>[21]GEN!AG21</f>
        <v>0</v>
      </c>
      <c r="K21" s="55">
        <f>[22]GEN!AG21</f>
        <v>0</v>
      </c>
      <c r="L21" s="55">
        <f>[23]GEN!AG21</f>
        <v>0</v>
      </c>
      <c r="M21" s="55">
        <f>[24]GEN!AG21</f>
        <v>0</v>
      </c>
      <c r="N21" s="2">
        <f t="shared" si="0"/>
        <v>2</v>
      </c>
    </row>
    <row r="22" spans="1:14" ht="12.75" x14ac:dyDescent="0.2">
      <c r="A22" s="78" t="s">
        <v>235</v>
      </c>
      <c r="B22" s="55">
        <f>[13]GEN!AG21</f>
        <v>1</v>
      </c>
      <c r="C22" s="55">
        <f>[14]GEN!AG21</f>
        <v>0</v>
      </c>
      <c r="D22" s="55">
        <f>[15]GEN!AG21</f>
        <v>1</v>
      </c>
      <c r="E22" s="55">
        <f>[16]GEN!AG21</f>
        <v>0</v>
      </c>
      <c r="F22" s="55">
        <f>[17]GEN!AG22</f>
        <v>0</v>
      </c>
      <c r="G22" s="55">
        <f>[18]GEN!AG22</f>
        <v>2</v>
      </c>
      <c r="H22" s="55">
        <f>[19]GEN!AG22</f>
        <v>1</v>
      </c>
      <c r="I22" s="55">
        <f>[20]GEN!AG22</f>
        <v>0</v>
      </c>
      <c r="J22" s="55">
        <f>[21]GEN!AG22</f>
        <v>0</v>
      </c>
      <c r="K22" s="55">
        <f>[22]GEN!AG22</f>
        <v>1</v>
      </c>
      <c r="L22" s="55">
        <f>[23]GEN!AG22</f>
        <v>1</v>
      </c>
      <c r="M22" s="55">
        <f>[24]GEN!AG22</f>
        <v>1</v>
      </c>
      <c r="N22" s="2">
        <f t="shared" si="0"/>
        <v>8</v>
      </c>
    </row>
    <row r="23" spans="1:14" ht="12.75" x14ac:dyDescent="0.2">
      <c r="A23" s="78" t="s">
        <v>236</v>
      </c>
      <c r="B23" s="55">
        <f>[13]GEN!AG22</f>
        <v>2</v>
      </c>
      <c r="C23" s="55">
        <f>[14]GEN!AG22</f>
        <v>0</v>
      </c>
      <c r="D23" s="55">
        <f>[15]GEN!AG22</f>
        <v>1</v>
      </c>
      <c r="E23" s="55">
        <f>[16]GEN!AG22</f>
        <v>0</v>
      </c>
      <c r="F23" s="55">
        <f>[17]GEN!AG23</f>
        <v>0</v>
      </c>
      <c r="G23" s="55">
        <f>[18]GEN!AG23</f>
        <v>0</v>
      </c>
      <c r="H23" s="55">
        <f>[19]GEN!AG23</f>
        <v>1</v>
      </c>
      <c r="I23" s="55">
        <f>[20]GEN!AG23</f>
        <v>0</v>
      </c>
      <c r="J23" s="55">
        <f>[21]GEN!AG23</f>
        <v>0</v>
      </c>
      <c r="K23" s="55">
        <f>[22]GEN!AG23</f>
        <v>0</v>
      </c>
      <c r="L23" s="55">
        <f>[23]GEN!AG23</f>
        <v>3</v>
      </c>
      <c r="M23" s="55">
        <f>[24]GEN!AG23</f>
        <v>0</v>
      </c>
      <c r="N23" s="2">
        <f t="shared" si="0"/>
        <v>7</v>
      </c>
    </row>
    <row r="24" spans="1:14" ht="12.75" x14ac:dyDescent="0.2">
      <c r="A24" s="78" t="s">
        <v>258</v>
      </c>
      <c r="B24" s="55">
        <f>[13]GEN!AG23</f>
        <v>0</v>
      </c>
      <c r="C24" s="55">
        <f>[14]GEN!AG23</f>
        <v>0</v>
      </c>
      <c r="D24" s="55">
        <f>[15]GEN!AG23</f>
        <v>0</v>
      </c>
      <c r="E24" s="55">
        <f>[16]GEN!AG23</f>
        <v>0</v>
      </c>
      <c r="F24" s="55">
        <f>[17]GEN!AG24</f>
        <v>0</v>
      </c>
      <c r="G24" s="55">
        <f>[18]GEN!AG24</f>
        <v>0</v>
      </c>
      <c r="H24" s="55">
        <f>[19]GEN!AG24</f>
        <v>1</v>
      </c>
      <c r="I24" s="55">
        <f>[20]GEN!AG24</f>
        <v>0</v>
      </c>
      <c r="J24" s="55">
        <f>[21]GEN!AG24</f>
        <v>0</v>
      </c>
      <c r="K24" s="55">
        <f>[22]GEN!AG24</f>
        <v>0</v>
      </c>
      <c r="L24" s="55">
        <f>[23]GEN!AG24</f>
        <v>0</v>
      </c>
      <c r="M24" s="55">
        <f>[24]GEN!AG24</f>
        <v>0</v>
      </c>
      <c r="N24" s="2">
        <f t="shared" si="0"/>
        <v>1</v>
      </c>
    </row>
    <row r="25" spans="1:14" ht="12.75" x14ac:dyDescent="0.2">
      <c r="A25" s="78" t="s">
        <v>237</v>
      </c>
      <c r="B25" s="55">
        <f>[13]GEN!AG24</f>
        <v>7</v>
      </c>
      <c r="C25" s="55">
        <f>[14]GEN!AG24</f>
        <v>6</v>
      </c>
      <c r="D25" s="55">
        <f>[15]GEN!AG24</f>
        <v>6</v>
      </c>
      <c r="E25" s="55">
        <f>[16]GEN!AG24</f>
        <v>4</v>
      </c>
      <c r="F25" s="55">
        <f>[17]GEN!AG25</f>
        <v>4</v>
      </c>
      <c r="G25" s="55">
        <f>[18]GEN!AG25</f>
        <v>2</v>
      </c>
      <c r="H25" s="55">
        <f>[19]GEN!AG25</f>
        <v>3</v>
      </c>
      <c r="I25" s="55">
        <f>[20]GEN!AG25</f>
        <v>2</v>
      </c>
      <c r="J25" s="55">
        <f>[21]GEN!AG25</f>
        <v>3</v>
      </c>
      <c r="K25" s="55">
        <f>[22]GEN!AG25</f>
        <v>3</v>
      </c>
      <c r="L25" s="55">
        <f>[23]GEN!AG25</f>
        <v>3</v>
      </c>
      <c r="M25" s="55">
        <f>[24]GEN!AG25</f>
        <v>3</v>
      </c>
      <c r="N25" s="2">
        <f t="shared" si="0"/>
        <v>46</v>
      </c>
    </row>
    <row r="26" spans="1:14" ht="12.75" x14ac:dyDescent="0.2">
      <c r="A26" s="78" t="s">
        <v>273</v>
      </c>
      <c r="B26" s="55">
        <f>[13]GEN!AG25</f>
        <v>0</v>
      </c>
      <c r="C26" s="55">
        <f>[14]GEN!AG25</f>
        <v>4</v>
      </c>
      <c r="D26" s="55">
        <f>[15]GEN!AG25</f>
        <v>2</v>
      </c>
      <c r="E26" s="55">
        <f>[16]GEN!AG25</f>
        <v>1</v>
      </c>
      <c r="F26" s="55">
        <f>[17]GEN!AG26</f>
        <v>3</v>
      </c>
      <c r="G26" s="55">
        <f>[18]GEN!AG26</f>
        <v>1</v>
      </c>
      <c r="H26" s="55">
        <f>[19]GEN!AG26</f>
        <v>1</v>
      </c>
      <c r="I26" s="55">
        <f>[20]GEN!AG26</f>
        <v>1</v>
      </c>
      <c r="J26" s="55">
        <f>[21]GEN!AG26</f>
        <v>0</v>
      </c>
      <c r="K26" s="55">
        <f>[22]GEN!AG26</f>
        <v>2</v>
      </c>
      <c r="L26" s="55">
        <f>[23]GEN!AG26</f>
        <v>1</v>
      </c>
      <c r="M26" s="55">
        <f>[24]GEN!AG26</f>
        <v>1</v>
      </c>
      <c r="N26" s="2">
        <f t="shared" si="0"/>
        <v>17</v>
      </c>
    </row>
    <row r="27" spans="1:14" ht="12.75" x14ac:dyDescent="0.2">
      <c r="A27" s="78" t="s">
        <v>239</v>
      </c>
      <c r="B27" s="55">
        <f>[13]GEN!AG26</f>
        <v>1</v>
      </c>
      <c r="C27" s="55">
        <f>[14]GEN!AG26</f>
        <v>0</v>
      </c>
      <c r="D27" s="55">
        <f>[15]GEN!AG26</f>
        <v>0</v>
      </c>
      <c r="E27" s="55">
        <f>[16]GEN!AG26</f>
        <v>0</v>
      </c>
      <c r="F27" s="55">
        <f>[17]GEN!AG27</f>
        <v>0</v>
      </c>
      <c r="G27" s="55">
        <f>[18]GEN!AG27</f>
        <v>0</v>
      </c>
      <c r="H27" s="55">
        <f>[19]GEN!AG27</f>
        <v>0</v>
      </c>
      <c r="I27" s="55">
        <f>[20]GEN!AG27</f>
        <v>0</v>
      </c>
      <c r="J27" s="55">
        <f>[21]GEN!AG27</f>
        <v>0</v>
      </c>
      <c r="K27" s="55">
        <f>[22]GEN!AG27</f>
        <v>0</v>
      </c>
      <c r="L27" s="55">
        <f>[23]GEN!AG27</f>
        <v>0</v>
      </c>
      <c r="M27" s="55">
        <f>[24]GEN!AG27</f>
        <v>0</v>
      </c>
      <c r="N27" s="2">
        <f t="shared" si="0"/>
        <v>1</v>
      </c>
    </row>
    <row r="28" spans="1:14" ht="12.75" x14ac:dyDescent="0.2">
      <c r="A28" s="78" t="s">
        <v>241</v>
      </c>
      <c r="B28" s="55">
        <f>[13]GEN!AG27</f>
        <v>0</v>
      </c>
      <c r="C28" s="55">
        <f>[14]GEN!AG27</f>
        <v>0</v>
      </c>
      <c r="D28" s="55">
        <f>[15]GEN!AG27</f>
        <v>1</v>
      </c>
      <c r="E28" s="55">
        <f>[16]GEN!AG27</f>
        <v>0</v>
      </c>
      <c r="F28" s="55">
        <f>[17]GEN!AG28</f>
        <v>1</v>
      </c>
      <c r="G28" s="55">
        <f>[18]GEN!AG28</f>
        <v>0</v>
      </c>
      <c r="H28" s="55">
        <f>[19]GEN!AG28</f>
        <v>0</v>
      </c>
      <c r="I28" s="55">
        <f>[20]GEN!AG28</f>
        <v>1</v>
      </c>
      <c r="J28" s="55">
        <f>[21]GEN!AG28</f>
        <v>0</v>
      </c>
      <c r="K28" s="55">
        <f>[22]GEN!AG28</f>
        <v>0</v>
      </c>
      <c r="L28" s="55">
        <f>[23]GEN!AG28</f>
        <v>0</v>
      </c>
      <c r="M28" s="55">
        <f>[24]GEN!AG28</f>
        <v>0</v>
      </c>
      <c r="N28" s="2">
        <f t="shared" si="0"/>
        <v>3</v>
      </c>
    </row>
    <row r="29" spans="1:14" ht="12.75" x14ac:dyDescent="0.2">
      <c r="A29" s="78" t="s">
        <v>259</v>
      </c>
      <c r="B29" s="55">
        <f>[13]GEN!AG28</f>
        <v>1</v>
      </c>
      <c r="C29" s="55">
        <f>[14]GEN!AG28</f>
        <v>0</v>
      </c>
      <c r="D29" s="55">
        <f>[15]GEN!AG28</f>
        <v>0</v>
      </c>
      <c r="E29" s="55">
        <f>[16]GEN!AG28</f>
        <v>0</v>
      </c>
      <c r="F29" s="55">
        <f>[17]GEN!AG29</f>
        <v>0</v>
      </c>
      <c r="G29" s="55">
        <f>[18]GEN!AG29</f>
        <v>0</v>
      </c>
      <c r="H29" s="55">
        <f>[19]GEN!AG29</f>
        <v>0</v>
      </c>
      <c r="I29" s="55">
        <f>[20]GEN!AG29</f>
        <v>0</v>
      </c>
      <c r="J29" s="55">
        <f>[21]GEN!AG29</f>
        <v>1</v>
      </c>
      <c r="K29" s="55">
        <f>[22]GEN!AG29</f>
        <v>1</v>
      </c>
      <c r="L29" s="55">
        <f>[23]GEN!AG29</f>
        <v>1</v>
      </c>
      <c r="M29" s="55">
        <f>[24]GEN!AG29</f>
        <v>0</v>
      </c>
      <c r="N29" s="2">
        <f t="shared" si="0"/>
        <v>4</v>
      </c>
    </row>
    <row r="30" spans="1:14" ht="12.75" x14ac:dyDescent="0.2">
      <c r="A30" s="59" t="s">
        <v>242</v>
      </c>
      <c r="B30" s="55">
        <f>[13]GEN!AG29</f>
        <v>2</v>
      </c>
      <c r="C30" s="55">
        <f>[14]GEN!AG29</f>
        <v>5</v>
      </c>
      <c r="D30" s="55">
        <f>[15]GEN!AG29</f>
        <v>4</v>
      </c>
      <c r="E30" s="55">
        <f>[16]GEN!AG29</f>
        <v>4</v>
      </c>
      <c r="F30" s="55">
        <f>[17]GEN!AG30</f>
        <v>6</v>
      </c>
      <c r="G30" s="55">
        <f>[18]GEN!AG30</f>
        <v>2</v>
      </c>
      <c r="H30" s="55">
        <f>[19]GEN!AG30</f>
        <v>2</v>
      </c>
      <c r="I30" s="55">
        <f>[20]GEN!AG30</f>
        <v>0</v>
      </c>
      <c r="J30" s="55">
        <f>[21]GEN!AG30</f>
        <v>1</v>
      </c>
      <c r="K30" s="55">
        <f>[22]GEN!AG30</f>
        <v>0</v>
      </c>
      <c r="L30" s="55">
        <f>[23]GEN!AG30</f>
        <v>2</v>
      </c>
      <c r="M30" s="55">
        <f>[24]GEN!AG30</f>
        <v>3</v>
      </c>
      <c r="N30" s="2">
        <f t="shared" si="0"/>
        <v>31</v>
      </c>
    </row>
    <row r="31" spans="1:14" ht="12.75" x14ac:dyDescent="0.2">
      <c r="A31" s="75" t="s">
        <v>243</v>
      </c>
      <c r="B31" s="55">
        <f>[13]GEN!AG30</f>
        <v>1</v>
      </c>
      <c r="C31" s="55">
        <f>[14]GEN!AG30</f>
        <v>0</v>
      </c>
      <c r="D31" s="55">
        <f>[15]GEN!AG30</f>
        <v>1</v>
      </c>
      <c r="E31" s="55">
        <f>[16]GEN!AG30</f>
        <v>0</v>
      </c>
      <c r="F31" s="55">
        <f>[17]GEN!AG31</f>
        <v>0</v>
      </c>
      <c r="G31" s="55">
        <f>[18]GEN!AG31</f>
        <v>0</v>
      </c>
      <c r="H31" s="55">
        <f>[19]GEN!AG31</f>
        <v>0</v>
      </c>
      <c r="I31" s="55">
        <f>[20]GEN!AG31</f>
        <v>0</v>
      </c>
      <c r="J31" s="55">
        <f>[21]GEN!AG31</f>
        <v>0</v>
      </c>
      <c r="K31" s="55">
        <f>[22]GEN!AG31</f>
        <v>0</v>
      </c>
      <c r="L31" s="55">
        <f>[23]GEN!AG31</f>
        <v>0</v>
      </c>
      <c r="M31" s="55">
        <f>[24]GEN!AG31</f>
        <v>1</v>
      </c>
      <c r="N31" s="2">
        <f t="shared" si="0"/>
        <v>3</v>
      </c>
    </row>
    <row r="32" spans="1:14" ht="12.75" x14ac:dyDescent="0.2">
      <c r="A32" s="65" t="s">
        <v>244</v>
      </c>
      <c r="B32" s="55">
        <f>[13]GEN!AG31</f>
        <v>4</v>
      </c>
      <c r="C32" s="55">
        <f>[14]GEN!AG31</f>
        <v>10</v>
      </c>
      <c r="D32" s="55">
        <f>[15]GEN!AG31</f>
        <v>8</v>
      </c>
      <c r="E32" s="55">
        <f>[16]GEN!AG31</f>
        <v>9</v>
      </c>
      <c r="F32" s="55">
        <f>[17]GEN!AG32</f>
        <v>18</v>
      </c>
      <c r="G32" s="55">
        <f>[18]GEN!AG32</f>
        <v>39</v>
      </c>
      <c r="H32" s="55">
        <f>[19]GEN!AG32</f>
        <v>65</v>
      </c>
      <c r="I32" s="55">
        <f>[20]GEN!AG32</f>
        <v>32</v>
      </c>
      <c r="J32" s="55">
        <f>[21]GEN!AG32</f>
        <v>26</v>
      </c>
      <c r="K32" s="55">
        <f>[22]GEN!AG32</f>
        <v>155</v>
      </c>
      <c r="L32" s="55">
        <f>[23]GEN!AG32</f>
        <v>6</v>
      </c>
      <c r="M32" s="55">
        <f>[24]GEN!AG32</f>
        <v>1</v>
      </c>
      <c r="N32" s="2">
        <f t="shared" si="0"/>
        <v>373</v>
      </c>
    </row>
    <row r="33" spans="1:32" ht="12.75" x14ac:dyDescent="0.2">
      <c r="A33" s="59" t="s">
        <v>264</v>
      </c>
      <c r="B33" s="55">
        <f>[13]GEN!AG32</f>
        <v>3</v>
      </c>
      <c r="C33" s="55">
        <f>[14]GEN!AG32</f>
        <v>4</v>
      </c>
      <c r="D33" s="55">
        <f>[15]GEN!AG32</f>
        <v>13</v>
      </c>
      <c r="E33" s="55">
        <f>[16]GEN!AG32</f>
        <v>24</v>
      </c>
      <c r="F33" s="55">
        <f>[17]GEN!AG33</f>
        <v>11</v>
      </c>
      <c r="G33" s="55">
        <f>[18]GEN!AG33</f>
        <v>2</v>
      </c>
      <c r="H33" s="55">
        <f>[19]GEN!AG33</f>
        <v>1</v>
      </c>
      <c r="I33" s="55">
        <f>[20]GEN!AG33</f>
        <v>2</v>
      </c>
      <c r="J33" s="55">
        <f>[21]GEN!AG33</f>
        <v>5</v>
      </c>
      <c r="K33" s="55">
        <f>[22]GEN!AG33</f>
        <v>5</v>
      </c>
      <c r="L33" s="55">
        <f>[23]GEN!AG33</f>
        <v>7</v>
      </c>
      <c r="M33" s="55">
        <f>[24]GEN!AG33</f>
        <v>30</v>
      </c>
      <c r="N33" s="2">
        <f t="shared" si="0"/>
        <v>107</v>
      </c>
    </row>
    <row r="34" spans="1:32" ht="12.75" x14ac:dyDescent="0.2">
      <c r="A34" s="53" t="s">
        <v>30</v>
      </c>
      <c r="B34" s="55">
        <f>[13]GEN!AG33</f>
        <v>8</v>
      </c>
      <c r="C34" s="55">
        <f>[14]GEN!AG33</f>
        <v>10</v>
      </c>
      <c r="D34" s="55">
        <f>[15]GEN!AG33</f>
        <v>6</v>
      </c>
      <c r="E34" s="55">
        <f>[16]GEN!AG33</f>
        <v>11</v>
      </c>
      <c r="F34" s="55">
        <f>[17]GEN!AG34</f>
        <v>9</v>
      </c>
      <c r="G34" s="55">
        <f>[18]GEN!AG34</f>
        <v>5</v>
      </c>
      <c r="H34" s="55">
        <f>[19]GEN!AG34</f>
        <v>2</v>
      </c>
      <c r="I34" s="55">
        <f>[20]GEN!AG34</f>
        <v>4</v>
      </c>
      <c r="J34" s="55">
        <f>[21]GEN!AG34</f>
        <v>1</v>
      </c>
      <c r="K34" s="55">
        <f>[22]GEN!AG34</f>
        <v>11</v>
      </c>
      <c r="L34" s="55">
        <f>[23]GEN!AG34</f>
        <v>1</v>
      </c>
      <c r="M34" s="55">
        <f>[24]GEN!AG34</f>
        <v>6</v>
      </c>
      <c r="N34" s="2">
        <f t="shared" si="0"/>
        <v>74</v>
      </c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</row>
    <row r="35" spans="1:32" ht="12.75" x14ac:dyDescent="0.2">
      <c r="A35" s="65" t="s">
        <v>76</v>
      </c>
      <c r="B35" s="55">
        <f>[13]GEN!AG34</f>
        <v>3</v>
      </c>
      <c r="C35" s="55">
        <f>[14]GEN!AG34</f>
        <v>3</v>
      </c>
      <c r="D35" s="55">
        <f>[15]GEN!AG34</f>
        <v>1</v>
      </c>
      <c r="E35" s="55">
        <f>[16]GEN!AG34</f>
        <v>1</v>
      </c>
      <c r="F35" s="55">
        <f>[17]GEN!AG35</f>
        <v>4</v>
      </c>
      <c r="G35" s="55">
        <f>[18]GEN!AG35</f>
        <v>6</v>
      </c>
      <c r="H35" s="55">
        <f>[19]GEN!AG35</f>
        <v>2</v>
      </c>
      <c r="I35" s="55">
        <f>[20]GEN!AG35</f>
        <v>8</v>
      </c>
      <c r="J35" s="55">
        <f>[21]GEN!AG35</f>
        <v>8</v>
      </c>
      <c r="K35" s="55">
        <f>[22]GEN!AG35</f>
        <v>47</v>
      </c>
      <c r="L35" s="55">
        <f>[23]GEN!AG35</f>
        <v>2</v>
      </c>
      <c r="M35" s="55">
        <f>[24]GEN!AG35</f>
        <v>1</v>
      </c>
      <c r="N35" s="2">
        <f t="shared" si="0"/>
        <v>86</v>
      </c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</row>
    <row r="36" spans="1:32" ht="12.75" x14ac:dyDescent="0.2">
      <c r="A36" s="53" t="s">
        <v>31</v>
      </c>
      <c r="B36" s="55">
        <f>[13]GEN!AG35</f>
        <v>121</v>
      </c>
      <c r="C36" s="55">
        <f>[14]GEN!AG35</f>
        <v>117</v>
      </c>
      <c r="D36" s="55">
        <f>[15]GEN!AG35</f>
        <v>141</v>
      </c>
      <c r="E36" s="55">
        <f>[16]GEN!AG35</f>
        <v>126</v>
      </c>
      <c r="F36" s="55">
        <f>[17]GEN!AG36</f>
        <v>116</v>
      </c>
      <c r="G36" s="55">
        <f>[18]GEN!AG36</f>
        <v>91</v>
      </c>
      <c r="H36" s="55">
        <f>[19]GEN!AG36</f>
        <v>96</v>
      </c>
      <c r="I36" s="55">
        <f>[20]GEN!AG36</f>
        <v>83</v>
      </c>
      <c r="J36" s="55">
        <f>[21]GEN!AG36</f>
        <v>67</v>
      </c>
      <c r="K36" s="55">
        <f>[22]GEN!AG36</f>
        <v>43</v>
      </c>
      <c r="L36" s="55">
        <f>[23]GEN!AG36</f>
        <v>53</v>
      </c>
      <c r="M36" s="55">
        <f>[24]GEN!AG36</f>
        <v>123</v>
      </c>
      <c r="N36" s="2">
        <f t="shared" si="0"/>
        <v>1177</v>
      </c>
    </row>
    <row r="37" spans="1:32" ht="12.75" x14ac:dyDescent="0.2">
      <c r="A37" s="53" t="s">
        <v>33</v>
      </c>
      <c r="B37" s="55">
        <f>[13]GEN!AG36</f>
        <v>21</v>
      </c>
      <c r="C37" s="55">
        <f>[14]GEN!AG36</f>
        <v>31</v>
      </c>
      <c r="D37" s="55">
        <f>[15]GEN!AG36</f>
        <v>29</v>
      </c>
      <c r="E37" s="55">
        <f>[16]GEN!AG36</f>
        <v>17</v>
      </c>
      <c r="F37" s="55">
        <f>[17]GEN!AG37</f>
        <v>14</v>
      </c>
      <c r="G37" s="55">
        <f>[18]GEN!AG37</f>
        <v>17</v>
      </c>
      <c r="H37" s="55">
        <f>[19]GEN!AG37</f>
        <v>19</v>
      </c>
      <c r="I37" s="55">
        <f>[20]GEN!AG37</f>
        <v>17</v>
      </c>
      <c r="J37" s="55">
        <f>[21]GEN!AG37</f>
        <v>18</v>
      </c>
      <c r="K37" s="55">
        <f>[22]GEN!AG37</f>
        <v>21</v>
      </c>
      <c r="L37" s="55">
        <f>[23]GEN!AG37</f>
        <v>23</v>
      </c>
      <c r="M37" s="55">
        <f>[24]GEN!AG37</f>
        <v>30</v>
      </c>
      <c r="N37" s="2">
        <f t="shared" si="0"/>
        <v>257</v>
      </c>
    </row>
    <row r="38" spans="1:32" ht="12.75" x14ac:dyDescent="0.2">
      <c r="A38" s="53" t="s">
        <v>35</v>
      </c>
      <c r="B38" s="55">
        <f>[13]GEN!AG37</f>
        <v>6</v>
      </c>
      <c r="C38" s="55">
        <f>[14]GEN!AG37</f>
        <v>6</v>
      </c>
      <c r="D38" s="55">
        <f>[15]GEN!AG37</f>
        <v>9</v>
      </c>
      <c r="E38" s="55">
        <f>[16]GEN!AG37</f>
        <v>4</v>
      </c>
      <c r="F38" s="55">
        <f>[17]GEN!AG38</f>
        <v>5</v>
      </c>
      <c r="G38" s="55">
        <f>[18]GEN!AG38</f>
        <v>6</v>
      </c>
      <c r="H38" s="55">
        <f>[19]GEN!AG38</f>
        <v>5</v>
      </c>
      <c r="I38" s="55">
        <f>[20]GEN!AG38</f>
        <v>6</v>
      </c>
      <c r="J38" s="55">
        <f>[21]GEN!AG38</f>
        <v>8</v>
      </c>
      <c r="K38" s="55">
        <f>[22]GEN!AG38</f>
        <v>14</v>
      </c>
      <c r="L38" s="55">
        <f>[23]GEN!AG38</f>
        <v>3</v>
      </c>
      <c r="M38" s="55">
        <f>[24]GEN!AG38</f>
        <v>4</v>
      </c>
      <c r="N38" s="2">
        <f t="shared" si="0"/>
        <v>76</v>
      </c>
    </row>
    <row r="39" spans="1:32" ht="12.75" x14ac:dyDescent="0.2">
      <c r="A39" s="58" t="s">
        <v>263</v>
      </c>
      <c r="B39" s="55">
        <f>[13]GEN!AG38</f>
        <v>2</v>
      </c>
      <c r="C39" s="55">
        <f>[14]GEN!AG38</f>
        <v>3</v>
      </c>
      <c r="D39" s="55">
        <f>[15]GEN!AG38</f>
        <v>0</v>
      </c>
      <c r="E39" s="55">
        <f>[16]GEN!AG38</f>
        <v>1</v>
      </c>
      <c r="F39" s="55">
        <f>[17]GEN!AG39</f>
        <v>2</v>
      </c>
      <c r="G39" s="55">
        <f>[18]GEN!AG39</f>
        <v>3</v>
      </c>
      <c r="H39" s="55">
        <f>[19]GEN!AG39</f>
        <v>5</v>
      </c>
      <c r="I39" s="55">
        <f>[20]GEN!AG39</f>
        <v>2</v>
      </c>
      <c r="J39" s="55">
        <f>[21]GEN!AG39</f>
        <v>2</v>
      </c>
      <c r="K39" s="55">
        <f>[22]GEN!AG39</f>
        <v>2</v>
      </c>
      <c r="L39" s="55">
        <f>[23]GEN!AG39</f>
        <v>2</v>
      </c>
      <c r="M39" s="55">
        <f>[24]GEN!AG39</f>
        <v>1</v>
      </c>
      <c r="N39" s="2">
        <f t="shared" si="0"/>
        <v>25</v>
      </c>
    </row>
    <row r="40" spans="1:32" ht="12.75" x14ac:dyDescent="0.2">
      <c r="A40" s="65" t="s">
        <v>262</v>
      </c>
      <c r="B40" s="55">
        <f>[13]GEN!AG39</f>
        <v>0</v>
      </c>
      <c r="C40" s="55">
        <f>[14]GEN!AG39</f>
        <v>0</v>
      </c>
      <c r="D40" s="55">
        <f>[15]GEN!AG39</f>
        <v>0</v>
      </c>
      <c r="E40" s="55">
        <f>[16]GEN!AG39</f>
        <v>0</v>
      </c>
      <c r="F40" s="55">
        <f>[17]GEN!AG40</f>
        <v>0</v>
      </c>
      <c r="G40" s="55">
        <f>[18]GEN!AG40</f>
        <v>0</v>
      </c>
      <c r="H40" s="55">
        <f>[19]GEN!AG40</f>
        <v>0</v>
      </c>
      <c r="I40" s="55">
        <f>[20]GEN!AG40</f>
        <v>0</v>
      </c>
      <c r="J40" s="55">
        <f>[21]GEN!AG40</f>
        <v>0</v>
      </c>
      <c r="K40" s="55">
        <f>[22]GEN!AG40</f>
        <v>0</v>
      </c>
      <c r="L40" s="55">
        <f>[23]GEN!AG40</f>
        <v>0</v>
      </c>
      <c r="M40" s="55">
        <f>[24]GEN!AG40</f>
        <v>0</v>
      </c>
      <c r="N40" s="2">
        <f t="shared" si="0"/>
        <v>0</v>
      </c>
    </row>
    <row r="41" spans="1:32" ht="12.75" x14ac:dyDescent="0.2">
      <c r="A41" s="53" t="s">
        <v>261</v>
      </c>
      <c r="B41" s="55">
        <f>[13]GEN!AG40</f>
        <v>19</v>
      </c>
      <c r="C41" s="55">
        <f>[14]GEN!AG40</f>
        <v>10</v>
      </c>
      <c r="D41" s="55">
        <f>[15]GEN!AG40</f>
        <v>21</v>
      </c>
      <c r="E41" s="55">
        <f>[16]GEN!AG40</f>
        <v>17</v>
      </c>
      <c r="F41" s="55">
        <f>[17]GEN!AG41</f>
        <v>14</v>
      </c>
      <c r="G41" s="55">
        <f>[18]GEN!AG41</f>
        <v>16</v>
      </c>
      <c r="H41" s="55">
        <f>[19]GEN!AG41</f>
        <v>25</v>
      </c>
      <c r="I41" s="55">
        <f>[20]GEN!AG41</f>
        <v>20</v>
      </c>
      <c r="J41" s="55">
        <f>[21]GEN!AG41</f>
        <v>25</v>
      </c>
      <c r="K41" s="55">
        <f>[22]GEN!AG41</f>
        <v>21</v>
      </c>
      <c r="L41" s="55">
        <f>[23]GEN!AG41</f>
        <v>8</v>
      </c>
      <c r="M41" s="55">
        <f>[24]GEN!AG41</f>
        <v>18</v>
      </c>
      <c r="N41" s="2">
        <f t="shared" si="0"/>
        <v>214</v>
      </c>
    </row>
    <row r="42" spans="1:32" ht="12.75" x14ac:dyDescent="0.2">
      <c r="A42" s="53" t="s">
        <v>248</v>
      </c>
      <c r="B42" s="55">
        <f>[13]GEN!AG41</f>
        <v>35</v>
      </c>
      <c r="C42" s="55">
        <f>[14]GEN!AG41</f>
        <v>25</v>
      </c>
      <c r="D42" s="55">
        <f>[15]GEN!AG41</f>
        <v>19</v>
      </c>
      <c r="E42" s="55">
        <f>[16]GEN!AG41</f>
        <v>18</v>
      </c>
      <c r="F42" s="55">
        <f>[17]GEN!AG42</f>
        <v>37</v>
      </c>
      <c r="G42" s="55">
        <f>[18]GEN!AG42</f>
        <v>39</v>
      </c>
      <c r="H42" s="55">
        <f>[19]GEN!AG42</f>
        <v>17</v>
      </c>
      <c r="I42" s="55">
        <f>[20]GEN!AG42</f>
        <v>13</v>
      </c>
      <c r="J42" s="55">
        <f>[21]GEN!AG42</f>
        <v>19</v>
      </c>
      <c r="K42" s="55">
        <f>[22]GEN!AG42</f>
        <v>19</v>
      </c>
      <c r="L42" s="55">
        <f>[23]GEN!AG42</f>
        <v>21</v>
      </c>
      <c r="M42" s="55">
        <f>[24]GEN!AG42</f>
        <v>19</v>
      </c>
      <c r="N42" s="2">
        <f t="shared" si="0"/>
        <v>281</v>
      </c>
    </row>
    <row r="43" spans="1:32" ht="12.75" x14ac:dyDescent="0.2">
      <c r="A43" s="53" t="s">
        <v>221</v>
      </c>
      <c r="B43" s="55">
        <f>[13]GEN!AG42</f>
        <v>0</v>
      </c>
      <c r="C43" s="55">
        <f>[14]GEN!AG42</f>
        <v>0</v>
      </c>
      <c r="D43" s="55">
        <f>[15]GEN!AG42</f>
        <v>0</v>
      </c>
      <c r="E43" s="55">
        <f>[16]GEN!AG42</f>
        <v>0</v>
      </c>
      <c r="F43" s="55">
        <f>[17]GEN!AG43</f>
        <v>0</v>
      </c>
      <c r="G43" s="55">
        <f>[18]GEN!AG43</f>
        <v>0</v>
      </c>
      <c r="H43" s="55">
        <f>[19]GEN!AG43</f>
        <v>0</v>
      </c>
      <c r="I43" s="55">
        <f>[20]GEN!AG43</f>
        <v>0</v>
      </c>
      <c r="J43" s="55">
        <f>[21]GEN!AG43</f>
        <v>0</v>
      </c>
      <c r="K43" s="55">
        <f>[22]GEN!AG43</f>
        <v>0</v>
      </c>
      <c r="L43" s="55">
        <f>[23]GEN!AG43</f>
        <v>0</v>
      </c>
      <c r="M43" s="55">
        <f>[24]GEN!AG43</f>
        <v>0</v>
      </c>
      <c r="N43" s="2">
        <f t="shared" si="0"/>
        <v>0</v>
      </c>
    </row>
    <row r="44" spans="1:32" ht="12.75" x14ac:dyDescent="0.2">
      <c r="A44" s="58" t="s">
        <v>249</v>
      </c>
      <c r="B44" s="55">
        <f>[13]GEN!AG43</f>
        <v>0</v>
      </c>
      <c r="C44" s="55">
        <f>[14]GEN!AG43</f>
        <v>0</v>
      </c>
      <c r="D44" s="55">
        <f>[15]GEN!AG43</f>
        <v>0</v>
      </c>
      <c r="E44" s="55">
        <f>[16]GEN!AG43</f>
        <v>0</v>
      </c>
      <c r="F44" s="55">
        <f>[17]GEN!AG44</f>
        <v>0</v>
      </c>
      <c r="G44" s="55">
        <f>[18]GEN!AG44</f>
        <v>0</v>
      </c>
      <c r="H44" s="55">
        <f>[19]GEN!AG44</f>
        <v>0</v>
      </c>
      <c r="I44" s="55">
        <f>[20]GEN!AG44</f>
        <v>0</v>
      </c>
      <c r="J44" s="55">
        <f>[21]GEN!AG44</f>
        <v>0</v>
      </c>
      <c r="K44" s="55">
        <f>[22]GEN!AG44</f>
        <v>0</v>
      </c>
      <c r="L44" s="55">
        <f>[23]GEN!AG44</f>
        <v>0</v>
      </c>
      <c r="M44" s="55">
        <f>[24]GEN!AG44</f>
        <v>0</v>
      </c>
      <c r="N44" s="2">
        <f t="shared" si="0"/>
        <v>0</v>
      </c>
    </row>
    <row r="45" spans="1:32" ht="12.75" x14ac:dyDescent="0.2">
      <c r="A45" s="53" t="s">
        <v>268</v>
      </c>
      <c r="B45" s="55">
        <f>[13]GEN!AG44</f>
        <v>0</v>
      </c>
      <c r="C45" s="55">
        <f>[14]GEN!AG44</f>
        <v>0</v>
      </c>
      <c r="D45" s="55">
        <f>[15]GEN!AG44</f>
        <v>0</v>
      </c>
      <c r="E45" s="55">
        <f>[16]GEN!AG44</f>
        <v>0</v>
      </c>
      <c r="F45" s="55">
        <f>[17]GEN!AG45</f>
        <v>0</v>
      </c>
      <c r="G45" s="55">
        <f>[18]GEN!AG45</f>
        <v>0</v>
      </c>
      <c r="H45" s="55">
        <f>[19]GEN!AG45</f>
        <v>0</v>
      </c>
      <c r="I45" s="55">
        <f>[20]GEN!AG45</f>
        <v>0</v>
      </c>
      <c r="J45" s="55">
        <f>[21]GEN!AG45</f>
        <v>0</v>
      </c>
      <c r="K45" s="55">
        <f>[22]GEN!AG45</f>
        <v>10</v>
      </c>
      <c r="L45" s="55">
        <f>[23]GEN!AG45</f>
        <v>0</v>
      </c>
      <c r="M45" s="55">
        <f>[24]GEN!AG45</f>
        <v>0</v>
      </c>
      <c r="N45" s="2">
        <f t="shared" si="0"/>
        <v>10</v>
      </c>
    </row>
    <row r="46" spans="1:32" ht="12.75" x14ac:dyDescent="0.2">
      <c r="A46" s="53" t="s">
        <v>121</v>
      </c>
      <c r="B46" s="55">
        <f>[13]GEN!AG45</f>
        <v>0</v>
      </c>
      <c r="C46" s="55">
        <f>[14]GEN!AG45</f>
        <v>0</v>
      </c>
      <c r="D46" s="55">
        <f>[15]GEN!AG45</f>
        <v>0</v>
      </c>
      <c r="E46" s="55">
        <f>[16]GEN!AG45</f>
        <v>0</v>
      </c>
      <c r="F46" s="55">
        <f>[17]GEN!AG46</f>
        <v>0</v>
      </c>
      <c r="G46" s="55">
        <f>[18]GEN!AG46</f>
        <v>0</v>
      </c>
      <c r="H46" s="55">
        <f>[19]GEN!AG46</f>
        <v>0</v>
      </c>
      <c r="I46" s="55">
        <f>[20]GEN!AG46</f>
        <v>0</v>
      </c>
      <c r="J46" s="55">
        <f>[21]GEN!AG46</f>
        <v>1</v>
      </c>
      <c r="K46" s="55">
        <f>[22]GEN!AG46</f>
        <v>22</v>
      </c>
      <c r="L46" s="55">
        <f>[23]GEN!AG46</f>
        <v>0</v>
      </c>
      <c r="M46" s="55">
        <f>[24]GEN!AG46</f>
        <v>0</v>
      </c>
      <c r="N46" s="2">
        <f t="shared" si="0"/>
        <v>23</v>
      </c>
    </row>
    <row r="47" spans="1:32" ht="12.75" x14ac:dyDescent="0.2">
      <c r="A47" s="58" t="s">
        <v>260</v>
      </c>
      <c r="B47" s="55">
        <f>[13]GEN!AG46</f>
        <v>0</v>
      </c>
      <c r="C47" s="55">
        <f>[14]GEN!AG46</f>
        <v>1</v>
      </c>
      <c r="D47" s="55">
        <f>[15]GEN!AG46</f>
        <v>2</v>
      </c>
      <c r="E47" s="55">
        <f>[16]GEN!AG46</f>
        <v>0</v>
      </c>
      <c r="F47" s="55">
        <f>[17]GEN!AG47</f>
        <v>1</v>
      </c>
      <c r="G47" s="55">
        <f>[18]GEN!AG47</f>
        <v>4</v>
      </c>
      <c r="H47" s="55">
        <f>[19]GEN!AG47</f>
        <v>0</v>
      </c>
      <c r="I47" s="55">
        <f>[20]GEN!AG47</f>
        <v>2</v>
      </c>
      <c r="J47" s="55">
        <f>[21]GEN!AG47</f>
        <v>4</v>
      </c>
      <c r="K47" s="55">
        <f>[22]GEN!AG47</f>
        <v>2</v>
      </c>
      <c r="L47" s="55">
        <f>[23]GEN!AG47</f>
        <v>0</v>
      </c>
      <c r="M47" s="55">
        <f>[24]GEN!AG47</f>
        <v>0</v>
      </c>
      <c r="N47" s="2">
        <f t="shared" si="0"/>
        <v>16</v>
      </c>
    </row>
    <row r="48" spans="1:32" ht="12.75" x14ac:dyDescent="0.2">
      <c r="A48" s="57" t="s">
        <v>251</v>
      </c>
      <c r="B48" s="55">
        <f>[13]GEN!AG47</f>
        <v>5</v>
      </c>
      <c r="C48" s="55">
        <f>[14]GEN!AG47</f>
        <v>16</v>
      </c>
      <c r="D48" s="55">
        <f>[15]GEN!AG47</f>
        <v>17</v>
      </c>
      <c r="E48" s="55">
        <f>[16]GEN!AG47</f>
        <v>11</v>
      </c>
      <c r="F48" s="55">
        <f>[17]GEN!AG48</f>
        <v>7</v>
      </c>
      <c r="G48" s="55">
        <f>[18]GEN!AG48</f>
        <v>6</v>
      </c>
      <c r="H48" s="55">
        <f>[19]GEN!AG48</f>
        <v>9</v>
      </c>
      <c r="I48" s="55">
        <f>[20]GEN!AG48</f>
        <v>6</v>
      </c>
      <c r="J48" s="55">
        <f>[21]GEN!AG48</f>
        <v>8</v>
      </c>
      <c r="K48" s="55">
        <f>[22]GEN!AG48</f>
        <v>11</v>
      </c>
      <c r="L48" s="55">
        <f>[23]GEN!AG48</f>
        <v>8</v>
      </c>
      <c r="M48" s="55">
        <f>[24]GEN!AG48</f>
        <v>9</v>
      </c>
      <c r="N48" s="2">
        <f t="shared" si="0"/>
        <v>113</v>
      </c>
    </row>
    <row r="49" spans="1:14" ht="12.75" x14ac:dyDescent="0.2">
      <c r="A49" s="53" t="s">
        <v>37</v>
      </c>
      <c r="B49" s="55">
        <f>[13]GEN!AG48</f>
        <v>36</v>
      </c>
      <c r="C49" s="55">
        <f>[14]GEN!AG48</f>
        <v>47</v>
      </c>
      <c r="D49" s="55">
        <f>[15]GEN!AG48</f>
        <v>38</v>
      </c>
      <c r="E49" s="55">
        <f>[16]GEN!AG48</f>
        <v>26</v>
      </c>
      <c r="F49" s="55">
        <f>[17]GEN!AG49</f>
        <v>11</v>
      </c>
      <c r="G49" s="55">
        <f>[18]GEN!AG49</f>
        <v>12</v>
      </c>
      <c r="H49" s="55">
        <f>[19]GEN!AG49</f>
        <v>10</v>
      </c>
      <c r="I49" s="55">
        <f>[20]GEN!AG49</f>
        <v>14</v>
      </c>
      <c r="J49" s="55">
        <f>[21]GEN!AG49</f>
        <v>10</v>
      </c>
      <c r="K49" s="55">
        <f>[22]GEN!AG49</f>
        <v>20</v>
      </c>
      <c r="L49" s="55">
        <f>[23]GEN!AG49</f>
        <v>11</v>
      </c>
      <c r="M49" s="55">
        <f>[24]GEN!AG49</f>
        <v>20</v>
      </c>
      <c r="N49" s="2">
        <f t="shared" si="0"/>
        <v>255</v>
      </c>
    </row>
    <row r="50" spans="1:14" ht="12.75" x14ac:dyDescent="0.2">
      <c r="A50" s="54" t="s">
        <v>253</v>
      </c>
      <c r="B50" s="55">
        <f>[13]GEN!AG49</f>
        <v>0</v>
      </c>
      <c r="C50" s="55">
        <f>[14]GEN!AG49</f>
        <v>0</v>
      </c>
      <c r="D50" s="55">
        <f>[15]GEN!AG49</f>
        <v>1</v>
      </c>
      <c r="E50" s="55">
        <f>[16]GEN!AG49</f>
        <v>0</v>
      </c>
      <c r="F50" s="55">
        <f>[17]GEN!AG50</f>
        <v>2</v>
      </c>
      <c r="G50" s="55">
        <f>[18]GEN!AG50</f>
        <v>1</v>
      </c>
      <c r="H50" s="55">
        <f>[19]GEN!AG50</f>
        <v>1</v>
      </c>
      <c r="I50" s="55">
        <f>[20]GEN!AG50</f>
        <v>0</v>
      </c>
      <c r="J50" s="55">
        <f>[21]GEN!AG50</f>
        <v>2</v>
      </c>
      <c r="K50" s="55">
        <f>[22]GEN!AG50</f>
        <v>9</v>
      </c>
      <c r="L50" s="55">
        <f>[23]GEN!AG50</f>
        <v>0</v>
      </c>
      <c r="M50" s="55">
        <f>[24]GEN!AG50</f>
        <v>0</v>
      </c>
      <c r="N50" s="2">
        <f t="shared" si="0"/>
        <v>16</v>
      </c>
    </row>
    <row r="51" spans="1:14" ht="12.75" x14ac:dyDescent="0.2">
      <c r="A51" s="54" t="s">
        <v>269</v>
      </c>
      <c r="B51" s="55">
        <f>[13]GEN!AG50</f>
        <v>0</v>
      </c>
      <c r="C51" s="55">
        <f>[14]GEN!AG50</f>
        <v>0</v>
      </c>
      <c r="D51" s="55">
        <f>[15]GEN!AG50</f>
        <v>1</v>
      </c>
      <c r="E51" s="55">
        <f>[16]GEN!AG50</f>
        <v>0</v>
      </c>
      <c r="F51" s="55">
        <f>[17]GEN!AG51</f>
        <v>0</v>
      </c>
      <c r="G51" s="55">
        <f>[18]GEN!AG51</f>
        <v>0</v>
      </c>
      <c r="H51" s="55">
        <f>[19]GEN!AG51</f>
        <v>0</v>
      </c>
      <c r="I51" s="55">
        <f>[20]GEN!AG51</f>
        <v>0</v>
      </c>
      <c r="J51" s="55">
        <f>[21]GEN!AG51</f>
        <v>0</v>
      </c>
      <c r="K51" s="55">
        <f>[22]GEN!AG51</f>
        <v>4</v>
      </c>
      <c r="L51" s="55">
        <f>[23]GEN!AG51</f>
        <v>0</v>
      </c>
      <c r="M51" s="55">
        <f>[24]GEN!AG51</f>
        <v>0</v>
      </c>
      <c r="N51" s="2">
        <f t="shared" si="0"/>
        <v>5</v>
      </c>
    </row>
    <row r="52" spans="1:14" ht="13.5" thickBot="1" x14ac:dyDescent="0.25">
      <c r="A52" s="79" t="s">
        <v>217</v>
      </c>
      <c r="B52" s="80">
        <f>[13]GEN!AG51</f>
        <v>0</v>
      </c>
      <c r="C52" s="80">
        <f>[14]GEN!AG51</f>
        <v>0</v>
      </c>
      <c r="D52" s="80">
        <f>[15]GEN!AG51</f>
        <v>0</v>
      </c>
      <c r="E52" s="80">
        <f>[16]GEN!AG51</f>
        <v>0</v>
      </c>
      <c r="F52" s="80">
        <f>[17]GEN!AG52</f>
        <v>0</v>
      </c>
      <c r="G52" s="55">
        <f>[18]GEN!AG52</f>
        <v>0</v>
      </c>
      <c r="H52" s="80">
        <f>[19]GEN!AG52</f>
        <v>0</v>
      </c>
      <c r="I52" s="55">
        <f>[20]GEN!AG52</f>
        <v>0</v>
      </c>
      <c r="J52" s="55">
        <f>[21]GEN!AG52</f>
        <v>0</v>
      </c>
      <c r="K52" s="55">
        <f>[22]GEN!AG52</f>
        <v>80</v>
      </c>
      <c r="L52" s="55">
        <f>[23]GEN!AG52</f>
        <v>0</v>
      </c>
      <c r="M52" s="55">
        <f>[24]GEN!AG52</f>
        <v>0</v>
      </c>
      <c r="N52" s="82">
        <f t="shared" si="0"/>
        <v>80</v>
      </c>
    </row>
    <row r="53" spans="1:14" ht="13.5" thickBot="1" x14ac:dyDescent="0.25">
      <c r="A53" s="91" t="s">
        <v>1</v>
      </c>
      <c r="B53" s="81">
        <f>SUM(B7:B52)</f>
        <v>675</v>
      </c>
      <c r="C53" s="81">
        <f t="shared" ref="C53:M53" si="1">SUM(C7:C52)</f>
        <v>633</v>
      </c>
      <c r="D53" s="81">
        <f t="shared" si="1"/>
        <v>639</v>
      </c>
      <c r="E53" s="81">
        <f t="shared" si="1"/>
        <v>428</v>
      </c>
      <c r="F53" s="81">
        <f t="shared" si="1"/>
        <v>349</v>
      </c>
      <c r="G53" s="81">
        <f t="shared" si="1"/>
        <v>303</v>
      </c>
      <c r="H53" s="81">
        <f t="shared" si="1"/>
        <v>312</v>
      </c>
      <c r="I53" s="81">
        <f t="shared" si="1"/>
        <v>250</v>
      </c>
      <c r="J53" s="81">
        <f t="shared" si="1"/>
        <v>249</v>
      </c>
      <c r="K53" s="81">
        <f t="shared" si="1"/>
        <v>544</v>
      </c>
      <c r="L53" s="81">
        <f t="shared" si="1"/>
        <v>223</v>
      </c>
      <c r="M53" s="81">
        <f t="shared" si="1"/>
        <v>458</v>
      </c>
      <c r="N53" s="94">
        <f>SUM(B53:M53)</f>
        <v>5063</v>
      </c>
    </row>
    <row r="54" spans="1:14" x14ac:dyDescent="0.2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6">
        <f>SUM(B53:M53)</f>
        <v>5063</v>
      </c>
    </row>
    <row r="55" spans="1:14" ht="18.75" customHeight="1" x14ac:dyDescent="0.25">
      <c r="A55" s="98">
        <v>40908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10"/>
    </row>
    <row r="56" spans="1:14" ht="13.5" x14ac:dyDescent="0.25">
      <c r="A56" s="12"/>
      <c r="B56" s="13"/>
      <c r="C56" s="13"/>
      <c r="D56" s="11"/>
      <c r="E56" s="11"/>
      <c r="F56" s="9"/>
      <c r="G56" s="9"/>
      <c r="H56" s="9"/>
      <c r="I56" s="9"/>
      <c r="J56" s="9"/>
      <c r="K56" s="9"/>
      <c r="L56" s="9"/>
      <c r="M56" s="9"/>
      <c r="N56" s="9"/>
    </row>
    <row r="57" spans="1:14" x14ac:dyDescent="0.2">
      <c r="A57" s="12"/>
      <c r="B57" s="14"/>
      <c r="C57" s="14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</row>
    <row r="58" spans="1:14" x14ac:dyDescent="0.2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</row>
    <row r="59" spans="1:14" x14ac:dyDescent="0.2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</row>
    <row r="60" spans="1:14" x14ac:dyDescent="0.2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</row>
    <row r="61" spans="1:14" x14ac:dyDescent="0.2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</row>
  </sheetData>
  <autoFilter ref="A6:N54"/>
  <mergeCells count="1">
    <mergeCell ref="O7:O9"/>
  </mergeCells>
  <pageMargins left="0.78740157480314965" right="0.78740157480314965" top="0.38" bottom="0.61" header="0.21" footer="0.47"/>
  <pageSetup scale="90" orientation="landscape" horizontalDpi="4294967294" verticalDpi="300" r:id="rId1"/>
  <headerFooter alignWithMargins="0">
    <oddHeader>Página &amp;P&amp;REstadísticas de emergencias 2009</oddHeader>
    <oddFooter>&amp;C&amp;P de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1"/>
  <sheetViews>
    <sheetView topLeftCell="A6" zoomScale="110" zoomScaleNormal="110" workbookViewId="0">
      <selection activeCell="A6" sqref="A6"/>
    </sheetView>
  </sheetViews>
  <sheetFormatPr baseColWidth="10" defaultRowHeight="12" x14ac:dyDescent="0.2"/>
  <cols>
    <col min="1" max="1" width="36.28515625" style="1" customWidth="1"/>
    <col min="2" max="2" width="6.42578125" style="1" customWidth="1"/>
    <col min="3" max="4" width="6.5703125" style="1" customWidth="1"/>
    <col min="5" max="5" width="6.7109375" style="1" customWidth="1"/>
    <col min="6" max="7" width="6" style="1" customWidth="1"/>
    <col min="8" max="8" width="6.5703125" style="1" customWidth="1"/>
    <col min="9" max="9" width="5.5703125" style="1" customWidth="1"/>
    <col min="10" max="10" width="6" style="1" customWidth="1"/>
    <col min="11" max="11" width="5.85546875" style="1" customWidth="1"/>
    <col min="12" max="12" width="6.28515625" style="1" customWidth="1"/>
    <col min="13" max="13" width="5.85546875" style="1" customWidth="1"/>
    <col min="14" max="14" width="9" style="1" customWidth="1"/>
    <col min="15" max="16384" width="11.42578125" style="1"/>
  </cols>
  <sheetData>
    <row r="1" spans="1:15" hidden="1" x14ac:dyDescent="0.2"/>
    <row r="2" spans="1:15" hidden="1" x14ac:dyDescent="0.2"/>
    <row r="3" spans="1:15" hidden="1" x14ac:dyDescent="0.2"/>
    <row r="4" spans="1:15" hidden="1" x14ac:dyDescent="0.2"/>
    <row r="5" spans="1:15" hidden="1" x14ac:dyDescent="0.2"/>
    <row r="6" spans="1:15" ht="12.75" x14ac:dyDescent="0.2">
      <c r="A6" s="2" t="s">
        <v>0</v>
      </c>
      <c r="B6" s="2" t="s">
        <v>40</v>
      </c>
      <c r="C6" s="2" t="s">
        <v>41</v>
      </c>
      <c r="D6" s="2" t="s">
        <v>42</v>
      </c>
      <c r="E6" s="2" t="s">
        <v>43</v>
      </c>
      <c r="F6" s="2" t="s">
        <v>44</v>
      </c>
      <c r="G6" s="2" t="s">
        <v>45</v>
      </c>
      <c r="H6" s="2" t="s">
        <v>46</v>
      </c>
      <c r="I6" s="2" t="s">
        <v>47</v>
      </c>
      <c r="J6" s="2" t="s">
        <v>48</v>
      </c>
      <c r="K6" s="2" t="s">
        <v>49</v>
      </c>
      <c r="L6" s="2" t="s">
        <v>50</v>
      </c>
      <c r="M6" s="2" t="s">
        <v>51</v>
      </c>
      <c r="N6" s="49" t="s">
        <v>1</v>
      </c>
    </row>
    <row r="7" spans="1:15" ht="12.75" x14ac:dyDescent="0.2">
      <c r="A7" s="53" t="s">
        <v>222</v>
      </c>
      <c r="B7" s="55">
        <f>[25]GEN!AG7</f>
        <v>204</v>
      </c>
      <c r="C7" s="55">
        <f>[26]GEN!AG7</f>
        <v>182</v>
      </c>
      <c r="D7" s="55">
        <f>[27]GEN!AG7</f>
        <v>273</v>
      </c>
      <c r="E7" s="55">
        <f>[28]GEN!AG7</f>
        <v>69</v>
      </c>
      <c r="F7" s="55">
        <f>[29]GEN!AG7</f>
        <v>1</v>
      </c>
      <c r="G7" s="55">
        <f>[30]GEN!AG7</f>
        <v>0</v>
      </c>
      <c r="H7" s="55">
        <f>[31]GEN!AG7</f>
        <v>9</v>
      </c>
      <c r="I7" s="55">
        <f>[32]GEN!AG7</f>
        <v>1</v>
      </c>
      <c r="J7" s="55">
        <f>[33]GEN!AG7</f>
        <v>0</v>
      </c>
      <c r="K7" s="55">
        <f>[34]GEN!AG7</f>
        <v>0</v>
      </c>
      <c r="L7" s="55">
        <f>[35]GEN!AG7</f>
        <v>51</v>
      </c>
      <c r="M7" s="55">
        <f>[36]GEN!AG7</f>
        <v>141</v>
      </c>
      <c r="N7" s="55">
        <f t="shared" ref="N7:N52" si="0">SUM(B7:M7)</f>
        <v>931</v>
      </c>
      <c r="O7" s="100">
        <f>N7+N8+N9</f>
        <v>1176</v>
      </c>
    </row>
    <row r="8" spans="1:15" ht="12.75" x14ac:dyDescent="0.2">
      <c r="A8" s="53" t="s">
        <v>223</v>
      </c>
      <c r="B8" s="55">
        <f>[25]GEN!AG8</f>
        <v>34</v>
      </c>
      <c r="C8" s="55">
        <f>[26]GEN!AG8</f>
        <v>31</v>
      </c>
      <c r="D8" s="55">
        <f>[27]GEN!AG8</f>
        <v>82</v>
      </c>
      <c r="E8" s="55">
        <f>[28]GEN!AG8</f>
        <v>8</v>
      </c>
      <c r="F8" s="55">
        <f>[29]GEN!AG8</f>
        <v>2</v>
      </c>
      <c r="G8" s="55">
        <f>[30]GEN!AG8</f>
        <v>2</v>
      </c>
      <c r="H8" s="55">
        <f>[31]GEN!AG8</f>
        <v>0</v>
      </c>
      <c r="I8" s="55">
        <f>[32]GEN!AG8</f>
        <v>2</v>
      </c>
      <c r="J8" s="55">
        <f>[33]GEN!AG8</f>
        <v>2</v>
      </c>
      <c r="K8" s="55">
        <f>[34]GEN!AG8</f>
        <v>2</v>
      </c>
      <c r="L8" s="55">
        <f>[35]GEN!AG8</f>
        <v>8</v>
      </c>
      <c r="M8" s="55">
        <f>[36]GEN!AG8</f>
        <v>20</v>
      </c>
      <c r="N8" s="55">
        <f t="shared" si="0"/>
        <v>193</v>
      </c>
      <c r="O8" s="100"/>
    </row>
    <row r="9" spans="1:15" ht="12.75" x14ac:dyDescent="0.2">
      <c r="A9" s="53" t="s">
        <v>224</v>
      </c>
      <c r="B9" s="55">
        <f>[25]GEN!AG9</f>
        <v>8</v>
      </c>
      <c r="C9" s="55">
        <f>[26]GEN!AG9</f>
        <v>9</v>
      </c>
      <c r="D9" s="55">
        <f>[27]GEN!AG9</f>
        <v>19</v>
      </c>
      <c r="E9" s="55">
        <f>[28]GEN!AG9</f>
        <v>4</v>
      </c>
      <c r="F9" s="55">
        <f>[29]GEN!AG9</f>
        <v>1</v>
      </c>
      <c r="G9" s="55">
        <f>[30]GEN!AG9</f>
        <v>0</v>
      </c>
      <c r="H9" s="55">
        <f>[31]GEN!AG9</f>
        <v>0</v>
      </c>
      <c r="I9" s="55">
        <f>[32]GEN!AG9</f>
        <v>0</v>
      </c>
      <c r="J9" s="55">
        <f>[33]GEN!AG9</f>
        <v>0</v>
      </c>
      <c r="K9" s="55">
        <f>[34]GEN!AG9</f>
        <v>2</v>
      </c>
      <c r="L9" s="55">
        <f>[35]GEN!AG9</f>
        <v>5</v>
      </c>
      <c r="M9" s="55">
        <f>[36]GEN!AG9</f>
        <v>4</v>
      </c>
      <c r="N9" s="55">
        <f t="shared" si="0"/>
        <v>52</v>
      </c>
      <c r="O9" s="100"/>
    </row>
    <row r="10" spans="1:15" ht="12.75" x14ac:dyDescent="0.2">
      <c r="A10" s="56" t="s">
        <v>267</v>
      </c>
      <c r="B10" s="55">
        <f>[25]GEN!AG10</f>
        <v>12</v>
      </c>
      <c r="C10" s="55">
        <f>[26]GEN!AG10</f>
        <v>12</v>
      </c>
      <c r="D10" s="55">
        <f>[27]GEN!AG10</f>
        <v>10</v>
      </c>
      <c r="E10" s="55">
        <f>[28]GEN!AG10</f>
        <v>12</v>
      </c>
      <c r="F10" s="55">
        <f>[29]GEN!AG10</f>
        <v>13</v>
      </c>
      <c r="G10" s="55">
        <f>[30]GEN!AG10</f>
        <v>11</v>
      </c>
      <c r="H10" s="55">
        <f>[31]GEN!AG10</f>
        <v>17</v>
      </c>
      <c r="I10" s="55">
        <f>[32]GEN!AG10</f>
        <v>15</v>
      </c>
      <c r="J10" s="55">
        <f>[33]GEN!AG10</f>
        <v>11</v>
      </c>
      <c r="K10" s="55">
        <f>[34]GEN!AG10</f>
        <v>15</v>
      </c>
      <c r="L10" s="55">
        <f>[35]GEN!AG10</f>
        <v>16</v>
      </c>
      <c r="M10" s="55">
        <f>[36]GEN!AG10</f>
        <v>14</v>
      </c>
      <c r="N10" s="55">
        <f t="shared" si="0"/>
        <v>158</v>
      </c>
    </row>
    <row r="11" spans="1:15" ht="12.75" x14ac:dyDescent="0.2">
      <c r="A11" s="57" t="s">
        <v>275</v>
      </c>
      <c r="B11" s="55">
        <f>[25]GEN!AG11</f>
        <v>40</v>
      </c>
      <c r="C11" s="55">
        <f>[26]GEN!AG11</f>
        <v>37</v>
      </c>
      <c r="D11" s="55">
        <f>[27]GEN!AG11</f>
        <v>31</v>
      </c>
      <c r="E11" s="55">
        <f>[28]GEN!AG11</f>
        <v>22</v>
      </c>
      <c r="F11" s="55">
        <f>[29]GEN!AG11</f>
        <v>17</v>
      </c>
      <c r="G11" s="55">
        <f>[30]GEN!AG11</f>
        <v>13</v>
      </c>
      <c r="H11" s="55">
        <f>[31]GEN!AG11</f>
        <v>30</v>
      </c>
      <c r="I11" s="55">
        <f>[32]GEN!AG11</f>
        <v>23</v>
      </c>
      <c r="J11" s="55">
        <f>[33]GEN!AG11</f>
        <v>24</v>
      </c>
      <c r="K11" s="55">
        <f>[34]GEN!AG11</f>
        <v>21</v>
      </c>
      <c r="L11" s="55">
        <f>[35]GEN!AG11</f>
        <v>29</v>
      </c>
      <c r="M11" s="55">
        <f>[36]GEN!AG11</f>
        <v>36</v>
      </c>
      <c r="N11" s="2">
        <f t="shared" si="0"/>
        <v>323</v>
      </c>
    </row>
    <row r="12" spans="1:15" ht="12.75" x14ac:dyDescent="0.2">
      <c r="A12" s="57" t="s">
        <v>229</v>
      </c>
      <c r="B12" s="55">
        <f>[25]GEN!AG12</f>
        <v>4</v>
      </c>
      <c r="C12" s="55">
        <f>[26]GEN!AG12</f>
        <v>1</v>
      </c>
      <c r="D12" s="55">
        <f>[27]GEN!AG12</f>
        <v>6</v>
      </c>
      <c r="E12" s="55">
        <f>[28]GEN!AG12</f>
        <v>2</v>
      </c>
      <c r="F12" s="55">
        <f>[29]GEN!AG12</f>
        <v>3</v>
      </c>
      <c r="G12" s="55">
        <f>[30]GEN!AG12</f>
        <v>4</v>
      </c>
      <c r="H12" s="55">
        <f>[31]GEN!AG12</f>
        <v>6</v>
      </c>
      <c r="I12" s="55">
        <f>[32]GEN!AG12</f>
        <v>7</v>
      </c>
      <c r="J12" s="55">
        <f>[33]GEN!AG12</f>
        <v>7</v>
      </c>
      <c r="K12" s="55">
        <f>[34]GEN!AG12</f>
        <v>11</v>
      </c>
      <c r="L12" s="55">
        <f>[35]GEN!AG12</f>
        <v>7</v>
      </c>
      <c r="M12" s="55">
        <f>[36]GEN!AG12</f>
        <v>7</v>
      </c>
      <c r="N12" s="2">
        <f t="shared" si="0"/>
        <v>65</v>
      </c>
    </row>
    <row r="13" spans="1:15" ht="12" customHeight="1" x14ac:dyDescent="0.2">
      <c r="A13" s="56" t="s">
        <v>230</v>
      </c>
      <c r="B13" s="55">
        <f>[25]GEN!AG13</f>
        <v>5</v>
      </c>
      <c r="C13" s="55">
        <f>[26]GEN!AG13</f>
        <v>1</v>
      </c>
      <c r="D13" s="55">
        <f>[27]GEN!AG13</f>
        <v>0</v>
      </c>
      <c r="E13" s="55">
        <f>[28]GEN!AG13</f>
        <v>0</v>
      </c>
      <c r="F13" s="55">
        <f>[29]GEN!AG13</f>
        <v>1</v>
      </c>
      <c r="G13" s="55">
        <f>[30]GEN!AG13</f>
        <v>1</v>
      </c>
      <c r="H13" s="55">
        <f>[31]GEN!AG13</f>
        <v>0</v>
      </c>
      <c r="I13" s="55">
        <f>[32]GEN!AG13</f>
        <v>1</v>
      </c>
      <c r="J13" s="55">
        <f>[33]GEN!AG13</f>
        <v>1</v>
      </c>
      <c r="K13" s="55">
        <f>[34]GEN!AG13</f>
        <v>0</v>
      </c>
      <c r="L13" s="55">
        <f>[35]GEN!AG13</f>
        <v>1</v>
      </c>
      <c r="M13" s="55">
        <f>[36]GEN!AG13</f>
        <v>1</v>
      </c>
      <c r="N13" s="2">
        <f t="shared" si="0"/>
        <v>12</v>
      </c>
    </row>
    <row r="14" spans="1:15" ht="12.75" x14ac:dyDescent="0.2">
      <c r="A14" s="78" t="s">
        <v>114</v>
      </c>
      <c r="B14" s="55">
        <f>[25]GEN!AG14</f>
        <v>0</v>
      </c>
      <c r="C14" s="55">
        <f>[26]GEN!AG14</f>
        <v>0</v>
      </c>
      <c r="D14" s="55">
        <f>[27]GEN!AG14</f>
        <v>0</v>
      </c>
      <c r="E14" s="55">
        <f>[28]GEN!AG14</f>
        <v>0</v>
      </c>
      <c r="F14" s="55">
        <f>[29]GEN!AG14</f>
        <v>0</v>
      </c>
      <c r="G14" s="55">
        <f>[30]GEN!AG14</f>
        <v>0</v>
      </c>
      <c r="H14" s="55">
        <f>[31]GEN!AG14</f>
        <v>0</v>
      </c>
      <c r="I14" s="55">
        <f>[32]GEN!AG14</f>
        <v>0</v>
      </c>
      <c r="J14" s="55">
        <f>[33]GEN!AG14</f>
        <v>0</v>
      </c>
      <c r="K14" s="55">
        <f>[34]GEN!AG14</f>
        <v>0</v>
      </c>
      <c r="L14" s="55">
        <f>[35]GEN!AG14</f>
        <v>0</v>
      </c>
      <c r="M14" s="55">
        <f>[36]GEN!AG14</f>
        <v>0</v>
      </c>
      <c r="N14" s="2">
        <f t="shared" si="0"/>
        <v>0</v>
      </c>
    </row>
    <row r="15" spans="1:15" ht="12.75" x14ac:dyDescent="0.2">
      <c r="A15" s="56" t="s">
        <v>257</v>
      </c>
      <c r="B15" s="55">
        <f>[25]GEN!AG15</f>
        <v>2</v>
      </c>
      <c r="C15" s="55">
        <f>[26]GEN!AG15</f>
        <v>0</v>
      </c>
      <c r="D15" s="55">
        <f>[27]GEN!AG15</f>
        <v>0</v>
      </c>
      <c r="E15" s="55">
        <f>[28]GEN!AG15</f>
        <v>0</v>
      </c>
      <c r="F15" s="55">
        <f>[29]GEN!AG15</f>
        <v>0</v>
      </c>
      <c r="G15" s="55">
        <f>[30]GEN!AG15</f>
        <v>1</v>
      </c>
      <c r="H15" s="55">
        <f>[31]GEN!AG15</f>
        <v>0</v>
      </c>
      <c r="I15" s="55">
        <f>[32]GEN!AG15</f>
        <v>0</v>
      </c>
      <c r="J15" s="55">
        <f>[33]GEN!AG15</f>
        <v>0</v>
      </c>
      <c r="K15" s="55">
        <f>[34]GEN!AG15</f>
        <v>0</v>
      </c>
      <c r="L15" s="55">
        <f>[35]GEN!AG15</f>
        <v>0</v>
      </c>
      <c r="M15" s="55">
        <f>[36]GEN!AG15</f>
        <v>1</v>
      </c>
      <c r="N15" s="2">
        <f t="shared" si="0"/>
        <v>4</v>
      </c>
    </row>
    <row r="16" spans="1:15" ht="12.75" x14ac:dyDescent="0.2">
      <c r="A16" s="56" t="s">
        <v>231</v>
      </c>
      <c r="B16" s="55">
        <f>[25]GEN!AG16</f>
        <v>3</v>
      </c>
      <c r="C16" s="55">
        <f>[26]GEN!AG16</f>
        <v>3</v>
      </c>
      <c r="D16" s="55">
        <f>[27]GEN!AG16</f>
        <v>4</v>
      </c>
      <c r="E16" s="55">
        <f>[28]GEN!AG16</f>
        <v>4</v>
      </c>
      <c r="F16" s="55">
        <f>[29]GEN!AG16</f>
        <v>0</v>
      </c>
      <c r="G16" s="55">
        <f>[30]GEN!AG16</f>
        <v>3</v>
      </c>
      <c r="H16" s="55">
        <f>[31]GEN!AG16</f>
        <v>4</v>
      </c>
      <c r="I16" s="55">
        <f>[32]GEN!AG16</f>
        <v>4</v>
      </c>
      <c r="J16" s="55">
        <f>[33]GEN!AG16</f>
        <v>3</v>
      </c>
      <c r="K16" s="55">
        <f>[34]GEN!AG16</f>
        <v>1</v>
      </c>
      <c r="L16" s="55">
        <f>[35]GEN!AG16</f>
        <v>3</v>
      </c>
      <c r="M16" s="55">
        <f>[36]GEN!AG16</f>
        <v>3</v>
      </c>
      <c r="N16" s="2">
        <f t="shared" si="0"/>
        <v>35</v>
      </c>
    </row>
    <row r="17" spans="1:14" ht="12.75" x14ac:dyDescent="0.2">
      <c r="A17" s="59" t="s">
        <v>265</v>
      </c>
      <c r="B17" s="55">
        <f>[25]GEN!AG17</f>
        <v>1</v>
      </c>
      <c r="C17" s="55">
        <f>[26]GEN!AG17</f>
        <v>0</v>
      </c>
      <c r="D17" s="55">
        <f>[27]GEN!AG17</f>
        <v>1</v>
      </c>
      <c r="E17" s="55">
        <f>[28]GEN!AG17</f>
        <v>0</v>
      </c>
      <c r="F17" s="55">
        <f>[29]GEN!AG17</f>
        <v>0</v>
      </c>
      <c r="G17" s="55">
        <f>[30]GEN!AG17</f>
        <v>0</v>
      </c>
      <c r="H17" s="55">
        <f>[31]GEN!AG17</f>
        <v>0</v>
      </c>
      <c r="I17" s="55">
        <f>[32]GEN!AG17</f>
        <v>0</v>
      </c>
      <c r="J17" s="55">
        <f>[33]GEN!AG17</f>
        <v>0</v>
      </c>
      <c r="K17" s="55">
        <f>[34]GEN!AG17</f>
        <v>0</v>
      </c>
      <c r="L17" s="55">
        <f>[35]GEN!AG17</f>
        <v>0</v>
      </c>
      <c r="M17" s="55">
        <f>[36]GEN!AG17</f>
        <v>1</v>
      </c>
      <c r="N17" s="2">
        <f t="shared" si="0"/>
        <v>3</v>
      </c>
    </row>
    <row r="18" spans="1:14" ht="12.75" x14ac:dyDescent="0.2">
      <c r="A18" s="57" t="s">
        <v>233</v>
      </c>
      <c r="B18" s="55">
        <f>[25]GEN!AG18</f>
        <v>5</v>
      </c>
      <c r="C18" s="55">
        <f>[26]GEN!AG18</f>
        <v>14</v>
      </c>
      <c r="D18" s="55">
        <f>[27]GEN!AG18</f>
        <v>18</v>
      </c>
      <c r="E18" s="55">
        <f>[28]GEN!AG18</f>
        <v>14</v>
      </c>
      <c r="F18" s="55">
        <f>[29]GEN!AG18</f>
        <v>4</v>
      </c>
      <c r="G18" s="55">
        <f>[30]GEN!AG18</f>
        <v>3</v>
      </c>
      <c r="H18" s="55">
        <f>[31]GEN!AG18</f>
        <v>3</v>
      </c>
      <c r="I18" s="55">
        <f>[32]GEN!AG18</f>
        <v>2</v>
      </c>
      <c r="J18" s="55">
        <f>[33]GEN!AG18</f>
        <v>5</v>
      </c>
      <c r="K18" s="55">
        <f>[34]GEN!AG18</f>
        <v>2</v>
      </c>
      <c r="L18" s="55">
        <f>[35]GEN!AG18</f>
        <v>2</v>
      </c>
      <c r="M18" s="55">
        <f>[36]GEN!AG18</f>
        <v>14</v>
      </c>
      <c r="N18" s="2">
        <f t="shared" si="0"/>
        <v>86</v>
      </c>
    </row>
    <row r="19" spans="1:14" ht="12.75" x14ac:dyDescent="0.2">
      <c r="A19" s="75" t="s">
        <v>272</v>
      </c>
      <c r="B19" s="55">
        <f>[25]GEN!AG19</f>
        <v>1</v>
      </c>
      <c r="C19" s="55">
        <f>[26]GEN!AG19</f>
        <v>0</v>
      </c>
      <c r="D19" s="55">
        <f>[27]GEN!AG19</f>
        <v>0</v>
      </c>
      <c r="E19" s="55">
        <f>[28]GEN!AG19</f>
        <v>2</v>
      </c>
      <c r="F19" s="55">
        <f>[29]GEN!AG19</f>
        <v>0</v>
      </c>
      <c r="G19" s="55">
        <f>[30]GEN!AG19</f>
        <v>1</v>
      </c>
      <c r="H19" s="55">
        <f>[31]GEN!AG19</f>
        <v>0</v>
      </c>
      <c r="I19" s="55">
        <f>[32]GEN!AG19</f>
        <v>0</v>
      </c>
      <c r="J19" s="55">
        <f>[33]GEN!AG19</f>
        <v>0</v>
      </c>
      <c r="K19" s="55">
        <f>[34]GEN!AG19</f>
        <v>1</v>
      </c>
      <c r="L19" s="55">
        <f>[35]GEN!AG19</f>
        <v>0</v>
      </c>
      <c r="M19" s="55">
        <f>[36]GEN!AG19</f>
        <v>0</v>
      </c>
      <c r="N19" s="2">
        <f t="shared" si="0"/>
        <v>5</v>
      </c>
    </row>
    <row r="20" spans="1:14" ht="12.75" x14ac:dyDescent="0.2">
      <c r="A20" s="56" t="s">
        <v>234</v>
      </c>
      <c r="B20" s="55">
        <f>[25]GEN!AG20</f>
        <v>0</v>
      </c>
      <c r="C20" s="55">
        <f>[26]GEN!AG20</f>
        <v>0</v>
      </c>
      <c r="D20" s="55">
        <f>[27]GEN!AG20</f>
        <v>2</v>
      </c>
      <c r="E20" s="55">
        <f>[28]GEN!AG20</f>
        <v>0</v>
      </c>
      <c r="F20" s="55">
        <f>[29]GEN!AG20</f>
        <v>0</v>
      </c>
      <c r="G20" s="55">
        <f>[30]GEN!AG20</f>
        <v>0</v>
      </c>
      <c r="H20" s="55">
        <f>[31]GEN!AG20</f>
        <v>1</v>
      </c>
      <c r="I20" s="55">
        <f>[32]GEN!AG20</f>
        <v>0</v>
      </c>
      <c r="J20" s="55">
        <f>[33]GEN!AG20</f>
        <v>1</v>
      </c>
      <c r="K20" s="55">
        <f>[34]GEN!AG20</f>
        <v>0</v>
      </c>
      <c r="L20" s="55">
        <f>[35]GEN!AG20</f>
        <v>1</v>
      </c>
      <c r="M20" s="55">
        <f>[36]GEN!AG20</f>
        <v>0</v>
      </c>
      <c r="N20" s="2">
        <f t="shared" si="0"/>
        <v>5</v>
      </c>
    </row>
    <row r="21" spans="1:14" ht="12.75" x14ac:dyDescent="0.2">
      <c r="A21" s="56" t="s">
        <v>274</v>
      </c>
      <c r="B21" s="55">
        <f>[25]GEN!AG21</f>
        <v>0</v>
      </c>
      <c r="C21" s="55">
        <f>[26]GEN!AG21</f>
        <v>0</v>
      </c>
      <c r="D21" s="55">
        <f>[27]GEN!AG21</f>
        <v>0</v>
      </c>
      <c r="E21" s="55">
        <f>[28]GEN!AG21</f>
        <v>0</v>
      </c>
      <c r="F21" s="55">
        <f>[29]GEN!AG21</f>
        <v>0</v>
      </c>
      <c r="G21" s="55">
        <f>[30]GEN!AG21</f>
        <v>0</v>
      </c>
      <c r="H21" s="55">
        <f>[31]GEN!AG21</f>
        <v>1</v>
      </c>
      <c r="I21" s="55">
        <f>[32]GEN!AG21</f>
        <v>0</v>
      </c>
      <c r="J21" s="55">
        <f>[33]GEN!AG21</f>
        <v>0</v>
      </c>
      <c r="K21" s="55">
        <f>[34]GEN!AG21</f>
        <v>0</v>
      </c>
      <c r="L21" s="55">
        <f>[35]GEN!AG21</f>
        <v>0</v>
      </c>
      <c r="M21" s="55">
        <f>[36]GEN!AG21</f>
        <v>0</v>
      </c>
      <c r="N21" s="2">
        <f t="shared" si="0"/>
        <v>1</v>
      </c>
    </row>
    <row r="22" spans="1:14" ht="12.75" x14ac:dyDescent="0.2">
      <c r="A22" s="78" t="s">
        <v>235</v>
      </c>
      <c r="B22" s="55">
        <f>[25]GEN!AG22</f>
        <v>1</v>
      </c>
      <c r="C22" s="55">
        <f>[26]GEN!AG22</f>
        <v>1</v>
      </c>
      <c r="D22" s="55">
        <f>[27]GEN!AG22</f>
        <v>0</v>
      </c>
      <c r="E22" s="55">
        <f>[28]GEN!AG22</f>
        <v>0</v>
      </c>
      <c r="F22" s="55">
        <f>[29]GEN!AG22</f>
        <v>0</v>
      </c>
      <c r="G22" s="55">
        <f>[30]GEN!AG22</f>
        <v>0</v>
      </c>
      <c r="H22" s="55">
        <f>[31]GEN!AG22</f>
        <v>0</v>
      </c>
      <c r="I22" s="55">
        <f>[32]GEN!AG22</f>
        <v>0</v>
      </c>
      <c r="J22" s="55">
        <f>[33]GEN!AG22</f>
        <v>1</v>
      </c>
      <c r="K22" s="55">
        <f>[34]GEN!AG22</f>
        <v>1</v>
      </c>
      <c r="L22" s="55">
        <f>[35]GEN!AG22</f>
        <v>2</v>
      </c>
      <c r="M22" s="55">
        <f>[36]GEN!AG22</f>
        <v>0</v>
      </c>
      <c r="N22" s="2">
        <f t="shared" si="0"/>
        <v>6</v>
      </c>
    </row>
    <row r="23" spans="1:14" ht="12.75" x14ac:dyDescent="0.2">
      <c r="A23" s="78" t="s">
        <v>236</v>
      </c>
      <c r="B23" s="55">
        <f>[25]GEN!AG23</f>
        <v>2</v>
      </c>
      <c r="C23" s="55">
        <f>[26]GEN!AG23</f>
        <v>1</v>
      </c>
      <c r="D23" s="55">
        <f>[27]GEN!AG23</f>
        <v>2</v>
      </c>
      <c r="E23" s="55">
        <f>[28]GEN!AG23</f>
        <v>0</v>
      </c>
      <c r="F23" s="55">
        <f>[29]GEN!AG23</f>
        <v>0</v>
      </c>
      <c r="G23" s="55">
        <f>[30]GEN!AG23</f>
        <v>0</v>
      </c>
      <c r="H23" s="55">
        <f>[31]GEN!AG23</f>
        <v>0</v>
      </c>
      <c r="I23" s="55">
        <f>[32]GEN!AG23</f>
        <v>0</v>
      </c>
      <c r="J23" s="55">
        <f>[33]GEN!AG23</f>
        <v>1</v>
      </c>
      <c r="K23" s="55">
        <f>[34]GEN!AG23</f>
        <v>0</v>
      </c>
      <c r="L23" s="55">
        <f>[35]GEN!AG23</f>
        <v>1</v>
      </c>
      <c r="M23" s="55">
        <f>[36]GEN!AG23</f>
        <v>1</v>
      </c>
      <c r="N23" s="2">
        <f t="shared" si="0"/>
        <v>8</v>
      </c>
    </row>
    <row r="24" spans="1:14" ht="12.75" x14ac:dyDescent="0.2">
      <c r="A24" s="78" t="s">
        <v>258</v>
      </c>
      <c r="B24" s="55">
        <f>[25]GEN!AG24</f>
        <v>0</v>
      </c>
      <c r="C24" s="55">
        <f>[26]GEN!AG24</f>
        <v>0</v>
      </c>
      <c r="D24" s="55">
        <f>[27]GEN!AG24</f>
        <v>0</v>
      </c>
      <c r="E24" s="55">
        <f>[28]GEN!AG24</f>
        <v>0</v>
      </c>
      <c r="F24" s="55">
        <f>[29]GEN!AG24</f>
        <v>0</v>
      </c>
      <c r="G24" s="55">
        <f>[30]GEN!AG24</f>
        <v>0</v>
      </c>
      <c r="H24" s="55">
        <f>[31]GEN!AG24</f>
        <v>0</v>
      </c>
      <c r="I24" s="55">
        <f>[32]GEN!AG24</f>
        <v>0</v>
      </c>
      <c r="J24" s="55">
        <f>[33]GEN!AG24</f>
        <v>0</v>
      </c>
      <c r="K24" s="55">
        <f>[34]GEN!AG24</f>
        <v>0</v>
      </c>
      <c r="L24" s="55">
        <f>[35]GEN!AG24</f>
        <v>0</v>
      </c>
      <c r="M24" s="55">
        <f>[36]GEN!AG24</f>
        <v>0</v>
      </c>
      <c r="N24" s="2">
        <f t="shared" si="0"/>
        <v>0</v>
      </c>
    </row>
    <row r="25" spans="1:14" ht="12.75" x14ac:dyDescent="0.2">
      <c r="A25" s="78" t="s">
        <v>237</v>
      </c>
      <c r="B25" s="55">
        <f>[25]GEN!AG25</f>
        <v>3</v>
      </c>
      <c r="C25" s="55">
        <f>[26]GEN!AG25</f>
        <v>3</v>
      </c>
      <c r="D25" s="55">
        <f>[27]GEN!AG25</f>
        <v>2</v>
      </c>
      <c r="E25" s="55">
        <f>[28]GEN!AG25</f>
        <v>6</v>
      </c>
      <c r="F25" s="55">
        <f>[29]GEN!AG25</f>
        <v>0</v>
      </c>
      <c r="G25" s="55">
        <f>[30]GEN!AG25</f>
        <v>0</v>
      </c>
      <c r="H25" s="55">
        <f>[31]GEN!AG25</f>
        <v>2</v>
      </c>
      <c r="I25" s="55">
        <f>[32]GEN!AG25</f>
        <v>3</v>
      </c>
      <c r="J25" s="55">
        <f>[33]GEN!AG25</f>
        <v>3</v>
      </c>
      <c r="K25" s="55">
        <f>[34]GEN!AG25</f>
        <v>3</v>
      </c>
      <c r="L25" s="55">
        <f>[35]GEN!AG25</f>
        <v>3</v>
      </c>
      <c r="M25" s="55">
        <f>[36]GEN!AG25</f>
        <v>10</v>
      </c>
      <c r="N25" s="2">
        <f t="shared" si="0"/>
        <v>38</v>
      </c>
    </row>
    <row r="26" spans="1:14" ht="12.75" x14ac:dyDescent="0.2">
      <c r="A26" s="78" t="s">
        <v>273</v>
      </c>
      <c r="B26" s="55">
        <f>[25]GEN!AG26</f>
        <v>1</v>
      </c>
      <c r="C26" s="55">
        <f>[26]GEN!AG26</f>
        <v>2</v>
      </c>
      <c r="D26" s="55">
        <f>[27]GEN!AG26</f>
        <v>2</v>
      </c>
      <c r="E26" s="55">
        <f>[28]GEN!AG26</f>
        <v>1</v>
      </c>
      <c r="F26" s="55">
        <f>[29]GEN!AG26</f>
        <v>2</v>
      </c>
      <c r="G26" s="55">
        <f>[30]GEN!AG26</f>
        <v>1</v>
      </c>
      <c r="H26" s="55">
        <f>[31]GEN!AG26</f>
        <v>1</v>
      </c>
      <c r="I26" s="55">
        <f>[32]GEN!AG26</f>
        <v>1</v>
      </c>
      <c r="J26" s="55">
        <f>[33]GEN!AG26</f>
        <v>1</v>
      </c>
      <c r="K26" s="55">
        <f>[34]GEN!AG26</f>
        <v>1</v>
      </c>
      <c r="L26" s="55">
        <f>[35]GEN!AG26</f>
        <v>0</v>
      </c>
      <c r="M26" s="55">
        <f>[36]GEN!AG26</f>
        <v>2</v>
      </c>
      <c r="N26" s="2">
        <f t="shared" si="0"/>
        <v>15</v>
      </c>
    </row>
    <row r="27" spans="1:14" ht="12.75" x14ac:dyDescent="0.2">
      <c r="A27" s="78" t="s">
        <v>239</v>
      </c>
      <c r="B27" s="55">
        <f>[25]GEN!AG27</f>
        <v>0</v>
      </c>
      <c r="C27" s="55">
        <f>[26]GEN!AG27</f>
        <v>0</v>
      </c>
      <c r="D27" s="55">
        <f>[27]GEN!AG27</f>
        <v>0</v>
      </c>
      <c r="E27" s="55">
        <f>[28]GEN!AG27</f>
        <v>0</v>
      </c>
      <c r="F27" s="55">
        <f>[29]GEN!AG27</f>
        <v>0</v>
      </c>
      <c r="G27" s="55">
        <f>[30]GEN!AG27</f>
        <v>0</v>
      </c>
      <c r="H27" s="55">
        <f>[31]GEN!AG27</f>
        <v>0</v>
      </c>
      <c r="I27" s="55">
        <f>[32]GEN!AG27</f>
        <v>0</v>
      </c>
      <c r="J27" s="55">
        <f>[33]GEN!AG27</f>
        <v>0</v>
      </c>
      <c r="K27" s="55">
        <f>[34]GEN!AG27</f>
        <v>1</v>
      </c>
      <c r="L27" s="55">
        <f>[35]GEN!AG27</f>
        <v>0</v>
      </c>
      <c r="M27" s="55">
        <f>[36]GEN!AG27</f>
        <v>0</v>
      </c>
      <c r="N27" s="2">
        <f t="shared" si="0"/>
        <v>1</v>
      </c>
    </row>
    <row r="28" spans="1:14" ht="12.75" x14ac:dyDescent="0.2">
      <c r="A28" s="78" t="s">
        <v>241</v>
      </c>
      <c r="B28" s="55">
        <f>[25]GEN!AG28</f>
        <v>0</v>
      </c>
      <c r="C28" s="55">
        <f>[26]GEN!AG28</f>
        <v>0</v>
      </c>
      <c r="D28" s="55">
        <f>[27]GEN!AG28</f>
        <v>0</v>
      </c>
      <c r="E28" s="55">
        <f>[28]GEN!AG28</f>
        <v>0</v>
      </c>
      <c r="F28" s="55">
        <f>[29]GEN!AG28</f>
        <v>0</v>
      </c>
      <c r="G28" s="55">
        <f>[30]GEN!AG28</f>
        <v>0</v>
      </c>
      <c r="H28" s="55">
        <f>[31]GEN!AG28</f>
        <v>0</v>
      </c>
      <c r="I28" s="55">
        <f>[32]GEN!AG28</f>
        <v>0</v>
      </c>
      <c r="J28" s="55">
        <f>[33]GEN!AG28</f>
        <v>0</v>
      </c>
      <c r="K28" s="55">
        <f>[34]GEN!AG28</f>
        <v>0</v>
      </c>
      <c r="L28" s="55">
        <f>[35]GEN!AG28</f>
        <v>0</v>
      </c>
      <c r="M28" s="55">
        <f>[36]GEN!AG28</f>
        <v>0</v>
      </c>
      <c r="N28" s="2">
        <f t="shared" si="0"/>
        <v>0</v>
      </c>
    </row>
    <row r="29" spans="1:14" ht="12.75" x14ac:dyDescent="0.2">
      <c r="A29" s="78" t="s">
        <v>259</v>
      </c>
      <c r="B29" s="55">
        <f>[25]GEN!AG29</f>
        <v>3</v>
      </c>
      <c r="C29" s="55">
        <f>[26]GEN!AG29</f>
        <v>0</v>
      </c>
      <c r="D29" s="55">
        <f>[27]GEN!AG29</f>
        <v>0</v>
      </c>
      <c r="E29" s="55">
        <f>[28]GEN!AG29</f>
        <v>0</v>
      </c>
      <c r="F29" s="55">
        <f>[29]GEN!AG29</f>
        <v>0</v>
      </c>
      <c r="G29" s="55">
        <f>[30]GEN!AG29</f>
        <v>0</v>
      </c>
      <c r="H29" s="55">
        <f>[31]GEN!AG29</f>
        <v>0</v>
      </c>
      <c r="I29" s="55">
        <f>[32]GEN!AG29</f>
        <v>0</v>
      </c>
      <c r="J29" s="55">
        <f>[33]GEN!AG29</f>
        <v>0</v>
      </c>
      <c r="K29" s="55">
        <f>[34]GEN!AG29</f>
        <v>0</v>
      </c>
      <c r="L29" s="55">
        <f>[35]GEN!AG29</f>
        <v>0</v>
      </c>
      <c r="M29" s="55">
        <f>[36]GEN!AG29</f>
        <v>0</v>
      </c>
      <c r="N29" s="2">
        <f t="shared" si="0"/>
        <v>3</v>
      </c>
    </row>
    <row r="30" spans="1:14" ht="12.75" x14ac:dyDescent="0.2">
      <c r="A30" s="59" t="s">
        <v>242</v>
      </c>
      <c r="B30" s="55">
        <f>[25]GEN!AG30</f>
        <v>5</v>
      </c>
      <c r="C30" s="55">
        <f>[26]GEN!AG30</f>
        <v>2</v>
      </c>
      <c r="D30" s="55">
        <f>[27]GEN!AG30</f>
        <v>7</v>
      </c>
      <c r="E30" s="55">
        <f>[28]GEN!AG30</f>
        <v>2</v>
      </c>
      <c r="F30" s="55">
        <f>[29]GEN!AG30</f>
        <v>0</v>
      </c>
      <c r="G30" s="55">
        <f>[30]GEN!AG30</f>
        <v>2</v>
      </c>
      <c r="H30" s="55">
        <f>[31]GEN!AG30</f>
        <v>0</v>
      </c>
      <c r="I30" s="55">
        <f>[32]GEN!AG30</f>
        <v>2</v>
      </c>
      <c r="J30" s="55">
        <f>[33]GEN!AG30</f>
        <v>2</v>
      </c>
      <c r="K30" s="55">
        <f>[34]GEN!AG30</f>
        <v>0</v>
      </c>
      <c r="L30" s="55">
        <f>[35]GEN!AG30</f>
        <v>1</v>
      </c>
      <c r="M30" s="55">
        <f>[36]GEN!AG30</f>
        <v>1</v>
      </c>
      <c r="N30" s="2">
        <f t="shared" si="0"/>
        <v>24</v>
      </c>
    </row>
    <row r="31" spans="1:14" ht="12.75" x14ac:dyDescent="0.2">
      <c r="A31" s="97" t="s">
        <v>243</v>
      </c>
      <c r="B31" s="55">
        <f>[25]GEN!AG31</f>
        <v>0</v>
      </c>
      <c r="C31" s="55">
        <f>[26]GEN!AG31</f>
        <v>0</v>
      </c>
      <c r="D31" s="55">
        <f>[27]GEN!AG31</f>
        <v>0</v>
      </c>
      <c r="E31" s="55">
        <f>[28]GEN!AG31</f>
        <v>0</v>
      </c>
      <c r="F31" s="55">
        <f>[29]GEN!AG31</f>
        <v>0</v>
      </c>
      <c r="G31" s="55">
        <f>[30]GEN!AG31</f>
        <v>0</v>
      </c>
      <c r="H31" s="55">
        <f>[31]GEN!AG31</f>
        <v>0</v>
      </c>
      <c r="I31" s="55">
        <f>[32]GEN!AG31</f>
        <v>0</v>
      </c>
      <c r="J31" s="55">
        <f>[33]GEN!AG31</f>
        <v>0</v>
      </c>
      <c r="K31" s="55">
        <f>[34]GEN!AG31</f>
        <v>1</v>
      </c>
      <c r="L31" s="55">
        <f>[35]GEN!AG31</f>
        <v>2</v>
      </c>
      <c r="M31" s="55">
        <f>[36]GEN!AG31</f>
        <v>2</v>
      </c>
      <c r="N31" s="2">
        <f t="shared" si="0"/>
        <v>5</v>
      </c>
    </row>
    <row r="32" spans="1:14" ht="12.75" x14ac:dyDescent="0.2">
      <c r="A32" s="65" t="s">
        <v>244</v>
      </c>
      <c r="B32" s="55">
        <f>[25]GEN!AG32</f>
        <v>16</v>
      </c>
      <c r="C32" s="55">
        <f>[26]GEN!AG32</f>
        <v>5</v>
      </c>
      <c r="D32" s="55">
        <f>[27]GEN!AG32</f>
        <v>7</v>
      </c>
      <c r="E32" s="55">
        <f>[28]GEN!AG32</f>
        <v>9</v>
      </c>
      <c r="F32" s="55">
        <f>[29]GEN!AG32</f>
        <v>26</v>
      </c>
      <c r="G32" s="55">
        <f>[30]GEN!AG32</f>
        <v>18</v>
      </c>
      <c r="H32" s="55">
        <f>[31]GEN!AG32</f>
        <v>34</v>
      </c>
      <c r="I32" s="55">
        <f>[32]GEN!AG32</f>
        <v>19</v>
      </c>
      <c r="J32" s="55">
        <f>[33]GEN!AG32</f>
        <v>27</v>
      </c>
      <c r="K32" s="55">
        <f>[34]GEN!AG32</f>
        <v>17</v>
      </c>
      <c r="L32" s="55">
        <f>[35]GEN!AG32</f>
        <v>4</v>
      </c>
      <c r="M32" s="55">
        <f>[36]GEN!AG32</f>
        <v>4</v>
      </c>
      <c r="N32" s="2">
        <f t="shared" si="0"/>
        <v>186</v>
      </c>
    </row>
    <row r="33" spans="1:32" ht="12.75" x14ac:dyDescent="0.2">
      <c r="A33" s="59" t="s">
        <v>264</v>
      </c>
      <c r="B33" s="55">
        <f>[25]GEN!AG33</f>
        <v>44</v>
      </c>
      <c r="C33" s="55">
        <f>[26]GEN!AG33</f>
        <v>25</v>
      </c>
      <c r="D33" s="55">
        <f>[27]GEN!AG33</f>
        <v>40</v>
      </c>
      <c r="E33" s="55">
        <f>[28]GEN!AG33</f>
        <v>6</v>
      </c>
      <c r="F33" s="55">
        <f>[29]GEN!AG33</f>
        <v>5</v>
      </c>
      <c r="G33" s="55">
        <f>[30]GEN!AG33</f>
        <v>7</v>
      </c>
      <c r="H33" s="55">
        <f>[31]GEN!AG33</f>
        <v>10</v>
      </c>
      <c r="I33" s="55">
        <f>[32]GEN!AG33</f>
        <v>4</v>
      </c>
      <c r="J33" s="55">
        <f>[33]GEN!AG33</f>
        <v>3</v>
      </c>
      <c r="K33" s="55">
        <f>[34]GEN!AG33</f>
        <v>7</v>
      </c>
      <c r="L33" s="55">
        <f>[35]GEN!AG33</f>
        <v>28</v>
      </c>
      <c r="M33" s="55">
        <f>[36]GEN!AG33</f>
        <v>35</v>
      </c>
      <c r="N33" s="2">
        <f t="shared" si="0"/>
        <v>214</v>
      </c>
    </row>
    <row r="34" spans="1:32" ht="12.75" x14ac:dyDescent="0.2">
      <c r="A34" s="53" t="s">
        <v>30</v>
      </c>
      <c r="B34" s="55">
        <f>[25]GEN!AG34</f>
        <v>3</v>
      </c>
      <c r="C34" s="55">
        <f>[26]GEN!AG34</f>
        <v>5</v>
      </c>
      <c r="D34" s="55">
        <f>[27]GEN!AG34</f>
        <v>3</v>
      </c>
      <c r="E34" s="55">
        <f>[28]GEN!AG34</f>
        <v>3</v>
      </c>
      <c r="F34" s="55">
        <f>[29]GEN!AG34</f>
        <v>5</v>
      </c>
      <c r="G34" s="55">
        <f>[30]GEN!AG34</f>
        <v>4</v>
      </c>
      <c r="H34" s="55">
        <f>[31]GEN!AG34</f>
        <v>10</v>
      </c>
      <c r="I34" s="55">
        <f>[32]GEN!AG34</f>
        <v>7</v>
      </c>
      <c r="J34" s="55">
        <f>[33]GEN!AG34</f>
        <v>5</v>
      </c>
      <c r="K34" s="55">
        <f>[34]GEN!AG34</f>
        <v>4</v>
      </c>
      <c r="L34" s="55">
        <f>[35]GEN!AG34</f>
        <v>7</v>
      </c>
      <c r="M34" s="55">
        <f>[36]GEN!AG34</f>
        <v>6</v>
      </c>
      <c r="N34" s="2">
        <f t="shared" si="0"/>
        <v>62</v>
      </c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</row>
    <row r="35" spans="1:32" ht="12.75" x14ac:dyDescent="0.2">
      <c r="A35" s="65" t="s">
        <v>76</v>
      </c>
      <c r="B35" s="55">
        <f>[25]GEN!AG35</f>
        <v>4</v>
      </c>
      <c r="C35" s="55">
        <f>[26]GEN!AG35</f>
        <v>1</v>
      </c>
      <c r="D35" s="55">
        <f>[27]GEN!AG35</f>
        <v>1</v>
      </c>
      <c r="E35" s="55">
        <f>[28]GEN!AG35</f>
        <v>5</v>
      </c>
      <c r="F35" s="55">
        <f>[29]GEN!AG35</f>
        <v>1</v>
      </c>
      <c r="G35" s="55">
        <f>[30]GEN!AG35</f>
        <v>7</v>
      </c>
      <c r="H35" s="55">
        <f>[31]GEN!AG35</f>
        <v>8</v>
      </c>
      <c r="I35" s="55">
        <f>[32]GEN!AG35</f>
        <v>5</v>
      </c>
      <c r="J35" s="55">
        <f>[33]GEN!AG35</f>
        <v>2</v>
      </c>
      <c r="K35" s="55">
        <f>[34]GEN!AG35</f>
        <v>6</v>
      </c>
      <c r="L35" s="55">
        <f>[35]GEN!AG35</f>
        <v>1</v>
      </c>
      <c r="M35" s="55">
        <f>[36]GEN!AG35</f>
        <v>4</v>
      </c>
      <c r="N35" s="2">
        <f t="shared" si="0"/>
        <v>45</v>
      </c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</row>
    <row r="36" spans="1:32" ht="12.75" x14ac:dyDescent="0.2">
      <c r="A36" s="53" t="s">
        <v>31</v>
      </c>
      <c r="B36" s="55">
        <f>[25]GEN!AG36</f>
        <v>127</v>
      </c>
      <c r="C36" s="55">
        <f>[26]GEN!AG36</f>
        <v>104</v>
      </c>
      <c r="D36" s="55">
        <f>[27]GEN!AG36</f>
        <v>106</v>
      </c>
      <c r="E36" s="55">
        <f>[28]GEN!AG36</f>
        <v>105</v>
      </c>
      <c r="F36" s="55">
        <f>[29]GEN!AG36</f>
        <v>109</v>
      </c>
      <c r="G36" s="55">
        <f>[30]GEN!AG36</f>
        <v>93</v>
      </c>
      <c r="H36" s="55">
        <f>[31]GEN!AG36</f>
        <v>93</v>
      </c>
      <c r="I36" s="55">
        <f>[32]GEN!AG36</f>
        <v>64</v>
      </c>
      <c r="J36" s="55">
        <f>[33]GEN!AG36</f>
        <v>55</v>
      </c>
      <c r="K36" s="55">
        <f>[34]GEN!AG36</f>
        <v>45</v>
      </c>
      <c r="L36" s="55">
        <f>[35]GEN!AG36</f>
        <v>73</v>
      </c>
      <c r="M36" s="55">
        <f>[36]GEN!AG36</f>
        <v>105</v>
      </c>
      <c r="N36" s="2">
        <f t="shared" si="0"/>
        <v>1079</v>
      </c>
    </row>
    <row r="37" spans="1:32" ht="12.75" x14ac:dyDescent="0.2">
      <c r="A37" s="53" t="s">
        <v>33</v>
      </c>
      <c r="B37" s="55">
        <f>[25]GEN!AG37</f>
        <v>18</v>
      </c>
      <c r="C37" s="55">
        <f>[26]GEN!AG37</f>
        <v>26</v>
      </c>
      <c r="D37" s="55">
        <f>[27]GEN!AG37</f>
        <v>21</v>
      </c>
      <c r="E37" s="55">
        <f>[28]GEN!AG37</f>
        <v>19</v>
      </c>
      <c r="F37" s="55">
        <f>[29]GEN!AG37</f>
        <v>10</v>
      </c>
      <c r="G37" s="55">
        <f>[30]GEN!AG37</f>
        <v>16</v>
      </c>
      <c r="H37" s="55">
        <f>[31]GEN!AG37</f>
        <v>18</v>
      </c>
      <c r="I37" s="55">
        <f>[32]GEN!AG37</f>
        <v>18</v>
      </c>
      <c r="J37" s="55">
        <f>[33]GEN!AG37</f>
        <v>17</v>
      </c>
      <c r="K37" s="55">
        <f>[34]GEN!AG37</f>
        <v>15</v>
      </c>
      <c r="L37" s="55">
        <f>[35]GEN!AG37</f>
        <v>21</v>
      </c>
      <c r="M37" s="55">
        <f>[36]GEN!AG37</f>
        <v>10</v>
      </c>
      <c r="N37" s="2">
        <f t="shared" si="0"/>
        <v>209</v>
      </c>
    </row>
    <row r="38" spans="1:32" ht="12.75" x14ac:dyDescent="0.2">
      <c r="A38" s="53" t="s">
        <v>35</v>
      </c>
      <c r="B38" s="55">
        <f>[25]GEN!AG38</f>
        <v>6</v>
      </c>
      <c r="C38" s="55">
        <f>[26]GEN!AG38</f>
        <v>9</v>
      </c>
      <c r="D38" s="55">
        <f>[27]GEN!AG38</f>
        <v>4</v>
      </c>
      <c r="E38" s="55">
        <f>[28]GEN!AG38</f>
        <v>6</v>
      </c>
      <c r="F38" s="55">
        <f>[29]GEN!AG38</f>
        <v>9</v>
      </c>
      <c r="G38" s="55">
        <f>[30]GEN!AG38</f>
        <v>9</v>
      </c>
      <c r="H38" s="55">
        <f>[31]GEN!AG38</f>
        <v>2</v>
      </c>
      <c r="I38" s="55">
        <f>[32]GEN!AG38</f>
        <v>8</v>
      </c>
      <c r="J38" s="55">
        <f>[33]GEN!AG38</f>
        <v>3</v>
      </c>
      <c r="K38" s="55">
        <f>[34]GEN!AG38</f>
        <v>8</v>
      </c>
      <c r="L38" s="55">
        <f>[35]GEN!AG38</f>
        <v>3</v>
      </c>
      <c r="M38" s="55">
        <f>[36]GEN!AG38</f>
        <v>4</v>
      </c>
      <c r="N38" s="2">
        <f t="shared" si="0"/>
        <v>71</v>
      </c>
    </row>
    <row r="39" spans="1:32" ht="12.75" x14ac:dyDescent="0.2">
      <c r="A39" s="58" t="s">
        <v>263</v>
      </c>
      <c r="B39" s="55">
        <f>[25]GEN!AG39</f>
        <v>4</v>
      </c>
      <c r="C39" s="55">
        <f>[26]GEN!AG39</f>
        <v>3</v>
      </c>
      <c r="D39" s="55">
        <f>[27]GEN!AG39</f>
        <v>0</v>
      </c>
      <c r="E39" s="55">
        <f>[28]GEN!AG39</f>
        <v>2</v>
      </c>
      <c r="F39" s="55">
        <f>[29]GEN!AG39</f>
        <v>1</v>
      </c>
      <c r="G39" s="55">
        <f>[30]GEN!AG39</f>
        <v>0</v>
      </c>
      <c r="H39" s="55">
        <f>[31]GEN!AG39</f>
        <v>0</v>
      </c>
      <c r="I39" s="55">
        <f>[32]GEN!AG39</f>
        <v>1</v>
      </c>
      <c r="J39" s="55">
        <f>[33]GEN!AG39</f>
        <v>0</v>
      </c>
      <c r="K39" s="55">
        <f>[34]GEN!AG39</f>
        <v>0</v>
      </c>
      <c r="L39" s="55">
        <f>[35]GEN!AG39</f>
        <v>3</v>
      </c>
      <c r="M39" s="55">
        <f>[36]GEN!AG39</f>
        <v>0</v>
      </c>
      <c r="N39" s="2">
        <f t="shared" si="0"/>
        <v>14</v>
      </c>
    </row>
    <row r="40" spans="1:32" ht="12.75" x14ac:dyDescent="0.2">
      <c r="A40" s="65" t="s">
        <v>262</v>
      </c>
      <c r="B40" s="55">
        <f>[25]GEN!AG40</f>
        <v>1</v>
      </c>
      <c r="C40" s="55">
        <f>[26]GEN!AG40</f>
        <v>0</v>
      </c>
      <c r="D40" s="55">
        <f>[27]GEN!AG40</f>
        <v>0</v>
      </c>
      <c r="E40" s="55">
        <f>[28]GEN!AG40</f>
        <v>0</v>
      </c>
      <c r="F40" s="55">
        <f>[29]GEN!AG40</f>
        <v>0</v>
      </c>
      <c r="G40" s="55">
        <f>[30]GEN!AG40</f>
        <v>0</v>
      </c>
      <c r="H40" s="55">
        <f>[31]GEN!AG40</f>
        <v>0</v>
      </c>
      <c r="I40" s="55">
        <f>[32]GEN!AG40</f>
        <v>0</v>
      </c>
      <c r="J40" s="55">
        <f>[33]GEN!AG40</f>
        <v>0</v>
      </c>
      <c r="K40" s="55">
        <f>[34]GEN!AG40</f>
        <v>0</v>
      </c>
      <c r="L40" s="55">
        <f>[35]GEN!AG40</f>
        <v>0</v>
      </c>
      <c r="M40" s="55">
        <f>[36]GEN!AG40</f>
        <v>0</v>
      </c>
      <c r="N40" s="2">
        <f t="shared" si="0"/>
        <v>1</v>
      </c>
    </row>
    <row r="41" spans="1:32" ht="12.75" x14ac:dyDescent="0.2">
      <c r="A41" s="53" t="s">
        <v>261</v>
      </c>
      <c r="B41" s="55">
        <f>[25]GEN!AG41</f>
        <v>23</v>
      </c>
      <c r="C41" s="55">
        <f>[26]GEN!AG41</f>
        <v>11</v>
      </c>
      <c r="D41" s="55">
        <f>[27]GEN!AG41</f>
        <v>13</v>
      </c>
      <c r="E41" s="55">
        <f>[28]GEN!AG41</f>
        <v>16</v>
      </c>
      <c r="F41" s="55">
        <f>[29]GEN!AG41</f>
        <v>12</v>
      </c>
      <c r="G41" s="55">
        <f>[30]GEN!AG41</f>
        <v>11</v>
      </c>
      <c r="H41" s="55">
        <f>[31]GEN!AG41</f>
        <v>13</v>
      </c>
      <c r="I41" s="55">
        <f>[32]GEN!AG41</f>
        <v>9</v>
      </c>
      <c r="J41" s="55">
        <f>[33]GEN!AG41</f>
        <v>6</v>
      </c>
      <c r="K41" s="55">
        <f>[34]GEN!AG41</f>
        <v>13</v>
      </c>
      <c r="L41" s="55">
        <f>[35]GEN!AG41</f>
        <v>8</v>
      </c>
      <c r="M41" s="55">
        <f>[36]GEN!AG41</f>
        <v>10</v>
      </c>
      <c r="N41" s="2">
        <f t="shared" si="0"/>
        <v>145</v>
      </c>
    </row>
    <row r="42" spans="1:32" ht="12.75" x14ac:dyDescent="0.2">
      <c r="A42" s="53" t="s">
        <v>248</v>
      </c>
      <c r="B42" s="55">
        <f>[25]GEN!AG42</f>
        <v>21</v>
      </c>
      <c r="C42" s="55">
        <f>[26]GEN!AG42</f>
        <v>16</v>
      </c>
      <c r="D42" s="55">
        <f>[27]GEN!AG42</f>
        <v>17</v>
      </c>
      <c r="E42" s="55">
        <f>[28]GEN!AG42</f>
        <v>13</v>
      </c>
      <c r="F42" s="55">
        <f>[29]GEN!AG42</f>
        <v>17</v>
      </c>
      <c r="G42" s="55">
        <f>[30]GEN!AG42</f>
        <v>15</v>
      </c>
      <c r="H42" s="55">
        <f>[31]GEN!AG42</f>
        <v>11</v>
      </c>
      <c r="I42" s="55">
        <f>[32]GEN!AG42</f>
        <v>10</v>
      </c>
      <c r="J42" s="55">
        <f>[33]GEN!AG42</f>
        <v>15</v>
      </c>
      <c r="K42" s="55">
        <f>[34]GEN!AG42</f>
        <v>13</v>
      </c>
      <c r="L42" s="55">
        <f>[35]GEN!AG42</f>
        <v>10</v>
      </c>
      <c r="M42" s="55">
        <f>[36]GEN!AG42</f>
        <v>14</v>
      </c>
      <c r="N42" s="2">
        <f t="shared" si="0"/>
        <v>172</v>
      </c>
    </row>
    <row r="43" spans="1:32" ht="12.75" x14ac:dyDescent="0.2">
      <c r="A43" s="53" t="s">
        <v>221</v>
      </c>
      <c r="B43" s="55">
        <f>[25]GEN!AG43</f>
        <v>0</v>
      </c>
      <c r="C43" s="55">
        <f>[26]GEN!AG43</f>
        <v>0</v>
      </c>
      <c r="D43" s="55">
        <f>[27]GEN!AG43</f>
        <v>0</v>
      </c>
      <c r="E43" s="55">
        <f>[28]GEN!AG43</f>
        <v>0</v>
      </c>
      <c r="F43" s="55">
        <f>[29]GEN!AG43</f>
        <v>0</v>
      </c>
      <c r="G43" s="55">
        <f>[30]GEN!AG43</f>
        <v>0</v>
      </c>
      <c r="H43" s="55">
        <f>[31]GEN!AG43</f>
        <v>0</v>
      </c>
      <c r="I43" s="55">
        <f>[32]GEN!AG43</f>
        <v>0</v>
      </c>
      <c r="J43" s="55">
        <f>[33]GEN!AG43</f>
        <v>0</v>
      </c>
      <c r="K43" s="55">
        <f>[34]GEN!AG43</f>
        <v>0</v>
      </c>
      <c r="L43" s="55">
        <f>[35]GEN!AG43</f>
        <v>0</v>
      </c>
      <c r="M43" s="55">
        <f>[36]GEN!AG43</f>
        <v>0</v>
      </c>
      <c r="N43" s="2">
        <f t="shared" si="0"/>
        <v>0</v>
      </c>
    </row>
    <row r="44" spans="1:32" ht="12.75" x14ac:dyDescent="0.2">
      <c r="A44" s="58" t="s">
        <v>249</v>
      </c>
      <c r="B44" s="55">
        <f>[25]GEN!AG44</f>
        <v>0</v>
      </c>
      <c r="C44" s="55">
        <f>[26]GEN!AG44</f>
        <v>0</v>
      </c>
      <c r="D44" s="55">
        <f>[27]GEN!AG44</f>
        <v>0</v>
      </c>
      <c r="E44" s="55">
        <f>[28]GEN!AG44</f>
        <v>0</v>
      </c>
      <c r="F44" s="55">
        <f>[29]GEN!AG44</f>
        <v>0</v>
      </c>
      <c r="G44" s="55">
        <f>[30]GEN!AG44</f>
        <v>0</v>
      </c>
      <c r="H44" s="55">
        <f>[31]GEN!AG44</f>
        <v>0</v>
      </c>
      <c r="I44" s="55">
        <f>[32]GEN!AG44</f>
        <v>0</v>
      </c>
      <c r="J44" s="55">
        <f>[33]GEN!AG44</f>
        <v>0</v>
      </c>
      <c r="K44" s="55">
        <f>[34]GEN!AG44</f>
        <v>0</v>
      </c>
      <c r="L44" s="55">
        <f>[35]GEN!AG44</f>
        <v>0</v>
      </c>
      <c r="M44" s="55">
        <f>[36]GEN!AG44</f>
        <v>0</v>
      </c>
      <c r="N44" s="2">
        <f t="shared" si="0"/>
        <v>0</v>
      </c>
    </row>
    <row r="45" spans="1:32" ht="12.75" x14ac:dyDescent="0.2">
      <c r="A45" s="53" t="s">
        <v>268</v>
      </c>
      <c r="B45" s="55">
        <f>[25]GEN!AG45</f>
        <v>1</v>
      </c>
      <c r="C45" s="55">
        <f>[26]GEN!AG45</f>
        <v>0</v>
      </c>
      <c r="D45" s="55">
        <f>[27]GEN!AG45</f>
        <v>0</v>
      </c>
      <c r="E45" s="55">
        <f>[28]GEN!AG45</f>
        <v>0</v>
      </c>
      <c r="F45" s="55">
        <f>[29]GEN!AG45</f>
        <v>0</v>
      </c>
      <c r="G45" s="55">
        <f>[30]GEN!AG45</f>
        <v>1</v>
      </c>
      <c r="H45" s="55">
        <f>[31]GEN!AG45</f>
        <v>0</v>
      </c>
      <c r="I45" s="55">
        <f>[32]GEN!AG45</f>
        <v>0</v>
      </c>
      <c r="J45" s="55">
        <f>[33]GEN!AG45</f>
        <v>0</v>
      </c>
      <c r="K45" s="55">
        <f>[34]GEN!AG45</f>
        <v>0</v>
      </c>
      <c r="L45" s="55">
        <f>[35]GEN!AG45</f>
        <v>0</v>
      </c>
      <c r="M45" s="55">
        <f>[36]GEN!AG45</f>
        <v>0</v>
      </c>
      <c r="N45" s="2">
        <f t="shared" si="0"/>
        <v>2</v>
      </c>
    </row>
    <row r="46" spans="1:32" ht="12.75" x14ac:dyDescent="0.2">
      <c r="A46" s="53" t="s">
        <v>121</v>
      </c>
      <c r="B46" s="55">
        <f>[25]GEN!AG46</f>
        <v>0</v>
      </c>
      <c r="C46" s="55">
        <f>[26]GEN!AG46</f>
        <v>0</v>
      </c>
      <c r="D46" s="55">
        <f>[27]GEN!AG46</f>
        <v>0</v>
      </c>
      <c r="E46" s="55">
        <f>[28]GEN!AG46</f>
        <v>0</v>
      </c>
      <c r="F46" s="55">
        <f>[29]GEN!AG46</f>
        <v>0</v>
      </c>
      <c r="G46" s="55">
        <f>[30]GEN!AG46</f>
        <v>1</v>
      </c>
      <c r="H46" s="55">
        <f>[31]GEN!AG46</f>
        <v>0</v>
      </c>
      <c r="I46" s="55">
        <f>[32]GEN!AG46</f>
        <v>0</v>
      </c>
      <c r="J46" s="55">
        <f>[33]GEN!AG46</f>
        <v>0</v>
      </c>
      <c r="K46" s="55">
        <f>[34]GEN!AG46</f>
        <v>0</v>
      </c>
      <c r="L46" s="55">
        <f>[35]GEN!AG46</f>
        <v>0</v>
      </c>
      <c r="M46" s="55">
        <f>[36]GEN!AG46</f>
        <v>0</v>
      </c>
      <c r="N46" s="2">
        <f t="shared" si="0"/>
        <v>1</v>
      </c>
    </row>
    <row r="47" spans="1:32" ht="12.75" x14ac:dyDescent="0.2">
      <c r="A47" s="58" t="s">
        <v>260</v>
      </c>
      <c r="B47" s="55">
        <f>[25]GEN!AG47</f>
        <v>1</v>
      </c>
      <c r="C47" s="55">
        <f>[26]GEN!AG47</f>
        <v>2</v>
      </c>
      <c r="D47" s="55">
        <f>[27]GEN!AG47</f>
        <v>2</v>
      </c>
      <c r="E47" s="55">
        <f>[28]GEN!AG47</f>
        <v>2</v>
      </c>
      <c r="F47" s="55">
        <f>[29]GEN!AG47</f>
        <v>1</v>
      </c>
      <c r="G47" s="55">
        <f>[30]GEN!AG47</f>
        <v>0</v>
      </c>
      <c r="H47" s="55">
        <f>[31]GEN!AG47</f>
        <v>0</v>
      </c>
      <c r="I47" s="55">
        <f>[32]GEN!AG47</f>
        <v>0</v>
      </c>
      <c r="J47" s="55">
        <f>[33]GEN!AG47</f>
        <v>2</v>
      </c>
      <c r="K47" s="55">
        <f>[34]GEN!AG47</f>
        <v>0</v>
      </c>
      <c r="L47" s="55">
        <f>[35]GEN!AG47</f>
        <v>1</v>
      </c>
      <c r="M47" s="55">
        <f>[36]GEN!AG47</f>
        <v>1</v>
      </c>
      <c r="N47" s="2">
        <f t="shared" si="0"/>
        <v>12</v>
      </c>
    </row>
    <row r="48" spans="1:32" ht="12.75" x14ac:dyDescent="0.2">
      <c r="A48" s="57" t="s">
        <v>251</v>
      </c>
      <c r="B48" s="55">
        <f>[25]GEN!AG48</f>
        <v>5</v>
      </c>
      <c r="C48" s="55">
        <f>[26]GEN!AG48</f>
        <v>4</v>
      </c>
      <c r="D48" s="55">
        <f>[27]GEN!AG48</f>
        <v>5</v>
      </c>
      <c r="E48" s="55">
        <f>[28]GEN!AG48</f>
        <v>3</v>
      </c>
      <c r="F48" s="55">
        <f>[29]GEN!AG48</f>
        <v>1</v>
      </c>
      <c r="G48" s="55">
        <f>[30]GEN!AG48</f>
        <v>8</v>
      </c>
      <c r="H48" s="55">
        <f>[31]GEN!AG48</f>
        <v>12</v>
      </c>
      <c r="I48" s="55">
        <f>[32]GEN!AG48</f>
        <v>8</v>
      </c>
      <c r="J48" s="55">
        <f>[33]GEN!AG48</f>
        <v>10</v>
      </c>
      <c r="K48" s="55">
        <f>[34]GEN!AG48</f>
        <v>8</v>
      </c>
      <c r="L48" s="55">
        <f>[35]GEN!AG48</f>
        <v>7</v>
      </c>
      <c r="M48" s="55">
        <f>[36]GEN!AG48</f>
        <v>4</v>
      </c>
      <c r="N48" s="2">
        <f t="shared" si="0"/>
        <v>75</v>
      </c>
    </row>
    <row r="49" spans="1:14" ht="12.75" x14ac:dyDescent="0.2">
      <c r="A49" s="53" t="s">
        <v>37</v>
      </c>
      <c r="B49" s="55">
        <f>[25]GEN!AG49</f>
        <v>29</v>
      </c>
      <c r="C49" s="55">
        <f>[26]GEN!AG49</f>
        <v>22</v>
      </c>
      <c r="D49" s="55">
        <f>[27]GEN!AG49</f>
        <v>30</v>
      </c>
      <c r="E49" s="55">
        <f>[28]GEN!AG49</f>
        <v>17</v>
      </c>
      <c r="F49" s="55">
        <f>[29]GEN!AG49</f>
        <v>8</v>
      </c>
      <c r="G49" s="55">
        <f>[30]GEN!AG49</f>
        <v>7</v>
      </c>
      <c r="H49" s="55">
        <f>[31]GEN!AG49</f>
        <v>20</v>
      </c>
      <c r="I49" s="55">
        <f>[32]GEN!AG49</f>
        <v>20</v>
      </c>
      <c r="J49" s="55">
        <f>[33]GEN!AG49</f>
        <v>13</v>
      </c>
      <c r="K49" s="55">
        <f>[34]GEN!AG49</f>
        <v>13</v>
      </c>
      <c r="L49" s="55">
        <f>[35]GEN!AG49</f>
        <v>13</v>
      </c>
      <c r="M49" s="55">
        <f>[36]GEN!AG49</f>
        <v>33</v>
      </c>
      <c r="N49" s="2">
        <f t="shared" si="0"/>
        <v>225</v>
      </c>
    </row>
    <row r="50" spans="1:14" ht="12.75" x14ac:dyDescent="0.2">
      <c r="A50" s="54" t="s">
        <v>253</v>
      </c>
      <c r="B50" s="55">
        <f>[25]GEN!AG50</f>
        <v>0</v>
      </c>
      <c r="C50" s="55">
        <f>[26]GEN!AG50</f>
        <v>0</v>
      </c>
      <c r="D50" s="55">
        <f>[27]GEN!AG50</f>
        <v>0</v>
      </c>
      <c r="E50" s="55">
        <f>[28]GEN!AG50</f>
        <v>0</v>
      </c>
      <c r="F50" s="55">
        <f>[29]GEN!AG50</f>
        <v>0</v>
      </c>
      <c r="G50" s="55">
        <f>[30]GEN!AG50</f>
        <v>0</v>
      </c>
      <c r="H50" s="55">
        <f>[31]GEN!AG50</f>
        <v>2</v>
      </c>
      <c r="I50" s="55">
        <f>[32]GEN!AG50</f>
        <v>0</v>
      </c>
      <c r="J50" s="55">
        <f>[33]GEN!AG50</f>
        <v>1</v>
      </c>
      <c r="K50" s="55">
        <f>[34]GEN!AG50</f>
        <v>3</v>
      </c>
      <c r="L50" s="55">
        <f>[35]GEN!AG50</f>
        <v>0</v>
      </c>
      <c r="M50" s="55">
        <f>[36]GEN!AG50</f>
        <v>0</v>
      </c>
      <c r="N50" s="2">
        <f t="shared" si="0"/>
        <v>6</v>
      </c>
    </row>
    <row r="51" spans="1:14" ht="12.75" x14ac:dyDescent="0.2">
      <c r="A51" s="54" t="s">
        <v>269</v>
      </c>
      <c r="B51" s="55">
        <f>[25]GEN!AG51</f>
        <v>0</v>
      </c>
      <c r="C51" s="55">
        <f>[26]GEN!AG51</f>
        <v>0</v>
      </c>
      <c r="D51" s="55">
        <f>[27]GEN!AG51</f>
        <v>0</v>
      </c>
      <c r="E51" s="55">
        <f>[28]GEN!AG51</f>
        <v>0</v>
      </c>
      <c r="F51" s="55">
        <f>[29]GEN!AG51</f>
        <v>0</v>
      </c>
      <c r="G51" s="55">
        <f>[30]GEN!AG51</f>
        <v>0</v>
      </c>
      <c r="H51" s="55">
        <f>[31]GEN!AG51</f>
        <v>0</v>
      </c>
      <c r="I51" s="55">
        <f>[32]GEN!AG51</f>
        <v>0</v>
      </c>
      <c r="J51" s="55">
        <f>[33]GEN!AG51</f>
        <v>0</v>
      </c>
      <c r="K51" s="55">
        <f>[34]GEN!AG51</f>
        <v>0</v>
      </c>
      <c r="L51" s="55">
        <f>[35]GEN!AG51</f>
        <v>0</v>
      </c>
      <c r="M51" s="55">
        <f>[36]GEN!AG51</f>
        <v>0</v>
      </c>
      <c r="N51" s="2">
        <f t="shared" si="0"/>
        <v>0</v>
      </c>
    </row>
    <row r="52" spans="1:14" ht="13.5" thickBot="1" x14ac:dyDescent="0.25">
      <c r="A52" s="79" t="s">
        <v>217</v>
      </c>
      <c r="B52" s="55">
        <f>[25]GEN!AG52</f>
        <v>0</v>
      </c>
      <c r="C52" s="55">
        <f>[26]GEN!AG52</f>
        <v>0</v>
      </c>
      <c r="D52" s="55">
        <f>[27]GEN!AG52</f>
        <v>0</v>
      </c>
      <c r="E52" s="55">
        <f>[28]GEN!AG52</f>
        <v>0</v>
      </c>
      <c r="F52" s="55">
        <f>[29]GEN!AG52</f>
        <v>0</v>
      </c>
      <c r="G52" s="55">
        <f>[30]GEN!AG52</f>
        <v>0</v>
      </c>
      <c r="H52" s="55">
        <f>[31]GEN!AG52</f>
        <v>1</v>
      </c>
      <c r="I52" s="55">
        <f>[32]GEN!AG52</f>
        <v>3</v>
      </c>
      <c r="J52" s="55">
        <f>[33]GEN!AG52</f>
        <v>0</v>
      </c>
      <c r="K52" s="55">
        <f>[34]GEN!AG52</f>
        <v>1</v>
      </c>
      <c r="L52" s="55">
        <f>[35]GEN!AG52</f>
        <v>0</v>
      </c>
      <c r="M52" s="55">
        <f>[36]GEN!AG52</f>
        <v>0</v>
      </c>
      <c r="N52" s="82">
        <f t="shared" si="0"/>
        <v>5</v>
      </c>
    </row>
    <row r="53" spans="1:14" ht="13.5" thickBot="1" x14ac:dyDescent="0.25">
      <c r="A53" s="91" t="s">
        <v>1</v>
      </c>
      <c r="B53" s="81">
        <f>SUM(B7:B52)</f>
        <v>637</v>
      </c>
      <c r="C53" s="81">
        <f t="shared" ref="C53:M53" si="1">SUM(C7:C52)</f>
        <v>532</v>
      </c>
      <c r="D53" s="81">
        <f t="shared" si="1"/>
        <v>708</v>
      </c>
      <c r="E53" s="81">
        <f t="shared" si="1"/>
        <v>352</v>
      </c>
      <c r="F53" s="81">
        <f t="shared" si="1"/>
        <v>249</v>
      </c>
      <c r="G53" s="81">
        <f t="shared" si="1"/>
        <v>239</v>
      </c>
      <c r="H53" s="81">
        <f t="shared" si="1"/>
        <v>308</v>
      </c>
      <c r="I53" s="81">
        <f t="shared" si="1"/>
        <v>237</v>
      </c>
      <c r="J53" s="81">
        <f t="shared" si="1"/>
        <v>221</v>
      </c>
      <c r="K53" s="81">
        <f t="shared" si="1"/>
        <v>215</v>
      </c>
      <c r="L53" s="81">
        <f t="shared" si="1"/>
        <v>311</v>
      </c>
      <c r="M53" s="81">
        <f t="shared" si="1"/>
        <v>488</v>
      </c>
      <c r="N53" s="94">
        <f>SUM(B53:M53)</f>
        <v>4497</v>
      </c>
    </row>
    <row r="54" spans="1:14" x14ac:dyDescent="0.2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6">
        <f>SUM(B53:M53)</f>
        <v>4497</v>
      </c>
    </row>
    <row r="55" spans="1:14" ht="17.25" customHeight="1" x14ac:dyDescent="0.25">
      <c r="A55" s="98">
        <v>41274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10"/>
    </row>
    <row r="56" spans="1:14" ht="13.5" x14ac:dyDescent="0.25">
      <c r="A56" s="12"/>
      <c r="B56" s="13"/>
      <c r="C56" s="13"/>
      <c r="D56" s="11"/>
      <c r="E56" s="11"/>
      <c r="F56" s="9"/>
      <c r="G56" s="9"/>
      <c r="H56" s="9"/>
      <c r="I56" s="9"/>
      <c r="J56" s="9"/>
      <c r="K56" s="9"/>
      <c r="L56" s="9"/>
      <c r="M56" s="9"/>
      <c r="N56" s="9"/>
    </row>
    <row r="57" spans="1:14" x14ac:dyDescent="0.2">
      <c r="A57" s="12"/>
      <c r="B57" s="14"/>
      <c r="C57" s="14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</row>
    <row r="58" spans="1:14" x14ac:dyDescent="0.2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</row>
    <row r="59" spans="1:14" x14ac:dyDescent="0.2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</row>
    <row r="60" spans="1:14" x14ac:dyDescent="0.2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</row>
    <row r="61" spans="1:14" x14ac:dyDescent="0.2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</row>
  </sheetData>
  <autoFilter ref="A6:O55"/>
  <mergeCells count="1">
    <mergeCell ref="O7:O9"/>
  </mergeCells>
  <printOptions horizontalCentered="1"/>
  <pageMargins left="0.78740157480314965" right="0.78740157480314965" top="0.39370078740157483" bottom="0.59055118110236227" header="0.19685039370078741" footer="0.47244094488188981"/>
  <pageSetup orientation="landscape" r:id="rId1"/>
  <headerFooter alignWithMargins="0">
    <oddHeader>&amp;CPágina &amp;P</oddHeader>
    <oddFooter>&amp;C&amp;P de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1"/>
  <sheetViews>
    <sheetView topLeftCell="A36" zoomScale="110" zoomScaleNormal="110" workbookViewId="0">
      <selection activeCell="A55" sqref="A55"/>
    </sheetView>
  </sheetViews>
  <sheetFormatPr baseColWidth="10" defaultRowHeight="12" x14ac:dyDescent="0.2"/>
  <cols>
    <col min="1" max="1" width="36.28515625" style="1" customWidth="1"/>
    <col min="2" max="2" width="6.42578125" style="1" customWidth="1"/>
    <col min="3" max="4" width="6.5703125" style="1" customWidth="1"/>
    <col min="5" max="5" width="6.7109375" style="1" customWidth="1"/>
    <col min="6" max="7" width="6" style="1" customWidth="1"/>
    <col min="8" max="8" width="6.5703125" style="1" customWidth="1"/>
    <col min="9" max="9" width="5.5703125" style="1" customWidth="1"/>
    <col min="10" max="10" width="6" style="1" customWidth="1"/>
    <col min="11" max="11" width="5.85546875" style="1" customWidth="1"/>
    <col min="12" max="12" width="6.28515625" style="1" customWidth="1"/>
    <col min="13" max="13" width="5.85546875" style="1" customWidth="1"/>
    <col min="14" max="14" width="9" style="1" customWidth="1"/>
    <col min="15" max="16384" width="11.42578125" style="1"/>
  </cols>
  <sheetData>
    <row r="1" spans="1:15" hidden="1" x14ac:dyDescent="0.2"/>
    <row r="2" spans="1:15" hidden="1" x14ac:dyDescent="0.2"/>
    <row r="3" spans="1:15" hidden="1" x14ac:dyDescent="0.2"/>
    <row r="4" spans="1:15" hidden="1" x14ac:dyDescent="0.2"/>
    <row r="5" spans="1:15" hidden="1" x14ac:dyDescent="0.2"/>
    <row r="6" spans="1:15" ht="12.75" x14ac:dyDescent="0.2">
      <c r="A6" s="2" t="s">
        <v>0</v>
      </c>
      <c r="B6" s="2" t="s">
        <v>40</v>
      </c>
      <c r="C6" s="2" t="s">
        <v>41</v>
      </c>
      <c r="D6" s="2" t="s">
        <v>42</v>
      </c>
      <c r="E6" s="2" t="s">
        <v>43</v>
      </c>
      <c r="F6" s="2" t="s">
        <v>44</v>
      </c>
      <c r="G6" s="2" t="s">
        <v>45</v>
      </c>
      <c r="H6" s="2" t="s">
        <v>46</v>
      </c>
      <c r="I6" s="2" t="s">
        <v>47</v>
      </c>
      <c r="J6" s="2" t="s">
        <v>48</v>
      </c>
      <c r="K6" s="2" t="s">
        <v>49</v>
      </c>
      <c r="L6" s="2" t="s">
        <v>50</v>
      </c>
      <c r="M6" s="2" t="s">
        <v>51</v>
      </c>
      <c r="N6" s="49" t="s">
        <v>1</v>
      </c>
    </row>
    <row r="7" spans="1:15" ht="12.75" x14ac:dyDescent="0.2">
      <c r="A7" s="53" t="s">
        <v>222</v>
      </c>
      <c r="B7" s="55">
        <f>[37]GEN!AG7</f>
        <v>277</v>
      </c>
      <c r="C7" s="55">
        <f>[38]GEN!AG7</f>
        <v>280</v>
      </c>
      <c r="D7" s="55">
        <f>[39]GEN!AG7</f>
        <v>452</v>
      </c>
      <c r="E7" s="55">
        <f>[40]GEN!AG7</f>
        <v>160</v>
      </c>
      <c r="F7" s="55">
        <f>[41]GEN!AG7</f>
        <v>15</v>
      </c>
      <c r="G7" s="55">
        <f>[42]GEN!AG7</f>
        <v>2</v>
      </c>
      <c r="H7" s="55">
        <f>[43]GEN!AG7</f>
        <v>0</v>
      </c>
      <c r="I7" s="55">
        <f>[44]GEN!AG7</f>
        <v>2</v>
      </c>
      <c r="J7" s="55">
        <f>[45]GEN!AG7</f>
        <v>0</v>
      </c>
      <c r="K7" s="55">
        <f>[46]GEN!AG7</f>
        <v>0</v>
      </c>
      <c r="L7" s="55">
        <f>[47]GEN!AG7</f>
        <v>3</v>
      </c>
      <c r="M7" s="55">
        <f>[48]GEN!AG7</f>
        <v>64</v>
      </c>
      <c r="N7" s="55">
        <f>SUM(B7:M7)</f>
        <v>1255</v>
      </c>
      <c r="O7" s="100">
        <f>N7+N8+N9</f>
        <v>1573</v>
      </c>
    </row>
    <row r="8" spans="1:15" ht="12.75" x14ac:dyDescent="0.2">
      <c r="A8" s="53" t="s">
        <v>223</v>
      </c>
      <c r="B8" s="55">
        <f>[37]GEN!AG8</f>
        <v>49</v>
      </c>
      <c r="C8" s="55">
        <f>[38]GEN!AG8</f>
        <v>48</v>
      </c>
      <c r="D8" s="55">
        <f>[39]GEN!AG8</f>
        <v>104</v>
      </c>
      <c r="E8" s="55">
        <f>[40]GEN!AG8</f>
        <v>29</v>
      </c>
      <c r="F8" s="55">
        <f>[41]GEN!AG8</f>
        <v>3</v>
      </c>
      <c r="G8" s="55">
        <f>[42]GEN!AG8</f>
        <v>2</v>
      </c>
      <c r="H8" s="55">
        <f>[43]GEN!AG8</f>
        <v>1</v>
      </c>
      <c r="I8" s="55">
        <f>[44]GEN!AG8</f>
        <v>2</v>
      </c>
      <c r="J8" s="55">
        <f>[45]GEN!AG8</f>
        <v>1</v>
      </c>
      <c r="K8" s="55">
        <f>[46]GEN!AG8</f>
        <v>1</v>
      </c>
      <c r="L8" s="55">
        <f>[47]GEN!AG8</f>
        <v>3</v>
      </c>
      <c r="M8" s="55">
        <f>[48]GEN!AG8</f>
        <v>12</v>
      </c>
      <c r="N8" s="55">
        <f t="shared" ref="N8:N52" si="0">SUM(B8:M8)</f>
        <v>255</v>
      </c>
      <c r="O8" s="100"/>
    </row>
    <row r="9" spans="1:15" ht="12.75" x14ac:dyDescent="0.2">
      <c r="A9" s="53" t="s">
        <v>224</v>
      </c>
      <c r="B9" s="55">
        <f>[37]GEN!AG9</f>
        <v>20</v>
      </c>
      <c r="C9" s="55">
        <f>[38]GEN!AG9</f>
        <v>13</v>
      </c>
      <c r="D9" s="55">
        <f>[39]GEN!AG9</f>
        <v>11</v>
      </c>
      <c r="E9" s="55">
        <f>[40]GEN!AG9</f>
        <v>11</v>
      </c>
      <c r="F9" s="55">
        <f>[41]GEN!AG9</f>
        <v>3</v>
      </c>
      <c r="G9" s="55">
        <f>[42]GEN!AG9</f>
        <v>0</v>
      </c>
      <c r="H9" s="55">
        <f>[43]GEN!AG9</f>
        <v>0</v>
      </c>
      <c r="I9" s="55">
        <f>[44]GEN!AG9</f>
        <v>0</v>
      </c>
      <c r="J9" s="55">
        <f>[45]GEN!AG9</f>
        <v>0</v>
      </c>
      <c r="K9" s="55">
        <f>[46]GEN!AG9</f>
        <v>1</v>
      </c>
      <c r="L9" s="55">
        <f>[47]GEN!AG9</f>
        <v>1</v>
      </c>
      <c r="M9" s="55">
        <f>[48]GEN!AG9</f>
        <v>3</v>
      </c>
      <c r="N9" s="55">
        <f t="shared" si="0"/>
        <v>63</v>
      </c>
      <c r="O9" s="100"/>
    </row>
    <row r="10" spans="1:15" ht="12.75" x14ac:dyDescent="0.2">
      <c r="A10" s="56" t="s">
        <v>267</v>
      </c>
      <c r="B10" s="55">
        <f>[37]GEN!AG10</f>
        <v>20</v>
      </c>
      <c r="C10" s="55">
        <f>[38]GEN!AG10</f>
        <v>14</v>
      </c>
      <c r="D10" s="55">
        <f>[39]GEN!AG10</f>
        <v>9</v>
      </c>
      <c r="E10" s="55">
        <f>[40]GEN!AG10</f>
        <v>10</v>
      </c>
      <c r="F10" s="55">
        <f>[41]GEN!AG10</f>
        <v>11</v>
      </c>
      <c r="G10" s="55">
        <f>[42]GEN!AG10</f>
        <v>11</v>
      </c>
      <c r="H10" s="55">
        <f>[43]GEN!AG10</f>
        <v>9</v>
      </c>
      <c r="I10" s="55">
        <f>[44]GEN!AG10</f>
        <v>18</v>
      </c>
      <c r="J10" s="55">
        <f>[45]GEN!AG10</f>
        <v>7</v>
      </c>
      <c r="K10" s="55">
        <f>[46]GEN!AG10</f>
        <v>21</v>
      </c>
      <c r="L10" s="55">
        <f>[47]GEN!AG10</f>
        <v>12</v>
      </c>
      <c r="M10" s="55">
        <f>[48]GEN!AG10</f>
        <v>15</v>
      </c>
      <c r="N10" s="55">
        <f t="shared" si="0"/>
        <v>157</v>
      </c>
    </row>
    <row r="11" spans="1:15" ht="12.75" x14ac:dyDescent="0.2">
      <c r="A11" s="57" t="s">
        <v>275</v>
      </c>
      <c r="B11" s="55">
        <f>[37]GEN!AG11</f>
        <v>39</v>
      </c>
      <c r="C11" s="55">
        <f>[38]GEN!AG11</f>
        <v>33</v>
      </c>
      <c r="D11" s="55">
        <f>[39]GEN!AG11</f>
        <v>45</v>
      </c>
      <c r="E11" s="55">
        <f>[40]GEN!AG11</f>
        <v>31</v>
      </c>
      <c r="F11" s="55">
        <f>[41]GEN!AG11</f>
        <v>21</v>
      </c>
      <c r="G11" s="55">
        <f>[42]GEN!AG11</f>
        <v>24</v>
      </c>
      <c r="H11" s="55">
        <f>[43]GEN!AG11</f>
        <v>24</v>
      </c>
      <c r="I11" s="55">
        <f>[44]GEN!AG11</f>
        <v>35</v>
      </c>
      <c r="J11" s="55">
        <f>[45]GEN!AG11</f>
        <v>14</v>
      </c>
      <c r="K11" s="55">
        <f>[46]GEN!AG11</f>
        <v>19</v>
      </c>
      <c r="L11" s="55">
        <f>[47]GEN!AG11</f>
        <v>18</v>
      </c>
      <c r="M11" s="55">
        <f>[48]GEN!AG11</f>
        <v>41</v>
      </c>
      <c r="N11" s="2">
        <f t="shared" si="0"/>
        <v>344</v>
      </c>
    </row>
    <row r="12" spans="1:15" ht="12.75" x14ac:dyDescent="0.2">
      <c r="A12" s="57" t="s">
        <v>229</v>
      </c>
      <c r="B12" s="55">
        <f>[37]GEN!AG12</f>
        <v>6</v>
      </c>
      <c r="C12" s="55">
        <f>[38]GEN!AG12</f>
        <v>4</v>
      </c>
      <c r="D12" s="55">
        <f>[39]GEN!AG12</f>
        <v>4</v>
      </c>
      <c r="E12" s="55">
        <f>[40]GEN!AG12</f>
        <v>6</v>
      </c>
      <c r="F12" s="55">
        <f>[41]GEN!AG12</f>
        <v>11</v>
      </c>
      <c r="G12" s="55">
        <f>[42]GEN!AG12</f>
        <v>8</v>
      </c>
      <c r="H12" s="55">
        <f>[43]GEN!AG12</f>
        <v>11</v>
      </c>
      <c r="I12" s="55">
        <f>[44]GEN!AG12</f>
        <v>4</v>
      </c>
      <c r="J12" s="55">
        <f>[45]GEN!AG12</f>
        <v>6</v>
      </c>
      <c r="K12" s="55">
        <f>[46]GEN!AG12</f>
        <v>6</v>
      </c>
      <c r="L12" s="55">
        <f>[47]GEN!AG12</f>
        <v>10</v>
      </c>
      <c r="M12" s="55">
        <f>[48]GEN!AG12</f>
        <v>4</v>
      </c>
      <c r="N12" s="2">
        <f t="shared" si="0"/>
        <v>80</v>
      </c>
    </row>
    <row r="13" spans="1:15" ht="12" customHeight="1" x14ac:dyDescent="0.2">
      <c r="A13" s="56" t="s">
        <v>230</v>
      </c>
      <c r="B13" s="55">
        <f>[37]GEN!AG13</f>
        <v>1</v>
      </c>
      <c r="C13" s="55">
        <f>[38]GEN!AG13</f>
        <v>1</v>
      </c>
      <c r="D13" s="55">
        <f>[39]GEN!AG13</f>
        <v>3</v>
      </c>
      <c r="E13" s="55">
        <f>[40]GEN!AG13</f>
        <v>0</v>
      </c>
      <c r="F13" s="55">
        <f>[41]GEN!AG13</f>
        <v>0</v>
      </c>
      <c r="G13" s="55">
        <f>[42]GEN!AG13</f>
        <v>2</v>
      </c>
      <c r="H13" s="55">
        <f>[43]GEN!AG13</f>
        <v>1</v>
      </c>
      <c r="I13" s="55">
        <f>[44]GEN!AG13</f>
        <v>3</v>
      </c>
      <c r="J13" s="55">
        <f>[45]GEN!AG13</f>
        <v>0</v>
      </c>
      <c r="K13" s="55">
        <f>[46]GEN!AG13</f>
        <v>0</v>
      </c>
      <c r="L13" s="55">
        <f>[47]GEN!AG13</f>
        <v>3</v>
      </c>
      <c r="M13" s="55">
        <f>[48]GEN!AG13</f>
        <v>0</v>
      </c>
      <c r="N13" s="2">
        <f t="shared" si="0"/>
        <v>14</v>
      </c>
    </row>
    <row r="14" spans="1:15" ht="12.75" x14ac:dyDescent="0.2">
      <c r="A14" s="78" t="s">
        <v>114</v>
      </c>
      <c r="B14" s="55">
        <f>[37]GEN!AG14</f>
        <v>0</v>
      </c>
      <c r="C14" s="55">
        <f>[38]GEN!AG14</f>
        <v>0</v>
      </c>
      <c r="D14" s="55">
        <f>[39]GEN!AG14</f>
        <v>0</v>
      </c>
      <c r="E14" s="55">
        <f>[40]GEN!AG14</f>
        <v>0</v>
      </c>
      <c r="F14" s="55">
        <f>[41]GEN!AG14</f>
        <v>0</v>
      </c>
      <c r="G14" s="55">
        <f>[42]GEN!AG14</f>
        <v>0</v>
      </c>
      <c r="H14" s="55">
        <f>[43]GEN!AG14</f>
        <v>0</v>
      </c>
      <c r="I14" s="55">
        <f>[44]GEN!AG14</f>
        <v>0</v>
      </c>
      <c r="J14" s="55">
        <f>[45]GEN!AG14</f>
        <v>0</v>
      </c>
      <c r="K14" s="55">
        <f>[46]GEN!AG14</f>
        <v>0</v>
      </c>
      <c r="L14" s="55">
        <f>[47]GEN!AG14</f>
        <v>0</v>
      </c>
      <c r="M14" s="55">
        <f>[48]GEN!AG14</f>
        <v>0</v>
      </c>
      <c r="N14" s="2">
        <f t="shared" si="0"/>
        <v>0</v>
      </c>
    </row>
    <row r="15" spans="1:15" ht="12.75" x14ac:dyDescent="0.2">
      <c r="A15" s="56" t="s">
        <v>257</v>
      </c>
      <c r="B15" s="55">
        <f>[37]GEN!AG15</f>
        <v>0</v>
      </c>
      <c r="C15" s="55">
        <f>[38]GEN!AG15</f>
        <v>0</v>
      </c>
      <c r="D15" s="55">
        <f>[39]GEN!AG15</f>
        <v>0</v>
      </c>
      <c r="E15" s="55">
        <f>[40]GEN!AG15</f>
        <v>3</v>
      </c>
      <c r="F15" s="55">
        <f>[41]GEN!AG15</f>
        <v>1</v>
      </c>
      <c r="G15" s="55">
        <f>[42]GEN!AG15</f>
        <v>0</v>
      </c>
      <c r="H15" s="55">
        <f>[43]GEN!AG15</f>
        <v>1</v>
      </c>
      <c r="I15" s="55">
        <f>[44]GEN!AG15</f>
        <v>0</v>
      </c>
      <c r="J15" s="55">
        <f>[45]GEN!AG15</f>
        <v>0</v>
      </c>
      <c r="K15" s="55">
        <f>[46]GEN!AG15</f>
        <v>0</v>
      </c>
      <c r="L15" s="55">
        <f>[47]GEN!AG15</f>
        <v>1</v>
      </c>
      <c r="M15" s="55">
        <f>[48]GEN!AG15</f>
        <v>0</v>
      </c>
      <c r="N15" s="2">
        <f t="shared" si="0"/>
        <v>6</v>
      </c>
    </row>
    <row r="16" spans="1:15" ht="12.75" x14ac:dyDescent="0.2">
      <c r="A16" s="56" t="s">
        <v>231</v>
      </c>
      <c r="B16" s="55">
        <f>[37]GEN!AG16</f>
        <v>3</v>
      </c>
      <c r="C16" s="55">
        <f>[38]GEN!AG16</f>
        <v>1</v>
      </c>
      <c r="D16" s="55">
        <f>[39]GEN!AG16</f>
        <v>1</v>
      </c>
      <c r="E16" s="55">
        <f>[40]GEN!AG16</f>
        <v>3</v>
      </c>
      <c r="F16" s="55">
        <f>[41]GEN!AG16</f>
        <v>2</v>
      </c>
      <c r="G16" s="55">
        <f>[42]GEN!AG16</f>
        <v>1</v>
      </c>
      <c r="H16" s="55">
        <f>[43]GEN!AG16</f>
        <v>1</v>
      </c>
      <c r="I16" s="55">
        <f>[44]GEN!AG16</f>
        <v>1</v>
      </c>
      <c r="J16" s="55">
        <f>[45]GEN!AG16</f>
        <v>3</v>
      </c>
      <c r="K16" s="55">
        <f>[46]GEN!AG16</f>
        <v>0</v>
      </c>
      <c r="L16" s="55">
        <f>[47]GEN!AG16</f>
        <v>3</v>
      </c>
      <c r="M16" s="55">
        <f>[48]GEN!AG16</f>
        <v>0</v>
      </c>
      <c r="N16" s="2">
        <f t="shared" si="0"/>
        <v>19</v>
      </c>
    </row>
    <row r="17" spans="1:14" ht="12.75" x14ac:dyDescent="0.2">
      <c r="A17" s="59" t="s">
        <v>265</v>
      </c>
      <c r="B17" s="55">
        <f>[37]GEN!AG17</f>
        <v>1</v>
      </c>
      <c r="C17" s="55">
        <f>[38]GEN!AG17</f>
        <v>0</v>
      </c>
      <c r="D17" s="55">
        <f>[39]GEN!AG17</f>
        <v>0</v>
      </c>
      <c r="E17" s="55">
        <f>[40]GEN!AG17</f>
        <v>0</v>
      </c>
      <c r="F17" s="55">
        <f>[41]GEN!AG17</f>
        <v>0</v>
      </c>
      <c r="G17" s="55">
        <f>[42]GEN!AG17</f>
        <v>0</v>
      </c>
      <c r="H17" s="55">
        <f>[43]GEN!AG17</f>
        <v>0</v>
      </c>
      <c r="I17" s="55">
        <f>[44]GEN!AG17</f>
        <v>0</v>
      </c>
      <c r="J17" s="55">
        <f>[45]GEN!AG17</f>
        <v>0</v>
      </c>
      <c r="K17" s="55">
        <f>[46]GEN!AG17</f>
        <v>0</v>
      </c>
      <c r="L17" s="55">
        <f>[47]GEN!AG17</f>
        <v>0</v>
      </c>
      <c r="M17" s="55">
        <f>[48]GEN!AG17</f>
        <v>0</v>
      </c>
      <c r="N17" s="2">
        <f t="shared" si="0"/>
        <v>1</v>
      </c>
    </row>
    <row r="18" spans="1:14" ht="12.75" x14ac:dyDescent="0.2">
      <c r="A18" s="57" t="s">
        <v>233</v>
      </c>
      <c r="B18" s="55">
        <f>[37]GEN!AG18</f>
        <v>8</v>
      </c>
      <c r="C18" s="55">
        <f>[38]GEN!AG18</f>
        <v>7</v>
      </c>
      <c r="D18" s="55">
        <f>[39]GEN!AG18</f>
        <v>11</v>
      </c>
      <c r="E18" s="55">
        <f>[40]GEN!AG18</f>
        <v>2</v>
      </c>
      <c r="F18" s="55">
        <f>[41]GEN!AG18</f>
        <v>6</v>
      </c>
      <c r="G18" s="55">
        <f>[42]GEN!AG18</f>
        <v>2</v>
      </c>
      <c r="H18" s="55">
        <f>[43]GEN!AG18</f>
        <v>3</v>
      </c>
      <c r="I18" s="55">
        <f>[44]GEN!AG18</f>
        <v>3</v>
      </c>
      <c r="J18" s="55">
        <f>[45]GEN!AG18</f>
        <v>0</v>
      </c>
      <c r="K18" s="55">
        <f>[46]GEN!AG18</f>
        <v>2</v>
      </c>
      <c r="L18" s="55">
        <f>[47]GEN!AG18</f>
        <v>1</v>
      </c>
      <c r="M18" s="55">
        <f>[48]GEN!AG18</f>
        <v>0</v>
      </c>
      <c r="N18" s="2">
        <f t="shared" si="0"/>
        <v>45</v>
      </c>
    </row>
    <row r="19" spans="1:14" ht="12.75" x14ac:dyDescent="0.2">
      <c r="A19" s="75" t="s">
        <v>276</v>
      </c>
      <c r="B19" s="55">
        <f>[37]GEN!AG19</f>
        <v>0</v>
      </c>
      <c r="C19" s="55">
        <f>[38]GEN!AG19</f>
        <v>0</v>
      </c>
      <c r="D19" s="55">
        <f>[39]GEN!AG19</f>
        <v>0</v>
      </c>
      <c r="E19" s="55">
        <f>[40]GEN!AG19</f>
        <v>0</v>
      </c>
      <c r="F19" s="55">
        <f>[41]GEN!AG19</f>
        <v>0</v>
      </c>
      <c r="G19" s="55">
        <f>[42]GEN!AG19</f>
        <v>0</v>
      </c>
      <c r="H19" s="55">
        <f>[43]GEN!AG19</f>
        <v>1</v>
      </c>
      <c r="I19" s="55">
        <f>[44]GEN!AG19</f>
        <v>0</v>
      </c>
      <c r="J19" s="55">
        <f>[45]GEN!AG19</f>
        <v>1</v>
      </c>
      <c r="K19" s="55">
        <f>[46]GEN!AG19</f>
        <v>3</v>
      </c>
      <c r="L19" s="55">
        <f>[47]GEN!AG19</f>
        <v>0</v>
      </c>
      <c r="M19" s="55">
        <f>[48]GEN!AG19</f>
        <v>0</v>
      </c>
      <c r="N19" s="2">
        <f t="shared" si="0"/>
        <v>5</v>
      </c>
    </row>
    <row r="20" spans="1:14" ht="12.75" x14ac:dyDescent="0.2">
      <c r="A20" s="56" t="s">
        <v>234</v>
      </c>
      <c r="B20" s="55">
        <f>[37]GEN!AG20</f>
        <v>0</v>
      </c>
      <c r="C20" s="55">
        <f>[38]GEN!AG20</f>
        <v>0</v>
      </c>
      <c r="D20" s="55">
        <f>[39]GEN!AG20</f>
        <v>1</v>
      </c>
      <c r="E20" s="55">
        <f>[40]GEN!AG20</f>
        <v>0</v>
      </c>
      <c r="F20" s="55">
        <f>[41]GEN!AG20</f>
        <v>0</v>
      </c>
      <c r="G20" s="55">
        <f>[42]GEN!AG20</f>
        <v>1</v>
      </c>
      <c r="H20" s="55">
        <f>[43]GEN!AG20</f>
        <v>0</v>
      </c>
      <c r="I20" s="55">
        <f>[44]GEN!AG20</f>
        <v>0</v>
      </c>
      <c r="J20" s="55">
        <f>[45]GEN!AG20</f>
        <v>2</v>
      </c>
      <c r="K20" s="55">
        <f>[46]GEN!AG20</f>
        <v>0</v>
      </c>
      <c r="L20" s="55">
        <f>[47]GEN!AG20</f>
        <v>0</v>
      </c>
      <c r="M20" s="55">
        <f>[48]GEN!AG20</f>
        <v>0</v>
      </c>
      <c r="N20" s="2">
        <f t="shared" si="0"/>
        <v>4</v>
      </c>
    </row>
    <row r="21" spans="1:14" ht="12.75" x14ac:dyDescent="0.2">
      <c r="A21" s="56" t="s">
        <v>274</v>
      </c>
      <c r="B21" s="55">
        <f>[37]GEN!AG21</f>
        <v>1</v>
      </c>
      <c r="C21" s="55">
        <f>[38]GEN!AG21</f>
        <v>0</v>
      </c>
      <c r="D21" s="55">
        <f>[39]GEN!AG21</f>
        <v>0</v>
      </c>
      <c r="E21" s="55">
        <f>[40]GEN!AG21</f>
        <v>0</v>
      </c>
      <c r="F21" s="55">
        <f>[41]GEN!AG21</f>
        <v>0</v>
      </c>
      <c r="G21" s="55">
        <f>[42]GEN!AG21</f>
        <v>0</v>
      </c>
      <c r="H21" s="55">
        <f>[43]GEN!AG21</f>
        <v>0</v>
      </c>
      <c r="I21" s="55">
        <f>[44]GEN!AG21</f>
        <v>0</v>
      </c>
      <c r="J21" s="55">
        <f>[45]GEN!AG21</f>
        <v>0</v>
      </c>
      <c r="K21" s="55">
        <f>[46]GEN!AG21</f>
        <v>0</v>
      </c>
      <c r="L21" s="55">
        <f>[47]GEN!AG21</f>
        <v>0</v>
      </c>
      <c r="M21" s="55">
        <f>[48]GEN!AG21</f>
        <v>0</v>
      </c>
      <c r="N21" s="2">
        <f t="shared" si="0"/>
        <v>1</v>
      </c>
    </row>
    <row r="22" spans="1:14" ht="12.75" x14ac:dyDescent="0.2">
      <c r="A22" s="78" t="s">
        <v>235</v>
      </c>
      <c r="B22" s="55">
        <f>[37]GEN!AG22</f>
        <v>1</v>
      </c>
      <c r="C22" s="55">
        <f>[38]GEN!AG22</f>
        <v>0</v>
      </c>
      <c r="D22" s="55">
        <f>[39]GEN!AG22</f>
        <v>0</v>
      </c>
      <c r="E22" s="55">
        <f>[40]GEN!AG22</f>
        <v>0</v>
      </c>
      <c r="F22" s="55">
        <f>[41]GEN!AG22</f>
        <v>0</v>
      </c>
      <c r="G22" s="55">
        <f>[42]GEN!AG22</f>
        <v>0</v>
      </c>
      <c r="H22" s="55">
        <f>[43]GEN!AG22</f>
        <v>0</v>
      </c>
      <c r="I22" s="55">
        <f>[44]GEN!AG22</f>
        <v>0</v>
      </c>
      <c r="J22" s="55">
        <f>[45]GEN!AG22</f>
        <v>0</v>
      </c>
      <c r="K22" s="55">
        <f>[46]GEN!AG22</f>
        <v>0</v>
      </c>
      <c r="L22" s="55">
        <f>[47]GEN!AG22</f>
        <v>0</v>
      </c>
      <c r="M22" s="55">
        <f>[48]GEN!AG22</f>
        <v>0</v>
      </c>
      <c r="N22" s="2">
        <f t="shared" si="0"/>
        <v>1</v>
      </c>
    </row>
    <row r="23" spans="1:14" ht="12.75" x14ac:dyDescent="0.2">
      <c r="A23" s="78" t="s">
        <v>236</v>
      </c>
      <c r="B23" s="55">
        <f>[37]GEN!AG23</f>
        <v>1</v>
      </c>
      <c r="C23" s="55">
        <f>[38]GEN!AG23</f>
        <v>0</v>
      </c>
      <c r="D23" s="55">
        <f>[39]GEN!AG23</f>
        <v>1</v>
      </c>
      <c r="E23" s="55">
        <f>[40]GEN!AG23</f>
        <v>1</v>
      </c>
      <c r="F23" s="55">
        <f>[41]GEN!AG23</f>
        <v>0</v>
      </c>
      <c r="G23" s="55">
        <f>[42]GEN!AG23</f>
        <v>0</v>
      </c>
      <c r="H23" s="55">
        <f>[43]GEN!AG23</f>
        <v>0</v>
      </c>
      <c r="I23" s="55">
        <f>[44]GEN!AG23</f>
        <v>1</v>
      </c>
      <c r="J23" s="55">
        <f>[45]GEN!AG23</f>
        <v>0</v>
      </c>
      <c r="K23" s="55">
        <f>[46]GEN!AG23</f>
        <v>0</v>
      </c>
      <c r="L23" s="55">
        <f>[47]GEN!AG23</f>
        <v>1</v>
      </c>
      <c r="M23" s="55">
        <f>[48]GEN!AG23</f>
        <v>0</v>
      </c>
      <c r="N23" s="2">
        <f t="shared" si="0"/>
        <v>5</v>
      </c>
    </row>
    <row r="24" spans="1:14" ht="12.75" x14ac:dyDescent="0.2">
      <c r="A24" s="78" t="s">
        <v>258</v>
      </c>
      <c r="B24" s="55">
        <f>[37]GEN!AG24</f>
        <v>0</v>
      </c>
      <c r="C24" s="55">
        <f>[38]GEN!AG24</f>
        <v>0</v>
      </c>
      <c r="D24" s="55">
        <f>[39]GEN!AG24</f>
        <v>0</v>
      </c>
      <c r="E24" s="55">
        <f>[40]GEN!AG24</f>
        <v>0</v>
      </c>
      <c r="F24" s="55">
        <f>[41]GEN!AG24</f>
        <v>0</v>
      </c>
      <c r="G24" s="55">
        <f>[42]GEN!AG24</f>
        <v>0</v>
      </c>
      <c r="H24" s="55">
        <f>[43]GEN!AG24</f>
        <v>0</v>
      </c>
      <c r="I24" s="55">
        <f>[44]GEN!AG24</f>
        <v>0</v>
      </c>
      <c r="J24" s="55">
        <f>[45]GEN!AG24</f>
        <v>0</v>
      </c>
      <c r="K24" s="55">
        <f>[46]GEN!AG24</f>
        <v>0</v>
      </c>
      <c r="L24" s="55">
        <f>[47]GEN!AG24</f>
        <v>0</v>
      </c>
      <c r="M24" s="55">
        <f>[48]GEN!AG24</f>
        <v>0</v>
      </c>
      <c r="N24" s="2">
        <f t="shared" si="0"/>
        <v>0</v>
      </c>
    </row>
    <row r="25" spans="1:14" ht="12.75" x14ac:dyDescent="0.2">
      <c r="A25" s="78" t="s">
        <v>237</v>
      </c>
      <c r="B25" s="55">
        <f>[37]GEN!AG25</f>
        <v>5</v>
      </c>
      <c r="C25" s="55">
        <f>[38]GEN!AG25</f>
        <v>5</v>
      </c>
      <c r="D25" s="55">
        <f>[39]GEN!AG25</f>
        <v>6</v>
      </c>
      <c r="E25" s="55">
        <f>[40]GEN!AG25</f>
        <v>3</v>
      </c>
      <c r="F25" s="55">
        <f>[41]GEN!AG25</f>
        <v>5</v>
      </c>
      <c r="G25" s="55">
        <f>[42]GEN!AG25</f>
        <v>2</v>
      </c>
      <c r="H25" s="55">
        <f>[43]GEN!AG25</f>
        <v>10</v>
      </c>
      <c r="I25" s="55">
        <f>[44]GEN!AG25</f>
        <v>3</v>
      </c>
      <c r="J25" s="55">
        <f>[45]GEN!AG25</f>
        <v>2</v>
      </c>
      <c r="K25" s="55">
        <f>[46]GEN!AG25</f>
        <v>4</v>
      </c>
      <c r="L25" s="55">
        <f>[47]GEN!AG25</f>
        <v>7</v>
      </c>
      <c r="M25" s="55">
        <f>[48]GEN!AG25</f>
        <v>1</v>
      </c>
      <c r="N25" s="2">
        <f t="shared" si="0"/>
        <v>53</v>
      </c>
    </row>
    <row r="26" spans="1:14" ht="12.75" x14ac:dyDescent="0.2">
      <c r="A26" s="78" t="s">
        <v>273</v>
      </c>
      <c r="B26" s="55">
        <f>[37]GEN!AG26</f>
        <v>4</v>
      </c>
      <c r="C26" s="55">
        <f>[38]GEN!AG26</f>
        <v>1</v>
      </c>
      <c r="D26" s="55">
        <f>[39]GEN!AG26</f>
        <v>3</v>
      </c>
      <c r="E26" s="55">
        <f>[40]GEN!AG26</f>
        <v>0</v>
      </c>
      <c r="F26" s="55">
        <f>[41]GEN!AG26</f>
        <v>1</v>
      </c>
      <c r="G26" s="55">
        <f>[42]GEN!AG26</f>
        <v>0</v>
      </c>
      <c r="H26" s="55">
        <f>[43]GEN!AG26</f>
        <v>1</v>
      </c>
      <c r="I26" s="55">
        <f>[44]GEN!AG26</f>
        <v>3</v>
      </c>
      <c r="J26" s="55">
        <f>[45]GEN!AG26</f>
        <v>0</v>
      </c>
      <c r="K26" s="55">
        <f>[46]GEN!AG26</f>
        <v>0</v>
      </c>
      <c r="L26" s="55">
        <f>[47]GEN!AG26</f>
        <v>2</v>
      </c>
      <c r="M26" s="55">
        <f>[48]GEN!AG26</f>
        <v>1</v>
      </c>
      <c r="N26" s="2">
        <f t="shared" si="0"/>
        <v>16</v>
      </c>
    </row>
    <row r="27" spans="1:14" ht="12.75" x14ac:dyDescent="0.2">
      <c r="A27" s="78" t="s">
        <v>239</v>
      </c>
      <c r="B27" s="55">
        <f>[37]GEN!AG27</f>
        <v>0</v>
      </c>
      <c r="C27" s="55">
        <f>[38]GEN!AG27</f>
        <v>0</v>
      </c>
      <c r="D27" s="55">
        <f>[39]GEN!AG27</f>
        <v>0</v>
      </c>
      <c r="E27" s="55">
        <f>[40]GEN!AG27</f>
        <v>0</v>
      </c>
      <c r="F27" s="55">
        <f>[41]GEN!AG27</f>
        <v>0</v>
      </c>
      <c r="G27" s="55">
        <f>[42]GEN!AG27</f>
        <v>0</v>
      </c>
      <c r="H27" s="55">
        <f>[43]GEN!AG27</f>
        <v>0</v>
      </c>
      <c r="I27" s="55">
        <f>[44]GEN!AG27</f>
        <v>0</v>
      </c>
      <c r="J27" s="55">
        <f>[45]GEN!AG27</f>
        <v>0</v>
      </c>
      <c r="K27" s="55">
        <f>[46]GEN!AG27</f>
        <v>0</v>
      </c>
      <c r="L27" s="55">
        <f>[47]GEN!AG27</f>
        <v>0</v>
      </c>
      <c r="M27" s="55">
        <f>[48]GEN!AG27</f>
        <v>0</v>
      </c>
      <c r="N27" s="2">
        <f t="shared" si="0"/>
        <v>0</v>
      </c>
    </row>
    <row r="28" spans="1:14" ht="12.75" x14ac:dyDescent="0.2">
      <c r="A28" s="78" t="s">
        <v>241</v>
      </c>
      <c r="B28" s="55">
        <f>[37]GEN!AG28</f>
        <v>0</v>
      </c>
      <c r="C28" s="55">
        <f>[38]GEN!AG28</f>
        <v>0</v>
      </c>
      <c r="D28" s="55">
        <f>[39]GEN!AG28</f>
        <v>0</v>
      </c>
      <c r="E28" s="55">
        <f>[40]GEN!AG28</f>
        <v>0</v>
      </c>
      <c r="F28" s="55">
        <f>[41]GEN!AG28</f>
        <v>1</v>
      </c>
      <c r="G28" s="55">
        <f>[42]GEN!AG28</f>
        <v>1</v>
      </c>
      <c r="H28" s="55">
        <f>[43]GEN!AG28</f>
        <v>0</v>
      </c>
      <c r="I28" s="55">
        <f>[44]GEN!AG28</f>
        <v>0</v>
      </c>
      <c r="J28" s="55">
        <f>[45]GEN!AG28</f>
        <v>0</v>
      </c>
      <c r="K28" s="55">
        <f>[46]GEN!AG28</f>
        <v>0</v>
      </c>
      <c r="L28" s="55">
        <f>[47]GEN!AG28</f>
        <v>0</v>
      </c>
      <c r="M28" s="55">
        <f>[48]GEN!AG28</f>
        <v>1</v>
      </c>
      <c r="N28" s="2">
        <f t="shared" si="0"/>
        <v>3</v>
      </c>
    </row>
    <row r="29" spans="1:14" ht="12.75" x14ac:dyDescent="0.2">
      <c r="A29" s="78" t="s">
        <v>259</v>
      </c>
      <c r="B29" s="55">
        <f>[37]GEN!AG29</f>
        <v>0</v>
      </c>
      <c r="C29" s="55">
        <f>[38]GEN!AG29</f>
        <v>1</v>
      </c>
      <c r="D29" s="55">
        <f>[39]GEN!AG29</f>
        <v>0</v>
      </c>
      <c r="E29" s="55">
        <f>[40]GEN!AG29</f>
        <v>0</v>
      </c>
      <c r="F29" s="55">
        <f>[41]GEN!AG29</f>
        <v>0</v>
      </c>
      <c r="G29" s="55">
        <f>[42]GEN!AG29</f>
        <v>0</v>
      </c>
      <c r="H29" s="55">
        <f>[43]GEN!AG29</f>
        <v>0</v>
      </c>
      <c r="I29" s="55">
        <f>[44]GEN!AG29</f>
        <v>0</v>
      </c>
      <c r="J29" s="55">
        <f>[45]GEN!AG29</f>
        <v>0</v>
      </c>
      <c r="K29" s="55">
        <f>[46]GEN!AG29</f>
        <v>0</v>
      </c>
      <c r="L29" s="55">
        <f>[47]GEN!AG29</f>
        <v>0</v>
      </c>
      <c r="M29" s="55">
        <f>[48]GEN!AG29</f>
        <v>0</v>
      </c>
      <c r="N29" s="2">
        <f t="shared" si="0"/>
        <v>1</v>
      </c>
    </row>
    <row r="30" spans="1:14" ht="12.75" x14ac:dyDescent="0.2">
      <c r="A30" s="59" t="s">
        <v>242</v>
      </c>
      <c r="B30" s="55">
        <f>[37]GEN!AG30</f>
        <v>3</v>
      </c>
      <c r="C30" s="55">
        <f>[38]GEN!AG30</f>
        <v>2</v>
      </c>
      <c r="D30" s="55">
        <f>[39]GEN!AG30</f>
        <v>8</v>
      </c>
      <c r="E30" s="55">
        <f>[40]GEN!AG30</f>
        <v>1</v>
      </c>
      <c r="F30" s="55">
        <f>[41]GEN!AG30</f>
        <v>4</v>
      </c>
      <c r="G30" s="55">
        <f>[42]GEN!AG30</f>
        <v>0</v>
      </c>
      <c r="H30" s="55">
        <f>[43]GEN!AG30</f>
        <v>0</v>
      </c>
      <c r="I30" s="55">
        <f>[44]GEN!AG30</f>
        <v>0</v>
      </c>
      <c r="J30" s="55">
        <f>[45]GEN!AG30</f>
        <v>0</v>
      </c>
      <c r="K30" s="55">
        <f>[46]GEN!AG30</f>
        <v>0</v>
      </c>
      <c r="L30" s="55">
        <f>[47]GEN!AG30</f>
        <v>1</v>
      </c>
      <c r="M30" s="55">
        <f>[48]GEN!AG30</f>
        <v>0</v>
      </c>
      <c r="N30" s="2">
        <f t="shared" si="0"/>
        <v>19</v>
      </c>
    </row>
    <row r="31" spans="1:14" ht="12.75" x14ac:dyDescent="0.2">
      <c r="A31" s="97" t="s">
        <v>243</v>
      </c>
      <c r="B31" s="55">
        <f>[37]GEN!AG31</f>
        <v>0</v>
      </c>
      <c r="C31" s="55">
        <f>[38]GEN!AG31</f>
        <v>0</v>
      </c>
      <c r="D31" s="55">
        <f>[39]GEN!AG31</f>
        <v>0</v>
      </c>
      <c r="E31" s="55">
        <f>[40]GEN!AG31</f>
        <v>1</v>
      </c>
      <c r="F31" s="55">
        <f>[41]GEN!AG31</f>
        <v>1</v>
      </c>
      <c r="G31" s="55">
        <f>[42]GEN!AG31</f>
        <v>0</v>
      </c>
      <c r="H31" s="55">
        <f>[43]GEN!AG31</f>
        <v>0</v>
      </c>
      <c r="I31" s="55">
        <f>[44]GEN!AG31</f>
        <v>0</v>
      </c>
      <c r="J31" s="55">
        <f>[45]GEN!AG31</f>
        <v>0</v>
      </c>
      <c r="K31" s="55">
        <f>[46]GEN!AG31</f>
        <v>0</v>
      </c>
      <c r="L31" s="55">
        <f>[47]GEN!AG31</f>
        <v>0</v>
      </c>
      <c r="M31" s="55">
        <f>[48]GEN!AG31</f>
        <v>0</v>
      </c>
      <c r="N31" s="2">
        <f t="shared" si="0"/>
        <v>2</v>
      </c>
    </row>
    <row r="32" spans="1:14" ht="12.75" x14ac:dyDescent="0.2">
      <c r="A32" s="65" t="s">
        <v>244</v>
      </c>
      <c r="B32" s="55">
        <f>[37]GEN!AG32</f>
        <v>5</v>
      </c>
      <c r="C32" s="55">
        <f>[38]GEN!AG32</f>
        <v>1</v>
      </c>
      <c r="D32" s="55">
        <f>[39]GEN!AG32</f>
        <v>8</v>
      </c>
      <c r="E32" s="55">
        <f>[40]GEN!AG32</f>
        <v>7</v>
      </c>
      <c r="F32" s="55">
        <f>[41]GEN!AG32</f>
        <v>15</v>
      </c>
      <c r="G32" s="55">
        <f>[42]GEN!AG32</f>
        <v>19</v>
      </c>
      <c r="H32" s="55">
        <f>[43]GEN!AG32</f>
        <v>27</v>
      </c>
      <c r="I32" s="55">
        <f>[44]GEN!AG32</f>
        <v>24</v>
      </c>
      <c r="J32" s="55">
        <f>[45]GEN!AG32</f>
        <v>16</v>
      </c>
      <c r="K32" s="55">
        <f>[46]GEN!AG32</f>
        <v>15</v>
      </c>
      <c r="L32" s="55">
        <f>[47]GEN!AG32</f>
        <v>10</v>
      </c>
      <c r="M32" s="55">
        <f>[48]GEN!AG32</f>
        <v>4</v>
      </c>
      <c r="N32" s="2">
        <f t="shared" si="0"/>
        <v>151</v>
      </c>
    </row>
    <row r="33" spans="1:32" ht="12.75" x14ac:dyDescent="0.2">
      <c r="A33" s="59" t="s">
        <v>264</v>
      </c>
      <c r="B33" s="55">
        <f>[37]GEN!AG33</f>
        <v>27</v>
      </c>
      <c r="C33" s="55">
        <f>[38]GEN!AG33</f>
        <v>25</v>
      </c>
      <c r="D33" s="55">
        <f>[39]GEN!AG33</f>
        <v>23</v>
      </c>
      <c r="E33" s="55">
        <f>[40]GEN!AG33</f>
        <v>19</v>
      </c>
      <c r="F33" s="55">
        <f>[41]GEN!AG33</f>
        <v>5</v>
      </c>
      <c r="G33" s="55">
        <f>[42]GEN!AG33</f>
        <v>4</v>
      </c>
      <c r="H33" s="55">
        <f>[43]GEN!AG33</f>
        <v>4</v>
      </c>
      <c r="I33" s="55">
        <f>[44]GEN!AG33</f>
        <v>5</v>
      </c>
      <c r="J33" s="55">
        <f>[45]GEN!AG33</f>
        <v>0</v>
      </c>
      <c r="K33" s="55">
        <f>[46]GEN!AG33</f>
        <v>4</v>
      </c>
      <c r="L33" s="55">
        <f>[47]GEN!AG33</f>
        <v>4</v>
      </c>
      <c r="M33" s="55">
        <f>[48]GEN!AG33</f>
        <v>19</v>
      </c>
      <c r="N33" s="2">
        <f t="shared" si="0"/>
        <v>139</v>
      </c>
    </row>
    <row r="34" spans="1:32" ht="12.75" x14ac:dyDescent="0.2">
      <c r="A34" s="53" t="s">
        <v>30</v>
      </c>
      <c r="B34" s="55">
        <f>[37]GEN!AG34</f>
        <v>4</v>
      </c>
      <c r="C34" s="55">
        <f>[38]GEN!AG34</f>
        <v>2</v>
      </c>
      <c r="D34" s="55">
        <f>[39]GEN!AG34</f>
        <v>3</v>
      </c>
      <c r="E34" s="55">
        <f>[40]GEN!AG34</f>
        <v>6</v>
      </c>
      <c r="F34" s="55">
        <f>[41]GEN!AG34</f>
        <v>3</v>
      </c>
      <c r="G34" s="55">
        <f>[42]GEN!AG34</f>
        <v>4</v>
      </c>
      <c r="H34" s="55">
        <f>[43]GEN!AG34</f>
        <v>5</v>
      </c>
      <c r="I34" s="55">
        <f>[44]GEN!AG34</f>
        <v>3</v>
      </c>
      <c r="J34" s="55">
        <f>[45]GEN!AG34</f>
        <v>0</v>
      </c>
      <c r="K34" s="55">
        <f>[46]GEN!AG34</f>
        <v>2</v>
      </c>
      <c r="L34" s="55">
        <f>[47]GEN!AG34</f>
        <v>0</v>
      </c>
      <c r="M34" s="55">
        <f>[48]GEN!AG34</f>
        <v>4</v>
      </c>
      <c r="N34" s="2">
        <f t="shared" si="0"/>
        <v>36</v>
      </c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</row>
    <row r="35" spans="1:32" ht="12.75" x14ac:dyDescent="0.2">
      <c r="A35" s="65" t="s">
        <v>76</v>
      </c>
      <c r="B35" s="55">
        <f>[37]GEN!AG35</f>
        <v>2</v>
      </c>
      <c r="C35" s="55">
        <f>[38]GEN!AG35</f>
        <v>1</v>
      </c>
      <c r="D35" s="55">
        <f>[39]GEN!AG35</f>
        <v>1</v>
      </c>
      <c r="E35" s="55">
        <f>[40]GEN!AG35</f>
        <v>4</v>
      </c>
      <c r="F35" s="55">
        <f>[41]GEN!AG35</f>
        <v>5</v>
      </c>
      <c r="G35" s="55">
        <f>[42]GEN!AG35</f>
        <v>4</v>
      </c>
      <c r="H35" s="55">
        <f>[43]GEN!AG35</f>
        <v>2</v>
      </c>
      <c r="I35" s="55">
        <f>[44]GEN!AG35</f>
        <v>5</v>
      </c>
      <c r="J35" s="55">
        <f>[45]GEN!AG35</f>
        <v>4</v>
      </c>
      <c r="K35" s="55">
        <f>[46]GEN!AG35</f>
        <v>6</v>
      </c>
      <c r="L35" s="55">
        <f>[47]GEN!AG35</f>
        <v>4</v>
      </c>
      <c r="M35" s="55">
        <f>[48]GEN!AG35</f>
        <v>0</v>
      </c>
      <c r="N35" s="2">
        <f t="shared" si="0"/>
        <v>38</v>
      </c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</row>
    <row r="36" spans="1:32" ht="12.75" x14ac:dyDescent="0.2">
      <c r="A36" s="53" t="s">
        <v>31</v>
      </c>
      <c r="B36" s="55">
        <f>[37]GEN!AG36</f>
        <v>147</v>
      </c>
      <c r="C36" s="55">
        <f>[38]GEN!AG36</f>
        <v>94</v>
      </c>
      <c r="D36" s="55">
        <f>[39]GEN!AG36</f>
        <v>69</v>
      </c>
      <c r="E36" s="55">
        <f>[40]GEN!AG36</f>
        <v>72</v>
      </c>
      <c r="F36" s="55">
        <f>[41]GEN!AG36</f>
        <v>83</v>
      </c>
      <c r="G36" s="55">
        <f>[42]GEN!AG36</f>
        <v>69</v>
      </c>
      <c r="H36" s="55">
        <f>[43]GEN!AG36</f>
        <v>70</v>
      </c>
      <c r="I36" s="55">
        <f>[44]GEN!AG36</f>
        <v>75</v>
      </c>
      <c r="J36" s="55">
        <f>[45]GEN!AG36</f>
        <v>50</v>
      </c>
      <c r="K36" s="55">
        <f>[46]GEN!AG36</f>
        <v>34</v>
      </c>
      <c r="L36" s="55">
        <f>[47]GEN!AG36</f>
        <v>67</v>
      </c>
      <c r="M36" s="55">
        <f>[48]GEN!AG36</f>
        <v>94</v>
      </c>
      <c r="N36" s="2">
        <f t="shared" si="0"/>
        <v>924</v>
      </c>
    </row>
    <row r="37" spans="1:32" ht="12.75" x14ac:dyDescent="0.2">
      <c r="A37" s="53" t="s">
        <v>33</v>
      </c>
      <c r="B37" s="55">
        <f>[37]GEN!AG37</f>
        <v>9</v>
      </c>
      <c r="C37" s="55">
        <f>[38]GEN!AG37</f>
        <v>13</v>
      </c>
      <c r="D37" s="55">
        <f>[39]GEN!AG37</f>
        <v>8</v>
      </c>
      <c r="E37" s="55">
        <f>[40]GEN!AG37</f>
        <v>15</v>
      </c>
      <c r="F37" s="55">
        <f>[41]GEN!AG37</f>
        <v>16</v>
      </c>
      <c r="G37" s="55">
        <f>[42]GEN!AG37</f>
        <v>9</v>
      </c>
      <c r="H37" s="55">
        <f>[43]GEN!AG37</f>
        <v>11</v>
      </c>
      <c r="I37" s="55">
        <f>[44]GEN!AG37</f>
        <v>10</v>
      </c>
      <c r="J37" s="55">
        <f>[45]GEN!AG37</f>
        <v>12</v>
      </c>
      <c r="K37" s="55">
        <f>[46]GEN!AG37</f>
        <v>13</v>
      </c>
      <c r="L37" s="55">
        <f>[47]GEN!AG37</f>
        <v>8</v>
      </c>
      <c r="M37" s="55">
        <f>[48]GEN!AG37</f>
        <v>18</v>
      </c>
      <c r="N37" s="2">
        <f t="shared" si="0"/>
        <v>142</v>
      </c>
    </row>
    <row r="38" spans="1:32" ht="12.75" x14ac:dyDescent="0.2">
      <c r="A38" s="53" t="s">
        <v>35</v>
      </c>
      <c r="B38" s="55">
        <f>[37]GEN!AG38</f>
        <v>5</v>
      </c>
      <c r="C38" s="55">
        <f>[38]GEN!AG38</f>
        <v>3</v>
      </c>
      <c r="D38" s="55">
        <f>[39]GEN!AG38</f>
        <v>7</v>
      </c>
      <c r="E38" s="55">
        <f>[40]GEN!AG38</f>
        <v>7</v>
      </c>
      <c r="F38" s="55">
        <f>[41]GEN!AG38</f>
        <v>6</v>
      </c>
      <c r="G38" s="55">
        <f>[42]GEN!AG38</f>
        <v>10</v>
      </c>
      <c r="H38" s="55">
        <f>[43]GEN!AG38</f>
        <v>5</v>
      </c>
      <c r="I38" s="55">
        <f>[44]GEN!AG38</f>
        <v>3</v>
      </c>
      <c r="J38" s="55">
        <f>[45]GEN!AG38</f>
        <v>4</v>
      </c>
      <c r="K38" s="55">
        <f>[46]GEN!AG38</f>
        <v>5</v>
      </c>
      <c r="L38" s="55">
        <f>[47]GEN!AG38</f>
        <v>2</v>
      </c>
      <c r="M38" s="55">
        <f>[48]GEN!AG38</f>
        <v>1</v>
      </c>
      <c r="N38" s="2">
        <f t="shared" si="0"/>
        <v>58</v>
      </c>
    </row>
    <row r="39" spans="1:32" ht="12.75" x14ac:dyDescent="0.2">
      <c r="A39" s="58" t="s">
        <v>263</v>
      </c>
      <c r="B39" s="55">
        <f>[37]GEN!AG39</f>
        <v>0</v>
      </c>
      <c r="C39" s="55">
        <f>[38]GEN!AG39</f>
        <v>0</v>
      </c>
      <c r="D39" s="55">
        <f>[39]GEN!AG39</f>
        <v>0</v>
      </c>
      <c r="E39" s="55">
        <f>[40]GEN!AG39</f>
        <v>0</v>
      </c>
      <c r="F39" s="55">
        <f>[41]GEN!AG39</f>
        <v>1</v>
      </c>
      <c r="G39" s="55">
        <f>[42]GEN!AG39</f>
        <v>1</v>
      </c>
      <c r="H39" s="55">
        <f>[43]GEN!AG39</f>
        <v>0</v>
      </c>
      <c r="I39" s="55">
        <f>[44]GEN!AG39</f>
        <v>0</v>
      </c>
      <c r="J39" s="55">
        <f>[45]GEN!AG39</f>
        <v>0</v>
      </c>
      <c r="K39" s="55">
        <f>[46]GEN!AG39</f>
        <v>1</v>
      </c>
      <c r="L39" s="55">
        <f>[47]GEN!AG39</f>
        <v>0</v>
      </c>
      <c r="M39" s="55">
        <f>[48]GEN!AG39</f>
        <v>1</v>
      </c>
      <c r="N39" s="2">
        <f t="shared" si="0"/>
        <v>4</v>
      </c>
    </row>
    <row r="40" spans="1:32" ht="12.75" x14ac:dyDescent="0.2">
      <c r="A40" s="65" t="s">
        <v>262</v>
      </c>
      <c r="B40" s="55">
        <f>[37]GEN!AG40</f>
        <v>0</v>
      </c>
      <c r="C40" s="55">
        <f>[38]GEN!AG40</f>
        <v>1</v>
      </c>
      <c r="D40" s="55">
        <f>[39]GEN!AG40</f>
        <v>0</v>
      </c>
      <c r="E40" s="55">
        <f>[40]GEN!AG40</f>
        <v>0</v>
      </c>
      <c r="F40" s="55">
        <f>[41]GEN!AG40</f>
        <v>0</v>
      </c>
      <c r="G40" s="55">
        <f>[42]GEN!AG40</f>
        <v>0</v>
      </c>
      <c r="H40" s="55">
        <f>[43]GEN!AG40</f>
        <v>0</v>
      </c>
      <c r="I40" s="55">
        <f>[44]GEN!AG40</f>
        <v>0</v>
      </c>
      <c r="J40" s="55">
        <f>[45]GEN!AG40</f>
        <v>0</v>
      </c>
      <c r="K40" s="55">
        <f>[46]GEN!AG40</f>
        <v>0</v>
      </c>
      <c r="L40" s="55">
        <f>[47]GEN!AG40</f>
        <v>0</v>
      </c>
      <c r="M40" s="55">
        <f>[48]GEN!AG40</f>
        <v>0</v>
      </c>
      <c r="N40" s="2">
        <f t="shared" si="0"/>
        <v>1</v>
      </c>
    </row>
    <row r="41" spans="1:32" ht="12.75" x14ac:dyDescent="0.2">
      <c r="A41" s="53" t="s">
        <v>261</v>
      </c>
      <c r="B41" s="55">
        <f>[37]GEN!AG41</f>
        <v>10</v>
      </c>
      <c r="C41" s="55">
        <f>[38]GEN!AG41</f>
        <v>10</v>
      </c>
      <c r="D41" s="55">
        <f>[39]GEN!AG41</f>
        <v>6</v>
      </c>
      <c r="E41" s="55">
        <f>[40]GEN!AG41</f>
        <v>10</v>
      </c>
      <c r="F41" s="55">
        <f>[41]GEN!AG41</f>
        <v>10</v>
      </c>
      <c r="G41" s="55">
        <f>[42]GEN!AG41</f>
        <v>11</v>
      </c>
      <c r="H41" s="55">
        <f>[43]GEN!AG41</f>
        <v>9</v>
      </c>
      <c r="I41" s="55">
        <f>[44]GEN!AG41</f>
        <v>12</v>
      </c>
      <c r="J41" s="55">
        <f>[45]GEN!AG41</f>
        <v>13</v>
      </c>
      <c r="K41" s="55">
        <f>[46]GEN!AG41</f>
        <v>14</v>
      </c>
      <c r="L41" s="55">
        <f>[47]GEN!AG41</f>
        <v>7</v>
      </c>
      <c r="M41" s="55">
        <f>[48]GEN!AG41</f>
        <v>9</v>
      </c>
      <c r="N41" s="2">
        <f t="shared" si="0"/>
        <v>121</v>
      </c>
    </row>
    <row r="42" spans="1:32" ht="12.75" x14ac:dyDescent="0.2">
      <c r="A42" s="53" t="s">
        <v>248</v>
      </c>
      <c r="B42" s="55">
        <f>[37]GEN!AG42</f>
        <v>16</v>
      </c>
      <c r="C42" s="55">
        <f>[38]GEN!AG42</f>
        <v>8</v>
      </c>
      <c r="D42" s="55">
        <f>[39]GEN!AG42</f>
        <v>7</v>
      </c>
      <c r="E42" s="55">
        <f>[40]GEN!AG42</f>
        <v>9</v>
      </c>
      <c r="F42" s="55">
        <f>[41]GEN!AG42</f>
        <v>8</v>
      </c>
      <c r="G42" s="55">
        <f>[42]GEN!AG42</f>
        <v>13</v>
      </c>
      <c r="H42" s="55">
        <f>[43]GEN!AG42</f>
        <v>20</v>
      </c>
      <c r="I42" s="55">
        <f>[44]GEN!AG42</f>
        <v>12</v>
      </c>
      <c r="J42" s="55">
        <f>[45]GEN!AG42</f>
        <v>21</v>
      </c>
      <c r="K42" s="55">
        <f>[46]GEN!AG42</f>
        <v>19</v>
      </c>
      <c r="L42" s="55">
        <f>[47]GEN!AG42</f>
        <v>12</v>
      </c>
      <c r="M42" s="55">
        <f>[48]GEN!AG42</f>
        <v>6</v>
      </c>
      <c r="N42" s="2">
        <f t="shared" si="0"/>
        <v>151</v>
      </c>
    </row>
    <row r="43" spans="1:32" ht="12.75" x14ac:dyDescent="0.2">
      <c r="A43" s="53" t="s">
        <v>221</v>
      </c>
      <c r="B43" s="55">
        <f>[37]GEN!AG43</f>
        <v>0</v>
      </c>
      <c r="C43" s="55">
        <f>[38]GEN!AG43</f>
        <v>0</v>
      </c>
      <c r="D43" s="55">
        <f>[39]GEN!AG43</f>
        <v>0</v>
      </c>
      <c r="E43" s="55">
        <f>[40]GEN!AG43</f>
        <v>0</v>
      </c>
      <c r="F43" s="55">
        <f>[41]GEN!AG43</f>
        <v>0</v>
      </c>
      <c r="G43" s="55">
        <f>[42]GEN!AG43</f>
        <v>0</v>
      </c>
      <c r="H43" s="55">
        <f>[43]GEN!AG43</f>
        <v>0</v>
      </c>
      <c r="I43" s="55">
        <f>[44]GEN!AG43</f>
        <v>0</v>
      </c>
      <c r="J43" s="55">
        <f>[45]GEN!AG43</f>
        <v>0</v>
      </c>
      <c r="K43" s="55">
        <f>[46]GEN!AG43</f>
        <v>0</v>
      </c>
      <c r="L43" s="55">
        <f>[47]GEN!AG43</f>
        <v>0</v>
      </c>
      <c r="M43" s="55">
        <f>[48]GEN!AG43</f>
        <v>0</v>
      </c>
      <c r="N43" s="2">
        <f t="shared" si="0"/>
        <v>0</v>
      </c>
    </row>
    <row r="44" spans="1:32" ht="12.75" x14ac:dyDescent="0.2">
      <c r="A44" s="58" t="s">
        <v>249</v>
      </c>
      <c r="B44" s="55">
        <f>[37]GEN!AG44</f>
        <v>0</v>
      </c>
      <c r="C44" s="55">
        <f>[38]GEN!AG44</f>
        <v>0</v>
      </c>
      <c r="D44" s="55">
        <f>[39]GEN!AG44</f>
        <v>0</v>
      </c>
      <c r="E44" s="55">
        <f>[40]GEN!AG44</f>
        <v>0</v>
      </c>
      <c r="F44" s="55">
        <f>[41]GEN!AG44</f>
        <v>0</v>
      </c>
      <c r="G44" s="55">
        <f>[42]GEN!AG44</f>
        <v>0</v>
      </c>
      <c r="H44" s="55">
        <f>[43]GEN!AG44</f>
        <v>0</v>
      </c>
      <c r="I44" s="55">
        <f>[44]GEN!AG44</f>
        <v>0</v>
      </c>
      <c r="J44" s="55">
        <f>[45]GEN!AG44</f>
        <v>0</v>
      </c>
      <c r="K44" s="55">
        <f>[46]GEN!AG44</f>
        <v>0</v>
      </c>
      <c r="L44" s="55">
        <f>[47]GEN!AG44</f>
        <v>0</v>
      </c>
      <c r="M44" s="55">
        <f>[48]GEN!AG44</f>
        <v>0</v>
      </c>
      <c r="N44" s="2">
        <f t="shared" si="0"/>
        <v>0</v>
      </c>
    </row>
    <row r="45" spans="1:32" ht="12.75" x14ac:dyDescent="0.2">
      <c r="A45" s="53" t="s">
        <v>268</v>
      </c>
      <c r="B45" s="55">
        <f>[37]GEN!AG45</f>
        <v>0</v>
      </c>
      <c r="C45" s="55">
        <f>[38]GEN!AG45</f>
        <v>0</v>
      </c>
      <c r="D45" s="55">
        <f>[39]GEN!AG45</f>
        <v>0</v>
      </c>
      <c r="E45" s="55">
        <f>[40]GEN!AG45</f>
        <v>0</v>
      </c>
      <c r="F45" s="55">
        <f>[41]GEN!AG45</f>
        <v>0</v>
      </c>
      <c r="G45" s="55">
        <f>[42]GEN!AG45</f>
        <v>2</v>
      </c>
      <c r="H45" s="55">
        <f>[43]GEN!AG45</f>
        <v>0</v>
      </c>
      <c r="I45" s="55">
        <f>[44]GEN!AG45</f>
        <v>0</v>
      </c>
      <c r="J45" s="55">
        <f>[45]GEN!AG45</f>
        <v>1</v>
      </c>
      <c r="K45" s="55">
        <f>[46]GEN!AG45</f>
        <v>1</v>
      </c>
      <c r="L45" s="55">
        <f>[47]GEN!AG45</f>
        <v>0</v>
      </c>
      <c r="M45" s="55">
        <f>[48]GEN!AG45</f>
        <v>0</v>
      </c>
      <c r="N45" s="2">
        <f t="shared" si="0"/>
        <v>4</v>
      </c>
    </row>
    <row r="46" spans="1:32" ht="12.75" x14ac:dyDescent="0.2">
      <c r="A46" s="53" t="s">
        <v>121</v>
      </c>
      <c r="B46" s="55">
        <f>[37]GEN!AG46</f>
        <v>0</v>
      </c>
      <c r="C46" s="55">
        <f>[38]GEN!AG46</f>
        <v>0</v>
      </c>
      <c r="D46" s="55">
        <f>[39]GEN!AG46</f>
        <v>0</v>
      </c>
      <c r="E46" s="55">
        <f>[40]GEN!AG46</f>
        <v>0</v>
      </c>
      <c r="F46" s="55">
        <f>[41]GEN!AG46</f>
        <v>0</v>
      </c>
      <c r="G46" s="55">
        <f>[42]GEN!AG46</f>
        <v>0</v>
      </c>
      <c r="H46" s="55">
        <f>[43]GEN!AG46</f>
        <v>0</v>
      </c>
      <c r="I46" s="55">
        <f>[44]GEN!AG46</f>
        <v>0</v>
      </c>
      <c r="J46" s="55">
        <f>[45]GEN!AG46</f>
        <v>0</v>
      </c>
      <c r="K46" s="55">
        <f>[46]GEN!AG46</f>
        <v>0</v>
      </c>
      <c r="L46" s="55">
        <f>[47]GEN!AG46</f>
        <v>0</v>
      </c>
      <c r="M46" s="55">
        <f>[48]GEN!AG46</f>
        <v>0</v>
      </c>
      <c r="N46" s="2">
        <f t="shared" si="0"/>
        <v>0</v>
      </c>
    </row>
    <row r="47" spans="1:32" ht="12.75" x14ac:dyDescent="0.2">
      <c r="A47" s="58" t="s">
        <v>260</v>
      </c>
      <c r="B47" s="55">
        <f>[37]GEN!AG47</f>
        <v>1</v>
      </c>
      <c r="C47" s="55">
        <f>[38]GEN!AG47</f>
        <v>0</v>
      </c>
      <c r="D47" s="55">
        <f>[39]GEN!AG47</f>
        <v>3</v>
      </c>
      <c r="E47" s="55">
        <f>[40]GEN!AG47</f>
        <v>1</v>
      </c>
      <c r="F47" s="55">
        <f>[41]GEN!AG47</f>
        <v>1</v>
      </c>
      <c r="G47" s="55">
        <f>[42]GEN!AG47</f>
        <v>2</v>
      </c>
      <c r="H47" s="55">
        <f>[43]GEN!AG47</f>
        <v>2</v>
      </c>
      <c r="I47" s="55">
        <f>[44]GEN!AG47</f>
        <v>0</v>
      </c>
      <c r="J47" s="55">
        <f>[45]GEN!AG47</f>
        <v>1</v>
      </c>
      <c r="K47" s="55">
        <f>[46]GEN!AG47</f>
        <v>1</v>
      </c>
      <c r="L47" s="55">
        <f>[47]GEN!AG47</f>
        <v>0</v>
      </c>
      <c r="M47" s="55">
        <f>[48]GEN!AG47</f>
        <v>1</v>
      </c>
      <c r="N47" s="2">
        <f t="shared" si="0"/>
        <v>13</v>
      </c>
    </row>
    <row r="48" spans="1:32" ht="12.75" x14ac:dyDescent="0.2">
      <c r="A48" s="57" t="s">
        <v>251</v>
      </c>
      <c r="B48" s="55">
        <f>[37]GEN!AG48</f>
        <v>2</v>
      </c>
      <c r="C48" s="55">
        <f>[38]GEN!AG48</f>
        <v>5</v>
      </c>
      <c r="D48" s="55">
        <f>[39]GEN!AG48</f>
        <v>4</v>
      </c>
      <c r="E48" s="55">
        <f>[40]GEN!AG48</f>
        <v>3</v>
      </c>
      <c r="F48" s="55">
        <f>[41]GEN!AG48</f>
        <v>4</v>
      </c>
      <c r="G48" s="55">
        <f>[42]GEN!AG48</f>
        <v>3</v>
      </c>
      <c r="H48" s="55">
        <f>[43]GEN!AG48</f>
        <v>6</v>
      </c>
      <c r="I48" s="55">
        <f>[44]GEN!AG48</f>
        <v>6</v>
      </c>
      <c r="J48" s="55">
        <f>[45]GEN!AG48</f>
        <v>10</v>
      </c>
      <c r="K48" s="55">
        <f>[46]GEN!AG48</f>
        <v>7</v>
      </c>
      <c r="L48" s="55">
        <f>[47]GEN!AG48</f>
        <v>2</v>
      </c>
      <c r="M48" s="55">
        <f>[48]GEN!AG48</f>
        <v>7</v>
      </c>
      <c r="N48" s="2">
        <f t="shared" si="0"/>
        <v>59</v>
      </c>
    </row>
    <row r="49" spans="1:14" ht="12.75" x14ac:dyDescent="0.2">
      <c r="A49" s="53" t="s">
        <v>37</v>
      </c>
      <c r="B49" s="55">
        <f>[37]GEN!AG49</f>
        <v>32</v>
      </c>
      <c r="C49" s="55">
        <f>[38]GEN!AG49</f>
        <v>26</v>
      </c>
      <c r="D49" s="55">
        <f>[39]GEN!AG49</f>
        <v>26</v>
      </c>
      <c r="E49" s="55">
        <f>[40]GEN!AG49</f>
        <v>18</v>
      </c>
      <c r="F49" s="55">
        <f>[41]GEN!AG49</f>
        <v>8</v>
      </c>
      <c r="G49" s="55">
        <f>[42]GEN!AG49</f>
        <v>8</v>
      </c>
      <c r="H49" s="55">
        <f>[43]GEN!AG49</f>
        <v>6</v>
      </c>
      <c r="I49" s="55">
        <f>[44]GEN!AG49</f>
        <v>5</v>
      </c>
      <c r="J49" s="55">
        <f>[45]GEN!AG49</f>
        <v>6</v>
      </c>
      <c r="K49" s="55">
        <f>[46]GEN!AG49</f>
        <v>8</v>
      </c>
      <c r="L49" s="55">
        <f>[47]GEN!AG49</f>
        <v>11</v>
      </c>
      <c r="M49" s="55">
        <f>[48]GEN!AG49</f>
        <v>11</v>
      </c>
      <c r="N49" s="2">
        <f t="shared" si="0"/>
        <v>165</v>
      </c>
    </row>
    <row r="50" spans="1:14" ht="12.75" x14ac:dyDescent="0.2">
      <c r="A50" s="54" t="s">
        <v>253</v>
      </c>
      <c r="B50" s="55">
        <f>[37]GEN!AG50</f>
        <v>0</v>
      </c>
      <c r="C50" s="55">
        <f>[38]GEN!AG50</f>
        <v>0</v>
      </c>
      <c r="D50" s="55">
        <f>[39]GEN!AG50</f>
        <v>0</v>
      </c>
      <c r="E50" s="55">
        <f>[40]GEN!AG50</f>
        <v>0</v>
      </c>
      <c r="F50" s="55">
        <f>[41]GEN!AG50</f>
        <v>0</v>
      </c>
      <c r="G50" s="55">
        <f>[42]GEN!AG50</f>
        <v>2</v>
      </c>
      <c r="H50" s="55">
        <f>[43]GEN!AG50</f>
        <v>0</v>
      </c>
      <c r="I50" s="55">
        <f>[44]GEN!AG50</f>
        <v>2</v>
      </c>
      <c r="J50" s="55">
        <f>[45]GEN!AG50</f>
        <v>1</v>
      </c>
      <c r="K50" s="55">
        <f>[46]GEN!AG50</f>
        <v>3</v>
      </c>
      <c r="L50" s="55">
        <f>[47]GEN!AG50</f>
        <v>1</v>
      </c>
      <c r="M50" s="55">
        <f>[48]GEN!AG50</f>
        <v>0</v>
      </c>
      <c r="N50" s="2">
        <f t="shared" si="0"/>
        <v>9</v>
      </c>
    </row>
    <row r="51" spans="1:14" ht="12.75" x14ac:dyDescent="0.2">
      <c r="A51" s="54" t="s">
        <v>269</v>
      </c>
      <c r="B51" s="55">
        <f>[37]GEN!AG51</f>
        <v>0</v>
      </c>
      <c r="C51" s="55">
        <f>[38]GEN!AG51</f>
        <v>0</v>
      </c>
      <c r="D51" s="55">
        <f>[39]GEN!AG51</f>
        <v>0</v>
      </c>
      <c r="E51" s="55">
        <f>[40]GEN!AG51</f>
        <v>0</v>
      </c>
      <c r="F51" s="55">
        <f>[41]GEN!AG51</f>
        <v>0</v>
      </c>
      <c r="G51" s="55">
        <f>[42]GEN!AG51</f>
        <v>0</v>
      </c>
      <c r="H51" s="55">
        <f>[43]GEN!AG51</f>
        <v>0</v>
      </c>
      <c r="I51" s="55">
        <f>[44]GEN!AG51</f>
        <v>0</v>
      </c>
      <c r="J51" s="55">
        <f>[45]GEN!AG51</f>
        <v>0</v>
      </c>
      <c r="K51" s="55">
        <f>[46]GEN!AG51</f>
        <v>0</v>
      </c>
      <c r="L51" s="55">
        <f>[47]GEN!AG51</f>
        <v>0</v>
      </c>
      <c r="M51" s="55">
        <f>[48]GEN!AG51</f>
        <v>0</v>
      </c>
      <c r="N51" s="2">
        <f t="shared" si="0"/>
        <v>0</v>
      </c>
    </row>
    <row r="52" spans="1:14" ht="13.5" thickBot="1" x14ac:dyDescent="0.25">
      <c r="A52" s="79" t="s">
        <v>217</v>
      </c>
      <c r="B52" s="55">
        <f>[37]GEN!AG52</f>
        <v>0</v>
      </c>
      <c r="C52" s="55">
        <f>[38]GEN!AG52</f>
        <v>1</v>
      </c>
      <c r="D52" s="55">
        <f>[39]GEN!AG52</f>
        <v>0</v>
      </c>
      <c r="E52" s="55">
        <f>[40]GEN!AG52</f>
        <v>0</v>
      </c>
      <c r="F52" s="55">
        <f>[41]GEN!AG52</f>
        <v>0</v>
      </c>
      <c r="G52" s="55">
        <f>[42]GEN!AG52</f>
        <v>1</v>
      </c>
      <c r="H52" s="55">
        <f>[43]GEN!AG52</f>
        <v>0</v>
      </c>
      <c r="I52" s="55">
        <f>[44]GEN!AG52</f>
        <v>0</v>
      </c>
      <c r="J52" s="55">
        <f>[45]GEN!AG52</f>
        <v>0</v>
      </c>
      <c r="K52" s="55">
        <f>[46]GEN!AG52</f>
        <v>0</v>
      </c>
      <c r="L52" s="55">
        <f>[47]GEN!AG52</f>
        <v>0</v>
      </c>
      <c r="M52" s="55">
        <f>[48]GEN!AG52</f>
        <v>0</v>
      </c>
      <c r="N52" s="82">
        <f t="shared" si="0"/>
        <v>2</v>
      </c>
    </row>
    <row r="53" spans="1:14" ht="13.5" thickBot="1" x14ac:dyDescent="0.25">
      <c r="A53" s="91" t="s">
        <v>1</v>
      </c>
      <c r="B53" s="81">
        <f>SUM(B7:B52)</f>
        <v>699</v>
      </c>
      <c r="C53" s="81">
        <f t="shared" ref="C53:M53" si="1">SUM(C7:C52)</f>
        <v>600</v>
      </c>
      <c r="D53" s="81">
        <f t="shared" si="1"/>
        <v>824</v>
      </c>
      <c r="E53" s="81">
        <f t="shared" si="1"/>
        <v>432</v>
      </c>
      <c r="F53" s="81">
        <f t="shared" si="1"/>
        <v>250</v>
      </c>
      <c r="G53" s="81">
        <f t="shared" si="1"/>
        <v>218</v>
      </c>
      <c r="H53" s="81">
        <f t="shared" si="1"/>
        <v>230</v>
      </c>
      <c r="I53" s="81">
        <f t="shared" si="1"/>
        <v>237</v>
      </c>
      <c r="J53" s="81">
        <f t="shared" si="1"/>
        <v>175</v>
      </c>
      <c r="K53" s="81">
        <f t="shared" si="1"/>
        <v>190</v>
      </c>
      <c r="L53" s="81">
        <f t="shared" si="1"/>
        <v>194</v>
      </c>
      <c r="M53" s="81">
        <f t="shared" si="1"/>
        <v>317</v>
      </c>
      <c r="N53" s="94">
        <f>SUM(B53:M53)</f>
        <v>4366</v>
      </c>
    </row>
    <row r="54" spans="1:14" x14ac:dyDescent="0.2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6">
        <f>SUM(B53:M53)</f>
        <v>4366</v>
      </c>
    </row>
    <row r="55" spans="1:14" ht="15.75" customHeight="1" x14ac:dyDescent="0.25">
      <c r="A55" s="98">
        <v>41639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10"/>
    </row>
    <row r="56" spans="1:14" ht="13.5" x14ac:dyDescent="0.25">
      <c r="A56" s="12"/>
      <c r="B56" s="13"/>
      <c r="C56" s="13"/>
      <c r="D56" s="11"/>
      <c r="E56" s="11"/>
      <c r="F56" s="9"/>
      <c r="G56" s="9"/>
      <c r="H56" s="9"/>
      <c r="I56" s="9"/>
      <c r="J56" s="9"/>
      <c r="K56" s="9"/>
      <c r="L56" s="9"/>
      <c r="M56" s="9"/>
      <c r="N56" s="9"/>
    </row>
    <row r="57" spans="1:14" x14ac:dyDescent="0.2">
      <c r="A57" s="12"/>
      <c r="B57" s="14"/>
      <c r="C57" s="14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</row>
    <row r="58" spans="1:14" x14ac:dyDescent="0.2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</row>
    <row r="59" spans="1:14" x14ac:dyDescent="0.2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</row>
    <row r="60" spans="1:14" x14ac:dyDescent="0.2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</row>
    <row r="61" spans="1:14" x14ac:dyDescent="0.2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</row>
  </sheetData>
  <autoFilter ref="A6:N54"/>
  <mergeCells count="1">
    <mergeCell ref="O7:O9"/>
  </mergeCells>
  <printOptions horizontalCentered="1"/>
  <pageMargins left="0.78740157480314965" right="0.78740157480314965" top="0.39370078740157483" bottom="0.59055118110236227" header="0.19685039370078741" footer="0.47244094488188981"/>
  <pageSetup scale="86" orientation="landscape" r:id="rId1"/>
  <headerFooter alignWithMargins="0">
    <oddHeader>&amp;CPágina &amp;P</oddHeader>
    <oddFooter>&amp;C&amp;P de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1"/>
  <sheetViews>
    <sheetView topLeftCell="A33" zoomScale="110" zoomScaleNormal="110" workbookViewId="0">
      <selection activeCell="A55" sqref="A55"/>
    </sheetView>
  </sheetViews>
  <sheetFormatPr baseColWidth="10" defaultRowHeight="12" x14ac:dyDescent="0.2"/>
  <cols>
    <col min="1" max="1" width="36.28515625" style="1" customWidth="1"/>
    <col min="2" max="2" width="6.42578125" style="1" customWidth="1"/>
    <col min="3" max="4" width="6.5703125" style="1" customWidth="1"/>
    <col min="5" max="5" width="6.7109375" style="1" customWidth="1"/>
    <col min="6" max="7" width="6" style="1" customWidth="1"/>
    <col min="8" max="8" width="6.5703125" style="1" customWidth="1"/>
    <col min="9" max="9" width="5.5703125" style="1" customWidth="1"/>
    <col min="10" max="10" width="6" style="1" customWidth="1"/>
    <col min="11" max="11" width="5.85546875" style="1" customWidth="1"/>
    <col min="12" max="12" width="6.28515625" style="1" customWidth="1"/>
    <col min="13" max="13" width="5.85546875" style="1" customWidth="1"/>
    <col min="14" max="14" width="9" style="1" customWidth="1"/>
    <col min="15" max="16384" width="11.42578125" style="1"/>
  </cols>
  <sheetData>
    <row r="1" spans="1:15" hidden="1" x14ac:dyDescent="0.2"/>
    <row r="2" spans="1:15" hidden="1" x14ac:dyDescent="0.2"/>
    <row r="3" spans="1:15" hidden="1" x14ac:dyDescent="0.2"/>
    <row r="4" spans="1:15" hidden="1" x14ac:dyDescent="0.2"/>
    <row r="5" spans="1:15" hidden="1" x14ac:dyDescent="0.2"/>
    <row r="6" spans="1:15" ht="12.75" x14ac:dyDescent="0.2">
      <c r="A6" s="2" t="s">
        <v>0</v>
      </c>
      <c r="B6" s="2" t="s">
        <v>40</v>
      </c>
      <c r="C6" s="2" t="s">
        <v>41</v>
      </c>
      <c r="D6" s="2" t="s">
        <v>42</v>
      </c>
      <c r="E6" s="2" t="s">
        <v>43</v>
      </c>
      <c r="F6" s="2" t="s">
        <v>44</v>
      </c>
      <c r="G6" s="2" t="s">
        <v>45</v>
      </c>
      <c r="H6" s="2" t="s">
        <v>46</v>
      </c>
      <c r="I6" s="2" t="s">
        <v>47</v>
      </c>
      <c r="J6" s="2" t="s">
        <v>48</v>
      </c>
      <c r="K6" s="2" t="s">
        <v>49</v>
      </c>
      <c r="L6" s="2" t="s">
        <v>50</v>
      </c>
      <c r="M6" s="2" t="s">
        <v>51</v>
      </c>
      <c r="N6" s="49" t="s">
        <v>1</v>
      </c>
    </row>
    <row r="7" spans="1:15" ht="12.75" x14ac:dyDescent="0.2">
      <c r="A7" s="53" t="s">
        <v>222</v>
      </c>
      <c r="B7" s="55">
        <f>[49]GEN!$AG7</f>
        <v>213</v>
      </c>
      <c r="C7" s="55">
        <f>[50]GEN!AG7</f>
        <v>187</v>
      </c>
      <c r="D7" s="55">
        <f>[51]GEN!AG7</f>
        <v>138</v>
      </c>
      <c r="E7" s="55">
        <f>[52]GEN!AG7</f>
        <v>174</v>
      </c>
      <c r="F7" s="55">
        <f>[53]GEN!AG7</f>
        <v>4</v>
      </c>
      <c r="G7" s="55">
        <f>[54]GEN!AG7</f>
        <v>0</v>
      </c>
      <c r="H7" s="55">
        <f>[55]GEN!AG7</f>
        <v>12</v>
      </c>
      <c r="I7" s="55">
        <f>[56]GEN!AG7</f>
        <v>2</v>
      </c>
      <c r="J7" s="55">
        <f>[57]GEN!AG7</f>
        <v>0</v>
      </c>
      <c r="K7" s="55">
        <f>[58]GEN!AG7</f>
        <v>1</v>
      </c>
      <c r="L7" s="55">
        <f>[59]GEN!AG7</f>
        <v>6</v>
      </c>
      <c r="M7" s="55">
        <f>[60]GEN!AG7</f>
        <v>108</v>
      </c>
      <c r="N7" s="55">
        <f>SUM(B7:M7)</f>
        <v>845</v>
      </c>
      <c r="O7" s="100">
        <f>N7+N8+N9</f>
        <v>1045</v>
      </c>
    </row>
    <row r="8" spans="1:15" ht="12.75" x14ac:dyDescent="0.2">
      <c r="A8" s="53" t="s">
        <v>223</v>
      </c>
      <c r="B8" s="55">
        <f>[49]GEN!$AG8</f>
        <v>30</v>
      </c>
      <c r="C8" s="55">
        <f>[50]GEN!AG8</f>
        <v>13</v>
      </c>
      <c r="D8" s="55">
        <f>[51]GEN!AG8</f>
        <v>25</v>
      </c>
      <c r="E8" s="55">
        <f>[52]GEN!AG8</f>
        <v>43</v>
      </c>
      <c r="F8" s="55">
        <f>[53]GEN!AG8</f>
        <v>1</v>
      </c>
      <c r="G8" s="55">
        <f>[54]GEN!AG8</f>
        <v>0</v>
      </c>
      <c r="H8" s="55">
        <f>[55]GEN!AG8</f>
        <v>1</v>
      </c>
      <c r="I8" s="55">
        <f>[56]GEN!AG8</f>
        <v>1</v>
      </c>
      <c r="J8" s="55">
        <f>[57]GEN!AG8</f>
        <v>0</v>
      </c>
      <c r="K8" s="55">
        <f>[58]GEN!AG8</f>
        <v>0</v>
      </c>
      <c r="L8" s="55">
        <f>[59]GEN!AG8</f>
        <v>1</v>
      </c>
      <c r="M8" s="55">
        <f>[60]GEN!AG8</f>
        <v>10</v>
      </c>
      <c r="N8" s="55">
        <f t="shared" ref="N8:N52" si="0">SUM(B8:M8)</f>
        <v>125</v>
      </c>
      <c r="O8" s="100"/>
    </row>
    <row r="9" spans="1:15" ht="12.75" x14ac:dyDescent="0.2">
      <c r="A9" s="53" t="s">
        <v>224</v>
      </c>
      <c r="B9" s="55">
        <f>[49]GEN!$AG9</f>
        <v>13</v>
      </c>
      <c r="C9" s="55">
        <f>[50]GEN!AG9</f>
        <v>13</v>
      </c>
      <c r="D9" s="55">
        <f>[51]GEN!AG9</f>
        <v>8</v>
      </c>
      <c r="E9" s="55">
        <f>[52]GEN!AG9</f>
        <v>20</v>
      </c>
      <c r="F9" s="55">
        <f>[53]GEN!AG9</f>
        <v>4</v>
      </c>
      <c r="G9" s="55">
        <f>[54]GEN!AG9</f>
        <v>1</v>
      </c>
      <c r="H9" s="55">
        <f>[55]GEN!AG9</f>
        <v>4</v>
      </c>
      <c r="I9" s="55">
        <f>[56]GEN!AG9</f>
        <v>2</v>
      </c>
      <c r="J9" s="55">
        <f>[57]GEN!AG9</f>
        <v>1</v>
      </c>
      <c r="K9" s="55">
        <f>[58]GEN!AG9</f>
        <v>1</v>
      </c>
      <c r="L9" s="55">
        <f>[59]GEN!AG9</f>
        <v>2</v>
      </c>
      <c r="M9" s="55">
        <f>[60]GEN!AG9</f>
        <v>6</v>
      </c>
      <c r="N9" s="55">
        <f t="shared" si="0"/>
        <v>75</v>
      </c>
      <c r="O9" s="100"/>
    </row>
    <row r="10" spans="1:15" ht="12.75" x14ac:dyDescent="0.2">
      <c r="A10" s="56" t="s">
        <v>267</v>
      </c>
      <c r="B10" s="55">
        <f>[49]GEN!$AG10</f>
        <v>12</v>
      </c>
      <c r="C10" s="55">
        <f>[50]GEN!AG10</f>
        <v>9</v>
      </c>
      <c r="D10" s="55">
        <f>[51]GEN!AG10</f>
        <v>15</v>
      </c>
      <c r="E10" s="55">
        <f>[52]GEN!AG10</f>
        <v>21</v>
      </c>
      <c r="F10" s="55">
        <f>[53]GEN!AG10</f>
        <v>14</v>
      </c>
      <c r="G10" s="55">
        <f>[54]GEN!AG10</f>
        <v>11</v>
      </c>
      <c r="H10" s="55">
        <f>[55]GEN!AG10</f>
        <v>16</v>
      </c>
      <c r="I10" s="55">
        <f>[56]GEN!AG10</f>
        <v>8</v>
      </c>
      <c r="J10" s="55">
        <f>[57]GEN!AG10</f>
        <v>12</v>
      </c>
      <c r="K10" s="55">
        <f>[58]GEN!AG10</f>
        <v>9</v>
      </c>
      <c r="L10" s="55">
        <f>[59]GEN!AG10</f>
        <v>21</v>
      </c>
      <c r="M10" s="55">
        <f>[60]GEN!AG10</f>
        <v>17</v>
      </c>
      <c r="N10" s="55">
        <f t="shared" si="0"/>
        <v>165</v>
      </c>
    </row>
    <row r="11" spans="1:15" ht="12.75" x14ac:dyDescent="0.2">
      <c r="A11" s="57" t="s">
        <v>275</v>
      </c>
      <c r="B11" s="55">
        <f>[49]GEN!$AG11</f>
        <v>38</v>
      </c>
      <c r="C11" s="55">
        <f>[50]GEN!AG11</f>
        <v>49</v>
      </c>
      <c r="D11" s="55">
        <f>[51]GEN!AG11</f>
        <v>34</v>
      </c>
      <c r="E11" s="55">
        <f>[52]GEN!AG11</f>
        <v>28</v>
      </c>
      <c r="F11" s="55">
        <f>[53]GEN!AG11</f>
        <v>25</v>
      </c>
      <c r="G11" s="55">
        <f>[54]GEN!AG11</f>
        <v>12</v>
      </c>
      <c r="H11" s="55">
        <f>[55]GEN!AG11</f>
        <v>18</v>
      </c>
      <c r="I11" s="55">
        <f>[56]GEN!AG11</f>
        <v>19</v>
      </c>
      <c r="J11" s="55">
        <f>[57]GEN!AG11</f>
        <v>6</v>
      </c>
      <c r="K11" s="55">
        <f>[58]GEN!AG11</f>
        <v>14</v>
      </c>
      <c r="L11" s="55">
        <f>[59]GEN!AG11</f>
        <v>26</v>
      </c>
      <c r="M11" s="55">
        <f>[60]GEN!AG11</f>
        <v>41</v>
      </c>
      <c r="N11" s="2">
        <f t="shared" si="0"/>
        <v>310</v>
      </c>
    </row>
    <row r="12" spans="1:15" ht="12.75" x14ac:dyDescent="0.2">
      <c r="A12" s="57" t="s">
        <v>229</v>
      </c>
      <c r="B12" s="55">
        <f>[49]GEN!$AG12</f>
        <v>5</v>
      </c>
      <c r="C12" s="55">
        <f>[50]GEN!AG12</f>
        <v>4</v>
      </c>
      <c r="D12" s="55">
        <f>[51]GEN!AG12</f>
        <v>6</v>
      </c>
      <c r="E12" s="55">
        <f>[52]GEN!AG12</f>
        <v>5</v>
      </c>
      <c r="F12" s="55">
        <f>[53]GEN!AG12</f>
        <v>6</v>
      </c>
      <c r="G12" s="55">
        <f>[54]GEN!AG12</f>
        <v>3</v>
      </c>
      <c r="H12" s="55">
        <f>[55]GEN!AG12</f>
        <v>7</v>
      </c>
      <c r="I12" s="55">
        <f>[56]GEN!AG12</f>
        <v>9</v>
      </c>
      <c r="J12" s="55">
        <f>[57]GEN!AG12</f>
        <v>6</v>
      </c>
      <c r="K12" s="55">
        <f>[58]GEN!AG12</f>
        <v>4</v>
      </c>
      <c r="L12" s="55">
        <f>[59]GEN!AG12</f>
        <v>5</v>
      </c>
      <c r="M12" s="55">
        <f>[60]GEN!AG12</f>
        <v>4</v>
      </c>
      <c r="N12" s="2">
        <f t="shared" si="0"/>
        <v>64</v>
      </c>
    </row>
    <row r="13" spans="1:15" ht="12" customHeight="1" x14ac:dyDescent="0.2">
      <c r="A13" s="56" t="s">
        <v>230</v>
      </c>
      <c r="B13" s="55">
        <f>[49]GEN!$AG13</f>
        <v>1</v>
      </c>
      <c r="C13" s="55">
        <f>[50]GEN!AG13</f>
        <v>1</v>
      </c>
      <c r="D13" s="55">
        <f>[51]GEN!AG13</f>
        <v>1</v>
      </c>
      <c r="E13" s="55">
        <f>[52]GEN!AG13</f>
        <v>1</v>
      </c>
      <c r="F13" s="55">
        <f>[53]GEN!AG13</f>
        <v>0</v>
      </c>
      <c r="G13" s="55">
        <f>[54]GEN!AG13</f>
        <v>0</v>
      </c>
      <c r="H13" s="55">
        <f>[55]GEN!AG13</f>
        <v>1</v>
      </c>
      <c r="I13" s="55">
        <f>[56]GEN!AG13</f>
        <v>4</v>
      </c>
      <c r="J13" s="55">
        <f>[57]GEN!AG13</f>
        <v>2</v>
      </c>
      <c r="K13" s="55">
        <f>[58]GEN!AG13</f>
        <v>1</v>
      </c>
      <c r="L13" s="55">
        <f>[59]GEN!AG13</f>
        <v>4</v>
      </c>
      <c r="M13" s="55">
        <f>[60]GEN!AG13</f>
        <v>3</v>
      </c>
      <c r="N13" s="2">
        <f t="shared" si="0"/>
        <v>19</v>
      </c>
    </row>
    <row r="14" spans="1:15" ht="12.75" x14ac:dyDescent="0.2">
      <c r="A14" s="78" t="s">
        <v>114</v>
      </c>
      <c r="B14" s="55">
        <f>[49]GEN!$AG14</f>
        <v>0</v>
      </c>
      <c r="C14" s="55">
        <f>[50]GEN!AG14</f>
        <v>0</v>
      </c>
      <c r="D14" s="55">
        <f>[51]GEN!AG14</f>
        <v>0</v>
      </c>
      <c r="E14" s="55">
        <f>[52]GEN!AG14</f>
        <v>0</v>
      </c>
      <c r="F14" s="55">
        <f>[53]GEN!AG14</f>
        <v>0</v>
      </c>
      <c r="G14" s="55">
        <f>[54]GEN!AG14</f>
        <v>0</v>
      </c>
      <c r="H14" s="55">
        <f>[55]GEN!AG14</f>
        <v>0</v>
      </c>
      <c r="I14" s="55">
        <f>[56]GEN!AG14</f>
        <v>0</v>
      </c>
      <c r="J14" s="55">
        <f>[57]GEN!AG14</f>
        <v>0</v>
      </c>
      <c r="K14" s="55">
        <f>[58]GEN!AG14</f>
        <v>0</v>
      </c>
      <c r="L14" s="55">
        <f>[59]GEN!AG14</f>
        <v>0</v>
      </c>
      <c r="M14" s="55">
        <f>[60]GEN!AG14</f>
        <v>0</v>
      </c>
      <c r="N14" s="2">
        <f t="shared" si="0"/>
        <v>0</v>
      </c>
    </row>
    <row r="15" spans="1:15" ht="12.75" x14ac:dyDescent="0.2">
      <c r="A15" s="56" t="s">
        <v>257</v>
      </c>
      <c r="B15" s="55">
        <f>[49]GEN!$AG15</f>
        <v>0</v>
      </c>
      <c r="C15" s="55">
        <f>[50]GEN!AG15</f>
        <v>0</v>
      </c>
      <c r="D15" s="55">
        <f>[51]GEN!AG15</f>
        <v>0</v>
      </c>
      <c r="E15" s="55">
        <f>[52]GEN!AG15</f>
        <v>1</v>
      </c>
      <c r="F15" s="55">
        <f>[53]GEN!AG15</f>
        <v>0</v>
      </c>
      <c r="G15" s="55">
        <f>[54]GEN!AG15</f>
        <v>0</v>
      </c>
      <c r="H15" s="55">
        <f>[55]GEN!AG15</f>
        <v>2</v>
      </c>
      <c r="I15" s="55">
        <f>[56]GEN!AG15</f>
        <v>0</v>
      </c>
      <c r="J15" s="55">
        <f>[57]GEN!AG15</f>
        <v>0</v>
      </c>
      <c r="K15" s="55">
        <f>[58]GEN!AG15</f>
        <v>0</v>
      </c>
      <c r="L15" s="55">
        <f>[59]GEN!AG15</f>
        <v>1</v>
      </c>
      <c r="M15" s="55">
        <f>[60]GEN!AG15</f>
        <v>0</v>
      </c>
      <c r="N15" s="2">
        <f t="shared" si="0"/>
        <v>4</v>
      </c>
    </row>
    <row r="16" spans="1:15" ht="12.75" x14ac:dyDescent="0.2">
      <c r="A16" s="56" t="s">
        <v>231</v>
      </c>
      <c r="B16" s="55">
        <f>[49]GEN!$AG16</f>
        <v>3</v>
      </c>
      <c r="C16" s="55">
        <f>[50]GEN!AG16</f>
        <v>2</v>
      </c>
      <c r="D16" s="55">
        <f>[51]GEN!AG16</f>
        <v>6</v>
      </c>
      <c r="E16" s="55">
        <f>[52]GEN!AG16</f>
        <v>1</v>
      </c>
      <c r="F16" s="55">
        <f>[53]GEN!AG16</f>
        <v>2</v>
      </c>
      <c r="G16" s="55">
        <f>[54]GEN!AG16</f>
        <v>1</v>
      </c>
      <c r="H16" s="55">
        <f>[55]GEN!AG16</f>
        <v>2</v>
      </c>
      <c r="I16" s="55">
        <f>[56]GEN!AG16</f>
        <v>3</v>
      </c>
      <c r="J16" s="55">
        <f>[57]GEN!AG16</f>
        <v>0</v>
      </c>
      <c r="K16" s="55">
        <f>[58]GEN!AG16</f>
        <v>1</v>
      </c>
      <c r="L16" s="55">
        <f>[59]GEN!AG16</f>
        <v>1</v>
      </c>
      <c r="M16" s="55">
        <f>[60]GEN!AG16</f>
        <v>2</v>
      </c>
      <c r="N16" s="2">
        <f t="shared" si="0"/>
        <v>24</v>
      </c>
    </row>
    <row r="17" spans="1:14" ht="12.75" x14ac:dyDescent="0.2">
      <c r="A17" s="59" t="s">
        <v>265</v>
      </c>
      <c r="B17" s="55">
        <f>[49]GEN!$AG17</f>
        <v>1</v>
      </c>
      <c r="C17" s="55">
        <f>[50]GEN!AG17</f>
        <v>0</v>
      </c>
      <c r="D17" s="55">
        <f>[51]GEN!AG17</f>
        <v>0</v>
      </c>
      <c r="E17" s="55">
        <f>[52]GEN!AG17</f>
        <v>0</v>
      </c>
      <c r="F17" s="55">
        <f>[53]GEN!AG17</f>
        <v>0</v>
      </c>
      <c r="G17" s="55">
        <f>[54]GEN!AG17</f>
        <v>0</v>
      </c>
      <c r="H17" s="55">
        <f>[55]GEN!AG17</f>
        <v>0</v>
      </c>
      <c r="I17" s="55">
        <f>[56]GEN!AG17</f>
        <v>0</v>
      </c>
      <c r="J17" s="55">
        <f>[57]GEN!AG17</f>
        <v>0</v>
      </c>
      <c r="K17" s="55">
        <f>[58]GEN!AG17</f>
        <v>0</v>
      </c>
      <c r="L17" s="55">
        <f>[59]GEN!AG17</f>
        <v>0</v>
      </c>
      <c r="M17" s="55">
        <f>[60]GEN!AG17</f>
        <v>0</v>
      </c>
      <c r="N17" s="2">
        <f t="shared" si="0"/>
        <v>1</v>
      </c>
    </row>
    <row r="18" spans="1:14" ht="12.75" x14ac:dyDescent="0.2">
      <c r="A18" s="57" t="s">
        <v>233</v>
      </c>
      <c r="B18" s="55">
        <f>[49]GEN!$AG18</f>
        <v>6</v>
      </c>
      <c r="C18" s="55">
        <f>[50]GEN!AG18</f>
        <v>7</v>
      </c>
      <c r="D18" s="55">
        <f>[51]GEN!AG18</f>
        <v>10</v>
      </c>
      <c r="E18" s="55">
        <f>[52]GEN!AG18</f>
        <v>9</v>
      </c>
      <c r="F18" s="55">
        <f>[53]GEN!AG18</f>
        <v>1</v>
      </c>
      <c r="G18" s="55">
        <f>[54]GEN!AG18</f>
        <v>0</v>
      </c>
      <c r="H18" s="55">
        <f>[55]GEN!AG18</f>
        <v>1</v>
      </c>
      <c r="I18" s="55">
        <f>[56]GEN!AG18</f>
        <v>2</v>
      </c>
      <c r="J18" s="55">
        <f>[57]GEN!AG18</f>
        <v>1</v>
      </c>
      <c r="K18" s="55">
        <f>[58]GEN!AG18</f>
        <v>2</v>
      </c>
      <c r="L18" s="55">
        <f>[59]GEN!AG18</f>
        <v>1</v>
      </c>
      <c r="M18" s="55">
        <f>[60]GEN!AG18</f>
        <v>10</v>
      </c>
      <c r="N18" s="2">
        <f t="shared" si="0"/>
        <v>50</v>
      </c>
    </row>
    <row r="19" spans="1:14" ht="12.75" x14ac:dyDescent="0.2">
      <c r="A19" s="75" t="s">
        <v>272</v>
      </c>
      <c r="B19" s="55">
        <f>[49]GEN!$AG19</f>
        <v>1</v>
      </c>
      <c r="C19" s="55">
        <f>[50]GEN!AG19</f>
        <v>0</v>
      </c>
      <c r="D19" s="55">
        <f>[51]GEN!AG19</f>
        <v>1</v>
      </c>
      <c r="E19" s="55">
        <f>[52]GEN!AG19</f>
        <v>0</v>
      </c>
      <c r="F19" s="55">
        <f>[53]GEN!AG19</f>
        <v>0</v>
      </c>
      <c r="G19" s="55">
        <f>[54]GEN!AG19</f>
        <v>0</v>
      </c>
      <c r="H19" s="55">
        <f>[55]GEN!AG19</f>
        <v>0</v>
      </c>
      <c r="I19" s="55">
        <f>[56]GEN!AG19</f>
        <v>0</v>
      </c>
      <c r="J19" s="55">
        <f>[57]GEN!AG19</f>
        <v>0</v>
      </c>
      <c r="K19" s="55">
        <f>[58]GEN!AG19</f>
        <v>0</v>
      </c>
      <c r="L19" s="55">
        <f>[59]GEN!AG19</f>
        <v>0</v>
      </c>
      <c r="M19" s="55">
        <f>[60]GEN!AG19</f>
        <v>0</v>
      </c>
      <c r="N19" s="2">
        <f t="shared" si="0"/>
        <v>2</v>
      </c>
    </row>
    <row r="20" spans="1:14" ht="12.75" x14ac:dyDescent="0.2">
      <c r="A20" s="56" t="s">
        <v>234</v>
      </c>
      <c r="B20" s="55">
        <f>[49]GEN!$AG20</f>
        <v>2</v>
      </c>
      <c r="C20" s="55">
        <f>[50]GEN!AG20</f>
        <v>0</v>
      </c>
      <c r="D20" s="55">
        <f>[51]GEN!AG20</f>
        <v>0</v>
      </c>
      <c r="E20" s="55">
        <f>[52]GEN!AG20</f>
        <v>0</v>
      </c>
      <c r="F20" s="55">
        <f>[53]GEN!AG20</f>
        <v>0</v>
      </c>
      <c r="G20" s="55">
        <f>[54]GEN!AG20</f>
        <v>0</v>
      </c>
      <c r="H20" s="55">
        <f>[55]GEN!AG20</f>
        <v>1</v>
      </c>
      <c r="I20" s="55">
        <f>[56]GEN!AG20</f>
        <v>0</v>
      </c>
      <c r="J20" s="55">
        <f>[57]GEN!AG20</f>
        <v>0</v>
      </c>
      <c r="K20" s="55">
        <f>[58]GEN!AG20</f>
        <v>0</v>
      </c>
      <c r="L20" s="55">
        <f>[59]GEN!AG20</f>
        <v>0</v>
      </c>
      <c r="M20" s="55">
        <f>[60]GEN!AG20</f>
        <v>0</v>
      </c>
      <c r="N20" s="2">
        <f t="shared" si="0"/>
        <v>3</v>
      </c>
    </row>
    <row r="21" spans="1:14" ht="12.75" x14ac:dyDescent="0.2">
      <c r="A21" s="56" t="s">
        <v>274</v>
      </c>
      <c r="B21" s="55">
        <f>[49]GEN!$AG21</f>
        <v>0</v>
      </c>
      <c r="C21" s="55">
        <f>[50]GEN!AG21</f>
        <v>0</v>
      </c>
      <c r="D21" s="55">
        <f>[51]GEN!AG21</f>
        <v>0</v>
      </c>
      <c r="E21" s="55">
        <f>[52]GEN!AG21</f>
        <v>0</v>
      </c>
      <c r="F21" s="55">
        <f>[53]GEN!AG21</f>
        <v>0</v>
      </c>
      <c r="G21" s="55">
        <f>[54]GEN!AG21</f>
        <v>1</v>
      </c>
      <c r="H21" s="55">
        <f>[55]GEN!AG21</f>
        <v>0</v>
      </c>
      <c r="I21" s="55">
        <f>[56]GEN!AG21</f>
        <v>0</v>
      </c>
      <c r="J21" s="55">
        <f>[57]GEN!AG21</f>
        <v>0</v>
      </c>
      <c r="K21" s="55">
        <f>[58]GEN!AG21</f>
        <v>0</v>
      </c>
      <c r="L21" s="55">
        <f>[59]GEN!AG21</f>
        <v>0</v>
      </c>
      <c r="M21" s="55">
        <f>[60]GEN!AG21</f>
        <v>0</v>
      </c>
      <c r="N21" s="2">
        <f t="shared" si="0"/>
        <v>1</v>
      </c>
    </row>
    <row r="22" spans="1:14" ht="12.75" x14ac:dyDescent="0.2">
      <c r="A22" s="78" t="s">
        <v>235</v>
      </c>
      <c r="B22" s="55">
        <f>[49]GEN!$AG22</f>
        <v>0</v>
      </c>
      <c r="C22" s="55">
        <f>[50]GEN!AG22</f>
        <v>0</v>
      </c>
      <c r="D22" s="55">
        <f>[51]GEN!AG22</f>
        <v>0</v>
      </c>
      <c r="E22" s="55">
        <f>[52]GEN!AG22</f>
        <v>0</v>
      </c>
      <c r="F22" s="55">
        <f>[53]GEN!AG22</f>
        <v>0</v>
      </c>
      <c r="G22" s="55">
        <f>[54]GEN!AG22</f>
        <v>0</v>
      </c>
      <c r="H22" s="55">
        <f>[55]GEN!AG22</f>
        <v>0</v>
      </c>
      <c r="I22" s="55">
        <f>[56]GEN!AG22</f>
        <v>0</v>
      </c>
      <c r="J22" s="55">
        <f>[57]GEN!AG22</f>
        <v>0</v>
      </c>
      <c r="K22" s="55">
        <f>[58]GEN!AG22</f>
        <v>0</v>
      </c>
      <c r="L22" s="55">
        <f>[59]GEN!AG22</f>
        <v>1</v>
      </c>
      <c r="M22" s="55">
        <f>[60]GEN!AG22</f>
        <v>0</v>
      </c>
      <c r="N22" s="2">
        <f t="shared" si="0"/>
        <v>1</v>
      </c>
    </row>
    <row r="23" spans="1:14" ht="12.75" x14ac:dyDescent="0.2">
      <c r="A23" s="78" t="s">
        <v>236</v>
      </c>
      <c r="B23" s="55">
        <f>[49]GEN!$AG23</f>
        <v>1</v>
      </c>
      <c r="C23" s="55">
        <f>[50]GEN!AG23</f>
        <v>0</v>
      </c>
      <c r="D23" s="55">
        <f>[51]GEN!AG23</f>
        <v>1</v>
      </c>
      <c r="E23" s="55">
        <f>[52]GEN!AG23</f>
        <v>0</v>
      </c>
      <c r="F23" s="55">
        <f>[53]GEN!AG23</f>
        <v>0</v>
      </c>
      <c r="G23" s="55">
        <f>[54]GEN!AG23</f>
        <v>0</v>
      </c>
      <c r="H23" s="55">
        <f>[55]GEN!AG23</f>
        <v>0</v>
      </c>
      <c r="I23" s="55">
        <f>[56]GEN!AG23</f>
        <v>0</v>
      </c>
      <c r="J23" s="55">
        <f>[57]GEN!AG23</f>
        <v>0</v>
      </c>
      <c r="K23" s="55">
        <f>[58]GEN!AG23</f>
        <v>1</v>
      </c>
      <c r="L23" s="55">
        <f>[59]GEN!AG23</f>
        <v>1</v>
      </c>
      <c r="M23" s="55">
        <f>[60]GEN!AG23</f>
        <v>0</v>
      </c>
      <c r="N23" s="2">
        <f t="shared" si="0"/>
        <v>4</v>
      </c>
    </row>
    <row r="24" spans="1:14" ht="12.75" x14ac:dyDescent="0.2">
      <c r="A24" s="78" t="s">
        <v>258</v>
      </c>
      <c r="B24" s="55">
        <f>[49]GEN!$AG24</f>
        <v>1</v>
      </c>
      <c r="C24" s="55">
        <f>[50]GEN!AG24</f>
        <v>0</v>
      </c>
      <c r="D24" s="55">
        <f>[51]GEN!AG24</f>
        <v>0</v>
      </c>
      <c r="E24" s="55">
        <f>[52]GEN!AG24</f>
        <v>0</v>
      </c>
      <c r="F24" s="55">
        <f>[53]GEN!AG24</f>
        <v>0</v>
      </c>
      <c r="G24" s="55">
        <f>[54]GEN!AG24</f>
        <v>0</v>
      </c>
      <c r="H24" s="55">
        <f>[55]GEN!AG24</f>
        <v>0</v>
      </c>
      <c r="I24" s="55">
        <f>[56]GEN!AG24</f>
        <v>0</v>
      </c>
      <c r="J24" s="55">
        <f>[57]GEN!AG24</f>
        <v>0</v>
      </c>
      <c r="K24" s="55">
        <f>[58]GEN!AG24</f>
        <v>0</v>
      </c>
      <c r="L24" s="55">
        <f>[59]GEN!AG24</f>
        <v>0</v>
      </c>
      <c r="M24" s="55">
        <f>[60]GEN!AG24</f>
        <v>0</v>
      </c>
      <c r="N24" s="2">
        <f t="shared" si="0"/>
        <v>1</v>
      </c>
    </row>
    <row r="25" spans="1:14" ht="12.75" x14ac:dyDescent="0.2">
      <c r="A25" s="78" t="s">
        <v>237</v>
      </c>
      <c r="B25" s="55">
        <f>[49]GEN!$AG25</f>
        <v>1</v>
      </c>
      <c r="C25" s="55">
        <f>[50]GEN!AG25</f>
        <v>5</v>
      </c>
      <c r="D25" s="55">
        <f>[51]GEN!AG25</f>
        <v>5</v>
      </c>
      <c r="E25" s="55">
        <f>[52]GEN!AG25</f>
        <v>10</v>
      </c>
      <c r="F25" s="55">
        <f>[53]GEN!AG25</f>
        <v>5</v>
      </c>
      <c r="G25" s="55">
        <f>[54]GEN!AG25</f>
        <v>5</v>
      </c>
      <c r="H25" s="55">
        <f>[55]GEN!AG25</f>
        <v>3</v>
      </c>
      <c r="I25" s="55">
        <f>[56]GEN!AG25</f>
        <v>2</v>
      </c>
      <c r="J25" s="55">
        <f>[57]GEN!AG25</f>
        <v>3</v>
      </c>
      <c r="K25" s="55">
        <f>[58]GEN!AG25</f>
        <v>4</v>
      </c>
      <c r="L25" s="55">
        <f>[59]GEN!AG25</f>
        <v>4</v>
      </c>
      <c r="M25" s="55">
        <f>[60]GEN!AG25</f>
        <v>5</v>
      </c>
      <c r="N25" s="2">
        <f t="shared" si="0"/>
        <v>52</v>
      </c>
    </row>
    <row r="26" spans="1:14" ht="12.75" x14ac:dyDescent="0.2">
      <c r="A26" s="78" t="s">
        <v>273</v>
      </c>
      <c r="B26" s="55">
        <f>[49]GEN!$AG26</f>
        <v>2</v>
      </c>
      <c r="C26" s="55">
        <f>[50]GEN!AG26</f>
        <v>0</v>
      </c>
      <c r="D26" s="55">
        <f>[51]GEN!AG26</f>
        <v>3</v>
      </c>
      <c r="E26" s="55">
        <f>[52]GEN!AG26</f>
        <v>1</v>
      </c>
      <c r="F26" s="55">
        <f>[53]GEN!AG26</f>
        <v>0</v>
      </c>
      <c r="G26" s="55">
        <f>[54]GEN!AG26</f>
        <v>0</v>
      </c>
      <c r="H26" s="55">
        <f>[55]GEN!AG26</f>
        <v>0</v>
      </c>
      <c r="I26" s="55">
        <f>[56]GEN!AG26</f>
        <v>1</v>
      </c>
      <c r="J26" s="55">
        <f>[57]GEN!AG26</f>
        <v>1</v>
      </c>
      <c r="K26" s="55">
        <f>[58]GEN!AG26</f>
        <v>1</v>
      </c>
      <c r="L26" s="55">
        <f>[59]GEN!AG26</f>
        <v>0</v>
      </c>
      <c r="M26" s="55">
        <f>[60]GEN!AG26</f>
        <v>0</v>
      </c>
      <c r="N26" s="2">
        <f t="shared" si="0"/>
        <v>9</v>
      </c>
    </row>
    <row r="27" spans="1:14" ht="12.75" x14ac:dyDescent="0.2">
      <c r="A27" s="78" t="s">
        <v>239</v>
      </c>
      <c r="B27" s="55">
        <f>[49]GEN!$AG27</f>
        <v>0</v>
      </c>
      <c r="C27" s="55">
        <f>[50]GEN!AG27</f>
        <v>0</v>
      </c>
      <c r="D27" s="55">
        <f>[51]GEN!AG27</f>
        <v>0</v>
      </c>
      <c r="E27" s="55">
        <f>[52]GEN!AG27</f>
        <v>0</v>
      </c>
      <c r="F27" s="55">
        <f>[53]GEN!AG27</f>
        <v>0</v>
      </c>
      <c r="G27" s="55">
        <f>[54]GEN!AG27</f>
        <v>0</v>
      </c>
      <c r="H27" s="55">
        <f>[55]GEN!AG27</f>
        <v>0</v>
      </c>
      <c r="I27" s="55">
        <f>[56]GEN!AG27</f>
        <v>0</v>
      </c>
      <c r="J27" s="55">
        <f>[57]GEN!AG27</f>
        <v>0</v>
      </c>
      <c r="K27" s="55">
        <f>[58]GEN!AG27</f>
        <v>0</v>
      </c>
      <c r="L27" s="55">
        <f>[59]GEN!AG27</f>
        <v>0</v>
      </c>
      <c r="M27" s="55">
        <f>[60]GEN!AG27</f>
        <v>0</v>
      </c>
      <c r="N27" s="2">
        <f t="shared" si="0"/>
        <v>0</v>
      </c>
    </row>
    <row r="28" spans="1:14" ht="12.75" x14ac:dyDescent="0.2">
      <c r="A28" s="78" t="s">
        <v>241</v>
      </c>
      <c r="B28" s="55">
        <f>[49]GEN!$AG28</f>
        <v>0</v>
      </c>
      <c r="C28" s="55">
        <f>[50]GEN!AG28</f>
        <v>0</v>
      </c>
      <c r="D28" s="55">
        <f>[51]GEN!AG28</f>
        <v>1</v>
      </c>
      <c r="E28" s="55">
        <f>[52]GEN!AG28</f>
        <v>1</v>
      </c>
      <c r="F28" s="55">
        <f>[53]GEN!AG28</f>
        <v>0</v>
      </c>
      <c r="G28" s="55">
        <f>[54]GEN!AG28</f>
        <v>0</v>
      </c>
      <c r="H28" s="55">
        <f>[55]GEN!AG28</f>
        <v>0</v>
      </c>
      <c r="I28" s="55">
        <f>[56]GEN!AG28</f>
        <v>1</v>
      </c>
      <c r="J28" s="55">
        <f>[57]GEN!AG28</f>
        <v>0</v>
      </c>
      <c r="K28" s="55">
        <f>[58]GEN!AG28</f>
        <v>1</v>
      </c>
      <c r="L28" s="55">
        <f>[59]GEN!AG28</f>
        <v>1</v>
      </c>
      <c r="M28" s="55">
        <f>[60]GEN!AG28</f>
        <v>1</v>
      </c>
      <c r="N28" s="2">
        <f t="shared" si="0"/>
        <v>6</v>
      </c>
    </row>
    <row r="29" spans="1:14" ht="12.75" x14ac:dyDescent="0.2">
      <c r="A29" s="78" t="s">
        <v>259</v>
      </c>
      <c r="B29" s="55">
        <f>[49]GEN!$AG29</f>
        <v>0</v>
      </c>
      <c r="C29" s="55">
        <f>[50]GEN!AG29</f>
        <v>0</v>
      </c>
      <c r="D29" s="55">
        <f>[51]GEN!AG29</f>
        <v>0</v>
      </c>
      <c r="E29" s="55">
        <f>[52]GEN!AG29</f>
        <v>0</v>
      </c>
      <c r="F29" s="55">
        <f>[53]GEN!AG29</f>
        <v>0</v>
      </c>
      <c r="G29" s="55">
        <f>[54]GEN!AG29</f>
        <v>0</v>
      </c>
      <c r="H29" s="55">
        <f>[55]GEN!AG29</f>
        <v>0</v>
      </c>
      <c r="I29" s="55">
        <f>[56]GEN!AG29</f>
        <v>0</v>
      </c>
      <c r="J29" s="55">
        <f>[57]GEN!AG29</f>
        <v>0</v>
      </c>
      <c r="K29" s="55">
        <f>[58]GEN!AG29</f>
        <v>0</v>
      </c>
      <c r="L29" s="55">
        <f>[59]GEN!AG29</f>
        <v>0</v>
      </c>
      <c r="M29" s="55">
        <f>[60]GEN!AG29</f>
        <v>0</v>
      </c>
      <c r="N29" s="2">
        <f t="shared" si="0"/>
        <v>0</v>
      </c>
    </row>
    <row r="30" spans="1:14" ht="12.75" x14ac:dyDescent="0.2">
      <c r="A30" s="59" t="s">
        <v>242</v>
      </c>
      <c r="B30" s="55">
        <f>[49]GEN!$AG30</f>
        <v>1</v>
      </c>
      <c r="C30" s="55">
        <f>[50]GEN!AG30</f>
        <v>2</v>
      </c>
      <c r="D30" s="55">
        <f>[51]GEN!AG30</f>
        <v>0</v>
      </c>
      <c r="E30" s="55">
        <f>[52]GEN!AG30</f>
        <v>2</v>
      </c>
      <c r="F30" s="55">
        <f>[53]GEN!AG30</f>
        <v>0</v>
      </c>
      <c r="G30" s="55">
        <f>[54]GEN!AG30</f>
        <v>0</v>
      </c>
      <c r="H30" s="55">
        <f>[55]GEN!AG30</f>
        <v>1</v>
      </c>
      <c r="I30" s="55">
        <f>[56]GEN!AG30</f>
        <v>0</v>
      </c>
      <c r="J30" s="55">
        <f>[57]GEN!AG30</f>
        <v>0</v>
      </c>
      <c r="K30" s="55">
        <f>[58]GEN!AG30</f>
        <v>0</v>
      </c>
      <c r="L30" s="55">
        <f>[59]GEN!AG30</f>
        <v>0</v>
      </c>
      <c r="M30" s="55">
        <f>[60]GEN!AG30</f>
        <v>0</v>
      </c>
      <c r="N30" s="2">
        <f t="shared" si="0"/>
        <v>6</v>
      </c>
    </row>
    <row r="31" spans="1:14" ht="12.75" x14ac:dyDescent="0.2">
      <c r="A31" s="97" t="s">
        <v>243</v>
      </c>
      <c r="B31" s="55">
        <f>[49]GEN!$AG31</f>
        <v>0</v>
      </c>
      <c r="C31" s="55">
        <f>[50]GEN!AG31</f>
        <v>0</v>
      </c>
      <c r="D31" s="55">
        <f>[51]GEN!AG31</f>
        <v>0</v>
      </c>
      <c r="E31" s="55">
        <f>[52]GEN!AG31</f>
        <v>0</v>
      </c>
      <c r="F31" s="55">
        <f>[53]GEN!AG31</f>
        <v>0</v>
      </c>
      <c r="G31" s="55">
        <f>[54]GEN!AG31</f>
        <v>0</v>
      </c>
      <c r="H31" s="55">
        <f>[55]GEN!AG31</f>
        <v>0</v>
      </c>
      <c r="I31" s="55">
        <f>[56]GEN!AG31</f>
        <v>0</v>
      </c>
      <c r="J31" s="55">
        <f>[57]GEN!AG31</f>
        <v>0</v>
      </c>
      <c r="K31" s="55">
        <f>[58]GEN!AG31</f>
        <v>0</v>
      </c>
      <c r="L31" s="55">
        <f>[59]GEN!AG31</f>
        <v>0</v>
      </c>
      <c r="M31" s="55">
        <f>[60]GEN!AG31</f>
        <v>1</v>
      </c>
      <c r="N31" s="2">
        <f t="shared" si="0"/>
        <v>1</v>
      </c>
    </row>
    <row r="32" spans="1:14" ht="12.75" x14ac:dyDescent="0.2">
      <c r="A32" s="65" t="s">
        <v>244</v>
      </c>
      <c r="B32" s="55">
        <f>[49]GEN!$AG32</f>
        <v>5</v>
      </c>
      <c r="C32" s="55">
        <f>[50]GEN!AG32</f>
        <v>3</v>
      </c>
      <c r="D32" s="55">
        <f>[51]GEN!AG32</f>
        <v>3</v>
      </c>
      <c r="E32" s="55">
        <f>[52]GEN!AG32</f>
        <v>8</v>
      </c>
      <c r="F32" s="55">
        <f>[53]GEN!AG32</f>
        <v>4</v>
      </c>
      <c r="G32" s="55">
        <f>[54]GEN!AG32</f>
        <v>14</v>
      </c>
      <c r="H32" s="55">
        <f>[55]GEN!AG32</f>
        <v>10</v>
      </c>
      <c r="I32" s="55">
        <f>[56]GEN!AG32</f>
        <v>39</v>
      </c>
      <c r="J32" s="55">
        <f>[57]GEN!AG32</f>
        <v>24</v>
      </c>
      <c r="K32" s="55">
        <f>[58]GEN!AG32</f>
        <v>16</v>
      </c>
      <c r="L32" s="55">
        <f>[59]GEN!AG32</f>
        <v>12</v>
      </c>
      <c r="M32" s="55">
        <f>[60]GEN!AG32</f>
        <v>4</v>
      </c>
      <c r="N32" s="2">
        <f t="shared" si="0"/>
        <v>142</v>
      </c>
    </row>
    <row r="33" spans="1:32" ht="12.75" x14ac:dyDescent="0.2">
      <c r="A33" s="59" t="s">
        <v>264</v>
      </c>
      <c r="B33" s="55">
        <f>[49]GEN!$AG33</f>
        <v>29</v>
      </c>
      <c r="C33" s="55">
        <f>[50]GEN!AG33</f>
        <v>12</v>
      </c>
      <c r="D33" s="55">
        <f>[51]GEN!AG33</f>
        <v>17</v>
      </c>
      <c r="E33" s="55">
        <f>[52]GEN!AG33</f>
        <v>8</v>
      </c>
      <c r="F33" s="55">
        <f>[53]GEN!AG33</f>
        <v>1</v>
      </c>
      <c r="G33" s="55">
        <f>[54]GEN!AG33</f>
        <v>3</v>
      </c>
      <c r="H33" s="55">
        <f>[55]GEN!AG33</f>
        <v>5</v>
      </c>
      <c r="I33" s="55">
        <f>[56]GEN!AG33</f>
        <v>2</v>
      </c>
      <c r="J33" s="55">
        <f>[57]GEN!AG33</f>
        <v>4</v>
      </c>
      <c r="K33" s="55">
        <f>[58]GEN!AG33</f>
        <v>2</v>
      </c>
      <c r="L33" s="55">
        <f>[59]GEN!AG33</f>
        <v>11</v>
      </c>
      <c r="M33" s="55">
        <f>[60]GEN!AG33</f>
        <v>21</v>
      </c>
      <c r="N33" s="2">
        <f t="shared" si="0"/>
        <v>115</v>
      </c>
    </row>
    <row r="34" spans="1:32" ht="12.75" x14ac:dyDescent="0.2">
      <c r="A34" s="53" t="s">
        <v>30</v>
      </c>
      <c r="B34" s="55">
        <f>[49]GEN!$AG34</f>
        <v>1</v>
      </c>
      <c r="C34" s="55">
        <f>[50]GEN!AG34</f>
        <v>2</v>
      </c>
      <c r="D34" s="55">
        <f>[51]GEN!AG34</f>
        <v>2</v>
      </c>
      <c r="E34" s="55">
        <f>[52]GEN!AG34</f>
        <v>1</v>
      </c>
      <c r="F34" s="55">
        <f>[53]GEN!AG34</f>
        <v>4</v>
      </c>
      <c r="G34" s="55">
        <f>[54]GEN!AG34</f>
        <v>0</v>
      </c>
      <c r="H34" s="55">
        <f>[55]GEN!AG34</f>
        <v>0</v>
      </c>
      <c r="I34" s="55">
        <f>[56]GEN!AG34</f>
        <v>6</v>
      </c>
      <c r="J34" s="55">
        <f>[57]GEN!AG34</f>
        <v>1</v>
      </c>
      <c r="K34" s="55">
        <f>[58]GEN!AG34</f>
        <v>5</v>
      </c>
      <c r="L34" s="55">
        <f>[59]GEN!AG34</f>
        <v>4</v>
      </c>
      <c r="M34" s="55">
        <f>[60]GEN!AG34</f>
        <v>3</v>
      </c>
      <c r="N34" s="2">
        <f t="shared" si="0"/>
        <v>29</v>
      </c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</row>
    <row r="35" spans="1:32" ht="12.75" x14ac:dyDescent="0.2">
      <c r="A35" s="65" t="s">
        <v>76</v>
      </c>
      <c r="B35" s="55">
        <f>[49]GEN!$AG35</f>
        <v>1</v>
      </c>
      <c r="C35" s="55">
        <f>[50]GEN!AG35</f>
        <v>3</v>
      </c>
      <c r="D35" s="55">
        <f>[51]GEN!AG35</f>
        <v>3</v>
      </c>
      <c r="E35" s="55">
        <f>[52]GEN!AG35</f>
        <v>2</v>
      </c>
      <c r="F35" s="55">
        <f>[53]GEN!AG35</f>
        <v>4</v>
      </c>
      <c r="G35" s="55">
        <f>[54]GEN!AG35</f>
        <v>9</v>
      </c>
      <c r="H35" s="55">
        <f>[55]GEN!AG35</f>
        <v>15</v>
      </c>
      <c r="I35" s="55">
        <f>[56]GEN!AG35</f>
        <v>2</v>
      </c>
      <c r="J35" s="55">
        <f>[57]GEN!AG35</f>
        <v>3</v>
      </c>
      <c r="K35" s="55">
        <f>[58]GEN!AG35</f>
        <v>3</v>
      </c>
      <c r="L35" s="55">
        <f>[59]GEN!AG35</f>
        <v>4</v>
      </c>
      <c r="M35" s="55">
        <f>[60]GEN!AG35</f>
        <v>0</v>
      </c>
      <c r="N35" s="2">
        <f t="shared" si="0"/>
        <v>49</v>
      </c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</row>
    <row r="36" spans="1:32" ht="12.75" x14ac:dyDescent="0.2">
      <c r="A36" s="53" t="s">
        <v>31</v>
      </c>
      <c r="B36" s="55">
        <f>[49]GEN!$AG36</f>
        <v>93</v>
      </c>
      <c r="C36" s="55">
        <f>[50]GEN!AG36</f>
        <v>83</v>
      </c>
      <c r="D36" s="55">
        <f>[51]GEN!AG36</f>
        <v>94</v>
      </c>
      <c r="E36" s="55">
        <f>[52]GEN!AG36</f>
        <v>83</v>
      </c>
      <c r="F36" s="55">
        <f>[53]GEN!AG36</f>
        <v>68</v>
      </c>
      <c r="G36" s="55">
        <f>[54]GEN!AG36</f>
        <v>97</v>
      </c>
      <c r="H36" s="55">
        <f>[55]GEN!AG36</f>
        <v>63</v>
      </c>
      <c r="I36" s="55">
        <f>[56]GEN!AG36</f>
        <v>46</v>
      </c>
      <c r="J36" s="55">
        <f>[57]GEN!AG36</f>
        <v>44</v>
      </c>
      <c r="K36" s="55">
        <f>[58]GEN!AG36</f>
        <v>33</v>
      </c>
      <c r="L36" s="55">
        <f>[59]GEN!AG36</f>
        <v>50</v>
      </c>
      <c r="M36" s="55">
        <f>[60]GEN!AG36</f>
        <v>107</v>
      </c>
      <c r="N36" s="2">
        <f t="shared" si="0"/>
        <v>861</v>
      </c>
    </row>
    <row r="37" spans="1:32" ht="12.75" x14ac:dyDescent="0.2">
      <c r="A37" s="53" t="s">
        <v>33</v>
      </c>
      <c r="B37" s="55">
        <f>[49]GEN!$AG37</f>
        <v>15</v>
      </c>
      <c r="C37" s="55">
        <f>[50]GEN!AG37</f>
        <v>14</v>
      </c>
      <c r="D37" s="55">
        <f>[51]GEN!AG37</f>
        <v>11</v>
      </c>
      <c r="E37" s="55">
        <f>[52]GEN!AG37</f>
        <v>7</v>
      </c>
      <c r="F37" s="55">
        <f>[53]GEN!AG37</f>
        <v>12</v>
      </c>
      <c r="G37" s="55">
        <f>[54]GEN!AG37</f>
        <v>13</v>
      </c>
      <c r="H37" s="55">
        <f>[55]GEN!AG37</f>
        <v>11</v>
      </c>
      <c r="I37" s="55">
        <f>[56]GEN!AG37</f>
        <v>9</v>
      </c>
      <c r="J37" s="55">
        <f>[57]GEN!AG37</f>
        <v>10</v>
      </c>
      <c r="K37" s="55">
        <f>[58]GEN!AG37</f>
        <v>9</v>
      </c>
      <c r="L37" s="55">
        <f>[59]GEN!AG37</f>
        <v>13</v>
      </c>
      <c r="M37" s="55">
        <f>[60]GEN!AG37</f>
        <v>13</v>
      </c>
      <c r="N37" s="2">
        <f t="shared" si="0"/>
        <v>137</v>
      </c>
    </row>
    <row r="38" spans="1:32" ht="12.75" x14ac:dyDescent="0.2">
      <c r="A38" s="53" t="s">
        <v>35</v>
      </c>
      <c r="B38" s="55">
        <f>[49]GEN!$AG38</f>
        <v>6</v>
      </c>
      <c r="C38" s="55">
        <f>[50]GEN!AG38</f>
        <v>6</v>
      </c>
      <c r="D38" s="55">
        <f>[51]GEN!AG38</f>
        <v>6</v>
      </c>
      <c r="E38" s="55">
        <f>[52]GEN!AG38</f>
        <v>2</v>
      </c>
      <c r="F38" s="55">
        <f>[53]GEN!AG38</f>
        <v>1</v>
      </c>
      <c r="G38" s="55">
        <f>[54]GEN!AG38</f>
        <v>7</v>
      </c>
      <c r="H38" s="55">
        <f>[55]GEN!AG38</f>
        <v>2</v>
      </c>
      <c r="I38" s="55">
        <f>[56]GEN!AG38</f>
        <v>1</v>
      </c>
      <c r="J38" s="55">
        <f>[57]GEN!AG38</f>
        <v>5</v>
      </c>
      <c r="K38" s="55">
        <f>[58]GEN!AG38</f>
        <v>8</v>
      </c>
      <c r="L38" s="55">
        <f>[59]GEN!AG38</f>
        <v>3</v>
      </c>
      <c r="M38" s="55">
        <f>[60]GEN!AG38</f>
        <v>5</v>
      </c>
      <c r="N38" s="2">
        <f t="shared" si="0"/>
        <v>52</v>
      </c>
    </row>
    <row r="39" spans="1:32" ht="12.75" x14ac:dyDescent="0.2">
      <c r="A39" s="58" t="s">
        <v>263</v>
      </c>
      <c r="B39" s="55">
        <f>[49]GEN!$AG39</f>
        <v>2</v>
      </c>
      <c r="C39" s="55">
        <f>[50]GEN!AG39</f>
        <v>0</v>
      </c>
      <c r="D39" s="55">
        <f>[51]GEN!AG39</f>
        <v>1</v>
      </c>
      <c r="E39" s="55">
        <f>[52]GEN!AG39</f>
        <v>0</v>
      </c>
      <c r="F39" s="55">
        <f>[53]GEN!AG39</f>
        <v>0</v>
      </c>
      <c r="G39" s="55">
        <f>[54]GEN!AG39</f>
        <v>0</v>
      </c>
      <c r="H39" s="55">
        <f>[55]GEN!AG39</f>
        <v>0</v>
      </c>
      <c r="I39" s="55">
        <f>[56]GEN!AG39</f>
        <v>0</v>
      </c>
      <c r="J39" s="55">
        <f>[57]GEN!AG39</f>
        <v>0</v>
      </c>
      <c r="K39" s="55">
        <f>[58]GEN!AG39</f>
        <v>0</v>
      </c>
      <c r="L39" s="55">
        <f>[59]GEN!AG39</f>
        <v>0</v>
      </c>
      <c r="M39" s="55">
        <f>[60]GEN!AG39</f>
        <v>0</v>
      </c>
      <c r="N39" s="2">
        <f t="shared" si="0"/>
        <v>3</v>
      </c>
    </row>
    <row r="40" spans="1:32" ht="12.75" x14ac:dyDescent="0.2">
      <c r="A40" s="65" t="s">
        <v>262</v>
      </c>
      <c r="B40" s="55">
        <f>[49]GEN!$AG40</f>
        <v>0</v>
      </c>
      <c r="C40" s="55">
        <f>[50]GEN!AG40</f>
        <v>0</v>
      </c>
      <c r="D40" s="55">
        <f>[51]GEN!AG40</f>
        <v>0</v>
      </c>
      <c r="E40" s="55">
        <f>[52]GEN!AG40</f>
        <v>0</v>
      </c>
      <c r="F40" s="55">
        <f>[53]GEN!AG40</f>
        <v>0</v>
      </c>
      <c r="G40" s="55">
        <f>[54]GEN!AG40</f>
        <v>0</v>
      </c>
      <c r="H40" s="55">
        <f>[55]GEN!AG40</f>
        <v>0</v>
      </c>
      <c r="I40" s="55">
        <f>[56]GEN!AG40</f>
        <v>0</v>
      </c>
      <c r="J40" s="55">
        <f>[57]GEN!AG40</f>
        <v>0</v>
      </c>
      <c r="K40" s="55">
        <f>[58]GEN!AG40</f>
        <v>0</v>
      </c>
      <c r="L40" s="55">
        <f>[59]GEN!AG40</f>
        <v>0</v>
      </c>
      <c r="M40" s="55">
        <f>[60]GEN!AG40</f>
        <v>0</v>
      </c>
      <c r="N40" s="2">
        <f t="shared" si="0"/>
        <v>0</v>
      </c>
    </row>
    <row r="41" spans="1:32" ht="12.75" x14ac:dyDescent="0.2">
      <c r="A41" s="53" t="s">
        <v>261</v>
      </c>
      <c r="B41" s="55">
        <f>[49]GEN!$AG41</f>
        <v>10</v>
      </c>
      <c r="C41" s="55">
        <f>[50]GEN!AG41</f>
        <v>6</v>
      </c>
      <c r="D41" s="55">
        <f>[51]GEN!AG41</f>
        <v>1</v>
      </c>
      <c r="E41" s="55">
        <f>[52]GEN!AG41</f>
        <v>10</v>
      </c>
      <c r="F41" s="55">
        <f>[53]GEN!AG41</f>
        <v>5</v>
      </c>
      <c r="G41" s="55">
        <f>[54]GEN!AG41</f>
        <v>7</v>
      </c>
      <c r="H41" s="55">
        <f>[55]GEN!AG41</f>
        <v>12</v>
      </c>
      <c r="I41" s="55">
        <f>[56]GEN!AG41</f>
        <v>8</v>
      </c>
      <c r="J41" s="55">
        <f>[57]GEN!AG41</f>
        <v>8</v>
      </c>
      <c r="K41" s="55">
        <f>[58]GEN!AG41</f>
        <v>5</v>
      </c>
      <c r="L41" s="55">
        <f>[59]GEN!AG41</f>
        <v>12</v>
      </c>
      <c r="M41" s="55">
        <f>[60]GEN!AG41</f>
        <v>9</v>
      </c>
      <c r="N41" s="2">
        <f t="shared" si="0"/>
        <v>93</v>
      </c>
    </row>
    <row r="42" spans="1:32" ht="12.75" x14ac:dyDescent="0.2">
      <c r="A42" s="53" t="s">
        <v>248</v>
      </c>
      <c r="B42" s="55">
        <f>[49]GEN!$AG42</f>
        <v>18</v>
      </c>
      <c r="C42" s="55">
        <f>[50]GEN!AG42</f>
        <v>10</v>
      </c>
      <c r="D42" s="55">
        <f>[51]GEN!AG42</f>
        <v>9</v>
      </c>
      <c r="E42" s="55">
        <f>[52]GEN!AG42</f>
        <v>13</v>
      </c>
      <c r="F42" s="55">
        <f>[53]GEN!AG42</f>
        <v>7</v>
      </c>
      <c r="G42" s="55">
        <f>[54]GEN!AG42</f>
        <v>20</v>
      </c>
      <c r="H42" s="55">
        <f>[55]GEN!AG42</f>
        <v>10</v>
      </c>
      <c r="I42" s="55">
        <f>[56]GEN!AG42</f>
        <v>10</v>
      </c>
      <c r="J42" s="55">
        <f>[57]GEN!AG42</f>
        <v>7</v>
      </c>
      <c r="K42" s="55">
        <f>[58]GEN!AG42</f>
        <v>11</v>
      </c>
      <c r="L42" s="55">
        <f>[59]GEN!AG42</f>
        <v>10</v>
      </c>
      <c r="M42" s="55">
        <f>[60]GEN!AG42</f>
        <v>9</v>
      </c>
      <c r="N42" s="2">
        <f t="shared" si="0"/>
        <v>134</v>
      </c>
    </row>
    <row r="43" spans="1:32" ht="12.75" x14ac:dyDescent="0.2">
      <c r="A43" s="53" t="s">
        <v>221</v>
      </c>
      <c r="B43" s="55">
        <f>[49]GEN!$AG43</f>
        <v>0</v>
      </c>
      <c r="C43" s="55">
        <f>[50]GEN!AG43</f>
        <v>0</v>
      </c>
      <c r="D43" s="55">
        <f>[51]GEN!AG43</f>
        <v>0</v>
      </c>
      <c r="E43" s="55">
        <f>[52]GEN!AG43</f>
        <v>0</v>
      </c>
      <c r="F43" s="55">
        <f>[53]GEN!AG43</f>
        <v>0</v>
      </c>
      <c r="G43" s="55">
        <f>[54]GEN!AG43</f>
        <v>0</v>
      </c>
      <c r="H43" s="55">
        <f>[55]GEN!AG43</f>
        <v>0</v>
      </c>
      <c r="I43" s="55">
        <f>[56]GEN!AG43</f>
        <v>0</v>
      </c>
      <c r="J43" s="55">
        <f>[57]GEN!AG43</f>
        <v>0</v>
      </c>
      <c r="K43" s="55">
        <f>[58]GEN!AG43</f>
        <v>0</v>
      </c>
      <c r="L43" s="55">
        <f>[59]GEN!AG43</f>
        <v>0</v>
      </c>
      <c r="M43" s="55">
        <f>[60]GEN!AG43</f>
        <v>0</v>
      </c>
      <c r="N43" s="2">
        <f t="shared" si="0"/>
        <v>0</v>
      </c>
    </row>
    <row r="44" spans="1:32" ht="12.75" x14ac:dyDescent="0.2">
      <c r="A44" s="58" t="s">
        <v>249</v>
      </c>
      <c r="B44" s="55">
        <f>[49]GEN!$AG44</f>
        <v>0</v>
      </c>
      <c r="C44" s="55">
        <f>[50]GEN!AG44</f>
        <v>0</v>
      </c>
      <c r="D44" s="55">
        <f>[51]GEN!AG44</f>
        <v>0</v>
      </c>
      <c r="E44" s="55">
        <f>[52]GEN!AG44</f>
        <v>0</v>
      </c>
      <c r="F44" s="55">
        <f>[53]GEN!AG44</f>
        <v>0</v>
      </c>
      <c r="G44" s="55">
        <f>[54]GEN!AG44</f>
        <v>0</v>
      </c>
      <c r="H44" s="55">
        <f>[55]GEN!AG44</f>
        <v>0</v>
      </c>
      <c r="I44" s="55">
        <f>[56]GEN!AG44</f>
        <v>0</v>
      </c>
      <c r="J44" s="55">
        <f>[57]GEN!AG44</f>
        <v>0</v>
      </c>
      <c r="K44" s="55">
        <f>[58]GEN!AG44</f>
        <v>0</v>
      </c>
      <c r="L44" s="55">
        <f>[59]GEN!AG44</f>
        <v>0</v>
      </c>
      <c r="M44" s="55">
        <f>[60]GEN!AG44</f>
        <v>0</v>
      </c>
      <c r="N44" s="2">
        <f t="shared" si="0"/>
        <v>0</v>
      </c>
    </row>
    <row r="45" spans="1:32" ht="12.75" x14ac:dyDescent="0.2">
      <c r="A45" s="53" t="s">
        <v>268</v>
      </c>
      <c r="B45" s="55">
        <f>[49]GEN!$AG45</f>
        <v>0</v>
      </c>
      <c r="C45" s="55">
        <f>[50]GEN!AG45</f>
        <v>0</v>
      </c>
      <c r="D45" s="55">
        <f>[51]GEN!AG45</f>
        <v>0</v>
      </c>
      <c r="E45" s="55">
        <f>[52]GEN!AG45</f>
        <v>0</v>
      </c>
      <c r="F45" s="55">
        <f>[53]GEN!AG45</f>
        <v>0</v>
      </c>
      <c r="G45" s="55">
        <f>[54]GEN!AG45</f>
        <v>0</v>
      </c>
      <c r="H45" s="55">
        <f>[55]GEN!AG45</f>
        <v>0</v>
      </c>
      <c r="I45" s="55">
        <f>[56]GEN!AG45</f>
        <v>0</v>
      </c>
      <c r="J45" s="55">
        <f>[57]GEN!AG45</f>
        <v>0</v>
      </c>
      <c r="K45" s="55">
        <f>[58]GEN!AG45</f>
        <v>1</v>
      </c>
      <c r="L45" s="55">
        <f>[59]GEN!AG45</f>
        <v>0</v>
      </c>
      <c r="M45" s="55">
        <f>[60]GEN!AG45</f>
        <v>0</v>
      </c>
      <c r="N45" s="2">
        <f t="shared" si="0"/>
        <v>1</v>
      </c>
    </row>
    <row r="46" spans="1:32" ht="12.75" x14ac:dyDescent="0.2">
      <c r="A46" s="53" t="s">
        <v>121</v>
      </c>
      <c r="B46" s="55">
        <f>[49]GEN!$AG46</f>
        <v>0</v>
      </c>
      <c r="C46" s="55">
        <f>[50]GEN!AG46</f>
        <v>0</v>
      </c>
      <c r="D46" s="55">
        <f>[51]GEN!AG46</f>
        <v>0</v>
      </c>
      <c r="E46" s="55">
        <f>[52]GEN!AG46</f>
        <v>0</v>
      </c>
      <c r="F46" s="55">
        <f>[53]GEN!AG46</f>
        <v>0</v>
      </c>
      <c r="G46" s="55">
        <f>[54]GEN!AG46</f>
        <v>0</v>
      </c>
      <c r="H46" s="55">
        <f>[55]GEN!AG46</f>
        <v>0</v>
      </c>
      <c r="I46" s="55">
        <f>[56]GEN!AG46</f>
        <v>0</v>
      </c>
      <c r="J46" s="55">
        <f>[57]GEN!AG46</f>
        <v>1</v>
      </c>
      <c r="K46" s="55">
        <f>[58]GEN!AG46</f>
        <v>0</v>
      </c>
      <c r="L46" s="55">
        <f>[59]GEN!AG46</f>
        <v>0</v>
      </c>
      <c r="M46" s="55">
        <f>[60]GEN!AG46</f>
        <v>0</v>
      </c>
      <c r="N46" s="2">
        <f t="shared" si="0"/>
        <v>1</v>
      </c>
    </row>
    <row r="47" spans="1:32" ht="12.75" x14ac:dyDescent="0.2">
      <c r="A47" s="58" t="s">
        <v>260</v>
      </c>
      <c r="B47" s="55">
        <f>[49]GEN!$AG47</f>
        <v>0</v>
      </c>
      <c r="C47" s="55">
        <f>[50]GEN!AG47</f>
        <v>0</v>
      </c>
      <c r="D47" s="55">
        <f>[51]GEN!AG47</f>
        <v>0</v>
      </c>
      <c r="E47" s="55">
        <f>[52]GEN!AG47</f>
        <v>0</v>
      </c>
      <c r="F47" s="55">
        <f>[53]GEN!AG47</f>
        <v>0</v>
      </c>
      <c r="G47" s="55">
        <f>[54]GEN!AG47</f>
        <v>1</v>
      </c>
      <c r="H47" s="55">
        <f>[55]GEN!AG47</f>
        <v>2</v>
      </c>
      <c r="I47" s="55">
        <f>[56]GEN!AG47</f>
        <v>2</v>
      </c>
      <c r="J47" s="55">
        <f>[57]GEN!AG47</f>
        <v>0</v>
      </c>
      <c r="K47" s="55">
        <f>[58]GEN!AG47</f>
        <v>2</v>
      </c>
      <c r="L47" s="55">
        <f>[59]GEN!AG47</f>
        <v>1</v>
      </c>
      <c r="M47" s="55">
        <f>[60]GEN!AG47</f>
        <v>0</v>
      </c>
      <c r="N47" s="2">
        <f t="shared" si="0"/>
        <v>8</v>
      </c>
    </row>
    <row r="48" spans="1:32" ht="12.75" x14ac:dyDescent="0.2">
      <c r="A48" s="57" t="s">
        <v>251</v>
      </c>
      <c r="B48" s="55">
        <f>[49]GEN!$AG48</f>
        <v>5</v>
      </c>
      <c r="C48" s="55">
        <f>[50]GEN!AG48</f>
        <v>5</v>
      </c>
      <c r="D48" s="55">
        <f>[51]GEN!AG48</f>
        <v>5</v>
      </c>
      <c r="E48" s="55">
        <f>[52]GEN!AG48</f>
        <v>3</v>
      </c>
      <c r="F48" s="55">
        <f>[53]GEN!AG48</f>
        <v>4</v>
      </c>
      <c r="G48" s="55">
        <f>[54]GEN!AG48</f>
        <v>2</v>
      </c>
      <c r="H48" s="55">
        <f>[55]GEN!AG48</f>
        <v>8</v>
      </c>
      <c r="I48" s="55">
        <f>[56]GEN!AG48</f>
        <v>4</v>
      </c>
      <c r="J48" s="55">
        <f>[57]GEN!AG48</f>
        <v>2</v>
      </c>
      <c r="K48" s="55">
        <f>[58]GEN!AG48</f>
        <v>8</v>
      </c>
      <c r="L48" s="55">
        <f>[59]GEN!AG48</f>
        <v>4</v>
      </c>
      <c r="M48" s="55">
        <f>[60]GEN!AG48</f>
        <v>4</v>
      </c>
      <c r="N48" s="2">
        <f t="shared" si="0"/>
        <v>54</v>
      </c>
    </row>
    <row r="49" spans="1:14" ht="12.75" x14ac:dyDescent="0.2">
      <c r="A49" s="53" t="s">
        <v>37</v>
      </c>
      <c r="B49" s="55">
        <f>[49]GEN!$AG49</f>
        <v>12</v>
      </c>
      <c r="C49" s="55">
        <f>[50]GEN!AG49</f>
        <v>16</v>
      </c>
      <c r="D49" s="55">
        <f>[51]GEN!AG49</f>
        <v>10</v>
      </c>
      <c r="E49" s="55">
        <f>[52]GEN!AG49</f>
        <v>20</v>
      </c>
      <c r="F49" s="55">
        <f>[53]GEN!AG49</f>
        <v>3</v>
      </c>
      <c r="G49" s="55">
        <f>[54]GEN!AG49</f>
        <v>2</v>
      </c>
      <c r="H49" s="55">
        <f>[55]GEN!AG49</f>
        <v>6</v>
      </c>
      <c r="I49" s="55">
        <f>[56]GEN!AG49</f>
        <v>10</v>
      </c>
      <c r="J49" s="55">
        <f>[57]GEN!AG49</f>
        <v>0</v>
      </c>
      <c r="K49" s="55">
        <f>[58]GEN!AG49</f>
        <v>4</v>
      </c>
      <c r="L49" s="55">
        <f>[59]GEN!AG49</f>
        <v>8</v>
      </c>
      <c r="M49" s="55">
        <f>[60]GEN!AG49</f>
        <v>22</v>
      </c>
      <c r="N49" s="2">
        <f t="shared" si="0"/>
        <v>113</v>
      </c>
    </row>
    <row r="50" spans="1:14" ht="12.75" x14ac:dyDescent="0.2">
      <c r="A50" s="54" t="s">
        <v>253</v>
      </c>
      <c r="B50" s="55">
        <f>[49]GEN!$AG50</f>
        <v>0</v>
      </c>
      <c r="C50" s="55">
        <f>[50]GEN!AG50</f>
        <v>0</v>
      </c>
      <c r="D50" s="55">
        <f>[51]GEN!AG50</f>
        <v>0</v>
      </c>
      <c r="E50" s="55">
        <f>[52]GEN!AG50</f>
        <v>0</v>
      </c>
      <c r="F50" s="55">
        <f>[53]GEN!AG50</f>
        <v>1</v>
      </c>
      <c r="G50" s="55">
        <f>[54]GEN!AG50</f>
        <v>1</v>
      </c>
      <c r="H50" s="55">
        <f>[55]GEN!AG50</f>
        <v>0</v>
      </c>
      <c r="I50" s="55">
        <f>[56]GEN!AG50</f>
        <v>1</v>
      </c>
      <c r="J50" s="55">
        <f>[57]GEN!AG50</f>
        <v>2</v>
      </c>
      <c r="K50" s="55">
        <f>[58]GEN!AG50</f>
        <v>1</v>
      </c>
      <c r="L50" s="55">
        <f>[59]GEN!AG50</f>
        <v>0</v>
      </c>
      <c r="M50" s="55">
        <f>[60]GEN!AG50</f>
        <v>0</v>
      </c>
      <c r="N50" s="2">
        <f t="shared" si="0"/>
        <v>6</v>
      </c>
    </row>
    <row r="51" spans="1:14" ht="12.75" x14ac:dyDescent="0.2">
      <c r="A51" s="54" t="s">
        <v>269</v>
      </c>
      <c r="B51" s="55">
        <f>[49]GEN!$AG51</f>
        <v>0</v>
      </c>
      <c r="C51" s="55">
        <f>[50]GEN!AG51</f>
        <v>0</v>
      </c>
      <c r="D51" s="55">
        <f>[51]GEN!AG51</f>
        <v>0</v>
      </c>
      <c r="E51" s="55">
        <f>[52]GEN!AG51</f>
        <v>0</v>
      </c>
      <c r="F51" s="55">
        <f>[53]GEN!AG51</f>
        <v>0</v>
      </c>
      <c r="G51" s="55">
        <f>[54]GEN!AG51</f>
        <v>0</v>
      </c>
      <c r="H51" s="55">
        <f>[55]GEN!AG51</f>
        <v>0</v>
      </c>
      <c r="I51" s="55">
        <f>[56]GEN!AG51</f>
        <v>1</v>
      </c>
      <c r="J51" s="55">
        <f>[57]GEN!AG51</f>
        <v>1</v>
      </c>
      <c r="K51" s="55">
        <f>[58]GEN!AG51</f>
        <v>0</v>
      </c>
      <c r="L51" s="55">
        <f>[59]GEN!AG51</f>
        <v>0</v>
      </c>
      <c r="M51" s="55">
        <f>[60]GEN!AG51</f>
        <v>0</v>
      </c>
      <c r="N51" s="2">
        <f t="shared" si="0"/>
        <v>2</v>
      </c>
    </row>
    <row r="52" spans="1:14" ht="13.5" thickBot="1" x14ac:dyDescent="0.25">
      <c r="A52" s="79" t="s">
        <v>217</v>
      </c>
      <c r="B52" s="55">
        <f>[49]GEN!$AG52</f>
        <v>0</v>
      </c>
      <c r="C52" s="55">
        <f>[50]GEN!AG52</f>
        <v>0</v>
      </c>
      <c r="D52" s="55">
        <f>[51]GEN!AG52</f>
        <v>0</v>
      </c>
      <c r="E52" s="55">
        <f>[52]GEN!AG52</f>
        <v>0</v>
      </c>
      <c r="F52" s="55">
        <f>[53]GEN!AG52</f>
        <v>0</v>
      </c>
      <c r="G52" s="55">
        <f>[54]GEN!AG52</f>
        <v>0</v>
      </c>
      <c r="H52" s="55">
        <f>[55]GEN!AG52</f>
        <v>0</v>
      </c>
      <c r="I52" s="55">
        <f>[56]GEN!AG52</f>
        <v>0</v>
      </c>
      <c r="J52" s="55">
        <f>[57]GEN!AG52</f>
        <v>0</v>
      </c>
      <c r="K52" s="55">
        <f>[58]GEN!AG52</f>
        <v>0</v>
      </c>
      <c r="L52" s="55">
        <f>[59]GEN!AG52</f>
        <v>0</v>
      </c>
      <c r="M52" s="55">
        <f>[60]GEN!AG52</f>
        <v>0</v>
      </c>
      <c r="N52" s="82">
        <f t="shared" si="0"/>
        <v>0</v>
      </c>
    </row>
    <row r="53" spans="1:14" ht="13.5" thickBot="1" x14ac:dyDescent="0.25">
      <c r="A53" s="91" t="s">
        <v>1</v>
      </c>
      <c r="B53" s="81">
        <f>SUM(B7:B52)</f>
        <v>528</v>
      </c>
      <c r="C53" s="81">
        <f t="shared" ref="C53:M53" si="1">SUM(C7:C52)</f>
        <v>452</v>
      </c>
      <c r="D53" s="81">
        <f t="shared" si="1"/>
        <v>416</v>
      </c>
      <c r="E53" s="81">
        <f t="shared" si="1"/>
        <v>474</v>
      </c>
      <c r="F53" s="81">
        <f t="shared" si="1"/>
        <v>176</v>
      </c>
      <c r="G53" s="81">
        <f t="shared" si="1"/>
        <v>210</v>
      </c>
      <c r="H53" s="81">
        <f t="shared" si="1"/>
        <v>213</v>
      </c>
      <c r="I53" s="81">
        <f t="shared" si="1"/>
        <v>195</v>
      </c>
      <c r="J53" s="81">
        <f t="shared" si="1"/>
        <v>144</v>
      </c>
      <c r="K53" s="81">
        <f t="shared" si="1"/>
        <v>148</v>
      </c>
      <c r="L53" s="81">
        <f t="shared" si="1"/>
        <v>207</v>
      </c>
      <c r="M53" s="81">
        <f t="shared" si="1"/>
        <v>405</v>
      </c>
      <c r="N53" s="94">
        <f>SUM(B53:M53)</f>
        <v>3568</v>
      </c>
    </row>
    <row r="54" spans="1:14" x14ac:dyDescent="0.2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6">
        <f>SUM(B53:M53)</f>
        <v>3568</v>
      </c>
    </row>
    <row r="55" spans="1:14" ht="15.75" customHeight="1" x14ac:dyDescent="0.25">
      <c r="A55" s="98">
        <v>42004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10"/>
    </row>
    <row r="56" spans="1:14" ht="13.5" x14ac:dyDescent="0.25">
      <c r="A56" s="12"/>
      <c r="B56" s="13"/>
      <c r="C56" s="13"/>
      <c r="D56" s="11"/>
      <c r="E56" s="11"/>
      <c r="F56" s="9"/>
      <c r="G56" s="9"/>
      <c r="H56" s="9"/>
      <c r="I56" s="9"/>
      <c r="J56" s="9"/>
      <c r="K56" s="9"/>
      <c r="L56" s="9"/>
      <c r="M56" s="9"/>
      <c r="N56" s="9"/>
    </row>
    <row r="57" spans="1:14" x14ac:dyDescent="0.2">
      <c r="A57" s="12"/>
      <c r="B57" s="14"/>
      <c r="C57" s="14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</row>
    <row r="58" spans="1:14" x14ac:dyDescent="0.2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</row>
    <row r="59" spans="1:14" x14ac:dyDescent="0.2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</row>
    <row r="60" spans="1:14" x14ac:dyDescent="0.2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</row>
    <row r="61" spans="1:14" x14ac:dyDescent="0.2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</row>
  </sheetData>
  <autoFilter ref="A6:N54"/>
  <mergeCells count="1">
    <mergeCell ref="O7:O9"/>
  </mergeCells>
  <printOptions horizontalCentered="1"/>
  <pageMargins left="0.78740157480314965" right="0.78740157480314965" top="0.39370078740157483" bottom="0.59055118110236227" header="0.19685039370078741" footer="0.47244094488188981"/>
  <pageSetup orientation="landscape" r:id="rId1"/>
  <headerFooter alignWithMargins="0">
    <oddHeader>&amp;CPágina &amp;P</oddHeader>
    <oddFooter>&amp;C&amp;P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2006 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</vt:vector>
  </TitlesOfParts>
  <Company>Cuerpo de Bomberos de El Salvador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de Operaciones</dc:creator>
  <cp:lastModifiedBy>Manuel Antonio Ramón Lozano</cp:lastModifiedBy>
  <cp:lastPrinted>2013-08-14T21:08:39Z</cp:lastPrinted>
  <dcterms:created xsi:type="dcterms:W3CDTF">2001-09-20T16:15:03Z</dcterms:created>
  <dcterms:modified xsi:type="dcterms:W3CDTF">2017-09-14T19:40:11Z</dcterms:modified>
</cp:coreProperties>
</file>