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12120" windowHeight="8460" firstSheet="7" activeTab="10"/>
  </bookViews>
  <sheets>
    <sheet name="1997" sheetId="1" state="hidden" r:id="rId1"/>
    <sheet name="1998" sheetId="2" state="hidden" r:id="rId2"/>
    <sheet name="1999" sheetId="3" state="hidden" r:id="rId3"/>
    <sheet name="2000" sheetId="4" state="hidden" r:id="rId4"/>
    <sheet name="2001" sheetId="5" state="hidden" r:id="rId5"/>
    <sheet name="2002" sheetId="9" state="hidden" r:id="rId6"/>
    <sheet name="2003" sheetId="7" state="hidden" r:id="rId7"/>
    <sheet name="MARN 2016" sheetId="17" r:id="rId8"/>
    <sheet name="2012-2016" sheetId="12" r:id="rId9"/>
    <sheet name="MARN 2012" sheetId="14" state="hidden" r:id="rId10"/>
    <sheet name="Presupuesto Total 2016" sheetId="15" r:id="rId11"/>
    <sheet name="PROYECTOS 2016" sheetId="18" state="hidden" r:id="rId12"/>
  </sheets>
  <definedNames>
    <definedName name="_xlnm.Print_Area" localSheetId="0">'1997'!$A$1:$K$223</definedName>
    <definedName name="_xlnm.Print_Area" localSheetId="1">'1998'!$A$1:$K$223</definedName>
    <definedName name="_xlnm.Print_Area" localSheetId="2">'1999'!$A$1:$K$223</definedName>
    <definedName name="_xlnm.Print_Area" localSheetId="3">'2000'!$A$1:$K$223</definedName>
    <definedName name="_xlnm.Print_Area" localSheetId="4">'2001'!$A$1:$K$223</definedName>
    <definedName name="_xlnm.Print_Area" localSheetId="5">'2002'!$A$1:$K$223</definedName>
    <definedName name="_xlnm.Print_Area" localSheetId="6">'2003'!$A$1:$K$223</definedName>
    <definedName name="_xlnm.Print_Area" localSheetId="8">'2012-2016'!#REF!</definedName>
    <definedName name="_xlnm.Print_Area" localSheetId="7">'MARN 2016'!$B$1:$L$26</definedName>
    <definedName name="_xlnm.Print_Titles" localSheetId="0">'1997'!$1:$6</definedName>
    <definedName name="_xlnm.Print_Titles" localSheetId="1">'1998'!$1:$6</definedName>
    <definedName name="_xlnm.Print_Titles" localSheetId="2">'1999'!$1:$6</definedName>
    <definedName name="_xlnm.Print_Titles" localSheetId="3">'2000'!$1:$6</definedName>
    <definedName name="_xlnm.Print_Titles" localSheetId="4">'2001'!$1:$6</definedName>
    <definedName name="_xlnm.Print_Titles" localSheetId="5">'2002'!$1:$6</definedName>
    <definedName name="_xlnm.Print_Titles" localSheetId="6">'2003'!$1:$6</definedName>
    <definedName name="_xlnm.Print_Titles" localSheetId="8">'2012-2016'!#REF!</definedName>
  </definedNames>
  <calcPr calcId="125725" fullCalcOnLoad="1"/>
</workbook>
</file>

<file path=xl/calcChain.xml><?xml version="1.0" encoding="utf-8"?>
<calcChain xmlns="http://schemas.openxmlformats.org/spreadsheetml/2006/main">
  <c r="D4" i="15"/>
  <c r="F5"/>
  <c r="D6"/>
  <c r="F9" i="12"/>
  <c r="H9"/>
  <c r="F10"/>
  <c r="F8"/>
  <c r="H8"/>
  <c r="F7"/>
  <c r="H7"/>
  <c r="F6"/>
  <c r="H6"/>
  <c r="E21" i="17"/>
  <c r="F21"/>
  <c r="G21"/>
  <c r="H21"/>
  <c r="I21"/>
  <c r="I26"/>
  <c r="J21"/>
  <c r="D21"/>
  <c r="K22"/>
  <c r="L22"/>
  <c r="K25"/>
  <c r="L25"/>
  <c r="K12" i="18"/>
  <c r="J20"/>
  <c r="G20"/>
  <c r="G17" i="17"/>
  <c r="J17" s="1"/>
  <c r="L17" s="1"/>
  <c r="J12"/>
  <c r="L12"/>
  <c r="K23"/>
  <c r="L23"/>
  <c r="K24"/>
  <c r="L24"/>
  <c r="F20" i="18"/>
  <c r="K18"/>
  <c r="K16"/>
  <c r="K11"/>
  <c r="I20"/>
  <c r="K14"/>
  <c r="K9"/>
  <c r="K20"/>
  <c r="K8"/>
  <c r="J19" i="17"/>
  <c r="L19"/>
  <c r="J18"/>
  <c r="L18"/>
  <c r="J15"/>
  <c r="L15"/>
  <c r="J14"/>
  <c r="L14"/>
  <c r="J13"/>
  <c r="L13"/>
  <c r="J11"/>
  <c r="L11"/>
  <c r="E10"/>
  <c r="D10"/>
  <c r="K8"/>
  <c r="J7"/>
  <c r="L7" s="1"/>
  <c r="J6"/>
  <c r="L6" s="1"/>
  <c r="H5"/>
  <c r="H26" s="1"/>
  <c r="G5"/>
  <c r="G26"/>
  <c r="F5"/>
  <c r="F26"/>
  <c r="E5"/>
  <c r="E26" s="1"/>
  <c r="D5"/>
  <c r="D26" s="1"/>
  <c r="E7" i="15"/>
  <c r="F7"/>
  <c r="G7" s="1"/>
  <c r="H12" s="1"/>
  <c r="D7"/>
  <c r="E4" s="1"/>
  <c r="G12"/>
  <c r="F6"/>
  <c r="J27" i="14"/>
  <c r="L27"/>
  <c r="I26"/>
  <c r="J26"/>
  <c r="L26"/>
  <c r="I29"/>
  <c r="K24"/>
  <c r="L24"/>
  <c r="K23"/>
  <c r="L23"/>
  <c r="H22"/>
  <c r="E22"/>
  <c r="K22"/>
  <c r="L22"/>
  <c r="K20"/>
  <c r="L20"/>
  <c r="K19"/>
  <c r="L19"/>
  <c r="H18"/>
  <c r="H29"/>
  <c r="E18"/>
  <c r="J16"/>
  <c r="L16"/>
  <c r="L15"/>
  <c r="J15"/>
  <c r="G14"/>
  <c r="J14"/>
  <c r="L14"/>
  <c r="J12"/>
  <c r="L12"/>
  <c r="J11"/>
  <c r="L11"/>
  <c r="J10"/>
  <c r="L10"/>
  <c r="J9"/>
  <c r="L9"/>
  <c r="E8"/>
  <c r="D8"/>
  <c r="J8"/>
  <c r="L8"/>
  <c r="J6"/>
  <c r="L6"/>
  <c r="J5"/>
  <c r="L5"/>
  <c r="F4"/>
  <c r="F29"/>
  <c r="E4"/>
  <c r="D4"/>
  <c r="D29"/>
  <c r="J70" i="7"/>
  <c r="H115" i="5"/>
  <c r="H212"/>
  <c r="H215"/>
  <c r="H88" i="2"/>
  <c r="J88"/>
  <c r="J94"/>
  <c r="H89"/>
  <c r="H185"/>
  <c r="J89"/>
  <c r="H90"/>
  <c r="J90"/>
  <c r="H91"/>
  <c r="J91"/>
  <c r="H92"/>
  <c r="J92"/>
  <c r="H93"/>
  <c r="J93"/>
  <c r="G89"/>
  <c r="G90"/>
  <c r="G94"/>
  <c r="G91"/>
  <c r="G92"/>
  <c r="G93"/>
  <c r="H70"/>
  <c r="I64"/>
  <c r="I65"/>
  <c r="I66"/>
  <c r="I67"/>
  <c r="I91"/>
  <c r="I68"/>
  <c r="I69"/>
  <c r="G70"/>
  <c r="H62"/>
  <c r="I56"/>
  <c r="I57"/>
  <c r="I58"/>
  <c r="I59"/>
  <c r="I60"/>
  <c r="I61"/>
  <c r="G62"/>
  <c r="H48"/>
  <c r="H184"/>
  <c r="J48"/>
  <c r="H49"/>
  <c r="J49"/>
  <c r="H50"/>
  <c r="H195"/>
  <c r="J50"/>
  <c r="H51"/>
  <c r="J51"/>
  <c r="H52"/>
  <c r="J52"/>
  <c r="H53"/>
  <c r="J53"/>
  <c r="G49"/>
  <c r="G50"/>
  <c r="G51"/>
  <c r="G52"/>
  <c r="G53"/>
  <c r="G198"/>
  <c r="H46"/>
  <c r="I40"/>
  <c r="I41"/>
  <c r="I42"/>
  <c r="I43"/>
  <c r="I46"/>
  <c r="I44"/>
  <c r="I45"/>
  <c r="G46"/>
  <c r="H38"/>
  <c r="I32"/>
  <c r="I33"/>
  <c r="I34"/>
  <c r="I35"/>
  <c r="I36"/>
  <c r="I37"/>
  <c r="G38"/>
  <c r="G30"/>
  <c r="H30"/>
  <c r="I24"/>
  <c r="I25"/>
  <c r="I26"/>
  <c r="I27"/>
  <c r="I51"/>
  <c r="I28"/>
  <c r="I29"/>
  <c r="G22"/>
  <c r="H22"/>
  <c r="I16"/>
  <c r="I17"/>
  <c r="I22"/>
  <c r="K22"/>
  <c r="I18"/>
  <c r="I19"/>
  <c r="I20"/>
  <c r="I21"/>
  <c r="I8"/>
  <c r="I9"/>
  <c r="I10"/>
  <c r="I50"/>
  <c r="I186"/>
  <c r="I11"/>
  <c r="I12"/>
  <c r="I52"/>
  <c r="I13"/>
  <c r="I53"/>
  <c r="H118" i="5"/>
  <c r="H102"/>
  <c r="K215" i="1"/>
  <c r="K215" i="2"/>
  <c r="K215" i="3"/>
  <c r="K215" i="4"/>
  <c r="H212" i="1"/>
  <c r="H215"/>
  <c r="J212"/>
  <c r="J215"/>
  <c r="H212" i="2"/>
  <c r="H215"/>
  <c r="J212"/>
  <c r="J215"/>
  <c r="G212" i="1"/>
  <c r="G215"/>
  <c r="G212" i="2"/>
  <c r="G215"/>
  <c r="G212" i="9"/>
  <c r="G215"/>
  <c r="G113" i="7"/>
  <c r="H113"/>
  <c r="I113"/>
  <c r="J113"/>
  <c r="G114"/>
  <c r="H114"/>
  <c r="I114"/>
  <c r="J114"/>
  <c r="G115"/>
  <c r="G212"/>
  <c r="G215"/>
  <c r="H115"/>
  <c r="H212"/>
  <c r="H215"/>
  <c r="J115"/>
  <c r="G116"/>
  <c r="H116"/>
  <c r="I116"/>
  <c r="J116"/>
  <c r="G117"/>
  <c r="H117"/>
  <c r="I117"/>
  <c r="J117"/>
  <c r="H112"/>
  <c r="I112"/>
  <c r="J112"/>
  <c r="G112"/>
  <c r="G113" i="9"/>
  <c r="H113"/>
  <c r="G114"/>
  <c r="H114"/>
  <c r="G115"/>
  <c r="H115"/>
  <c r="H212"/>
  <c r="H215"/>
  <c r="J115"/>
  <c r="J212"/>
  <c r="G116"/>
  <c r="H116"/>
  <c r="G117"/>
  <c r="H117"/>
  <c r="H112"/>
  <c r="G112"/>
  <c r="G184"/>
  <c r="I102" i="5"/>
  <c r="J102"/>
  <c r="H110"/>
  <c r="I110"/>
  <c r="J110"/>
  <c r="H112"/>
  <c r="I112"/>
  <c r="J112"/>
  <c r="H113"/>
  <c r="I113"/>
  <c r="J113"/>
  <c r="H114"/>
  <c r="H186"/>
  <c r="I114"/>
  <c r="J114"/>
  <c r="I115"/>
  <c r="I118"/>
  <c r="J115"/>
  <c r="J212"/>
  <c r="J215"/>
  <c r="H116"/>
  <c r="I116"/>
  <c r="J116"/>
  <c r="H117"/>
  <c r="I117"/>
  <c r="J117"/>
  <c r="G113"/>
  <c r="G114"/>
  <c r="G115"/>
  <c r="G118"/>
  <c r="G116"/>
  <c r="G117"/>
  <c r="G112"/>
  <c r="H112" i="4"/>
  <c r="I112"/>
  <c r="J112"/>
  <c r="H113"/>
  <c r="I113"/>
  <c r="J113"/>
  <c r="H114"/>
  <c r="I114"/>
  <c r="J114"/>
  <c r="H115"/>
  <c r="H118"/>
  <c r="J115"/>
  <c r="J118"/>
  <c r="H116"/>
  <c r="I116"/>
  <c r="J116"/>
  <c r="H117"/>
  <c r="I117"/>
  <c r="J117"/>
  <c r="G113"/>
  <c r="G114"/>
  <c r="G115"/>
  <c r="G212"/>
  <c r="G215"/>
  <c r="G116"/>
  <c r="G117"/>
  <c r="G112"/>
  <c r="H110"/>
  <c r="I110"/>
  <c r="J110"/>
  <c r="G110"/>
  <c r="H112" i="3"/>
  <c r="I112"/>
  <c r="J112"/>
  <c r="H113"/>
  <c r="I113"/>
  <c r="J113"/>
  <c r="H114"/>
  <c r="I114"/>
  <c r="J114"/>
  <c r="H115"/>
  <c r="H118"/>
  <c r="J115"/>
  <c r="H116"/>
  <c r="I116"/>
  <c r="J116"/>
  <c r="H117"/>
  <c r="I117"/>
  <c r="J117"/>
  <c r="G113"/>
  <c r="G114"/>
  <c r="G115"/>
  <c r="G118"/>
  <c r="G212"/>
  <c r="G215"/>
  <c r="G116"/>
  <c r="G117"/>
  <c r="G112"/>
  <c r="J118" i="2"/>
  <c r="G118"/>
  <c r="H118"/>
  <c r="I118"/>
  <c r="I117"/>
  <c r="I116"/>
  <c r="I115"/>
  <c r="I212"/>
  <c r="I215"/>
  <c r="I114"/>
  <c r="I113"/>
  <c r="I112"/>
  <c r="G118" i="4"/>
  <c r="I118"/>
  <c r="G118" i="9"/>
  <c r="H118"/>
  <c r="I118"/>
  <c r="G118" i="7"/>
  <c r="I118"/>
  <c r="H118"/>
  <c r="J118" i="1"/>
  <c r="G118"/>
  <c r="I118"/>
  <c r="H118"/>
  <c r="I117"/>
  <c r="I116"/>
  <c r="I115"/>
  <c r="I212"/>
  <c r="I215"/>
  <c r="I114"/>
  <c r="I113"/>
  <c r="I112"/>
  <c r="J110" i="2"/>
  <c r="G110"/>
  <c r="I110"/>
  <c r="H110"/>
  <c r="I109"/>
  <c r="I108"/>
  <c r="I107"/>
  <c r="I106"/>
  <c r="I105"/>
  <c r="I104"/>
  <c r="J110" i="3"/>
  <c r="G110"/>
  <c r="H110"/>
  <c r="I110"/>
  <c r="G110" i="5"/>
  <c r="J110" i="9"/>
  <c r="G110"/>
  <c r="I110"/>
  <c r="K110"/>
  <c r="H110"/>
  <c r="I109"/>
  <c r="I108"/>
  <c r="J108"/>
  <c r="I107"/>
  <c r="I106"/>
  <c r="J106"/>
  <c r="I105"/>
  <c r="J105"/>
  <c r="I104"/>
  <c r="J104"/>
  <c r="J110" i="7"/>
  <c r="G110"/>
  <c r="H110"/>
  <c r="I110"/>
  <c r="I107"/>
  <c r="J110" i="1"/>
  <c r="G110"/>
  <c r="I110"/>
  <c r="H110"/>
  <c r="I109"/>
  <c r="I108"/>
  <c r="I107"/>
  <c r="I106"/>
  <c r="I105"/>
  <c r="I104"/>
  <c r="I97" i="9"/>
  <c r="J97"/>
  <c r="J113"/>
  <c r="J185"/>
  <c r="I96"/>
  <c r="J96"/>
  <c r="I101" i="2"/>
  <c r="I100"/>
  <c r="I98"/>
  <c r="I97"/>
  <c r="I96"/>
  <c r="I101" i="9"/>
  <c r="I117"/>
  <c r="J101"/>
  <c r="I100"/>
  <c r="I116"/>
  <c r="I98"/>
  <c r="I114"/>
  <c r="I101" i="1"/>
  <c r="I100"/>
  <c r="I98"/>
  <c r="I97"/>
  <c r="I96"/>
  <c r="G126" i="9"/>
  <c r="G126" i="5"/>
  <c r="G126" i="4"/>
  <c r="G126" i="2"/>
  <c r="H126" i="9"/>
  <c r="H126" i="5"/>
  <c r="H126" i="4"/>
  <c r="H126" i="2"/>
  <c r="J126" i="9"/>
  <c r="J126" i="5"/>
  <c r="J126" i="4"/>
  <c r="J126" i="2"/>
  <c r="I99" i="1"/>
  <c r="I99" i="2"/>
  <c r="I99" i="3"/>
  <c r="I115"/>
  <c r="I212"/>
  <c r="I215"/>
  <c r="I99" i="4"/>
  <c r="I115"/>
  <c r="I212"/>
  <c r="I215"/>
  <c r="I99" i="9"/>
  <c r="I115"/>
  <c r="I212"/>
  <c r="I215"/>
  <c r="I99" i="7"/>
  <c r="I115"/>
  <c r="I212"/>
  <c r="I215"/>
  <c r="H160" i="1"/>
  <c r="H201"/>
  <c r="I120"/>
  <c r="I128"/>
  <c r="I136"/>
  <c r="I160"/>
  <c r="I144"/>
  <c r="I152"/>
  <c r="J160"/>
  <c r="J201"/>
  <c r="H161"/>
  <c r="H202"/>
  <c r="I121"/>
  <c r="I161"/>
  <c r="I202"/>
  <c r="I129"/>
  <c r="I137"/>
  <c r="I145"/>
  <c r="I153"/>
  <c r="J161"/>
  <c r="J202"/>
  <c r="H162"/>
  <c r="I122"/>
  <c r="I130"/>
  <c r="I138"/>
  <c r="I146"/>
  <c r="I154"/>
  <c r="I158"/>
  <c r="J162"/>
  <c r="J203"/>
  <c r="H163"/>
  <c r="H204"/>
  <c r="I123"/>
  <c r="I131"/>
  <c r="I139"/>
  <c r="I163"/>
  <c r="I204"/>
  <c r="I147"/>
  <c r="I155"/>
  <c r="J163"/>
  <c r="H164"/>
  <c r="H205"/>
  <c r="I124"/>
  <c r="I132"/>
  <c r="I140"/>
  <c r="I148"/>
  <c r="I156"/>
  <c r="J164"/>
  <c r="J205"/>
  <c r="H165"/>
  <c r="H206"/>
  <c r="I125"/>
  <c r="I133"/>
  <c r="I141"/>
  <c r="I149"/>
  <c r="I165"/>
  <c r="I206"/>
  <c r="I157"/>
  <c r="J165"/>
  <c r="J206"/>
  <c r="H160" i="2"/>
  <c r="H201"/>
  <c r="I120"/>
  <c r="I128"/>
  <c r="I136"/>
  <c r="I144"/>
  <c r="I152"/>
  <c r="J160"/>
  <c r="J201"/>
  <c r="H161"/>
  <c r="H202"/>
  <c r="I121"/>
  <c r="I129"/>
  <c r="I161"/>
  <c r="I137"/>
  <c r="I145"/>
  <c r="I153"/>
  <c r="J161"/>
  <c r="H162"/>
  <c r="H203"/>
  <c r="H219"/>
  <c r="I122"/>
  <c r="I130"/>
  <c r="I203"/>
  <c r="I138"/>
  <c r="I146"/>
  <c r="I154"/>
  <c r="I162"/>
  <c r="J162"/>
  <c r="H163"/>
  <c r="H204"/>
  <c r="I123"/>
  <c r="I131"/>
  <c r="I139"/>
  <c r="I147"/>
  <c r="I155"/>
  <c r="J163"/>
  <c r="J204"/>
  <c r="J187"/>
  <c r="H164"/>
  <c r="H205"/>
  <c r="H207"/>
  <c r="I124"/>
  <c r="I132"/>
  <c r="I140"/>
  <c r="I148"/>
  <c r="I156"/>
  <c r="J164"/>
  <c r="J205"/>
  <c r="H165"/>
  <c r="I125"/>
  <c r="I165"/>
  <c r="I206"/>
  <c r="I133"/>
  <c r="I141"/>
  <c r="I149"/>
  <c r="I150"/>
  <c r="I157"/>
  <c r="J165"/>
  <c r="J206"/>
  <c r="H160" i="3"/>
  <c r="I120"/>
  <c r="I128"/>
  <c r="I136"/>
  <c r="I144"/>
  <c r="I152"/>
  <c r="J160"/>
  <c r="H161"/>
  <c r="H202"/>
  <c r="I121"/>
  <c r="I129"/>
  <c r="I137"/>
  <c r="I145"/>
  <c r="I153"/>
  <c r="J161"/>
  <c r="J202"/>
  <c r="H162"/>
  <c r="H203"/>
  <c r="I122"/>
  <c r="I130"/>
  <c r="I138"/>
  <c r="I146"/>
  <c r="I162"/>
  <c r="I203"/>
  <c r="I154"/>
  <c r="J162"/>
  <c r="J203"/>
  <c r="H163"/>
  <c r="I123"/>
  <c r="I131"/>
  <c r="I139"/>
  <c r="I163"/>
  <c r="I204"/>
  <c r="I147"/>
  <c r="I155"/>
  <c r="I158"/>
  <c r="J163"/>
  <c r="J204"/>
  <c r="H164"/>
  <c r="H205"/>
  <c r="I124"/>
  <c r="I132"/>
  <c r="I140"/>
  <c r="I148"/>
  <c r="I156"/>
  <c r="J164"/>
  <c r="J205"/>
  <c r="H165"/>
  <c r="H206"/>
  <c r="I125"/>
  <c r="I165"/>
  <c r="I206"/>
  <c r="I133"/>
  <c r="I141"/>
  <c r="I149"/>
  <c r="I157"/>
  <c r="J165"/>
  <c r="J206"/>
  <c r="H160" i="4"/>
  <c r="H201"/>
  <c r="I120"/>
  <c r="I128"/>
  <c r="I136"/>
  <c r="I144"/>
  <c r="I152"/>
  <c r="J160"/>
  <c r="J201"/>
  <c r="H161"/>
  <c r="H202"/>
  <c r="I121"/>
  <c r="I129"/>
  <c r="I137"/>
  <c r="I161"/>
  <c r="I202"/>
  <c r="I145"/>
  <c r="I153"/>
  <c r="J161"/>
  <c r="H162"/>
  <c r="H203"/>
  <c r="I122"/>
  <c r="I130"/>
  <c r="I138"/>
  <c r="I146"/>
  <c r="I154"/>
  <c r="J162"/>
  <c r="J203"/>
  <c r="H163"/>
  <c r="H204"/>
  <c r="I123"/>
  <c r="I163"/>
  <c r="I204"/>
  <c r="I131"/>
  <c r="I134"/>
  <c r="I139"/>
  <c r="I147"/>
  <c r="I155"/>
  <c r="J163"/>
  <c r="J204"/>
  <c r="H164"/>
  <c r="H205"/>
  <c r="I124"/>
  <c r="I132"/>
  <c r="I140"/>
  <c r="I148"/>
  <c r="I156"/>
  <c r="J164"/>
  <c r="J205"/>
  <c r="H165"/>
  <c r="H206"/>
  <c r="H207"/>
  <c r="I125"/>
  <c r="I133"/>
  <c r="I141"/>
  <c r="I149"/>
  <c r="I150"/>
  <c r="I157"/>
  <c r="J165"/>
  <c r="J206"/>
  <c r="H160" i="5"/>
  <c r="H201"/>
  <c r="I120"/>
  <c r="I128"/>
  <c r="I136"/>
  <c r="I160"/>
  <c r="K160"/>
  <c r="I144"/>
  <c r="I152"/>
  <c r="J160"/>
  <c r="J201"/>
  <c r="H161"/>
  <c r="H202"/>
  <c r="I121"/>
  <c r="I129"/>
  <c r="I137"/>
  <c r="I145"/>
  <c r="I153"/>
  <c r="I158"/>
  <c r="J161"/>
  <c r="J202"/>
  <c r="H162"/>
  <c r="H203"/>
  <c r="I122"/>
  <c r="I130"/>
  <c r="I162"/>
  <c r="I138"/>
  <c r="I146"/>
  <c r="I154"/>
  <c r="J162"/>
  <c r="J203"/>
  <c r="H163"/>
  <c r="H204"/>
  <c r="I123"/>
  <c r="I131"/>
  <c r="I139"/>
  <c r="I147"/>
  <c r="I163"/>
  <c r="I204"/>
  <c r="I155"/>
  <c r="J163"/>
  <c r="J204"/>
  <c r="H164"/>
  <c r="I124"/>
  <c r="I132"/>
  <c r="I140"/>
  <c r="I148"/>
  <c r="I156"/>
  <c r="J164"/>
  <c r="J205"/>
  <c r="H165"/>
  <c r="H206"/>
  <c r="I125"/>
  <c r="I133"/>
  <c r="I141"/>
  <c r="I149"/>
  <c r="I157"/>
  <c r="J165"/>
  <c r="H160" i="9"/>
  <c r="H201"/>
  <c r="I120"/>
  <c r="I128"/>
  <c r="I136"/>
  <c r="I144"/>
  <c r="I152"/>
  <c r="J160"/>
  <c r="J201"/>
  <c r="H161"/>
  <c r="H202"/>
  <c r="I121"/>
  <c r="I129"/>
  <c r="I137"/>
  <c r="I161"/>
  <c r="K161"/>
  <c r="I145"/>
  <c r="I153"/>
  <c r="J161"/>
  <c r="H162"/>
  <c r="H203"/>
  <c r="H207"/>
  <c r="I122"/>
  <c r="I130"/>
  <c r="I138"/>
  <c r="I146"/>
  <c r="I154"/>
  <c r="J162"/>
  <c r="J203"/>
  <c r="H163"/>
  <c r="H204"/>
  <c r="I123"/>
  <c r="I131"/>
  <c r="I139"/>
  <c r="I147"/>
  <c r="I163"/>
  <c r="I204"/>
  <c r="I155"/>
  <c r="J163"/>
  <c r="J204"/>
  <c r="H164"/>
  <c r="H205"/>
  <c r="I124"/>
  <c r="I132"/>
  <c r="I140"/>
  <c r="I148"/>
  <c r="I156"/>
  <c r="J164"/>
  <c r="J205"/>
  <c r="H165"/>
  <c r="H206"/>
  <c r="I125"/>
  <c r="I133"/>
  <c r="I165"/>
  <c r="I206"/>
  <c r="I141"/>
  <c r="I149"/>
  <c r="I157"/>
  <c r="I158"/>
  <c r="J165"/>
  <c r="J206"/>
  <c r="H160" i="7"/>
  <c r="H201"/>
  <c r="I120"/>
  <c r="I128"/>
  <c r="I136"/>
  <c r="I144"/>
  <c r="I152"/>
  <c r="J160"/>
  <c r="J201"/>
  <c r="H161"/>
  <c r="H202"/>
  <c r="I121"/>
  <c r="I129"/>
  <c r="I137"/>
  <c r="I145"/>
  <c r="I153"/>
  <c r="I158"/>
  <c r="J161"/>
  <c r="J202"/>
  <c r="H162"/>
  <c r="H203"/>
  <c r="I122"/>
  <c r="I130"/>
  <c r="I138"/>
  <c r="I146"/>
  <c r="I154"/>
  <c r="I162"/>
  <c r="J162"/>
  <c r="J203"/>
  <c r="H163"/>
  <c r="H204"/>
  <c r="I123"/>
  <c r="I131"/>
  <c r="I139"/>
  <c r="I163"/>
  <c r="I204"/>
  <c r="I147"/>
  <c r="I155"/>
  <c r="J163"/>
  <c r="H164"/>
  <c r="H205"/>
  <c r="I124"/>
  <c r="I164"/>
  <c r="I205"/>
  <c r="I132"/>
  <c r="I140"/>
  <c r="I148"/>
  <c r="I156"/>
  <c r="J164"/>
  <c r="J205"/>
  <c r="H165"/>
  <c r="H206"/>
  <c r="I125"/>
  <c r="I165"/>
  <c r="I206"/>
  <c r="I133"/>
  <c r="I134"/>
  <c r="I141"/>
  <c r="I149"/>
  <c r="I150"/>
  <c r="I157"/>
  <c r="J165"/>
  <c r="J206"/>
  <c r="G160" i="1"/>
  <c r="G201"/>
  <c r="G161"/>
  <c r="G202"/>
  <c r="G162"/>
  <c r="G203"/>
  <c r="G163"/>
  <c r="G204"/>
  <c r="G164"/>
  <c r="G205"/>
  <c r="G165"/>
  <c r="G206"/>
  <c r="G160" i="2"/>
  <c r="G161"/>
  <c r="G202"/>
  <c r="G218"/>
  <c r="G162"/>
  <c r="G203"/>
  <c r="G163"/>
  <c r="G204"/>
  <c r="G164"/>
  <c r="G205"/>
  <c r="G165"/>
  <c r="G206"/>
  <c r="G160" i="3"/>
  <c r="G161"/>
  <c r="G202"/>
  <c r="G162"/>
  <c r="G203"/>
  <c r="G163"/>
  <c r="G204"/>
  <c r="G164"/>
  <c r="G205"/>
  <c r="G165"/>
  <c r="G206"/>
  <c r="G160" i="4"/>
  <c r="G161"/>
  <c r="G202"/>
  <c r="G162"/>
  <c r="G203"/>
  <c r="G163"/>
  <c r="G204"/>
  <c r="G164"/>
  <c r="G205"/>
  <c r="G165"/>
  <c r="G206"/>
  <c r="G160" i="5"/>
  <c r="G201"/>
  <c r="G161"/>
  <c r="G202"/>
  <c r="G162"/>
  <c r="G203"/>
  <c r="G163"/>
  <c r="G204"/>
  <c r="G164"/>
  <c r="G205"/>
  <c r="G165"/>
  <c r="G206"/>
  <c r="G160" i="9"/>
  <c r="G201"/>
  <c r="G207"/>
  <c r="G161"/>
  <c r="G202"/>
  <c r="G162"/>
  <c r="G203"/>
  <c r="G163"/>
  <c r="G204"/>
  <c r="G164"/>
  <c r="G205"/>
  <c r="G165"/>
  <c r="G206"/>
  <c r="G160" i="7"/>
  <c r="G201"/>
  <c r="G161"/>
  <c r="G202"/>
  <c r="G162"/>
  <c r="G203"/>
  <c r="G163"/>
  <c r="G204"/>
  <c r="G164"/>
  <c r="G165"/>
  <c r="G206"/>
  <c r="H48" i="1"/>
  <c r="H88"/>
  <c r="H176"/>
  <c r="I8"/>
  <c r="I48"/>
  <c r="I16"/>
  <c r="I24"/>
  <c r="I32"/>
  <c r="I40"/>
  <c r="I56"/>
  <c r="I64"/>
  <c r="I72"/>
  <c r="I80"/>
  <c r="I86"/>
  <c r="I168"/>
  <c r="I176"/>
  <c r="J48"/>
  <c r="J193"/>
  <c r="J88"/>
  <c r="J176"/>
  <c r="H89"/>
  <c r="H49"/>
  <c r="H177"/>
  <c r="I57"/>
  <c r="I65"/>
  <c r="I73"/>
  <c r="I81"/>
  <c r="I9"/>
  <c r="I17"/>
  <c r="I49"/>
  <c r="I25"/>
  <c r="I30"/>
  <c r="I33"/>
  <c r="I41"/>
  <c r="I169"/>
  <c r="I177"/>
  <c r="J89"/>
  <c r="J49"/>
  <c r="J177"/>
  <c r="J182"/>
  <c r="H90"/>
  <c r="H50"/>
  <c r="H178"/>
  <c r="I58"/>
  <c r="I90"/>
  <c r="I66"/>
  <c r="I74"/>
  <c r="I82"/>
  <c r="I10"/>
  <c r="I50"/>
  <c r="I18"/>
  <c r="I26"/>
  <c r="I34"/>
  <c r="I42"/>
  <c r="I170"/>
  <c r="I178"/>
  <c r="J90"/>
  <c r="J50"/>
  <c r="J178"/>
  <c r="H91"/>
  <c r="H51"/>
  <c r="H179"/>
  <c r="H196"/>
  <c r="H220"/>
  <c r="I59"/>
  <c r="I67"/>
  <c r="I75"/>
  <c r="I83"/>
  <c r="I11"/>
  <c r="I51"/>
  <c r="I19"/>
  <c r="I27"/>
  <c r="I35"/>
  <c r="I43"/>
  <c r="I171"/>
  <c r="J91"/>
  <c r="J51"/>
  <c r="J187"/>
  <c r="J179"/>
  <c r="H92"/>
  <c r="H52"/>
  <c r="H197"/>
  <c r="H221"/>
  <c r="H180"/>
  <c r="I60"/>
  <c r="I68"/>
  <c r="I92"/>
  <c r="I76"/>
  <c r="I84"/>
  <c r="I12"/>
  <c r="I20"/>
  <c r="I28"/>
  <c r="I36"/>
  <c r="I44"/>
  <c r="I172"/>
  <c r="I180"/>
  <c r="J92"/>
  <c r="J197"/>
  <c r="J52"/>
  <c r="J180"/>
  <c r="H93"/>
  <c r="H53"/>
  <c r="H198"/>
  <c r="H222"/>
  <c r="H181"/>
  <c r="I61"/>
  <c r="I69"/>
  <c r="I77"/>
  <c r="I93"/>
  <c r="I85"/>
  <c r="I13"/>
  <c r="I21"/>
  <c r="I29"/>
  <c r="I37"/>
  <c r="I45"/>
  <c r="I46"/>
  <c r="I173"/>
  <c r="I181"/>
  <c r="J93"/>
  <c r="J53"/>
  <c r="J189"/>
  <c r="J181"/>
  <c r="H176" i="2"/>
  <c r="I72"/>
  <c r="I88"/>
  <c r="I80"/>
  <c r="I168"/>
  <c r="I176"/>
  <c r="J176"/>
  <c r="H177"/>
  <c r="I73"/>
  <c r="I81"/>
  <c r="I169"/>
  <c r="I177"/>
  <c r="J177"/>
  <c r="J194"/>
  <c r="H178"/>
  <c r="I74"/>
  <c r="I90"/>
  <c r="I82"/>
  <c r="I170"/>
  <c r="I178"/>
  <c r="J178"/>
  <c r="J195"/>
  <c r="H179"/>
  <c r="I75"/>
  <c r="I83"/>
  <c r="I171"/>
  <c r="J179"/>
  <c r="H180"/>
  <c r="H197"/>
  <c r="H221"/>
  <c r="I76"/>
  <c r="I84"/>
  <c r="I172"/>
  <c r="I180"/>
  <c r="J180"/>
  <c r="J197"/>
  <c r="J221"/>
  <c r="H181"/>
  <c r="I77"/>
  <c r="I93"/>
  <c r="I189"/>
  <c r="I85"/>
  <c r="I173"/>
  <c r="I181"/>
  <c r="J181"/>
  <c r="J198"/>
  <c r="J222"/>
  <c r="H48" i="3"/>
  <c r="H88"/>
  <c r="H176"/>
  <c r="I8"/>
  <c r="I48"/>
  <c r="I16"/>
  <c r="I24"/>
  <c r="I32"/>
  <c r="I40"/>
  <c r="I56"/>
  <c r="I64"/>
  <c r="I72"/>
  <c r="I80"/>
  <c r="I88"/>
  <c r="I168"/>
  <c r="I176"/>
  <c r="J48"/>
  <c r="J184"/>
  <c r="J88"/>
  <c r="J176"/>
  <c r="H49"/>
  <c r="H185"/>
  <c r="H89"/>
  <c r="H177"/>
  <c r="H194"/>
  <c r="H218"/>
  <c r="I9"/>
  <c r="I17"/>
  <c r="I25"/>
  <c r="I33"/>
  <c r="I41"/>
  <c r="I57"/>
  <c r="I65"/>
  <c r="I73"/>
  <c r="I81"/>
  <c r="I169"/>
  <c r="J49"/>
  <c r="J194"/>
  <c r="J218"/>
  <c r="J89"/>
  <c r="J177"/>
  <c r="H50"/>
  <c r="H195"/>
  <c r="H219"/>
  <c r="H90"/>
  <c r="H178"/>
  <c r="I10"/>
  <c r="I18"/>
  <c r="I26"/>
  <c r="I34"/>
  <c r="I42"/>
  <c r="I58"/>
  <c r="I66"/>
  <c r="I74"/>
  <c r="I82"/>
  <c r="I170"/>
  <c r="I178"/>
  <c r="J50"/>
  <c r="J90"/>
  <c r="J186"/>
  <c r="J178"/>
  <c r="H51"/>
  <c r="H196"/>
  <c r="H91"/>
  <c r="H179"/>
  <c r="I11"/>
  <c r="I19"/>
  <c r="I27"/>
  <c r="I35"/>
  <c r="I43"/>
  <c r="I59"/>
  <c r="I67"/>
  <c r="I75"/>
  <c r="I83"/>
  <c r="I91"/>
  <c r="I171"/>
  <c r="I179"/>
  <c r="J51"/>
  <c r="J91"/>
  <c r="J179"/>
  <c r="H52"/>
  <c r="H92"/>
  <c r="H180"/>
  <c r="H197"/>
  <c r="H221"/>
  <c r="I12"/>
  <c r="I20"/>
  <c r="I52"/>
  <c r="I197"/>
  <c r="I28"/>
  <c r="I36"/>
  <c r="I44"/>
  <c r="I60"/>
  <c r="I92"/>
  <c r="I68"/>
  <c r="I76"/>
  <c r="I84"/>
  <c r="I172"/>
  <c r="I180"/>
  <c r="J52"/>
  <c r="J92"/>
  <c r="J180"/>
  <c r="H53"/>
  <c r="H93"/>
  <c r="H198"/>
  <c r="H222"/>
  <c r="H181"/>
  <c r="I13"/>
  <c r="I21"/>
  <c r="I29"/>
  <c r="I37"/>
  <c r="I45"/>
  <c r="I46"/>
  <c r="I61"/>
  <c r="I69"/>
  <c r="I93"/>
  <c r="I77"/>
  <c r="I78"/>
  <c r="I85"/>
  <c r="I173"/>
  <c r="I181"/>
  <c r="J53"/>
  <c r="J198"/>
  <c r="J222"/>
  <c r="J93"/>
  <c r="J181"/>
  <c r="H48" i="4"/>
  <c r="H88"/>
  <c r="H94"/>
  <c r="H176"/>
  <c r="I8"/>
  <c r="I16"/>
  <c r="I24"/>
  <c r="I32"/>
  <c r="I40"/>
  <c r="I56"/>
  <c r="I64"/>
  <c r="I72"/>
  <c r="I80"/>
  <c r="I168"/>
  <c r="I176"/>
  <c r="J48"/>
  <c r="J184"/>
  <c r="J88"/>
  <c r="J176"/>
  <c r="J193"/>
  <c r="J217"/>
  <c r="H49"/>
  <c r="H89"/>
  <c r="H177"/>
  <c r="H185"/>
  <c r="I9"/>
  <c r="I17"/>
  <c r="I25"/>
  <c r="I33"/>
  <c r="I38"/>
  <c r="I41"/>
  <c r="I57"/>
  <c r="I65"/>
  <c r="I73"/>
  <c r="I78"/>
  <c r="I81"/>
  <c r="I169"/>
  <c r="I177"/>
  <c r="J49"/>
  <c r="J89"/>
  <c r="J177"/>
  <c r="H50"/>
  <c r="H90"/>
  <c r="H178"/>
  <c r="I10"/>
  <c r="I18"/>
  <c r="I50"/>
  <c r="I26"/>
  <c r="I34"/>
  <c r="I42"/>
  <c r="I58"/>
  <c r="I90"/>
  <c r="K90"/>
  <c r="I66"/>
  <c r="K66"/>
  <c r="I74"/>
  <c r="I82"/>
  <c r="I170"/>
  <c r="I178"/>
  <c r="J50"/>
  <c r="J90"/>
  <c r="J178"/>
  <c r="J186"/>
  <c r="H51"/>
  <c r="H91"/>
  <c r="H179"/>
  <c r="I11"/>
  <c r="I19"/>
  <c r="I27"/>
  <c r="I51"/>
  <c r="I35"/>
  <c r="I43"/>
  <c r="I59"/>
  <c r="I67"/>
  <c r="I91"/>
  <c r="I75"/>
  <c r="I83"/>
  <c r="I171"/>
  <c r="I179"/>
  <c r="I182"/>
  <c r="J51"/>
  <c r="J91"/>
  <c r="J179"/>
  <c r="H52"/>
  <c r="H197"/>
  <c r="H221"/>
  <c r="H92"/>
  <c r="H180"/>
  <c r="I12"/>
  <c r="I20"/>
  <c r="I28"/>
  <c r="I36"/>
  <c r="I44"/>
  <c r="I60"/>
  <c r="I68"/>
  <c r="I92"/>
  <c r="K92"/>
  <c r="I76"/>
  <c r="I84"/>
  <c r="I172"/>
  <c r="I180"/>
  <c r="J52"/>
  <c r="J188"/>
  <c r="J92"/>
  <c r="J180"/>
  <c r="H53"/>
  <c r="H93"/>
  <c r="H181"/>
  <c r="I13"/>
  <c r="I21"/>
  <c r="I29"/>
  <c r="I37"/>
  <c r="I45"/>
  <c r="I61"/>
  <c r="I69"/>
  <c r="I93"/>
  <c r="I77"/>
  <c r="I85"/>
  <c r="I173"/>
  <c r="I181"/>
  <c r="J53"/>
  <c r="J93"/>
  <c r="J181"/>
  <c r="J189"/>
  <c r="H48" i="5"/>
  <c r="H88"/>
  <c r="H176"/>
  <c r="I8"/>
  <c r="I16"/>
  <c r="I24"/>
  <c r="I32"/>
  <c r="I40"/>
  <c r="I56"/>
  <c r="I64"/>
  <c r="I72"/>
  <c r="K72"/>
  <c r="I80"/>
  <c r="I168"/>
  <c r="I176"/>
  <c r="J48"/>
  <c r="J54"/>
  <c r="J88"/>
  <c r="J176"/>
  <c r="H49"/>
  <c r="H89"/>
  <c r="H177"/>
  <c r="I9"/>
  <c r="I17"/>
  <c r="I25"/>
  <c r="I33"/>
  <c r="I41"/>
  <c r="I57"/>
  <c r="K57"/>
  <c r="I65"/>
  <c r="I73"/>
  <c r="I81"/>
  <c r="I169"/>
  <c r="I177"/>
  <c r="J49"/>
  <c r="J89"/>
  <c r="J177"/>
  <c r="H50"/>
  <c r="H90"/>
  <c r="H178"/>
  <c r="H195"/>
  <c r="I10"/>
  <c r="I18"/>
  <c r="I26"/>
  <c r="I34"/>
  <c r="I42"/>
  <c r="I58"/>
  <c r="I90"/>
  <c r="I66"/>
  <c r="I74"/>
  <c r="I82"/>
  <c r="I170"/>
  <c r="I178"/>
  <c r="J50"/>
  <c r="J90"/>
  <c r="J178"/>
  <c r="H51"/>
  <c r="H91"/>
  <c r="H179"/>
  <c r="I11"/>
  <c r="I19"/>
  <c r="I27"/>
  <c r="I35"/>
  <c r="I43"/>
  <c r="I46"/>
  <c r="I59"/>
  <c r="I67"/>
  <c r="I75"/>
  <c r="I83"/>
  <c r="I171"/>
  <c r="I179"/>
  <c r="J51"/>
  <c r="J187"/>
  <c r="J91"/>
  <c r="J179"/>
  <c r="J196"/>
  <c r="J220"/>
  <c r="H52"/>
  <c r="H92"/>
  <c r="H188"/>
  <c r="H180"/>
  <c r="I12"/>
  <c r="I20"/>
  <c r="I52"/>
  <c r="I28"/>
  <c r="I36"/>
  <c r="I44"/>
  <c r="I60"/>
  <c r="I92"/>
  <c r="I68"/>
  <c r="I76"/>
  <c r="I84"/>
  <c r="I172"/>
  <c r="I180"/>
  <c r="J52"/>
  <c r="J92"/>
  <c r="J180"/>
  <c r="H53"/>
  <c r="H93"/>
  <c r="H198"/>
  <c r="H181"/>
  <c r="I13"/>
  <c r="I21"/>
  <c r="I53"/>
  <c r="I29"/>
  <c r="I37"/>
  <c r="I45"/>
  <c r="I61"/>
  <c r="I93"/>
  <c r="I69"/>
  <c r="I77"/>
  <c r="I85"/>
  <c r="I173"/>
  <c r="I181"/>
  <c r="J53"/>
  <c r="J93"/>
  <c r="J181"/>
  <c r="H48" i="9"/>
  <c r="H193"/>
  <c r="H88"/>
  <c r="H176"/>
  <c r="I8"/>
  <c r="K8"/>
  <c r="I16"/>
  <c r="I24"/>
  <c r="I32"/>
  <c r="I40"/>
  <c r="I46"/>
  <c r="I56"/>
  <c r="I64"/>
  <c r="I72"/>
  <c r="I80"/>
  <c r="I168"/>
  <c r="I176"/>
  <c r="J48"/>
  <c r="J88"/>
  <c r="J176"/>
  <c r="H49"/>
  <c r="H194"/>
  <c r="H218"/>
  <c r="H89"/>
  <c r="H177"/>
  <c r="I9"/>
  <c r="I49"/>
  <c r="I194"/>
  <c r="I17"/>
  <c r="I25"/>
  <c r="I33"/>
  <c r="I41"/>
  <c r="I57"/>
  <c r="I65"/>
  <c r="I89"/>
  <c r="I73"/>
  <c r="I81"/>
  <c r="I169"/>
  <c r="I177"/>
  <c r="J49"/>
  <c r="J89"/>
  <c r="J177"/>
  <c r="H50"/>
  <c r="H90"/>
  <c r="H178"/>
  <c r="H182"/>
  <c r="I10"/>
  <c r="I18"/>
  <c r="I26"/>
  <c r="I34"/>
  <c r="I42"/>
  <c r="I58"/>
  <c r="I66"/>
  <c r="I74"/>
  <c r="I82"/>
  <c r="I170"/>
  <c r="J50"/>
  <c r="J90"/>
  <c r="J178"/>
  <c r="J195"/>
  <c r="H51"/>
  <c r="H91"/>
  <c r="H179"/>
  <c r="I11"/>
  <c r="I19"/>
  <c r="I27"/>
  <c r="I30"/>
  <c r="I35"/>
  <c r="I43"/>
  <c r="I59"/>
  <c r="I67"/>
  <c r="I75"/>
  <c r="I83"/>
  <c r="I171"/>
  <c r="I179"/>
  <c r="J51"/>
  <c r="J91"/>
  <c r="J179"/>
  <c r="J196"/>
  <c r="H52"/>
  <c r="H92"/>
  <c r="H180"/>
  <c r="I12"/>
  <c r="I20"/>
  <c r="I28"/>
  <c r="I36"/>
  <c r="I44"/>
  <c r="I60"/>
  <c r="I92"/>
  <c r="I68"/>
  <c r="I76"/>
  <c r="I84"/>
  <c r="I172"/>
  <c r="I180"/>
  <c r="J52"/>
  <c r="J92"/>
  <c r="J180"/>
  <c r="J197"/>
  <c r="H53"/>
  <c r="H93"/>
  <c r="H181"/>
  <c r="I13"/>
  <c r="I53"/>
  <c r="I21"/>
  <c r="I29"/>
  <c r="I37"/>
  <c r="I45"/>
  <c r="I61"/>
  <c r="I93"/>
  <c r="I69"/>
  <c r="I77"/>
  <c r="I85"/>
  <c r="I173"/>
  <c r="I181"/>
  <c r="J53"/>
  <c r="J93"/>
  <c r="J181"/>
  <c r="H48" i="7"/>
  <c r="H88"/>
  <c r="H176"/>
  <c r="I8"/>
  <c r="I16"/>
  <c r="I24"/>
  <c r="I48"/>
  <c r="I32"/>
  <c r="I40"/>
  <c r="I56"/>
  <c r="I88"/>
  <c r="K88"/>
  <c r="I64"/>
  <c r="I80"/>
  <c r="I168"/>
  <c r="I176"/>
  <c r="J48"/>
  <c r="J88"/>
  <c r="J176"/>
  <c r="J193"/>
  <c r="H49"/>
  <c r="H89"/>
  <c r="H177"/>
  <c r="I9"/>
  <c r="I17"/>
  <c r="I25"/>
  <c r="I33"/>
  <c r="I41"/>
  <c r="I57"/>
  <c r="I65"/>
  <c r="I73"/>
  <c r="I81"/>
  <c r="I169"/>
  <c r="J49"/>
  <c r="J194"/>
  <c r="J218"/>
  <c r="J89"/>
  <c r="J177"/>
  <c r="H50"/>
  <c r="H54"/>
  <c r="H90"/>
  <c r="H178"/>
  <c r="I10"/>
  <c r="I18"/>
  <c r="I26"/>
  <c r="I34"/>
  <c r="I42"/>
  <c r="I58"/>
  <c r="I66"/>
  <c r="I74"/>
  <c r="I82"/>
  <c r="I170"/>
  <c r="J50"/>
  <c r="J90"/>
  <c r="J94"/>
  <c r="J178"/>
  <c r="H51"/>
  <c r="H187"/>
  <c r="H91"/>
  <c r="H179"/>
  <c r="H196"/>
  <c r="H220"/>
  <c r="I11"/>
  <c r="I19"/>
  <c r="I27"/>
  <c r="I35"/>
  <c r="I43"/>
  <c r="I59"/>
  <c r="I67"/>
  <c r="I75"/>
  <c r="I83"/>
  <c r="I171"/>
  <c r="I179"/>
  <c r="J51"/>
  <c r="J54"/>
  <c r="J91"/>
  <c r="J179"/>
  <c r="H52"/>
  <c r="H92"/>
  <c r="H180"/>
  <c r="I12"/>
  <c r="I20"/>
  <c r="I52"/>
  <c r="I28"/>
  <c r="I36"/>
  <c r="I44"/>
  <c r="I60"/>
  <c r="I68"/>
  <c r="I76"/>
  <c r="I84"/>
  <c r="I172"/>
  <c r="I180"/>
  <c r="J52"/>
  <c r="J188"/>
  <c r="J92"/>
  <c r="J180"/>
  <c r="H53"/>
  <c r="H189"/>
  <c r="H93"/>
  <c r="H181"/>
  <c r="H198"/>
  <c r="H222"/>
  <c r="I13"/>
  <c r="I21"/>
  <c r="I29"/>
  <c r="I53"/>
  <c r="I37"/>
  <c r="I45"/>
  <c r="I61"/>
  <c r="I69"/>
  <c r="I93"/>
  <c r="K93"/>
  <c r="I77"/>
  <c r="I85"/>
  <c r="I173"/>
  <c r="I181"/>
  <c r="J53"/>
  <c r="J93"/>
  <c r="J189"/>
  <c r="K189"/>
  <c r="J181"/>
  <c r="J198"/>
  <c r="G89" i="1"/>
  <c r="G49"/>
  <c r="G177"/>
  <c r="G185"/>
  <c r="G90"/>
  <c r="G50"/>
  <c r="G178"/>
  <c r="G91"/>
  <c r="G51"/>
  <c r="G196"/>
  <c r="G179"/>
  <c r="G187"/>
  <c r="G92"/>
  <c r="G52"/>
  <c r="G180"/>
  <c r="G93"/>
  <c r="G53"/>
  <c r="G181"/>
  <c r="G189"/>
  <c r="G48"/>
  <c r="G88"/>
  <c r="G94"/>
  <c r="G176"/>
  <c r="G88" i="2"/>
  <c r="G48"/>
  <c r="G176"/>
  <c r="G177"/>
  <c r="G194"/>
  <c r="G178"/>
  <c r="G179"/>
  <c r="G180"/>
  <c r="G197"/>
  <c r="G221"/>
  <c r="G181"/>
  <c r="G88" i="3"/>
  <c r="G94"/>
  <c r="G48"/>
  <c r="G176"/>
  <c r="G49"/>
  <c r="G89"/>
  <c r="G177"/>
  <c r="G50"/>
  <c r="G90"/>
  <c r="G178"/>
  <c r="G51"/>
  <c r="G91"/>
  <c r="G179"/>
  <c r="G52"/>
  <c r="G188"/>
  <c r="G92"/>
  <c r="G180"/>
  <c r="G53"/>
  <c r="G93"/>
  <c r="G181"/>
  <c r="G88" i="4"/>
  <c r="G48"/>
  <c r="G193"/>
  <c r="G176"/>
  <c r="G49"/>
  <c r="G89"/>
  <c r="G177"/>
  <c r="G50"/>
  <c r="G90"/>
  <c r="G178"/>
  <c r="G186"/>
  <c r="G51"/>
  <c r="G196"/>
  <c r="G220"/>
  <c r="G91"/>
  <c r="G179"/>
  <c r="G52"/>
  <c r="G197"/>
  <c r="G221"/>
  <c r="G92"/>
  <c r="G180"/>
  <c r="G53"/>
  <c r="G93"/>
  <c r="G181"/>
  <c r="G88" i="5"/>
  <c r="G48"/>
  <c r="G54"/>
  <c r="G176"/>
  <c r="G49"/>
  <c r="G185"/>
  <c r="G89"/>
  <c r="G177"/>
  <c r="G50"/>
  <c r="G90"/>
  <c r="G195"/>
  <c r="G219"/>
  <c r="G178"/>
  <c r="G51"/>
  <c r="G91"/>
  <c r="G179"/>
  <c r="G196"/>
  <c r="G52"/>
  <c r="G92"/>
  <c r="G180"/>
  <c r="G197"/>
  <c r="G221"/>
  <c r="G53"/>
  <c r="G198"/>
  <c r="G222"/>
  <c r="G93"/>
  <c r="G181"/>
  <c r="G88" i="9"/>
  <c r="G94"/>
  <c r="G48"/>
  <c r="G176"/>
  <c r="G49"/>
  <c r="G89"/>
  <c r="G177"/>
  <c r="G50"/>
  <c r="G90"/>
  <c r="G195"/>
  <c r="G178"/>
  <c r="G51"/>
  <c r="G91"/>
  <c r="G196"/>
  <c r="G220"/>
  <c r="G179"/>
  <c r="G52"/>
  <c r="G197"/>
  <c r="G92"/>
  <c r="G180"/>
  <c r="G53"/>
  <c r="G93"/>
  <c r="G181"/>
  <c r="G88" i="7"/>
  <c r="G48"/>
  <c r="G184"/>
  <c r="G176"/>
  <c r="G49"/>
  <c r="G89"/>
  <c r="G177"/>
  <c r="G194"/>
  <c r="G50"/>
  <c r="G90"/>
  <c r="G186"/>
  <c r="G178"/>
  <c r="G51"/>
  <c r="G91"/>
  <c r="G196"/>
  <c r="G220"/>
  <c r="G179"/>
  <c r="G52"/>
  <c r="G92"/>
  <c r="G197"/>
  <c r="G180"/>
  <c r="G53"/>
  <c r="G198"/>
  <c r="G93"/>
  <c r="G181"/>
  <c r="H174" i="1"/>
  <c r="J174"/>
  <c r="H174" i="2"/>
  <c r="H182"/>
  <c r="J174"/>
  <c r="J182"/>
  <c r="H174" i="3"/>
  <c r="H182"/>
  <c r="J174"/>
  <c r="J182"/>
  <c r="H174" i="4"/>
  <c r="I174"/>
  <c r="J174"/>
  <c r="J182"/>
  <c r="H174" i="5"/>
  <c r="J174"/>
  <c r="J182"/>
  <c r="H174" i="9"/>
  <c r="J174"/>
  <c r="J182"/>
  <c r="H174" i="7"/>
  <c r="H182"/>
  <c r="J174"/>
  <c r="G174" i="1"/>
  <c r="G174" i="2"/>
  <c r="G182"/>
  <c r="G174" i="3"/>
  <c r="G182"/>
  <c r="G174" i="4"/>
  <c r="G182"/>
  <c r="G174" i="5"/>
  <c r="G182"/>
  <c r="G174" i="9"/>
  <c r="G182"/>
  <c r="G174" i="7"/>
  <c r="G182"/>
  <c r="H166" i="2"/>
  <c r="H166" i="4"/>
  <c r="H166" i="9"/>
  <c r="H166" i="7"/>
  <c r="G166" i="1"/>
  <c r="G166" i="9"/>
  <c r="H94" i="1"/>
  <c r="J94" i="4"/>
  <c r="J94" i="9"/>
  <c r="J54" i="1"/>
  <c r="H54" i="3"/>
  <c r="J54" i="4"/>
  <c r="J54" i="9"/>
  <c r="J102" i="1"/>
  <c r="J102" i="2"/>
  <c r="J102" i="3"/>
  <c r="J102" i="4"/>
  <c r="J102" i="9"/>
  <c r="J102" i="7"/>
  <c r="J158" i="1"/>
  <c r="J158" i="2"/>
  <c r="J158" i="3"/>
  <c r="J158" i="4"/>
  <c r="J158" i="5"/>
  <c r="J158" i="9"/>
  <c r="J158" i="7"/>
  <c r="J150" i="1"/>
  <c r="J150" i="2"/>
  <c r="J150" i="3"/>
  <c r="J150" i="4"/>
  <c r="J150" i="5"/>
  <c r="J150" i="9"/>
  <c r="J150" i="7"/>
  <c r="J142" i="1"/>
  <c r="J142" i="2"/>
  <c r="J142" i="3"/>
  <c r="J142" i="4"/>
  <c r="J142" i="5"/>
  <c r="J142" i="9"/>
  <c r="J142" i="7"/>
  <c r="J134" i="1"/>
  <c r="J134" i="2"/>
  <c r="J134" i="3"/>
  <c r="J134" i="4"/>
  <c r="J134" i="5"/>
  <c r="J134" i="9"/>
  <c r="K134"/>
  <c r="J134" i="7"/>
  <c r="J126" i="1"/>
  <c r="J126" i="3"/>
  <c r="J126" i="7"/>
  <c r="J86" i="1"/>
  <c r="J86" i="2"/>
  <c r="J86" i="3"/>
  <c r="J86" i="4"/>
  <c r="J86" i="5"/>
  <c r="J86" i="9"/>
  <c r="J86" i="7"/>
  <c r="J78" i="1"/>
  <c r="J78" i="2"/>
  <c r="J78" i="3"/>
  <c r="J78" i="4"/>
  <c r="J78" i="5"/>
  <c r="J78" i="9"/>
  <c r="J78" i="7"/>
  <c r="J70" i="1"/>
  <c r="J70" i="2"/>
  <c r="J70" i="3"/>
  <c r="J70" i="4"/>
  <c r="J70" i="5"/>
  <c r="J70" i="9"/>
  <c r="J62" i="1"/>
  <c r="J62" i="2"/>
  <c r="J62" i="3"/>
  <c r="J62" i="4"/>
  <c r="J62" i="5"/>
  <c r="J62" i="9"/>
  <c r="J62" i="7"/>
  <c r="J46" i="1"/>
  <c r="J46" i="2"/>
  <c r="J46" i="3"/>
  <c r="J46" i="4"/>
  <c r="J46" i="5"/>
  <c r="J46" i="9"/>
  <c r="J46" i="7"/>
  <c r="J38" i="1"/>
  <c r="J38" i="2"/>
  <c r="J38" i="3"/>
  <c r="J38" i="4"/>
  <c r="J38" i="5"/>
  <c r="J38" i="9"/>
  <c r="J38" i="7"/>
  <c r="J30" i="1"/>
  <c r="J30" i="2"/>
  <c r="J30" i="3"/>
  <c r="J30" i="4"/>
  <c r="J30" i="5"/>
  <c r="J30" i="9"/>
  <c r="J30" i="7"/>
  <c r="J22" i="1"/>
  <c r="J22" i="2"/>
  <c r="J22" i="3"/>
  <c r="J22" i="4"/>
  <c r="J22" i="5"/>
  <c r="J22" i="9"/>
  <c r="J22" i="7"/>
  <c r="J14" i="1"/>
  <c r="J14" i="2"/>
  <c r="J14" i="3"/>
  <c r="J14" i="4"/>
  <c r="J14" i="5"/>
  <c r="J14" i="9"/>
  <c r="J14" i="7"/>
  <c r="G102" i="1"/>
  <c r="G102" i="2"/>
  <c r="G102" i="3"/>
  <c r="G102" i="4"/>
  <c r="G102" i="5"/>
  <c r="G102" i="9"/>
  <c r="G102" i="7"/>
  <c r="H102" i="1"/>
  <c r="H102" i="2"/>
  <c r="I102"/>
  <c r="H102" i="3"/>
  <c r="H102" i="4"/>
  <c r="H102" i="9"/>
  <c r="I102"/>
  <c r="H102" i="7"/>
  <c r="G158" i="1"/>
  <c r="G158" i="2"/>
  <c r="G158" i="3"/>
  <c r="G158" i="4"/>
  <c r="G158" i="5"/>
  <c r="G158" i="9"/>
  <c r="G158" i="7"/>
  <c r="H158" i="1"/>
  <c r="H158" i="2"/>
  <c r="H158" i="3"/>
  <c r="H158" i="4"/>
  <c r="H158" i="5"/>
  <c r="H158" i="9"/>
  <c r="H158" i="7"/>
  <c r="G150" i="1"/>
  <c r="G150" i="2"/>
  <c r="G150" i="3"/>
  <c r="G150" i="4"/>
  <c r="G150" i="5"/>
  <c r="G150" i="9"/>
  <c r="G150" i="7"/>
  <c r="H150" i="1"/>
  <c r="H150" i="2"/>
  <c r="H150" i="3"/>
  <c r="H150" i="4"/>
  <c r="H150" i="5"/>
  <c r="H150" i="9"/>
  <c r="H150" i="7"/>
  <c r="G142" i="1"/>
  <c r="G142" i="2"/>
  <c r="G142" i="3"/>
  <c r="G142" i="4"/>
  <c r="G142" i="5"/>
  <c r="G142" i="9"/>
  <c r="G142" i="7"/>
  <c r="H142" i="1"/>
  <c r="H142" i="2"/>
  <c r="H142" i="3"/>
  <c r="H142" i="4"/>
  <c r="H142" i="5"/>
  <c r="H142" i="9"/>
  <c r="H142" i="7"/>
  <c r="G134" i="1"/>
  <c r="G134" i="2"/>
  <c r="G134" i="3"/>
  <c r="G134" i="4"/>
  <c r="G134" i="5"/>
  <c r="G134" i="9"/>
  <c r="G134" i="7"/>
  <c r="H134" i="1"/>
  <c r="H134" i="2"/>
  <c r="H134" i="3"/>
  <c r="H134" i="4"/>
  <c r="H134" i="5"/>
  <c r="H134" i="9"/>
  <c r="H134" i="7"/>
  <c r="G126" i="1"/>
  <c r="G126" i="3"/>
  <c r="G126" i="7"/>
  <c r="H126" i="1"/>
  <c r="H126" i="3"/>
  <c r="H126" i="7"/>
  <c r="G86" i="1"/>
  <c r="G86" i="2"/>
  <c r="G86" i="3"/>
  <c r="G86" i="4"/>
  <c r="G86" i="5"/>
  <c r="G86" i="9"/>
  <c r="G86" i="7"/>
  <c r="H86" i="1"/>
  <c r="H86" i="2"/>
  <c r="H86" i="3"/>
  <c r="H86" i="4"/>
  <c r="H86" i="5"/>
  <c r="H86" i="9"/>
  <c r="H86" i="7"/>
  <c r="G78" i="1"/>
  <c r="G78" i="2"/>
  <c r="G78" i="3"/>
  <c r="G78" i="4"/>
  <c r="G78" i="5"/>
  <c r="G78" i="9"/>
  <c r="G78" i="7"/>
  <c r="H78" i="1"/>
  <c r="H78" i="2"/>
  <c r="H78" i="3"/>
  <c r="H78" i="4"/>
  <c r="H78" i="5"/>
  <c r="H78" i="9"/>
  <c r="H78" i="7"/>
  <c r="G70" i="1"/>
  <c r="G70" i="3"/>
  <c r="G70" i="4"/>
  <c r="G70" i="5"/>
  <c r="G70" i="9"/>
  <c r="G70" i="7"/>
  <c r="H70" i="1"/>
  <c r="H70" i="3"/>
  <c r="H70" i="4"/>
  <c r="H70" i="5"/>
  <c r="H70" i="9"/>
  <c r="H70" i="7"/>
  <c r="G62" i="1"/>
  <c r="G62" i="3"/>
  <c r="G62" i="4"/>
  <c r="G62" i="5"/>
  <c r="G62" i="9"/>
  <c r="G62" i="7"/>
  <c r="H62" i="1"/>
  <c r="H62" i="3"/>
  <c r="H62" i="4"/>
  <c r="H62" i="5"/>
  <c r="H62" i="9"/>
  <c r="H62" i="7"/>
  <c r="G46" i="1"/>
  <c r="G46" i="3"/>
  <c r="G46" i="4"/>
  <c r="G46" i="5"/>
  <c r="G46" i="9"/>
  <c r="G46" i="7"/>
  <c r="H46" i="1"/>
  <c r="H46" i="3"/>
  <c r="H46" i="4"/>
  <c r="H46" i="5"/>
  <c r="H46" i="9"/>
  <c r="H46" i="7"/>
  <c r="G38" i="1"/>
  <c r="G38" i="3"/>
  <c r="G38" i="4"/>
  <c r="G38" i="5"/>
  <c r="G38" i="9"/>
  <c r="G38" i="7"/>
  <c r="H38" i="1"/>
  <c r="H38" i="3"/>
  <c r="H38" i="4"/>
  <c r="H38" i="5"/>
  <c r="H38" i="9"/>
  <c r="H38" i="7"/>
  <c r="G30" i="1"/>
  <c r="G30" i="3"/>
  <c r="G30" i="4"/>
  <c r="G30" i="5"/>
  <c r="G30" i="9"/>
  <c r="G30" i="7"/>
  <c r="H30" i="1"/>
  <c r="H30" i="3"/>
  <c r="H30" i="4"/>
  <c r="H30" i="5"/>
  <c r="H30" i="9"/>
  <c r="H30" i="7"/>
  <c r="G22" i="1"/>
  <c r="G22" i="3"/>
  <c r="G22" i="4"/>
  <c r="G22" i="5"/>
  <c r="G22" i="9"/>
  <c r="G22" i="7"/>
  <c r="H22" i="1"/>
  <c r="H22" i="3"/>
  <c r="H22" i="4"/>
  <c r="H22" i="5"/>
  <c r="H22" i="9"/>
  <c r="H22" i="7"/>
  <c r="G14" i="1"/>
  <c r="G14" i="2"/>
  <c r="G14" i="3"/>
  <c r="G14" i="4"/>
  <c r="G14" i="5"/>
  <c r="G14" i="9"/>
  <c r="G14" i="7"/>
  <c r="H14" i="1"/>
  <c r="H14" i="2"/>
  <c r="H14" i="3"/>
  <c r="H14" i="4"/>
  <c r="H14" i="5"/>
  <c r="H14" i="9"/>
  <c r="H14" i="7"/>
  <c r="I14"/>
  <c r="K14"/>
  <c r="I14" i="5"/>
  <c r="K14"/>
  <c r="I14" i="9"/>
  <c r="K89"/>
  <c r="I102" i="4"/>
  <c r="I70"/>
  <c r="K70"/>
  <c r="K68"/>
  <c r="K65"/>
  <c r="K64"/>
  <c r="K60"/>
  <c r="K57"/>
  <c r="K58"/>
  <c r="I22"/>
  <c r="K22"/>
  <c r="K174" i="2"/>
  <c r="K158"/>
  <c r="K150"/>
  <c r="K142"/>
  <c r="K134"/>
  <c r="K126"/>
  <c r="K53"/>
  <c r="K52"/>
  <c r="K9" i="9"/>
  <c r="K11"/>
  <c r="K12"/>
  <c r="K16"/>
  <c r="K17"/>
  <c r="K18"/>
  <c r="I38"/>
  <c r="K56"/>
  <c r="K57"/>
  <c r="K58"/>
  <c r="K64"/>
  <c r="K65"/>
  <c r="I70"/>
  <c r="K72"/>
  <c r="K73"/>
  <c r="I78"/>
  <c r="K78"/>
  <c r="K81"/>
  <c r="K121"/>
  <c r="K124"/>
  <c r="K128"/>
  <c r="K129"/>
  <c r="K130"/>
  <c r="K132"/>
  <c r="I134"/>
  <c r="K8" i="5"/>
  <c r="K9"/>
  <c r="K12"/>
  <c r="K17"/>
  <c r="K18"/>
  <c r="I38"/>
  <c r="K60"/>
  <c r="K64"/>
  <c r="K65"/>
  <c r="I70"/>
  <c r="K70"/>
  <c r="K73"/>
  <c r="I78"/>
  <c r="K120"/>
  <c r="K121"/>
  <c r="K124"/>
  <c r="I126"/>
  <c r="K126"/>
  <c r="K128"/>
  <c r="K129"/>
  <c r="K132"/>
  <c r="K136"/>
  <c r="K137"/>
  <c r="I150"/>
  <c r="K8" i="7"/>
  <c r="K9"/>
  <c r="K11"/>
  <c r="K16"/>
  <c r="K17"/>
  <c r="K18"/>
  <c r="K19"/>
  <c r="I30"/>
  <c r="I46"/>
  <c r="K56"/>
  <c r="K57"/>
  <c r="K59"/>
  <c r="K61"/>
  <c r="K65"/>
  <c r="K72"/>
  <c r="K120"/>
  <c r="K122"/>
  <c r="I142"/>
  <c r="K176"/>
  <c r="K177"/>
  <c r="K178"/>
  <c r="K179"/>
  <c r="K180"/>
  <c r="K181"/>
  <c r="K8" i="3"/>
  <c r="K9"/>
  <c r="K16"/>
  <c r="K17"/>
  <c r="K18"/>
  <c r="I38"/>
  <c r="K48"/>
  <c r="K49"/>
  <c r="K51"/>
  <c r="K52"/>
  <c r="K53"/>
  <c r="K57"/>
  <c r="K64"/>
  <c r="K65"/>
  <c r="I86"/>
  <c r="I150"/>
  <c r="K160"/>
  <c r="K161"/>
  <c r="K162"/>
  <c r="K163"/>
  <c r="K164"/>
  <c r="K165"/>
  <c r="K166"/>
  <c r="K176"/>
  <c r="K177"/>
  <c r="K178"/>
  <c r="K179"/>
  <c r="K180"/>
  <c r="K181"/>
  <c r="K221"/>
  <c r="K222"/>
  <c r="K8" i="4"/>
  <c r="K9"/>
  <c r="K10"/>
  <c r="I14"/>
  <c r="K17"/>
  <c r="K18"/>
  <c r="I30"/>
  <c r="I86"/>
  <c r="I142"/>
  <c r="K222"/>
  <c r="K9" i="2"/>
  <c r="K12"/>
  <c r="K16"/>
  <c r="K17"/>
  <c r="K20"/>
  <c r="K24"/>
  <c r="K32"/>
  <c r="K33"/>
  <c r="K37"/>
  <c r="K40"/>
  <c r="K41"/>
  <c r="K56"/>
  <c r="K64"/>
  <c r="K65"/>
  <c r="I86"/>
  <c r="I134"/>
  <c r="I158"/>
  <c r="K160"/>
  <c r="K166"/>
  <c r="K161"/>
  <c r="K162"/>
  <c r="K163"/>
  <c r="K164"/>
  <c r="K165"/>
  <c r="K176"/>
  <c r="K177"/>
  <c r="K178"/>
  <c r="K179"/>
  <c r="K180"/>
  <c r="K181"/>
  <c r="K219"/>
  <c r="K220"/>
  <c r="K222"/>
  <c r="K176" i="1"/>
  <c r="K177"/>
  <c r="K178"/>
  <c r="K186"/>
  <c r="K179"/>
  <c r="K187"/>
  <c r="K180"/>
  <c r="K181"/>
  <c r="K189"/>
  <c r="K160"/>
  <c r="K161"/>
  <c r="K162"/>
  <c r="K163"/>
  <c r="K164"/>
  <c r="K165"/>
  <c r="I142"/>
  <c r="I134"/>
  <c r="K8"/>
  <c r="K48"/>
  <c r="K9"/>
  <c r="K49"/>
  <c r="K50"/>
  <c r="K90"/>
  <c r="K51"/>
  <c r="K91"/>
  <c r="K12"/>
  <c r="K52"/>
  <c r="K53"/>
  <c r="K93"/>
  <c r="K94"/>
  <c r="I62"/>
  <c r="I22"/>
  <c r="I102"/>
  <c r="K49" i="9"/>
  <c r="J195" i="5"/>
  <c r="J186"/>
  <c r="I195" i="2"/>
  <c r="I219"/>
  <c r="G188" i="5"/>
  <c r="G188" i="4"/>
  <c r="G187"/>
  <c r="G184" i="3"/>
  <c r="J196" i="7"/>
  <c r="I51"/>
  <c r="J185"/>
  <c r="H194"/>
  <c r="H218"/>
  <c r="H198" i="9"/>
  <c r="H185"/>
  <c r="I88"/>
  <c r="I89" i="5"/>
  <c r="H186" i="4"/>
  <c r="I89"/>
  <c r="G184" i="5"/>
  <c r="G193"/>
  <c r="H222"/>
  <c r="H189"/>
  <c r="G218" i="7"/>
  <c r="G193"/>
  <c r="G188" i="9"/>
  <c r="G187"/>
  <c r="G186"/>
  <c r="I49" i="7"/>
  <c r="I50" i="5"/>
  <c r="K50"/>
  <c r="G186" i="2"/>
  <c r="H184" i="7"/>
  <c r="H193"/>
  <c r="J193" i="5"/>
  <c r="J184"/>
  <c r="H188" i="3"/>
  <c r="K102" i="9"/>
  <c r="G54" i="7"/>
  <c r="G189"/>
  <c r="G188"/>
  <c r="G187"/>
  <c r="G185"/>
  <c r="G190"/>
  <c r="G186" i="5"/>
  <c r="G197" i="3"/>
  <c r="G221"/>
  <c r="G195"/>
  <c r="G219"/>
  <c r="G184" i="1"/>
  <c r="H188" i="7"/>
  <c r="I91"/>
  <c r="K91"/>
  <c r="I52" i="9"/>
  <c r="I197"/>
  <c r="H187"/>
  <c r="J193"/>
  <c r="I48"/>
  <c r="J197" i="4"/>
  <c r="J221"/>
  <c r="H188"/>
  <c r="I49"/>
  <c r="I194"/>
  <c r="I218"/>
  <c r="G196" i="2"/>
  <c r="G220"/>
  <c r="G193"/>
  <c r="G54"/>
  <c r="J196" i="3"/>
  <c r="I198" i="2"/>
  <c r="I222"/>
  <c r="J187" i="7"/>
  <c r="I53" i="4"/>
  <c r="I198"/>
  <c r="J196"/>
  <c r="H207" i="7"/>
  <c r="J98" i="9"/>
  <c r="J114"/>
  <c r="J186"/>
  <c r="J109"/>
  <c r="J117"/>
  <c r="I112"/>
  <c r="J215"/>
  <c r="H189"/>
  <c r="J184" i="1"/>
  <c r="G189" i="2"/>
  <c r="G185"/>
  <c r="H212" i="4"/>
  <c r="H215"/>
  <c r="J187"/>
  <c r="J185" i="3"/>
  <c r="H189" i="1"/>
  <c r="I62" i="2"/>
  <c r="K62"/>
  <c r="J188"/>
  <c r="H186"/>
  <c r="J184"/>
  <c r="H197" i="7"/>
  <c r="H221"/>
  <c r="H193" i="4"/>
  <c r="H212" i="3"/>
  <c r="H215"/>
  <c r="H186"/>
  <c r="J186" i="1"/>
  <c r="G187" i="2"/>
  <c r="J193"/>
  <c r="G217" i="5"/>
  <c r="I196" i="7"/>
  <c r="I220"/>
  <c r="K51"/>
  <c r="J222"/>
  <c r="H217"/>
  <c r="I196" i="4"/>
  <c r="I220"/>
  <c r="H222" i="9"/>
  <c r="J219" i="5"/>
  <c r="K198" i="2"/>
  <c r="I193" i="9"/>
  <c r="K193"/>
  <c r="K48"/>
  <c r="I189" i="7"/>
  <c r="I198"/>
  <c r="K198"/>
  <c r="K88" i="9"/>
  <c r="J217" i="2"/>
  <c r="K49" i="7"/>
  <c r="K89" i="4"/>
  <c r="J219" i="9"/>
  <c r="K196" i="7"/>
  <c r="E6" i="15"/>
  <c r="E5"/>
  <c r="I202" i="2"/>
  <c r="K70" i="9"/>
  <c r="K78" i="5"/>
  <c r="K48" i="7"/>
  <c r="I193"/>
  <c r="J217" i="1"/>
  <c r="I203" i="5"/>
  <c r="K203"/>
  <c r="K162"/>
  <c r="I201" i="1"/>
  <c r="K182" i="3"/>
  <c r="K182" i="7"/>
  <c r="J112" i="9"/>
  <c r="J184"/>
  <c r="I202"/>
  <c r="I218"/>
  <c r="I195" i="4"/>
  <c r="K88" i="3"/>
  <c r="G54" i="4"/>
  <c r="G193" i="9"/>
  <c r="G184" i="4"/>
  <c r="J197" i="7"/>
  <c r="J221"/>
  <c r="I178"/>
  <c r="H185"/>
  <c r="J194" i="9"/>
  <c r="J197" i="3"/>
  <c r="J221"/>
  <c r="H188" i="1"/>
  <c r="J196"/>
  <c r="H206" i="2"/>
  <c r="J203"/>
  <c r="J219"/>
  <c r="J212" i="4"/>
  <c r="J215"/>
  <c r="J118" i="5"/>
  <c r="I212"/>
  <c r="H54" i="2"/>
  <c r="G94" i="7"/>
  <c r="H197" i="5"/>
  <c r="H194" i="4"/>
  <c r="J193" i="3"/>
  <c r="J100" i="9"/>
  <c r="J116"/>
  <c r="J188"/>
  <c r="K18" i="14"/>
  <c r="I215" i="5"/>
  <c r="K212"/>
  <c r="K215"/>
  <c r="L18" i="14"/>
  <c r="K29"/>
  <c r="G217" i="9"/>
  <c r="K193" i="7"/>
  <c r="H218" i="4"/>
  <c r="K194" i="9"/>
  <c r="J5" i="17"/>
  <c r="J26" s="1"/>
  <c r="J10"/>
  <c r="L10" s="1"/>
  <c r="K197" i="9"/>
  <c r="I203" i="7"/>
  <c r="K203"/>
  <c r="K162"/>
  <c r="J220" i="1"/>
  <c r="I196" i="2"/>
  <c r="H217" i="9"/>
  <c r="H207" i="5"/>
  <c r="G54" i="3"/>
  <c r="G194"/>
  <c r="G218"/>
  <c r="G185"/>
  <c r="G190"/>
  <c r="I174" i="2"/>
  <c r="I179"/>
  <c r="K88"/>
  <c r="J221" i="1"/>
  <c r="I164" i="3"/>
  <c r="I134"/>
  <c r="G54" i="9"/>
  <c r="G185"/>
  <c r="G194"/>
  <c r="G189" i="4"/>
  <c r="G198"/>
  <c r="G222"/>
  <c r="G185"/>
  <c r="G190"/>
  <c r="G194"/>
  <c r="G218"/>
  <c r="H94" i="7"/>
  <c r="H195"/>
  <c r="H186"/>
  <c r="H190"/>
  <c r="I78"/>
  <c r="K78"/>
  <c r="K73"/>
  <c r="J198" i="9"/>
  <c r="J189"/>
  <c r="I198"/>
  <c r="I222"/>
  <c r="I189"/>
  <c r="H94"/>
  <c r="H196"/>
  <c r="H220"/>
  <c r="I86"/>
  <c r="K86"/>
  <c r="K80"/>
  <c r="I49" i="5"/>
  <c r="I30"/>
  <c r="H194"/>
  <c r="H218"/>
  <c r="H185"/>
  <c r="H94"/>
  <c r="I88" i="4"/>
  <c r="K56"/>
  <c r="I62"/>
  <c r="K62"/>
  <c r="I48"/>
  <c r="K16"/>
  <c r="I51" i="3"/>
  <c r="I22"/>
  <c r="K22"/>
  <c r="I89"/>
  <c r="I70"/>
  <c r="K70"/>
  <c r="I91" i="1"/>
  <c r="I78"/>
  <c r="G166" i="7"/>
  <c r="G205"/>
  <c r="G207"/>
  <c r="G166" i="4"/>
  <c r="G201"/>
  <c r="G207"/>
  <c r="G184" i="2"/>
  <c r="G201"/>
  <c r="G166"/>
  <c r="J202" i="9"/>
  <c r="J166"/>
  <c r="I160"/>
  <c r="K120"/>
  <c r="I126"/>
  <c r="K126"/>
  <c r="I142" i="5"/>
  <c r="K142"/>
  <c r="K138"/>
  <c r="J202" i="4"/>
  <c r="J207"/>
  <c r="J166"/>
  <c r="J166" i="1"/>
  <c r="J204"/>
  <c r="J207"/>
  <c r="I197" i="2"/>
  <c r="I53" i="1"/>
  <c r="I185"/>
  <c r="I161" i="5"/>
  <c r="J220" i="4"/>
  <c r="K220"/>
  <c r="J194" i="1"/>
  <c r="K50" i="4"/>
  <c r="I193" i="3"/>
  <c r="I186" i="5"/>
  <c r="K186"/>
  <c r="J217" i="7"/>
  <c r="J188" i="1"/>
  <c r="J217" i="5"/>
  <c r="G217" i="7"/>
  <c r="I187"/>
  <c r="K187"/>
  <c r="K54" i="1"/>
  <c r="K166"/>
  <c r="K182"/>
  <c r="K182" i="2"/>
  <c r="I102" i="7"/>
  <c r="I102" i="3"/>
  <c r="K14" i="9"/>
  <c r="G182" i="1"/>
  <c r="G221" i="7"/>
  <c r="G219" i="9"/>
  <c r="G94" i="4"/>
  <c r="G186" i="3"/>
  <c r="G198" i="1"/>
  <c r="G222"/>
  <c r="G194"/>
  <c r="G218"/>
  <c r="J186" i="7"/>
  <c r="I38"/>
  <c r="J184"/>
  <c r="J220" i="9"/>
  <c r="H186"/>
  <c r="I197" i="5"/>
  <c r="H219"/>
  <c r="H182"/>
  <c r="H187" i="4"/>
  <c r="H189" i="3"/>
  <c r="J187"/>
  <c r="H193" i="2"/>
  <c r="H187" i="1"/>
  <c r="J195"/>
  <c r="J219"/>
  <c r="I38"/>
  <c r="J185"/>
  <c r="I89"/>
  <c r="I194"/>
  <c r="I218"/>
  <c r="I164" i="5"/>
  <c r="I165" i="4"/>
  <c r="I164"/>
  <c r="I205"/>
  <c r="I142" i="3"/>
  <c r="I162" i="1"/>
  <c r="I203"/>
  <c r="I207"/>
  <c r="I150"/>
  <c r="I30" i="2"/>
  <c r="I38"/>
  <c r="K38"/>
  <c r="G222"/>
  <c r="G195"/>
  <c r="I70"/>
  <c r="K70"/>
  <c r="L21" i="17"/>
  <c r="G188" i="1"/>
  <c r="G197"/>
  <c r="G221"/>
  <c r="J185" i="5"/>
  <c r="J190"/>
  <c r="J194"/>
  <c r="J94"/>
  <c r="K89"/>
  <c r="J189" i="3"/>
  <c r="J54"/>
  <c r="I161"/>
  <c r="I202"/>
  <c r="I126"/>
  <c r="I160" i="2"/>
  <c r="I142"/>
  <c r="G187" i="5"/>
  <c r="G212"/>
  <c r="G215"/>
  <c r="K25" i="2"/>
  <c r="I49"/>
  <c r="H189"/>
  <c r="H198"/>
  <c r="H222"/>
  <c r="H196"/>
  <c r="H220"/>
  <c r="H187"/>
  <c r="H190"/>
  <c r="H194"/>
  <c r="H218"/>
  <c r="H94"/>
  <c r="J4" i="14"/>
  <c r="E29"/>
  <c r="G198" i="3"/>
  <c r="G222"/>
  <c r="G189"/>
  <c r="H54" i="9"/>
  <c r="H184"/>
  <c r="H198" i="4"/>
  <c r="H222"/>
  <c r="H189"/>
  <c r="H54"/>
  <c r="H195"/>
  <c r="H219"/>
  <c r="I50" i="3"/>
  <c r="I14"/>
  <c r="K121" i="7"/>
  <c r="I161"/>
  <c r="I126"/>
  <c r="H166" i="3"/>
  <c r="H201"/>
  <c r="H207"/>
  <c r="J212"/>
  <c r="J118"/>
  <c r="G189" i="9"/>
  <c r="G198"/>
  <c r="G222"/>
  <c r="I174" i="7"/>
  <c r="I182"/>
  <c r="I177"/>
  <c r="I88" i="5"/>
  <c r="K56"/>
  <c r="I62"/>
  <c r="K62"/>
  <c r="I48"/>
  <c r="K16"/>
  <c r="I22"/>
  <c r="K22"/>
  <c r="J194" i="4"/>
  <c r="K49"/>
  <c r="J185"/>
  <c r="K56" i="3"/>
  <c r="I62"/>
  <c r="K62"/>
  <c r="H185" i="1"/>
  <c r="H194"/>
  <c r="H218"/>
  <c r="H193"/>
  <c r="H54"/>
  <c r="H184"/>
  <c r="G166" i="3"/>
  <c r="G201"/>
  <c r="G207"/>
  <c r="J166" i="7"/>
  <c r="J204"/>
  <c r="K122" i="9"/>
  <c r="I162"/>
  <c r="J166" i="5"/>
  <c r="J206"/>
  <c r="J207"/>
  <c r="I165"/>
  <c r="I206"/>
  <c r="I134"/>
  <c r="K134"/>
  <c r="H187" i="3"/>
  <c r="H204"/>
  <c r="H220"/>
  <c r="I126" i="2"/>
  <c r="I163"/>
  <c r="J202"/>
  <c r="J207"/>
  <c r="J185"/>
  <c r="J166"/>
  <c r="I126" i="1"/>
  <c r="I164"/>
  <c r="I205"/>
  <c r="K8" i="2"/>
  <c r="I48"/>
  <c r="I14"/>
  <c r="K14"/>
  <c r="J196"/>
  <c r="J54"/>
  <c r="K30"/>
  <c r="I198" i="5"/>
  <c r="I222"/>
  <c r="I195" i="1"/>
  <c r="I219"/>
  <c r="G190" i="9"/>
  <c r="I201" i="5"/>
  <c r="I195"/>
  <c r="I222" i="7"/>
  <c r="K222"/>
  <c r="K52" i="9"/>
  <c r="I187" i="4"/>
  <c r="K187"/>
  <c r="J217" i="9"/>
  <c r="H217" i="4"/>
  <c r="I113" i="9"/>
  <c r="I185"/>
  <c r="K185"/>
  <c r="H184" i="4"/>
  <c r="J207" i="9"/>
  <c r="K126" i="7"/>
  <c r="J94" i="1"/>
  <c r="I182" i="2"/>
  <c r="H182" i="1"/>
  <c r="G195" i="4"/>
  <c r="G219"/>
  <c r="G193" i="1"/>
  <c r="G220"/>
  <c r="I86" i="7"/>
  <c r="I89"/>
  <c r="H188" i="9"/>
  <c r="J187"/>
  <c r="J190"/>
  <c r="I51"/>
  <c r="K52" i="5"/>
  <c r="J188" i="3"/>
  <c r="J190"/>
  <c r="J94"/>
  <c r="I70" i="1"/>
  <c r="G207" i="5"/>
  <c r="G207" i="1"/>
  <c r="I160" i="7"/>
  <c r="I158" i="4"/>
  <c r="I160"/>
  <c r="I160" i="3"/>
  <c r="I184"/>
  <c r="I164" i="2"/>
  <c r="I205"/>
  <c r="G188"/>
  <c r="I92"/>
  <c r="I188"/>
  <c r="K188"/>
  <c r="G94" i="5"/>
  <c r="G194"/>
  <c r="G218"/>
  <c r="G196" i="3"/>
  <c r="G220"/>
  <c r="G187"/>
  <c r="G186" i="1"/>
  <c r="G190"/>
  <c r="G54"/>
  <c r="G195"/>
  <c r="G219"/>
  <c r="I62" i="7"/>
  <c r="K62"/>
  <c r="I90"/>
  <c r="I50"/>
  <c r="I22"/>
  <c r="K22"/>
  <c r="I70"/>
  <c r="K70"/>
  <c r="K64"/>
  <c r="I178" i="9"/>
  <c r="I174"/>
  <c r="I182"/>
  <c r="I90"/>
  <c r="I62"/>
  <c r="K62"/>
  <c r="I50"/>
  <c r="I22"/>
  <c r="K22"/>
  <c r="J189" i="5"/>
  <c r="J198"/>
  <c r="J222"/>
  <c r="J188"/>
  <c r="J197"/>
  <c r="K92"/>
  <c r="I91"/>
  <c r="I86"/>
  <c r="H196"/>
  <c r="H220"/>
  <c r="H187"/>
  <c r="H54"/>
  <c r="I90" i="3"/>
  <c r="K90"/>
  <c r="K66"/>
  <c r="I177"/>
  <c r="I174"/>
  <c r="H193"/>
  <c r="H184"/>
  <c r="H190"/>
  <c r="H94"/>
  <c r="J218" i="2"/>
  <c r="I174" i="1"/>
  <c r="I182"/>
  <c r="I179"/>
  <c r="I187"/>
  <c r="H166" i="5"/>
  <c r="H205"/>
  <c r="H221"/>
  <c r="I162" i="4"/>
  <c r="I203"/>
  <c r="I219"/>
  <c r="I126"/>
  <c r="J166" i="3"/>
  <c r="J201"/>
  <c r="J207"/>
  <c r="H166" i="1"/>
  <c r="H203"/>
  <c r="H207"/>
  <c r="J118" i="7"/>
  <c r="J212"/>
  <c r="I89" i="2"/>
  <c r="K89"/>
  <c r="K57"/>
  <c r="L8" i="17"/>
  <c r="K5"/>
  <c r="J195" i="7"/>
  <c r="J198" i="1"/>
  <c r="J222"/>
  <c r="K115" i="9"/>
  <c r="K212"/>
  <c r="K215"/>
  <c r="G29" i="14"/>
  <c r="J221" i="9"/>
  <c r="I185" i="4"/>
  <c r="K10" i="3"/>
  <c r="K50"/>
  <c r="K54"/>
  <c r="I142" i="9"/>
  <c r="I14" i="1"/>
  <c r="K14"/>
  <c r="K46" i="2"/>
  <c r="G166" i="5"/>
  <c r="J182" i="7"/>
  <c r="I174" i="5"/>
  <c r="I182"/>
  <c r="H182" i="4"/>
  <c r="G222" i="7"/>
  <c r="G195"/>
  <c r="G221" i="9"/>
  <c r="G193" i="3"/>
  <c r="I92" i="7"/>
  <c r="I188"/>
  <c r="I91" i="9"/>
  <c r="I51" i="5"/>
  <c r="H184"/>
  <c r="J198" i="4"/>
  <c r="J222"/>
  <c r="I46"/>
  <c r="I52"/>
  <c r="J195"/>
  <c r="I53" i="3"/>
  <c r="I49"/>
  <c r="I30"/>
  <c r="I78" i="2"/>
  <c r="I52" i="1"/>
  <c r="H186"/>
  <c r="I88"/>
  <c r="J207" i="7"/>
  <c r="I164" i="9"/>
  <c r="I205"/>
  <c r="K205"/>
  <c r="I150"/>
  <c r="J186" i="2"/>
  <c r="I118" i="3"/>
  <c r="G189" i="5"/>
  <c r="K21" i="17"/>
  <c r="H197" i="9"/>
  <c r="H221"/>
  <c r="H195"/>
  <c r="H219"/>
  <c r="H193" i="5"/>
  <c r="H196" i="4"/>
  <c r="H220"/>
  <c r="J195" i="3"/>
  <c r="H195" i="1"/>
  <c r="J118" i="9"/>
  <c r="K118"/>
  <c r="J189" i="2"/>
  <c r="K189"/>
  <c r="H188"/>
  <c r="K184" i="3"/>
  <c r="G223" i="5"/>
  <c r="K197"/>
  <c r="J221"/>
  <c r="I166" i="7"/>
  <c r="K166"/>
  <c r="I201"/>
  <c r="I184"/>
  <c r="K184"/>
  <c r="K160"/>
  <c r="K89"/>
  <c r="I194"/>
  <c r="I94"/>
  <c r="K94"/>
  <c r="I185"/>
  <c r="K185"/>
  <c r="K195" i="5"/>
  <c r="I219"/>
  <c r="K219"/>
  <c r="I54" i="2"/>
  <c r="I184"/>
  <c r="K48"/>
  <c r="I193"/>
  <c r="K185" i="4"/>
  <c r="J190"/>
  <c r="K88" i="5"/>
  <c r="I94"/>
  <c r="I198" i="1"/>
  <c r="I222"/>
  <c r="I189"/>
  <c r="I196" i="3"/>
  <c r="I220"/>
  <c r="I187"/>
  <c r="G218" i="9"/>
  <c r="G223"/>
  <c r="G199"/>
  <c r="I205" i="3"/>
  <c r="I221"/>
  <c r="I188"/>
  <c r="J190" i="2"/>
  <c r="G199" i="5"/>
  <c r="I196" i="1"/>
  <c r="I220"/>
  <c r="H223" i="9"/>
  <c r="G220" i="5"/>
  <c r="I186" i="1"/>
  <c r="H199" i="5"/>
  <c r="H217"/>
  <c r="H223"/>
  <c r="G219" i="7"/>
  <c r="G199"/>
  <c r="J219"/>
  <c r="K219"/>
  <c r="I187" i="5"/>
  <c r="K187"/>
  <c r="I196"/>
  <c r="I220"/>
  <c r="K220"/>
  <c r="K90" i="9"/>
  <c r="I94"/>
  <c r="K94"/>
  <c r="G217" i="1"/>
  <c r="G223"/>
  <c r="G199"/>
  <c r="K197" i="2"/>
  <c r="I221"/>
  <c r="K221"/>
  <c r="J219" i="3"/>
  <c r="J219" i="4"/>
  <c r="K219"/>
  <c r="K195"/>
  <c r="G217" i="3"/>
  <c r="G223"/>
  <c r="G199"/>
  <c r="J223" i="2"/>
  <c r="I195" i="7"/>
  <c r="I219"/>
  <c r="K50"/>
  <c r="I54"/>
  <c r="K54"/>
  <c r="I186"/>
  <c r="K186"/>
  <c r="I201" i="4"/>
  <c r="I166"/>
  <c r="J220" i="2"/>
  <c r="J199"/>
  <c r="J199" i="4"/>
  <c r="K194"/>
  <c r="J218"/>
  <c r="J215" i="3"/>
  <c r="J220"/>
  <c r="I202" i="7"/>
  <c r="K202"/>
  <c r="K161"/>
  <c r="I185" i="2"/>
  <c r="K185"/>
  <c r="K49"/>
  <c r="I194"/>
  <c r="J199" i="5"/>
  <c r="K194"/>
  <c r="J218"/>
  <c r="I205"/>
  <c r="K205"/>
  <c r="K164"/>
  <c r="I188"/>
  <c r="K188"/>
  <c r="J190" i="7"/>
  <c r="J223" i="5"/>
  <c r="I202"/>
  <c r="K202"/>
  <c r="K161"/>
  <c r="K89" i="3"/>
  <c r="I94"/>
  <c r="K94"/>
  <c r="I184" i="4"/>
  <c r="K48"/>
  <c r="I193"/>
  <c r="I54"/>
  <c r="K54"/>
  <c r="K49" i="5"/>
  <c r="I185"/>
  <c r="I194"/>
  <c r="I218"/>
  <c r="J222" i="9"/>
  <c r="J199"/>
  <c r="H219" i="7"/>
  <c r="H223"/>
  <c r="H199"/>
  <c r="K185" i="5"/>
  <c r="I94" i="2"/>
  <c r="K94"/>
  <c r="H190" i="5"/>
  <c r="G217" i="4"/>
  <c r="G223"/>
  <c r="I182" i="3"/>
  <c r="I197" i="7"/>
  <c r="I221"/>
  <c r="H190" i="9"/>
  <c r="K187" i="3"/>
  <c r="I166" i="5"/>
  <c r="K166"/>
  <c r="J217" i="3"/>
  <c r="K166" i="9"/>
  <c r="G190" i="2"/>
  <c r="J199" i="7"/>
  <c r="J199" i="3"/>
  <c r="I185"/>
  <c r="K185"/>
  <c r="I194"/>
  <c r="I184" i="1"/>
  <c r="I94"/>
  <c r="I197" i="4"/>
  <c r="I188"/>
  <c r="I204" i="2"/>
  <c r="I220"/>
  <c r="I187"/>
  <c r="K162" i="9"/>
  <c r="I203"/>
  <c r="K203"/>
  <c r="H217" i="1"/>
  <c r="H199"/>
  <c r="L4" i="14"/>
  <c r="L29"/>
  <c r="J29"/>
  <c r="I166" i="2"/>
  <c r="I201"/>
  <c r="I207"/>
  <c r="K193" i="3"/>
  <c r="J218" i="9"/>
  <c r="K218"/>
  <c r="K202"/>
  <c r="I188" i="1"/>
  <c r="K188"/>
  <c r="I197"/>
  <c r="I198" i="3"/>
  <c r="I222"/>
  <c r="I189"/>
  <c r="L5" i="17"/>
  <c r="L26" s="1"/>
  <c r="K26"/>
  <c r="K212" i="7"/>
  <c r="K215"/>
  <c r="J215"/>
  <c r="H217" i="3"/>
  <c r="H223"/>
  <c r="H199"/>
  <c r="K50" i="9"/>
  <c r="I186"/>
  <c r="K186"/>
  <c r="I54"/>
  <c r="K54"/>
  <c r="I195"/>
  <c r="I201" i="3"/>
  <c r="I207"/>
  <c r="I166"/>
  <c r="K51" i="9"/>
  <c r="I187"/>
  <c r="I196"/>
  <c r="I184" i="5"/>
  <c r="I193"/>
  <c r="K48"/>
  <c r="I54"/>
  <c r="K54"/>
  <c r="I186" i="3"/>
  <c r="K186"/>
  <c r="I195"/>
  <c r="I219"/>
  <c r="G219" i="2"/>
  <c r="G199"/>
  <c r="I206" i="4"/>
  <c r="I222"/>
  <c r="I189"/>
  <c r="K185" i="1"/>
  <c r="J190"/>
  <c r="H199" i="2"/>
  <c r="H217"/>
  <c r="H223"/>
  <c r="K194" i="1"/>
  <c r="J218"/>
  <c r="J199"/>
  <c r="I166" i="9"/>
  <c r="K160"/>
  <c r="I201"/>
  <c r="I184"/>
  <c r="G217" i="2"/>
  <c r="G223"/>
  <c r="G207"/>
  <c r="K88" i="4"/>
  <c r="I94"/>
  <c r="K94"/>
  <c r="I193" i="1"/>
  <c r="G199" i="4"/>
  <c r="H199"/>
  <c r="I54" i="3"/>
  <c r="I221" i="9"/>
  <c r="K221"/>
  <c r="H219" i="1"/>
  <c r="I54"/>
  <c r="H190" i="4"/>
  <c r="H223"/>
  <c r="I188" i="9"/>
  <c r="I207" i="5"/>
  <c r="K207"/>
  <c r="K201"/>
  <c r="K54" i="2"/>
  <c r="J220" i="7"/>
  <c r="K220"/>
  <c r="H190" i="1"/>
  <c r="G190" i="5"/>
  <c r="K94"/>
  <c r="G223" i="7"/>
  <c r="I186" i="4"/>
  <c r="K186"/>
  <c r="I189" i="5"/>
  <c r="H199" i="9"/>
  <c r="I166" i="1"/>
  <c r="I199"/>
  <c r="I217"/>
  <c r="K193"/>
  <c r="I219" i="9"/>
  <c r="K219"/>
  <c r="K195"/>
  <c r="I199"/>
  <c r="K199"/>
  <c r="I221" i="1"/>
  <c r="K221"/>
  <c r="K197"/>
  <c r="K184"/>
  <c r="I190"/>
  <c r="K190"/>
  <c r="J223" i="3"/>
  <c r="I199" i="4"/>
  <c r="I217"/>
  <c r="K193"/>
  <c r="K218"/>
  <c r="J223"/>
  <c r="K184" i="2"/>
  <c r="I190"/>
  <c r="I199" i="3"/>
  <c r="I217"/>
  <c r="I223"/>
  <c r="H223" i="1"/>
  <c r="J223" i="7"/>
  <c r="I190" i="3"/>
  <c r="K190"/>
  <c r="K218" i="1"/>
  <c r="J223"/>
  <c r="I190" i="9"/>
  <c r="K190"/>
  <c r="K184"/>
  <c r="I190" i="5"/>
  <c r="K190"/>
  <c r="K184"/>
  <c r="I221" i="4"/>
  <c r="K221"/>
  <c r="K197"/>
  <c r="K184"/>
  <c r="I190"/>
  <c r="K190"/>
  <c r="K193" i="2"/>
  <c r="I199"/>
  <c r="I217"/>
  <c r="I218" i="7"/>
  <c r="K218"/>
  <c r="K194"/>
  <c r="I199"/>
  <c r="K199"/>
  <c r="K201"/>
  <c r="I207"/>
  <c r="K207"/>
  <c r="I217"/>
  <c r="K199" i="1"/>
  <c r="I221" i="5"/>
  <c r="K221"/>
  <c r="K218"/>
  <c r="K220" i="3"/>
  <c r="K199" i="4"/>
  <c r="I207"/>
  <c r="K219" i="3"/>
  <c r="K195" i="7"/>
  <c r="K190" i="2"/>
  <c r="I207" i="9"/>
  <c r="K207"/>
  <c r="K201"/>
  <c r="I217"/>
  <c r="K196"/>
  <c r="I220"/>
  <c r="K220"/>
  <c r="I217" i="5"/>
  <c r="K193"/>
  <c r="I199"/>
  <c r="K199"/>
  <c r="K194" i="3"/>
  <c r="I218"/>
  <c r="K218"/>
  <c r="I218" i="2"/>
  <c r="K218"/>
  <c r="K194"/>
  <c r="K199" i="3"/>
  <c r="K199" i="2"/>
  <c r="K195" i="3"/>
  <c r="J223" i="9"/>
  <c r="I190" i="7"/>
  <c r="K190"/>
  <c r="I223" i="1"/>
  <c r="K217"/>
  <c r="I223" i="5"/>
  <c r="K223"/>
  <c r="K217"/>
  <c r="K223" i="7"/>
  <c r="K223" i="9"/>
  <c r="K217" i="2"/>
  <c r="I223"/>
  <c r="K223"/>
  <c r="K223" i="1"/>
  <c r="K223" i="3"/>
  <c r="I223" i="9"/>
  <c r="K217"/>
  <c r="K217" i="4"/>
  <c r="I223"/>
  <c r="K223"/>
  <c r="I223" i="7"/>
  <c r="K217"/>
  <c r="K217" i="3"/>
</calcChain>
</file>

<file path=xl/sharedStrings.xml><?xml version="1.0" encoding="utf-8"?>
<sst xmlns="http://schemas.openxmlformats.org/spreadsheetml/2006/main" count="5537" uniqueCount="157">
  <si>
    <t>MINISTERIO DE MEDIO AMBIENTE Y RECURSOS NATURALES</t>
  </si>
  <si>
    <t>UNIDAD FINANCIERA INSTITUCIONAL</t>
  </si>
  <si>
    <t>AREA DE PRESUPUESTOS</t>
  </si>
  <si>
    <t>UP</t>
  </si>
  <si>
    <t>UNIDAD PRESUPUESTARIA</t>
  </si>
  <si>
    <t>LT</t>
  </si>
  <si>
    <t>LINEA DE TRABAJO</t>
  </si>
  <si>
    <t>RUBRO</t>
  </si>
  <si>
    <t>RUBRO DE GASTO</t>
  </si>
  <si>
    <t>VOTADO</t>
  </si>
  <si>
    <t>REPROGRAMACION</t>
  </si>
  <si>
    <t>MODIFICADO</t>
  </si>
  <si>
    <t>EJECUTADO</t>
  </si>
  <si>
    <t>% EJECUTADO VERSUS MODIFICADO</t>
  </si>
  <si>
    <t>01</t>
  </si>
  <si>
    <t>Dirección y Administración Institucional</t>
  </si>
  <si>
    <t>Dirección Superior</t>
  </si>
  <si>
    <t>Remuneraciones</t>
  </si>
  <si>
    <t>Adquisición de Bienes y Servicios</t>
  </si>
  <si>
    <t>Gastos Financieros y Otros</t>
  </si>
  <si>
    <t>Transferencias Corriente</t>
  </si>
  <si>
    <t>Inversiones en Activo Fijo</t>
  </si>
  <si>
    <t>Transferencias de Capital</t>
  </si>
  <si>
    <t>Total</t>
  </si>
  <si>
    <t>02</t>
  </si>
  <si>
    <t>Administración y Finanzas</t>
  </si>
  <si>
    <t>Consolidado</t>
  </si>
  <si>
    <t>Desarrollo Sostenible de los Rec.Naturales</t>
  </si>
  <si>
    <t>Ord. y Coord.Recursos Naturales</t>
  </si>
  <si>
    <t>Coord. y Ctrol. Calidad Ambiental</t>
  </si>
  <si>
    <t>03</t>
  </si>
  <si>
    <t>Part.Ciud.Gestión Ambiental</t>
  </si>
  <si>
    <t>04</t>
  </si>
  <si>
    <t>Inspectoría Ambiental</t>
  </si>
  <si>
    <t>Apoyo a Otras Instituciones</t>
  </si>
  <si>
    <t>Fonaes</t>
  </si>
  <si>
    <t>Apoyo a la Gestión Ambiental de El Salvador</t>
  </si>
  <si>
    <t>Ctrpda.Fortal.Gest.Amb.de E.S.</t>
  </si>
  <si>
    <t>Desc.Areas Críticas</t>
  </si>
  <si>
    <t>44</t>
  </si>
  <si>
    <t>Ramo de Medio Ambiente y Recursos Naturales</t>
  </si>
  <si>
    <t>Institucional</t>
  </si>
  <si>
    <t>Dependencia</t>
  </si>
  <si>
    <t>REPROGS</t>
  </si>
  <si>
    <t>% DE EJECUCION</t>
  </si>
  <si>
    <t>Secretaría de Estado</t>
  </si>
  <si>
    <t>Contrapartidas</t>
  </si>
  <si>
    <t>Apoyo a Otras Dependencias</t>
  </si>
  <si>
    <t>Ministerio de Medio Ambiente y Recursos Naturales</t>
  </si>
  <si>
    <t>05</t>
  </si>
  <si>
    <t>Manejo Sistema Información Ambiental</t>
  </si>
  <si>
    <t>Servicio Nacional de Estudios Territoriales</t>
  </si>
  <si>
    <t xml:space="preserve">                                                                                                                                       </t>
  </si>
  <si>
    <t xml:space="preserve">  </t>
  </si>
  <si>
    <t xml:space="preserve">AÑO </t>
  </si>
  <si>
    <t>06</t>
  </si>
  <si>
    <t>Serv.Nac.de Estudios Territoriales</t>
  </si>
  <si>
    <t>01, 02, 05</t>
  </si>
  <si>
    <t>07</t>
  </si>
  <si>
    <t>08</t>
  </si>
  <si>
    <t xml:space="preserve"> </t>
  </si>
  <si>
    <t>ASIGNACION Y EJECUCION PRESUPUESTARIA 1997</t>
  </si>
  <si>
    <t>ASIGNACION Y EJECUCION PRESUPUESTARIA 1998</t>
  </si>
  <si>
    <t>ASIGNACION Y EJECUCION PRESUPUESTARIA 1999</t>
  </si>
  <si>
    <t>ASIGNACION Y EJECUCION PRESUPUESTARIA 2000</t>
  </si>
  <si>
    <t>ASIGNACION Y EJECUCION PRESUPUESTARIA 2001</t>
  </si>
  <si>
    <t>ASIGNACION Y EJECUCION PRESUPUESTARIA 2002</t>
  </si>
  <si>
    <t>ASIGNACION Y EJECUCION PRESUPUESTARIA 2003</t>
  </si>
  <si>
    <t>PRESUPUESTO VOTADO</t>
  </si>
  <si>
    <t>PRESUPUESTO MODIFICADO</t>
  </si>
  <si>
    <t>Línea de Trabajo</t>
  </si>
  <si>
    <t>Gastos Corrientes</t>
  </si>
  <si>
    <t>Gastos de Capital</t>
  </si>
  <si>
    <t>Transferencias Corrientes</t>
  </si>
  <si>
    <t>Inversiones en Activos Fijos</t>
  </si>
  <si>
    <t>Asignaciones por Aplicar</t>
  </si>
  <si>
    <t xml:space="preserve"> 01 Dirección y Administración Institucional</t>
  </si>
  <si>
    <t xml:space="preserve"> 2012-4400-4-01-01-21-1 Fondo General</t>
  </si>
  <si>
    <t xml:space="preserve">                                02-21-1 Fondo General</t>
  </si>
  <si>
    <t xml:space="preserve"> Dirección Superior</t>
  </si>
  <si>
    <t xml:space="preserve"> Planificación, Procesos y Gestión de Calidad</t>
  </si>
  <si>
    <t xml:space="preserve"> 02 Manejo Sostenible de los Recursos Naturales</t>
  </si>
  <si>
    <t xml:space="preserve"> 2012-4400-4-02-01-21-1 Fondo General</t>
  </si>
  <si>
    <t xml:space="preserve">                                03-21-1 Fondo General</t>
  </si>
  <si>
    <t xml:space="preserve">                                04-21-1 Fondo General</t>
  </si>
  <si>
    <t xml:space="preserve"> Cambio Climático y Asuntos Jurídicos</t>
  </si>
  <si>
    <t xml:space="preserve"> Observatorio Ambiental</t>
  </si>
  <si>
    <t xml:space="preserve"> Gobernanza Ambiental y Patrimonio Natural</t>
  </si>
  <si>
    <t xml:space="preserve"> Ordenamiento, Evaluación y Cumplimiento de Normas</t>
  </si>
  <si>
    <t xml:space="preserve"> 03 Apoyo a otras entidades</t>
  </si>
  <si>
    <t xml:space="preserve"> 2012-4400-4-03-01-21-1 Fondo General</t>
  </si>
  <si>
    <t xml:space="preserve"> Fondo Ambiental de El Salvador</t>
  </si>
  <si>
    <t xml:space="preserve"> Fundación Ambientalista de Santa Ana</t>
  </si>
  <si>
    <t xml:space="preserve"> 04 Programa de Agua y Saneamiento</t>
  </si>
  <si>
    <t xml:space="preserve"> 2012-4400-4-04-01-22-3 Préstamos Externos</t>
  </si>
  <si>
    <t xml:space="preserve">                                            5 Donaciones</t>
  </si>
  <si>
    <t>Mejoramiento de Fuentes y Conservación de Suelos en                                 Microcuencas Prioritarias-Programa de Agua y Saneamiento Rural</t>
  </si>
  <si>
    <t xml:space="preserve"> 05 Programa de Fortalecimiento para la Reducción de Riesgos y Vulnerabilidad Socioambiental</t>
  </si>
  <si>
    <t xml:space="preserve"> 2012-4400-4-05-01-22-1 Fondo General</t>
  </si>
  <si>
    <t xml:space="preserve">                                      22-3 Préstamos Externos</t>
  </si>
  <si>
    <t xml:space="preserve"> 06 Financiamiento de Gastos Imprevistos</t>
  </si>
  <si>
    <t xml:space="preserve"> 2012-4400-4-06-01-21-1 Fondo General</t>
  </si>
  <si>
    <t xml:space="preserve"> Gastos Imprevistos</t>
  </si>
  <si>
    <t xml:space="preserve"> Programa de Fortalecimiento para la Reducción </t>
  </si>
  <si>
    <t xml:space="preserve"> de Riesgos y Vulnerabilidad Socioambienta.</t>
  </si>
  <si>
    <t>Unidad Presupuestaria                                                         y Cifrado Presupuestario</t>
  </si>
  <si>
    <t>PROYECTOS PRESTAMOS EXTERNOS</t>
  </si>
  <si>
    <t>PROYECTOS DONACION</t>
  </si>
  <si>
    <t>% EJECUTADO VRS MODIFICADO</t>
  </si>
  <si>
    <t>TOTAL</t>
  </si>
  <si>
    <t>Donación</t>
  </si>
  <si>
    <t>UNESCO</t>
  </si>
  <si>
    <t>PNUD-GEF</t>
  </si>
  <si>
    <t>Incorporación de la Gestión de la Biodiversidad en Actividades de Pesca y Turismo en los Ecosistemas Costero/Marinos.</t>
  </si>
  <si>
    <t>AECID</t>
  </si>
  <si>
    <t>Programa Integrado de Agua Saneamiento y medio Ambiente-Gestión Integrada del Recurso Hídrico.</t>
  </si>
  <si>
    <t>PNUMA</t>
  </si>
  <si>
    <t>Contribución al Uso Seguro de la Biotecnología en El Salvador</t>
  </si>
  <si>
    <t>GOES</t>
  </si>
  <si>
    <t>APORTE LOCAL</t>
  </si>
  <si>
    <t xml:space="preserve">Plan de Gobernabilidad y Planificación de la Gestión del Recurso-Hídrico. </t>
  </si>
  <si>
    <t>Tipo de Fondos</t>
  </si>
  <si>
    <t xml:space="preserve">Organismo </t>
  </si>
  <si>
    <t>Nombre del Proyecto</t>
  </si>
  <si>
    <t>Código del Proyecto</t>
  </si>
  <si>
    <t xml:space="preserve">                                02-22-1 Fondo General</t>
  </si>
  <si>
    <t xml:space="preserve">                                05-21-1 Fondo General</t>
  </si>
  <si>
    <t xml:space="preserve"> Programa Nacional para el Menejo Integral de los Desechos Sólidos en El Salvador</t>
  </si>
  <si>
    <t>DETALLE DE PROYECTOS FINANCIADOS POR ORGANISMOS INTERNCIONALES,</t>
  </si>
  <si>
    <t xml:space="preserve">INCREMENTOS O DISMINUCIONES </t>
  </si>
  <si>
    <t>Evaluación y Cumplimiento Ambiental</t>
  </si>
  <si>
    <t>Ecosistemas y Vida Silvestre</t>
  </si>
  <si>
    <t>Saneamiento Ambiental</t>
  </si>
  <si>
    <t xml:space="preserve"> 04 Programas y Proyectos de Medio Ambiente</t>
  </si>
  <si>
    <t xml:space="preserve">     Total</t>
  </si>
  <si>
    <t>Administración General</t>
  </si>
  <si>
    <t>Preparación de Propuesta Readiness de El Salvador para el Fondo Cooperativo para el Carbono de los Bosques</t>
  </si>
  <si>
    <t>SECRETARIA DE ESTADO+CONTRAPARTIDAS</t>
  </si>
  <si>
    <t>Guías Infantiles Comunitarios de Turismo del Parque Nacional Montecristo.</t>
  </si>
  <si>
    <t>DETALLE DEL PRESUPUESTO 2016 POR RUBRO DE AGRUPACION Y LINEAS DE TRABAJOS</t>
  </si>
  <si>
    <t xml:space="preserve"> 2016-4400-4-01-01-21-1 Fondo General</t>
  </si>
  <si>
    <t xml:space="preserve">                            02-21-1 Fondo General</t>
  </si>
  <si>
    <t xml:space="preserve">                            02-22-1 Fondo General</t>
  </si>
  <si>
    <t xml:space="preserve"> 2016-4400-4-02-01-21-1 Fondo General</t>
  </si>
  <si>
    <t xml:space="preserve"> 2016-4400-4-03-01-21-1 Fondo General</t>
  </si>
  <si>
    <t xml:space="preserve"> 2016-4400-4-04-01-22-5 Donaciones</t>
  </si>
  <si>
    <t xml:space="preserve">                               02-21-1 Fondo General</t>
  </si>
  <si>
    <t xml:space="preserve">                                  22-5 Donaciones</t>
  </si>
  <si>
    <t xml:space="preserve">                            02-22-3 Préstamos Externos</t>
  </si>
  <si>
    <t xml:space="preserve">                            03-22-5 Donaciones</t>
  </si>
  <si>
    <t>Plan de Gobernabilidad y Planificación de la Gestión del Recurso Hídrico</t>
  </si>
  <si>
    <t>PRESUPUESTO 2012-2016</t>
  </si>
  <si>
    <t>COMPOSICION PRESUPUESTO 2016</t>
  </si>
  <si>
    <t>ASIGNACION PARA EL AÑO 2016</t>
  </si>
  <si>
    <t>Atención Ciudadana Institucional</t>
  </si>
  <si>
    <t>MINISTERIO DE MEDIO AMIBIENTE Y RECURSOS NATURALES (MARN)</t>
  </si>
  <si>
    <t>MINISTERIO DE MEDIO AMBIENTE Y RECURSOS NATURALES (MARN)</t>
  </si>
</sst>
</file>

<file path=xl/styles.xml><?xml version="1.0" encoding="utf-8"?>
<styleSheet xmlns="http://schemas.openxmlformats.org/spreadsheetml/2006/main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</numFmts>
  <fonts count="27">
    <font>
      <sz val="10"/>
      <name val="Arial"/>
    </font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i/>
      <sz val="5"/>
      <name val="Arial"/>
      <family val="2"/>
    </font>
    <font>
      <b/>
      <i/>
      <sz val="8"/>
      <name val="Arial"/>
      <family val="2"/>
    </font>
    <font>
      <i/>
      <sz val="10"/>
      <color indexed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i/>
      <sz val="10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.5"/>
      <name val="Book Antiqua"/>
      <family val="1"/>
    </font>
    <font>
      <sz val="11.5"/>
      <name val="Book Antiqua"/>
      <family val="1"/>
    </font>
    <font>
      <sz val="13"/>
      <name val="Book Antiqua"/>
      <family val="1"/>
    </font>
    <font>
      <b/>
      <sz val="11"/>
      <name val="Book Antiqua"/>
      <family val="1"/>
    </font>
    <font>
      <b/>
      <sz val="20"/>
      <name val="Book Antiqua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b/>
      <sz val="10"/>
      <color theme="1"/>
      <name val="Book Antiqua"/>
      <family val="1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6"/>
      <color theme="3" tint="0.39997558519241921"/>
      <name val="Book Antiqua"/>
      <family val="1"/>
    </font>
    <font>
      <b/>
      <sz val="10"/>
      <name val="Book Antiqua"/>
      <family val="1"/>
    </font>
    <font>
      <b/>
      <sz val="1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/>
      <protection locked="0"/>
    </xf>
    <xf numFmtId="8" fontId="0" fillId="0" borderId="2" xfId="0" applyNumberFormat="1" applyBorder="1" applyProtection="1"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49" fontId="7" fillId="0" borderId="3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Protection="1">
      <protection locked="0"/>
    </xf>
    <xf numFmtId="0" fontId="7" fillId="0" borderId="3" xfId="0" applyFont="1" applyBorder="1" applyAlignment="1" applyProtection="1">
      <alignment horizontal="center"/>
      <protection locked="0"/>
    </xf>
    <xf numFmtId="8" fontId="0" fillId="0" borderId="3" xfId="0" applyNumberFormat="1" applyBorder="1" applyProtection="1"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8" fontId="0" fillId="0" borderId="4" xfId="0" applyNumberFormat="1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8" fontId="8" fillId="0" borderId="5" xfId="0" applyNumberFormat="1" applyFont="1" applyBorder="1" applyProtection="1">
      <protection locked="0"/>
    </xf>
    <xf numFmtId="164" fontId="8" fillId="0" borderId="5" xfId="0" applyNumberFormat="1" applyFont="1" applyBorder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7" fillId="3" borderId="0" xfId="0" applyFont="1" applyFill="1" applyBorder="1" applyProtection="1">
      <protection locked="0"/>
    </xf>
    <xf numFmtId="164" fontId="0" fillId="3" borderId="0" xfId="0" applyNumberForma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49" fontId="7" fillId="3" borderId="0" xfId="0" applyNumberFormat="1" applyFont="1" applyFill="1" applyBorder="1" applyProtection="1">
      <protection locked="0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Protection="1">
      <protection locked="0"/>
    </xf>
    <xf numFmtId="8" fontId="0" fillId="2" borderId="2" xfId="0" applyNumberFormat="1" applyFill="1" applyBorder="1" applyProtection="1">
      <protection locked="0"/>
    </xf>
    <xf numFmtId="49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Protection="1">
      <protection locked="0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164" fontId="0" fillId="2" borderId="3" xfId="0" applyNumberFormat="1" applyFill="1" applyBorder="1" applyAlignment="1" applyProtection="1">
      <alignment horizontal="center"/>
      <protection locked="0"/>
    </xf>
    <xf numFmtId="49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164" fontId="8" fillId="2" borderId="5" xfId="0" applyNumberFormat="1" applyFont="1" applyFill="1" applyBorder="1" applyAlignment="1" applyProtection="1">
      <alignment horizontal="center"/>
      <protection locked="0"/>
    </xf>
    <xf numFmtId="49" fontId="7" fillId="3" borderId="0" xfId="0" applyNumberFormat="1" applyFont="1" applyFill="1" applyProtection="1">
      <protection locked="0"/>
    </xf>
    <xf numFmtId="0" fontId="7" fillId="3" borderId="0" xfId="0" applyFont="1" applyFill="1" applyProtection="1"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0" xfId="0" applyFill="1" applyProtection="1">
      <protection locked="0"/>
    </xf>
    <xf numFmtId="49" fontId="7" fillId="0" borderId="0" xfId="0" applyNumberFormat="1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49" fontId="7" fillId="0" borderId="0" xfId="0" applyNumberFormat="1" applyFont="1" applyBorder="1" applyProtection="1">
      <protection locked="0"/>
    </xf>
    <xf numFmtId="8" fontId="8" fillId="0" borderId="6" xfId="0" applyNumberFormat="1" applyFont="1" applyBorder="1" applyProtection="1">
      <protection locked="0"/>
    </xf>
    <xf numFmtId="164" fontId="8" fillId="0" borderId="6" xfId="0" applyNumberFormat="1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8" fontId="0" fillId="3" borderId="0" xfId="0" applyNumberFormat="1" applyFill="1" applyProtection="1"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8" fontId="8" fillId="3" borderId="6" xfId="0" applyNumberFormat="1" applyFont="1" applyFill="1" applyBorder="1" applyProtection="1">
      <protection locked="0"/>
    </xf>
    <xf numFmtId="8" fontId="7" fillId="3" borderId="0" xfId="0" applyNumberFormat="1" applyFont="1" applyFill="1" applyBorder="1" applyAlignment="1" applyProtection="1">
      <alignment horizontal="right"/>
      <protection locked="0"/>
    </xf>
    <xf numFmtId="8" fontId="7" fillId="3" borderId="0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8" fillId="3" borderId="0" xfId="0" applyFont="1" applyFill="1" applyProtection="1">
      <protection locked="0"/>
    </xf>
    <xf numFmtId="0" fontId="8" fillId="0" borderId="0" xfId="0" applyFont="1" applyProtection="1">
      <protection locked="0"/>
    </xf>
    <xf numFmtId="164" fontId="8" fillId="2" borderId="3" xfId="0" applyNumberFormat="1" applyFont="1" applyFill="1" applyBorder="1" applyAlignment="1" applyProtection="1">
      <alignment horizontal="center"/>
      <protection locked="0"/>
    </xf>
    <xf numFmtId="8" fontId="8" fillId="3" borderId="0" xfId="0" applyNumberFormat="1" applyFont="1" applyFill="1" applyProtection="1"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8" fontId="0" fillId="2" borderId="3" xfId="0" applyNumberFormat="1" applyFill="1" applyBorder="1" applyProtection="1"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8" fontId="8" fillId="2" borderId="5" xfId="0" applyNumberFormat="1" applyFont="1" applyFill="1" applyBorder="1" applyProtection="1">
      <protection locked="0"/>
    </xf>
    <xf numFmtId="49" fontId="7" fillId="3" borderId="2" xfId="0" applyNumberFormat="1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Protection="1">
      <protection locked="0"/>
    </xf>
    <xf numFmtId="0" fontId="7" fillId="3" borderId="2" xfId="0" applyFont="1" applyFill="1" applyBorder="1" applyAlignment="1" applyProtection="1">
      <alignment horizontal="center"/>
      <protection locked="0"/>
    </xf>
    <xf numFmtId="8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Alignment="1" applyProtection="1">
      <alignment horizontal="center"/>
      <protection locked="0"/>
    </xf>
    <xf numFmtId="49" fontId="7" fillId="3" borderId="3" xfId="0" applyNumberFormat="1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Protection="1"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8" fontId="0" fillId="3" borderId="3" xfId="0" applyNumberFormat="1" applyFill="1" applyBorder="1" applyProtection="1">
      <protection locked="0"/>
    </xf>
    <xf numFmtId="164" fontId="0" fillId="3" borderId="3" xfId="0" applyNumberFormat="1" applyFill="1" applyBorder="1" applyAlignment="1" applyProtection="1">
      <alignment horizontal="center"/>
      <protection locked="0"/>
    </xf>
    <xf numFmtId="49" fontId="7" fillId="3" borderId="4" xfId="0" applyNumberFormat="1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Protection="1"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8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8" fontId="8" fillId="3" borderId="5" xfId="0" applyNumberFormat="1" applyFont="1" applyFill="1" applyBorder="1" applyProtection="1">
      <protection locked="0"/>
    </xf>
    <xf numFmtId="164" fontId="8" fillId="3" borderId="5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164" fontId="8" fillId="2" borderId="9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8" fillId="3" borderId="0" xfId="0" applyFont="1" applyFill="1" applyBorder="1" applyProtection="1">
      <protection locked="0"/>
    </xf>
    <xf numFmtId="49" fontId="3" fillId="3" borderId="0" xfId="0" applyNumberFormat="1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164" fontId="8" fillId="2" borderId="2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8" fontId="8" fillId="3" borderId="0" xfId="0" applyNumberFormat="1" applyFont="1" applyFill="1" applyBorder="1" applyProtection="1">
      <protection locked="0"/>
    </xf>
    <xf numFmtId="164" fontId="8" fillId="3" borderId="0" xfId="0" applyNumberFormat="1" applyFont="1" applyFill="1" applyBorder="1" applyAlignment="1" applyProtection="1">
      <alignment horizontal="center"/>
      <protection locked="0"/>
    </xf>
    <xf numFmtId="8" fontId="8" fillId="0" borderId="5" xfId="0" applyNumberFormat="1" applyFont="1" applyBorder="1" applyAlignment="1" applyProtection="1">
      <alignment horizontal="center"/>
      <protection locked="0"/>
    </xf>
    <xf numFmtId="0" fontId="12" fillId="3" borderId="0" xfId="0" applyFont="1" applyFill="1" applyProtection="1">
      <protection locked="0"/>
    </xf>
    <xf numFmtId="0" fontId="12" fillId="0" borderId="0" xfId="0" applyFont="1" applyProtection="1">
      <protection locked="0"/>
    </xf>
    <xf numFmtId="49" fontId="11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/>
    <xf numFmtId="0" fontId="12" fillId="0" borderId="10" xfId="0" applyFont="1" applyBorder="1"/>
    <xf numFmtId="0" fontId="12" fillId="0" borderId="11" xfId="0" applyFont="1" applyBorder="1" applyAlignment="1">
      <alignment wrapText="1"/>
    </xf>
    <xf numFmtId="0" fontId="12" fillId="0" borderId="11" xfId="0" applyFont="1" applyBorder="1" applyAlignment="1"/>
    <xf numFmtId="0" fontId="12" fillId="0" borderId="12" xfId="0" applyFont="1" applyBorder="1" applyAlignment="1"/>
    <xf numFmtId="0" fontId="21" fillId="4" borderId="13" xfId="0" applyFont="1" applyFill="1" applyBorder="1"/>
    <xf numFmtId="0" fontId="21" fillId="4" borderId="14" xfId="0" applyFont="1" applyFill="1" applyBorder="1"/>
    <xf numFmtId="0" fontId="21" fillId="4" borderId="14" xfId="0" applyFont="1" applyFill="1" applyBorder="1" applyAlignment="1">
      <alignment horizontal="center" wrapText="1"/>
    </xf>
    <xf numFmtId="0" fontId="21" fillId="4" borderId="14" xfId="0" applyFont="1" applyFill="1" applyBorder="1" applyAlignment="1">
      <alignment horizontal="center"/>
    </xf>
    <xf numFmtId="0" fontId="21" fillId="4" borderId="15" xfId="0" applyFont="1" applyFill="1" applyBorder="1"/>
    <xf numFmtId="0" fontId="21" fillId="4" borderId="16" xfId="0" applyFont="1" applyFill="1" applyBorder="1" applyAlignment="1">
      <alignment horizontal="center" vertical="top"/>
    </xf>
    <xf numFmtId="0" fontId="21" fillId="4" borderId="16" xfId="0" applyFont="1" applyFill="1" applyBorder="1" applyAlignment="1">
      <alignment horizontal="center" vertical="top" wrapText="1"/>
    </xf>
    <xf numFmtId="0" fontId="21" fillId="4" borderId="17" xfId="0" applyFont="1" applyFill="1" applyBorder="1" applyAlignment="1">
      <alignment horizontal="center" vertical="top"/>
    </xf>
    <xf numFmtId="43" fontId="13" fillId="0" borderId="10" xfId="1" applyNumberFormat="1" applyFont="1" applyBorder="1"/>
    <xf numFmtId="43" fontId="13" fillId="0" borderId="18" xfId="1" applyNumberFormat="1" applyFont="1" applyBorder="1"/>
    <xf numFmtId="0" fontId="12" fillId="0" borderId="16" xfId="0" applyFont="1" applyBorder="1"/>
    <xf numFmtId="0" fontId="21" fillId="4" borderId="12" xfId="0" applyFont="1" applyFill="1" applyBorder="1" applyAlignment="1">
      <alignment horizontal="center" vertical="top" wrapText="1"/>
    </xf>
    <xf numFmtId="43" fontId="10" fillId="0" borderId="16" xfId="1" applyNumberFormat="1" applyFont="1" applyBorder="1"/>
    <xf numFmtId="43" fontId="10" fillId="0" borderId="17" xfId="1" applyNumberFormat="1" applyFont="1" applyBorder="1"/>
    <xf numFmtId="43" fontId="14" fillId="0" borderId="19" xfId="1" applyNumberFormat="1" applyFont="1" applyBorder="1"/>
    <xf numFmtId="43" fontId="14" fillId="0" borderId="20" xfId="1" applyNumberFormat="1" applyFont="1" applyBorder="1"/>
    <xf numFmtId="43" fontId="15" fillId="0" borderId="10" xfId="1" applyNumberFormat="1" applyFont="1" applyBorder="1"/>
    <xf numFmtId="43" fontId="15" fillId="0" borderId="18" xfId="1" applyNumberFormat="1" applyFont="1" applyBorder="1"/>
    <xf numFmtId="43" fontId="14" fillId="0" borderId="21" xfId="1" applyNumberFormat="1" applyFont="1" applyBorder="1"/>
    <xf numFmtId="43" fontId="14" fillId="0" borderId="22" xfId="1" applyNumberFormat="1" applyFont="1" applyBorder="1"/>
    <xf numFmtId="43" fontId="15" fillId="0" borderId="16" xfId="1" applyNumberFormat="1" applyFont="1" applyBorder="1"/>
    <xf numFmtId="43" fontId="15" fillId="0" borderId="17" xfId="1" applyNumberFormat="1" applyFont="1" applyBorder="1"/>
    <xf numFmtId="0" fontId="9" fillId="0" borderId="23" xfId="0" applyFont="1" applyBorder="1"/>
    <xf numFmtId="44" fontId="22" fillId="5" borderId="0" xfId="0" applyNumberFormat="1" applyFont="1" applyFill="1"/>
    <xf numFmtId="0" fontId="22" fillId="5" borderId="0" xfId="0" applyFont="1" applyFill="1"/>
    <xf numFmtId="0" fontId="9" fillId="0" borderId="24" xfId="0" applyFont="1" applyBorder="1"/>
    <xf numFmtId="44" fontId="16" fillId="0" borderId="24" xfId="1" applyFont="1" applyBorder="1"/>
    <xf numFmtId="44" fontId="16" fillId="0" borderId="23" xfId="1" applyFont="1" applyFill="1" applyBorder="1"/>
    <xf numFmtId="0" fontId="9" fillId="0" borderId="25" xfId="0" applyFont="1" applyBorder="1"/>
    <xf numFmtId="0" fontId="12" fillId="0" borderId="0" xfId="3" applyFont="1"/>
    <xf numFmtId="37" fontId="10" fillId="0" borderId="26" xfId="3" applyNumberFormat="1" applyFont="1" applyBorder="1"/>
    <xf numFmtId="37" fontId="10" fillId="0" borderId="27" xfId="3" applyNumberFormat="1" applyFont="1" applyBorder="1"/>
    <xf numFmtId="0" fontId="12" fillId="0" borderId="27" xfId="3" applyFont="1" applyBorder="1"/>
    <xf numFmtId="0" fontId="12" fillId="0" borderId="27" xfId="3" applyFont="1" applyBorder="1" applyAlignment="1">
      <alignment horizontal="center"/>
    </xf>
    <xf numFmtId="0" fontId="17" fillId="0" borderId="16" xfId="3" applyFont="1" applyBorder="1" applyAlignment="1">
      <alignment horizontal="center"/>
    </xf>
    <xf numFmtId="0" fontId="13" fillId="0" borderId="12" xfId="3" applyFont="1" applyBorder="1" applyAlignment="1"/>
    <xf numFmtId="37" fontId="14" fillId="0" borderId="28" xfId="2" applyNumberFormat="1" applyFont="1" applyFill="1" applyBorder="1"/>
    <xf numFmtId="37" fontId="15" fillId="0" borderId="16" xfId="2" applyNumberFormat="1" applyFont="1" applyBorder="1"/>
    <xf numFmtId="0" fontId="13" fillId="0" borderId="16" xfId="3" applyFont="1" applyBorder="1" applyAlignment="1">
      <alignment wrapText="1"/>
    </xf>
    <xf numFmtId="0" fontId="13" fillId="0" borderId="12" xfId="3" applyFont="1" applyBorder="1" applyAlignment="1">
      <alignment horizontal="center"/>
    </xf>
    <xf numFmtId="37" fontId="15" fillId="0" borderId="10" xfId="2" applyNumberFormat="1" applyFont="1" applyBorder="1"/>
    <xf numFmtId="0" fontId="12" fillId="0" borderId="29" xfId="3" applyFont="1" applyBorder="1" applyAlignment="1">
      <alignment horizontal="center"/>
    </xf>
    <xf numFmtId="0" fontId="13" fillId="0" borderId="10" xfId="3" applyFont="1" applyBorder="1" applyAlignment="1">
      <alignment wrapText="1"/>
    </xf>
    <xf numFmtId="0" fontId="13" fillId="0" borderId="11" xfId="3" applyFont="1" applyBorder="1" applyAlignment="1">
      <alignment horizontal="center"/>
    </xf>
    <xf numFmtId="37" fontId="15" fillId="0" borderId="10" xfId="2" applyNumberFormat="1" applyFont="1" applyFill="1" applyBorder="1"/>
    <xf numFmtId="0" fontId="13" fillId="0" borderId="10" xfId="3" applyFont="1" applyBorder="1"/>
    <xf numFmtId="0" fontId="21" fillId="4" borderId="17" xfId="3" applyFont="1" applyFill="1" applyBorder="1" applyAlignment="1">
      <alignment horizontal="center" vertical="top"/>
    </xf>
    <xf numFmtId="0" fontId="21" fillId="4" borderId="16" xfId="3" applyFont="1" applyFill="1" applyBorder="1" applyAlignment="1">
      <alignment horizontal="center" vertical="top" wrapText="1"/>
    </xf>
    <xf numFmtId="0" fontId="21" fillId="4" borderId="16" xfId="3" applyFont="1" applyFill="1" applyBorder="1" applyAlignment="1">
      <alignment horizontal="center" vertical="top"/>
    </xf>
    <xf numFmtId="0" fontId="21" fillId="4" borderId="12" xfId="3" applyFont="1" applyFill="1" applyBorder="1" applyAlignment="1">
      <alignment horizontal="center" vertical="top" wrapText="1"/>
    </xf>
    <xf numFmtId="0" fontId="21" fillId="4" borderId="15" xfId="3" applyFont="1" applyFill="1" applyBorder="1"/>
    <xf numFmtId="0" fontId="21" fillId="4" borderId="14" xfId="3" applyFont="1" applyFill="1" applyBorder="1" applyAlignment="1">
      <alignment horizontal="center"/>
    </xf>
    <xf numFmtId="0" fontId="21" fillId="4" borderId="14" xfId="3" applyFont="1" applyFill="1" applyBorder="1" applyAlignment="1">
      <alignment horizontal="center" wrapText="1"/>
    </xf>
    <xf numFmtId="0" fontId="21" fillId="4" borderId="14" xfId="3" applyFont="1" applyFill="1" applyBorder="1"/>
    <xf numFmtId="0" fontId="21" fillId="4" borderId="13" xfId="3" applyFont="1" applyFill="1" applyBorder="1"/>
    <xf numFmtId="44" fontId="16" fillId="5" borderId="25" xfId="1" applyFont="1" applyFill="1" applyBorder="1"/>
    <xf numFmtId="44" fontId="22" fillId="0" borderId="0" xfId="0" applyNumberFormat="1" applyFont="1"/>
    <xf numFmtId="0" fontId="12" fillId="0" borderId="11" xfId="3" applyFont="1" applyBorder="1" applyAlignment="1"/>
    <xf numFmtId="0" fontId="12" fillId="0" borderId="10" xfId="3" applyFont="1" applyBorder="1"/>
    <xf numFmtId="43" fontId="14" fillId="0" borderId="19" xfId="2" applyNumberFormat="1" applyFont="1" applyBorder="1"/>
    <xf numFmtId="43" fontId="14" fillId="0" borderId="20" xfId="2" applyNumberFormat="1" applyFont="1" applyBorder="1"/>
    <xf numFmtId="43" fontId="15" fillId="0" borderId="10" xfId="2" applyNumberFormat="1" applyFont="1" applyBorder="1"/>
    <xf numFmtId="43" fontId="15" fillId="0" borderId="18" xfId="2" applyNumberFormat="1" applyFont="1" applyBorder="1"/>
    <xf numFmtId="43" fontId="14" fillId="0" borderId="21" xfId="2" applyNumberFormat="1" applyFont="1" applyBorder="1"/>
    <xf numFmtId="43" fontId="14" fillId="0" borderId="22" xfId="2" applyNumberFormat="1" applyFont="1" applyBorder="1"/>
    <xf numFmtId="0" fontId="12" fillId="0" borderId="10" xfId="3" applyFont="1" applyBorder="1" applyAlignment="1">
      <alignment wrapText="1"/>
    </xf>
    <xf numFmtId="43" fontId="17" fillId="0" borderId="16" xfId="2" applyNumberFormat="1" applyFont="1" applyBorder="1"/>
    <xf numFmtId="6" fontId="11" fillId="0" borderId="0" xfId="0" applyNumberFormat="1" applyFont="1" applyProtection="1">
      <protection locked="0"/>
    </xf>
    <xf numFmtId="0" fontId="9" fillId="0" borderId="0" xfId="0" applyFont="1" applyAlignment="1">
      <alignment horizontal="center" vertical="center"/>
    </xf>
    <xf numFmtId="0" fontId="13" fillId="0" borderId="30" xfId="3" applyFont="1" applyBorder="1" applyAlignment="1">
      <alignment horizontal="center"/>
    </xf>
    <xf numFmtId="0" fontId="13" fillId="0" borderId="21" xfId="3" applyFont="1" applyBorder="1"/>
    <xf numFmtId="0" fontId="12" fillId="0" borderId="31" xfId="3" applyFont="1" applyBorder="1" applyAlignment="1">
      <alignment horizontal="center"/>
    </xf>
    <xf numFmtId="37" fontId="15" fillId="0" borderId="21" xfId="2" applyNumberFormat="1" applyFont="1" applyBorder="1"/>
    <xf numFmtId="37" fontId="14" fillId="0" borderId="32" xfId="2" applyNumberFormat="1" applyFont="1" applyFill="1" applyBorder="1"/>
    <xf numFmtId="0" fontId="13" fillId="0" borderId="21" xfId="3" applyFont="1" applyBorder="1" applyAlignment="1">
      <alignment wrapText="1"/>
    </xf>
    <xf numFmtId="37" fontId="15" fillId="0" borderId="21" xfId="2" applyNumberFormat="1" applyFont="1" applyFill="1" applyBorder="1"/>
    <xf numFmtId="0" fontId="19" fillId="0" borderId="1" xfId="0" applyFont="1" applyBorder="1" applyAlignment="1">
      <alignment horizontal="center"/>
    </xf>
    <xf numFmtId="6" fontId="19" fillId="0" borderId="1" xfId="0" applyNumberFormat="1" applyFont="1" applyBorder="1"/>
    <xf numFmtId="9" fontId="19" fillId="0" borderId="1" xfId="0" applyNumberFormat="1" applyFont="1" applyBorder="1" applyAlignment="1">
      <alignment horizontal="center"/>
    </xf>
    <xf numFmtId="0" fontId="20" fillId="6" borderId="1" xfId="0" applyFont="1" applyFill="1" applyBorder="1" applyAlignment="1" applyProtection="1">
      <alignment horizontal="center" vertical="center" wrapText="1"/>
      <protection locked="0"/>
    </xf>
    <xf numFmtId="0" fontId="12" fillId="0" borderId="33" xfId="3" applyFont="1" applyBorder="1"/>
    <xf numFmtId="8" fontId="12" fillId="3" borderId="0" xfId="0" applyNumberFormat="1" applyFont="1" applyFill="1" applyProtection="1">
      <protection locked="0"/>
    </xf>
    <xf numFmtId="0" fontId="13" fillId="0" borderId="30" xfId="3" applyFont="1" applyFill="1" applyBorder="1" applyAlignment="1">
      <alignment horizontal="center"/>
    </xf>
    <xf numFmtId="0" fontId="13" fillId="0" borderId="11" xfId="3" applyFont="1" applyFill="1" applyBorder="1" applyAlignment="1">
      <alignment horizontal="center"/>
    </xf>
    <xf numFmtId="0" fontId="12" fillId="0" borderId="10" xfId="3" applyFont="1" applyBorder="1" applyAlignment="1">
      <alignment horizontal="left" wrapText="1"/>
    </xf>
    <xf numFmtId="43" fontId="15" fillId="0" borderId="34" xfId="2" applyNumberFormat="1" applyFont="1" applyBorder="1"/>
    <xf numFmtId="43" fontId="15" fillId="0" borderId="35" xfId="2" applyNumberFormat="1" applyFont="1" applyBorder="1"/>
    <xf numFmtId="43" fontId="15" fillId="0" borderId="0" xfId="2" applyNumberFormat="1" applyFont="1" applyBorder="1"/>
    <xf numFmtId="9" fontId="23" fillId="0" borderId="0" xfId="4" applyFont="1"/>
    <xf numFmtId="0" fontId="3" fillId="2" borderId="36" xfId="0" applyFont="1" applyFill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2" fillId="0" borderId="10" xfId="3" applyFont="1" applyBorder="1" applyAlignment="1">
      <alignment horizontal="left" vertical="center" wrapText="1"/>
    </xf>
    <xf numFmtId="0" fontId="12" fillId="0" borderId="29" xfId="3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left" wrapText="1"/>
    </xf>
    <xf numFmtId="0" fontId="18" fillId="0" borderId="0" xfId="0" applyFont="1" applyFill="1" applyBorder="1" applyAlignment="1">
      <alignment horizontal="center"/>
    </xf>
    <xf numFmtId="0" fontId="24" fillId="0" borderId="0" xfId="3" applyFont="1" applyAlignment="1">
      <alignment horizontal="center"/>
    </xf>
    <xf numFmtId="0" fontId="18" fillId="0" borderId="40" xfId="3" applyFont="1" applyBorder="1" applyAlignment="1">
      <alignment horizontal="center"/>
    </xf>
    <xf numFmtId="0" fontId="18" fillId="0" borderId="41" xfId="3" applyFont="1" applyBorder="1" applyAlignment="1">
      <alignment horizontal="center"/>
    </xf>
    <xf numFmtId="0" fontId="18" fillId="0" borderId="42" xfId="3" applyFont="1" applyBorder="1" applyAlignment="1">
      <alignment horizontal="center"/>
    </xf>
    <xf numFmtId="0" fontId="18" fillId="0" borderId="43" xfId="3" applyFont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25" fillId="0" borderId="38" xfId="3" applyFont="1" applyBorder="1" applyAlignment="1">
      <alignment horizontal="right"/>
    </xf>
    <xf numFmtId="0" fontId="25" fillId="0" borderId="39" xfId="3" applyFont="1" applyBorder="1" applyAlignment="1">
      <alignment horizontal="right"/>
    </xf>
    <xf numFmtId="0" fontId="18" fillId="0" borderId="0" xfId="0" applyFont="1" applyFill="1" applyBorder="1" applyAlignment="1"/>
    <xf numFmtId="0" fontId="18" fillId="0" borderId="41" xfId="3" applyFont="1" applyBorder="1" applyAlignment="1"/>
    <xf numFmtId="0" fontId="18" fillId="0" borderId="42" xfId="3" applyFont="1" applyBorder="1" applyAlignment="1"/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</cellXfs>
  <cellStyles count="5">
    <cellStyle name="Moneda" xfId="1" builtinId="4"/>
    <cellStyle name="Moneda 2" xfId="2"/>
    <cellStyle name="Normal" xfId="0" builtinId="0"/>
    <cellStyle name="Normal 2" xfId="3"/>
    <cellStyle name="Porcentual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style val="26"/>
  <c:chart>
    <c:plotArea>
      <c:layout>
        <c:manualLayout>
          <c:layoutTarget val="inner"/>
          <c:xMode val="edge"/>
          <c:yMode val="edge"/>
          <c:x val="0.11377576376922489"/>
          <c:y val="3.1972698877003228E-2"/>
          <c:w val="0.81618944211743782"/>
          <c:h val="0.87448988962772745"/>
        </c:manualLayout>
      </c:layout>
      <c:barChart>
        <c:barDir val="col"/>
        <c:grouping val="clustered"/>
        <c:ser>
          <c:idx val="0"/>
          <c:order val="0"/>
          <c:tx>
            <c:strRef>
              <c:f>'2012-2016'!$C$5</c:f>
              <c:strCache>
                <c:ptCount val="1"/>
                <c:pt idx="0">
                  <c:v>AÑO </c:v>
                </c:pt>
              </c:strCache>
            </c:strRef>
          </c:tx>
          <c:cat>
            <c:numRef>
              <c:f>'2012-2016'!$C$6:$C$10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'2012-2016'!$C$6:$C$9</c:f>
              <c:numCache>
                <c:formatCode>General</c:formatCode>
                <c:ptCount val="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</c:numCache>
            </c:numRef>
          </c:val>
        </c:ser>
        <c:ser>
          <c:idx val="1"/>
          <c:order val="1"/>
          <c:tx>
            <c:strRef>
              <c:f>'2012-2016'!$D$5</c:f>
              <c:strCache>
                <c:ptCount val="1"/>
                <c:pt idx="0">
                  <c:v>PRESUPUESTO VOTADO</c:v>
                </c:pt>
              </c:strCache>
            </c:strRef>
          </c:tx>
          <c:cat>
            <c:numRef>
              <c:f>'2012-2016'!$C$6:$C$10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'2012-2016'!$D$6:$D$9</c:f>
              <c:numCache>
                <c:formatCode>"$"#,##0_);[Red]\("$"#,##0\)</c:formatCode>
                <c:ptCount val="4"/>
                <c:pt idx="0">
                  <c:v>12641100</c:v>
                </c:pt>
                <c:pt idx="1">
                  <c:v>12373080</c:v>
                </c:pt>
                <c:pt idx="2">
                  <c:v>24859185</c:v>
                </c:pt>
                <c:pt idx="3">
                  <c:v>20654375</c:v>
                </c:pt>
              </c:numCache>
            </c:numRef>
          </c:val>
        </c:ser>
        <c:ser>
          <c:idx val="2"/>
          <c:order val="2"/>
          <c:tx>
            <c:strRef>
              <c:f>'2012-2016'!$F$5</c:f>
              <c:strCache>
                <c:ptCount val="1"/>
                <c:pt idx="0">
                  <c:v>PRESUPUESTO MODIFICADO</c:v>
                </c:pt>
              </c:strCache>
            </c:strRef>
          </c:tx>
          <c:cat>
            <c:numRef>
              <c:f>'2012-2016'!$C$6:$C$10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'2012-2016'!$F$6:$F$10</c:f>
              <c:numCache>
                <c:formatCode>"$"#,##0_);[Red]\("$"#,##0\)</c:formatCode>
                <c:ptCount val="5"/>
                <c:pt idx="0">
                  <c:v>15594229</c:v>
                </c:pt>
                <c:pt idx="1">
                  <c:v>16043316</c:v>
                </c:pt>
                <c:pt idx="2">
                  <c:v>25584870</c:v>
                </c:pt>
                <c:pt idx="3">
                  <c:v>22689916</c:v>
                </c:pt>
                <c:pt idx="4">
                  <c:v>22130765</c:v>
                </c:pt>
              </c:numCache>
            </c:numRef>
          </c:val>
        </c:ser>
        <c:ser>
          <c:idx val="3"/>
          <c:order val="3"/>
          <c:tx>
            <c:strRef>
              <c:f>'2012-2016'!$G$5</c:f>
              <c:strCache>
                <c:ptCount val="1"/>
                <c:pt idx="0">
                  <c:v>EJECUTADO</c:v>
                </c:pt>
              </c:strCache>
            </c:strRef>
          </c:tx>
          <c:cat>
            <c:numRef>
              <c:f>'2012-2016'!$C$6:$C$10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'2012-2016'!$G$6:$G$9</c:f>
              <c:numCache>
                <c:formatCode>"$"#,##0_);[Red]\("$"#,##0\)</c:formatCode>
                <c:ptCount val="4"/>
                <c:pt idx="0">
                  <c:v>12137962.220000001</c:v>
                </c:pt>
                <c:pt idx="1">
                  <c:v>15540743.25</c:v>
                </c:pt>
                <c:pt idx="2">
                  <c:v>13183550.65</c:v>
                </c:pt>
                <c:pt idx="3">
                  <c:v>14078426.16</c:v>
                </c:pt>
              </c:numCache>
            </c:numRef>
          </c:val>
        </c:ser>
        <c:axId val="83461632"/>
        <c:axId val="83463168"/>
      </c:barChart>
      <c:catAx>
        <c:axId val="8346163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s-SV"/>
          </a:p>
        </c:txPr>
        <c:crossAx val="83463168"/>
        <c:crossesAt val="0"/>
        <c:auto val="1"/>
        <c:lblAlgn val="ctr"/>
        <c:lblOffset val="100"/>
      </c:catAx>
      <c:valAx>
        <c:axId val="83463168"/>
        <c:scaling>
          <c:orientation val="minMax"/>
        </c:scaling>
        <c:axPos val="l"/>
        <c:majorGridlines/>
        <c:numFmt formatCode="General" sourceLinked="1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s-SV"/>
          </a:p>
        </c:txPr>
        <c:crossAx val="83461632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9637606169646368E-2"/>
                <c:y val="0.37507809895098615"/>
              </c:manualLayout>
            </c:layout>
            <c:txPr>
              <a:bodyPr rot="-5400000" vert="horz"/>
              <a:lstStyle/>
              <a:p>
                <a:pPr algn="ctr"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</c:dispUnitsLbl>
        </c:dispUnits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784126185121599"/>
          <c:y val="4.88323413702451E-2"/>
          <c:w val="0.55777486671517751"/>
          <c:h val="4.3524478177827154E-2"/>
        </c:manualLayout>
      </c:layout>
      <c:txPr>
        <a:bodyPr/>
        <a:lstStyle/>
        <a:p>
          <a:pPr>
            <a:defRPr sz="1350" b="1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s-SV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view3D>
      <c:rotX val="20"/>
      <c:rotY val="130"/>
      <c:perspective val="0"/>
    </c:view3D>
    <c:plotArea>
      <c:layout>
        <c:manualLayout>
          <c:layoutTarget val="inner"/>
          <c:xMode val="edge"/>
          <c:yMode val="edge"/>
          <c:x val="6.2758554911457071E-2"/>
          <c:y val="6.2499984704709105E-2"/>
          <c:w val="0.83141416386844658"/>
          <c:h val="0.80662396221451371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999FF"/>
                </a:gs>
                <a:gs pos="100000">
                  <a:srgbClr val="9999FF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12700">
              <a:solidFill>
                <a:srgbClr val="000000"/>
              </a:solidFill>
              <a:prstDash val="solid"/>
            </a:ln>
          </c:spPr>
          <c:explosion val="27"/>
          <c:dPt>
            <c:idx val="0"/>
            <c:explosion val="16"/>
            <c:spPr>
              <a:gradFill flip="none" rotWithShape="1">
                <a:gsLst>
                  <a:gs pos="68000">
                    <a:srgbClr val="FF9900">
                      <a:shade val="30000"/>
                      <a:satMod val="115000"/>
                      <a:alpha val="97000"/>
                    </a:srgbClr>
                  </a:gs>
                  <a:gs pos="50000">
                    <a:srgbClr val="FF9900">
                      <a:shade val="67500"/>
                      <a:satMod val="115000"/>
                    </a:srgbClr>
                  </a:gs>
                  <a:gs pos="100000">
                    <a:srgbClr val="FF9900">
                      <a:shade val="100000"/>
                      <a:satMod val="115000"/>
                    </a:srgbClr>
                  </a:gs>
                </a:gsLst>
                <a:path path="circle">
                  <a:fillToRect l="50000" t="50000" r="50000" b="50000"/>
                </a:path>
                <a:tileRect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explosion val="30"/>
            <c:spPr>
              <a:gradFill flip="none" rotWithShape="1">
                <a:gsLst>
                  <a:gs pos="0">
                    <a:srgbClr val="FF0000">
                      <a:shade val="30000"/>
                      <a:satMod val="115000"/>
                    </a:srgbClr>
                  </a:gs>
                  <a:gs pos="50000">
                    <a:srgbClr val="FF0000">
                      <a:shade val="67500"/>
                      <a:satMod val="115000"/>
                    </a:srgbClr>
                  </a:gs>
                  <a:gs pos="100000">
                    <a:srgbClr val="FF0000">
                      <a:shade val="100000"/>
                      <a:satMod val="115000"/>
                    </a:srgbClr>
                  </a:gs>
                </a:gsLst>
                <a:path path="circle">
                  <a:fillToRect l="50000" t="50000" r="50000" b="50000"/>
                </a:path>
                <a:tileRect/>
              </a:gradFill>
              <a:ln w="19050">
                <a:solidFill>
                  <a:srgbClr val="000000"/>
                </a:solidFill>
                <a:prstDash val="solid"/>
              </a:ln>
            </c:spPr>
          </c:dPt>
          <c:dPt>
            <c:idx val="2"/>
            <c:explosion val="26"/>
            <c:spPr>
              <a:gradFill>
                <a:gsLst>
                  <a:gs pos="49000">
                    <a:srgbClr val="9999FF"/>
                  </a:gs>
                  <a:gs pos="100000">
                    <a:srgbClr val="9999FF">
                      <a:gamma/>
                      <a:shade val="46275"/>
                      <a:invGamma/>
                    </a:srgbClr>
                  </a:gs>
                </a:gsLst>
                <a:path path="rect">
                  <a:fillToRect l="50000" t="50000" r="50000" b="50000"/>
                </a:path>
              </a:gradFill>
              <a:ln w="12700">
                <a:solidFill>
                  <a:srgbClr val="000000"/>
                </a:solidFill>
                <a:prstDash val="solid"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</c:spPr>
          </c:dPt>
          <c:dLbls>
            <c:dLbl>
              <c:idx val="0"/>
              <c:layout>
                <c:manualLayout>
                  <c:x val="0.18129332258664518"/>
                  <c:y val="-0.21637395996641359"/>
                </c:manualLayout>
              </c:layout>
              <c:dLblPos val="bestFit"/>
              <c:showPercent val="1"/>
            </c:dLbl>
            <c:dLbl>
              <c:idx val="1"/>
              <c:layout>
                <c:manualLayout>
                  <c:x val="-7.5539706087463701E-2"/>
                  <c:y val="0.1147178178070207"/>
                </c:manualLayout>
              </c:layout>
              <c:dLblPos val="bestFit"/>
              <c:showPercent val="1"/>
            </c:dLbl>
            <c:dLbl>
              <c:idx val="2"/>
              <c:layout>
                <c:manualLayout>
                  <c:x val="-0.13737849797760787"/>
                  <c:y val="-0.14640204221047712"/>
                </c:manualLayout>
              </c:layout>
              <c:dLblPos val="bestFit"/>
              <c:showPercent val="1"/>
            </c:dLbl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s-SV"/>
              </a:p>
            </c:txPr>
            <c:showPercent val="1"/>
          </c:dLbls>
          <c:cat>
            <c:strRef>
              <c:f>'Presupuesto Total 2016'!$C$4:$C$6</c:f>
              <c:strCache>
                <c:ptCount val="3"/>
                <c:pt idx="0">
                  <c:v>SECRETARIA DE ESTADO+CONTRAPARTIDAS</c:v>
                </c:pt>
                <c:pt idx="1">
                  <c:v>PROYECTOS PRESTAMOS EXTERNOS</c:v>
                </c:pt>
                <c:pt idx="2">
                  <c:v>PROYECTOS DONACION</c:v>
                </c:pt>
              </c:strCache>
            </c:strRef>
          </c:cat>
          <c:val>
            <c:numRef>
              <c:f>'Presupuesto Total 2016'!$D$4:$D$6</c:f>
              <c:numCache>
                <c:formatCode>_("$"* #,##0.00_);_("$"* \(#,##0.00\);_("$"* "-"??_);_(@_)</c:formatCode>
                <c:ptCount val="3"/>
                <c:pt idx="0">
                  <c:v>11479210</c:v>
                </c:pt>
                <c:pt idx="1">
                  <c:v>7142725</c:v>
                </c:pt>
                <c:pt idx="2">
                  <c:v>3508830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gradFill rotWithShape="0">
      <a:gsLst>
        <a:gs pos="56000">
          <a:srgbClr val="FFFFCC">
            <a:gamma/>
            <a:shade val="46275"/>
            <a:invGamma/>
          </a:srgbClr>
        </a:gs>
        <a:gs pos="100000">
          <a:srgbClr val="FFFFCC"/>
        </a:gs>
      </a:gsLst>
      <a:path path="rect">
        <a:fillToRect l="50000" t="50000" r="50000" b="50000"/>
      </a:path>
    </a:gra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SV"/>
    </a:p>
  </c:txPr>
  <c:printSettings>
    <c:headerFooter alignWithMargins="0"/>
    <c:pageMargins b="1" l="0.75000000000000022" r="0.75000000000000022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587828</xdr:colOff>
      <xdr:row>12</xdr:row>
      <xdr:rowOff>43544</xdr:rowOff>
    </xdr:from>
    <xdr:to>
      <xdr:col>7</xdr:col>
      <xdr:colOff>1619793</xdr:colOff>
      <xdr:row>38</xdr:row>
      <xdr:rowOff>140427</xdr:rowOff>
    </xdr:to>
    <xdr:graphicFrame macro="">
      <xdr:nvGraphicFramePr>
        <xdr:cNvPr id="118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254846</xdr:colOff>
      <xdr:row>9</xdr:row>
      <xdr:rowOff>60113</xdr:rowOff>
    </xdr:from>
    <xdr:to>
      <xdr:col>6</xdr:col>
      <xdr:colOff>618067</xdr:colOff>
      <xdr:row>35</xdr:row>
      <xdr:rowOff>115146</xdr:rowOff>
    </xdr:to>
    <xdr:graphicFrame macro="">
      <xdr:nvGraphicFramePr>
        <xdr:cNvPr id="4732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3329941</xdr:colOff>
      <xdr:row>11</xdr:row>
      <xdr:rowOff>2116</xdr:rowOff>
    </xdr:from>
    <xdr:to>
      <xdr:col>5</xdr:col>
      <xdr:colOff>935317</xdr:colOff>
      <xdr:row>15</xdr:row>
      <xdr:rowOff>30692</xdr:rowOff>
    </xdr:to>
    <xdr:sp macro="" textlink="">
      <xdr:nvSpPr>
        <xdr:cNvPr id="3" name="2 CuadroTexto"/>
        <xdr:cNvSpPr txBox="1"/>
      </xdr:nvSpPr>
      <xdr:spPr>
        <a:xfrm>
          <a:off x="4762501" y="2319866"/>
          <a:ext cx="3487208" cy="663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SV" sz="1200" b="1">
              <a:latin typeface="Bookman Old Style" pitchFamily="18" charset="0"/>
            </a:rPr>
            <a:t>PROYECTOS PRESTAMOS EXTERNOS</a:t>
          </a:r>
        </a:p>
        <a:p>
          <a:pPr algn="ctr"/>
          <a:r>
            <a:rPr lang="es-SV" sz="1300" b="1">
              <a:latin typeface="Bookman Old Style" pitchFamily="18" charset="0"/>
            </a:rPr>
            <a:t>$7,142,725.00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0.57309</cdr:x>
      <cdr:y>0.78585</cdr:y>
    </cdr:from>
    <cdr:to>
      <cdr:x>0.83959</cdr:x>
      <cdr:y>0.93499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4219575" y="3914775"/>
          <a:ext cx="1962150" cy="742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2225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SV"/>
        </a:p>
      </cdr:txBody>
    </cdr:sp>
  </cdr:relSizeAnchor>
  <cdr:relSizeAnchor xmlns:cdr="http://schemas.openxmlformats.org/drawingml/2006/chartDrawing">
    <cdr:from>
      <cdr:x>0.02557</cdr:x>
      <cdr:y>0.72832</cdr:y>
    </cdr:from>
    <cdr:to>
      <cdr:x>0.33671</cdr:x>
      <cdr:y>0.93707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80975" y="2976065"/>
          <a:ext cx="2201961" cy="85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SV" sz="1200" b="1">
              <a:latin typeface="Bookman Old Style" pitchFamily="18" charset="0"/>
            </a:rPr>
            <a:t>SECRETARIA</a:t>
          </a:r>
          <a:r>
            <a:rPr lang="es-SV" sz="1200" b="1" baseline="0">
              <a:latin typeface="Bookman Old Style" pitchFamily="18" charset="0"/>
            </a:rPr>
            <a:t> DE ESTADO+CONTRAPARTIDAS</a:t>
          </a:r>
        </a:p>
        <a:p xmlns:a="http://schemas.openxmlformats.org/drawingml/2006/main">
          <a:pPr algn="ctr"/>
          <a:r>
            <a:rPr lang="es-SV" sz="1300" b="1" baseline="0">
              <a:latin typeface="Bookman Old Style" pitchFamily="18" charset="0"/>
            </a:rPr>
            <a:t>$11,479,210.00</a:t>
          </a:r>
          <a:endParaRPr lang="es-SV" sz="1300" b="1">
            <a:latin typeface="Bookman Old Style" pitchFamily="18" charset="0"/>
          </a:endParaRPr>
        </a:p>
      </cdr:txBody>
    </cdr:sp>
  </cdr:relSizeAnchor>
  <cdr:relSizeAnchor xmlns:cdr="http://schemas.openxmlformats.org/drawingml/2006/chartDrawing">
    <cdr:from>
      <cdr:x>0.71485</cdr:x>
      <cdr:y>0.67176</cdr:y>
    </cdr:from>
    <cdr:to>
      <cdr:x>0.99458</cdr:x>
      <cdr:y>0.82769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5190213" y="2864307"/>
          <a:ext cx="2028480" cy="664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SV" sz="1200" b="1">
              <a:latin typeface="Bookman Old Style" pitchFamily="18" charset="0"/>
            </a:rPr>
            <a:t>PROYECTOS DE DONACION</a:t>
          </a:r>
        </a:p>
        <a:p xmlns:a="http://schemas.openxmlformats.org/drawingml/2006/main">
          <a:pPr algn="ctr"/>
          <a:r>
            <a:rPr lang="es-SV" sz="1300" b="1">
              <a:latin typeface="Bookman Old Style" pitchFamily="18" charset="0"/>
            </a:rPr>
            <a:t>$3,508,830.00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4"/>
  <sheetViews>
    <sheetView view="pageBreakPreview" zoomScaleNormal="100" zoomScaleSheetLayoutView="100" workbookViewId="0">
      <selection sqref="A1:K1"/>
    </sheetView>
  </sheetViews>
  <sheetFormatPr baseColWidth="10" defaultColWidth="11.44140625" defaultRowHeight="13.2"/>
  <cols>
    <col min="1" max="1" width="9.33203125" style="1" customWidth="1"/>
    <col min="2" max="2" width="43.109375" style="1" customWidth="1"/>
    <col min="3" max="3" width="6.6640625" style="1" customWidth="1"/>
    <col min="4" max="4" width="30.109375" style="1" customWidth="1"/>
    <col min="5" max="5" width="6.6640625" style="1" customWidth="1"/>
    <col min="6" max="6" width="31" style="1" customWidth="1"/>
    <col min="7" max="8" width="14.6640625" style="1" customWidth="1"/>
    <col min="9" max="9" width="15.6640625" style="1" customWidth="1"/>
    <col min="10" max="10" width="16.6640625" style="1" customWidth="1"/>
    <col min="11" max="11" width="15.6640625" style="6" customWidth="1"/>
    <col min="12" max="12" width="13.33203125" style="55" bestFit="1" customWidth="1"/>
    <col min="13" max="19" width="11.44140625" style="55"/>
    <col min="20" max="16384" width="11.44140625" style="1"/>
  </cols>
  <sheetData>
    <row r="1" spans="1:19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9">
      <c r="A2" s="221" t="s">
        <v>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9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9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</row>
    <row r="5" spans="1:19">
      <c r="A5" s="220" t="s">
        <v>61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</row>
    <row r="6" spans="1:19" ht="35.25" customHeight="1">
      <c r="A6" s="2" t="s">
        <v>3</v>
      </c>
      <c r="B6" s="2" t="s">
        <v>4</v>
      </c>
      <c r="C6" s="2" t="s">
        <v>5</v>
      </c>
      <c r="D6" s="2" t="s">
        <v>6</v>
      </c>
      <c r="E6" s="3" t="s">
        <v>7</v>
      </c>
      <c r="F6" s="2" t="s">
        <v>8</v>
      </c>
      <c r="G6" s="2" t="s">
        <v>9</v>
      </c>
      <c r="H6" s="3" t="s">
        <v>10</v>
      </c>
      <c r="I6" s="2" t="s">
        <v>11</v>
      </c>
      <c r="J6" s="2" t="s">
        <v>12</v>
      </c>
      <c r="K6" s="4" t="s">
        <v>13</v>
      </c>
    </row>
    <row r="7" spans="1:19">
      <c r="A7" s="5"/>
      <c r="B7" s="5"/>
      <c r="C7" s="5"/>
      <c r="D7" s="5"/>
      <c r="E7" s="5"/>
      <c r="F7" s="5"/>
    </row>
    <row r="8" spans="1:19">
      <c r="A8" s="7" t="s">
        <v>14</v>
      </c>
      <c r="B8" s="8" t="s">
        <v>15</v>
      </c>
      <c r="C8" s="7" t="s">
        <v>14</v>
      </c>
      <c r="D8" s="8" t="s">
        <v>16</v>
      </c>
      <c r="E8" s="9">
        <v>51</v>
      </c>
      <c r="F8" s="8" t="s">
        <v>17</v>
      </c>
      <c r="G8" s="10">
        <v>51886.400000000001</v>
      </c>
      <c r="H8" s="10">
        <v>0</v>
      </c>
      <c r="I8" s="10">
        <f t="shared" ref="I8:I13" si="0">SUM(G8:H8)</f>
        <v>51886.400000000001</v>
      </c>
      <c r="J8" s="10">
        <v>29873.27</v>
      </c>
      <c r="K8" s="11">
        <f>SUM(J8/I8)</f>
        <v>0.57574374017083474</v>
      </c>
    </row>
    <row r="9" spans="1:19">
      <c r="A9" s="12" t="s">
        <v>14</v>
      </c>
      <c r="B9" s="13" t="s">
        <v>15</v>
      </c>
      <c r="C9" s="12" t="s">
        <v>14</v>
      </c>
      <c r="D9" s="13" t="s">
        <v>16</v>
      </c>
      <c r="E9" s="14">
        <v>54</v>
      </c>
      <c r="F9" s="13" t="s">
        <v>18</v>
      </c>
      <c r="G9" s="15">
        <v>80777.14</v>
      </c>
      <c r="H9" s="15">
        <v>3200</v>
      </c>
      <c r="I9" s="15">
        <f t="shared" si="0"/>
        <v>83977.14</v>
      </c>
      <c r="J9" s="15">
        <v>56556.97</v>
      </c>
      <c r="K9" s="16">
        <f>SUM(J9/I9)</f>
        <v>0.67348054482446063</v>
      </c>
    </row>
    <row r="10" spans="1:19">
      <c r="A10" s="12" t="s">
        <v>14</v>
      </c>
      <c r="B10" s="13" t="s">
        <v>15</v>
      </c>
      <c r="C10" s="12" t="s">
        <v>14</v>
      </c>
      <c r="D10" s="13" t="s">
        <v>16</v>
      </c>
      <c r="E10" s="14">
        <v>55</v>
      </c>
      <c r="F10" s="13" t="s">
        <v>19</v>
      </c>
      <c r="G10" s="15">
        <v>0</v>
      </c>
      <c r="H10" s="15">
        <v>0</v>
      </c>
      <c r="I10" s="15">
        <f t="shared" si="0"/>
        <v>0</v>
      </c>
      <c r="J10" s="15">
        <v>0</v>
      </c>
      <c r="K10" s="16">
        <v>0</v>
      </c>
    </row>
    <row r="11" spans="1:19">
      <c r="A11" s="12" t="s">
        <v>14</v>
      </c>
      <c r="B11" s="13" t="s">
        <v>15</v>
      </c>
      <c r="C11" s="12" t="s">
        <v>14</v>
      </c>
      <c r="D11" s="13" t="s">
        <v>16</v>
      </c>
      <c r="E11" s="14">
        <v>56</v>
      </c>
      <c r="F11" s="13" t="s">
        <v>20</v>
      </c>
      <c r="G11" s="15">
        <v>0</v>
      </c>
      <c r="H11" s="15">
        <v>0</v>
      </c>
      <c r="I11" s="15">
        <f t="shared" si="0"/>
        <v>0</v>
      </c>
      <c r="J11" s="15">
        <v>0</v>
      </c>
      <c r="K11" s="16">
        <v>0</v>
      </c>
    </row>
    <row r="12" spans="1:19">
      <c r="A12" s="12" t="s">
        <v>14</v>
      </c>
      <c r="B12" s="13" t="s">
        <v>15</v>
      </c>
      <c r="C12" s="12" t="s">
        <v>14</v>
      </c>
      <c r="D12" s="13" t="s">
        <v>16</v>
      </c>
      <c r="E12" s="14">
        <v>61</v>
      </c>
      <c r="F12" s="13" t="s">
        <v>21</v>
      </c>
      <c r="G12" s="15">
        <v>72377.14</v>
      </c>
      <c r="H12" s="15">
        <v>-3200</v>
      </c>
      <c r="I12" s="15">
        <f t="shared" si="0"/>
        <v>69177.14</v>
      </c>
      <c r="J12" s="15">
        <v>68621.37</v>
      </c>
      <c r="K12" s="16">
        <f>SUM(J12/I12)</f>
        <v>0.991965987608045</v>
      </c>
    </row>
    <row r="13" spans="1:19">
      <c r="A13" s="17" t="s">
        <v>14</v>
      </c>
      <c r="B13" s="18" t="s">
        <v>15</v>
      </c>
      <c r="C13" s="17" t="s">
        <v>14</v>
      </c>
      <c r="D13" s="18" t="s">
        <v>16</v>
      </c>
      <c r="E13" s="19">
        <v>62</v>
      </c>
      <c r="F13" s="18" t="s">
        <v>22</v>
      </c>
      <c r="G13" s="20">
        <v>0</v>
      </c>
      <c r="H13" s="20">
        <v>0</v>
      </c>
      <c r="I13" s="20">
        <f t="shared" si="0"/>
        <v>0</v>
      </c>
      <c r="J13" s="20">
        <v>0</v>
      </c>
      <c r="K13" s="21">
        <v>0</v>
      </c>
    </row>
    <row r="14" spans="1:19" s="70" customFormat="1" ht="13.8" thickBot="1">
      <c r="A14" s="108"/>
      <c r="B14" s="109"/>
      <c r="C14" s="108"/>
      <c r="D14" s="109"/>
      <c r="E14" s="25"/>
      <c r="F14" s="75" t="s">
        <v>23</v>
      </c>
      <c r="G14" s="26">
        <f>SUM(G8:G13)</f>
        <v>205040.68</v>
      </c>
      <c r="H14" s="26">
        <f>SUM(H8:H13)</f>
        <v>0</v>
      </c>
      <c r="I14" s="26">
        <f>SUM(I8:I13)</f>
        <v>205040.68</v>
      </c>
      <c r="J14" s="26">
        <f>SUM(J8:J13)</f>
        <v>155051.60999999999</v>
      </c>
      <c r="K14" s="27">
        <f>SUM(J14/I14)</f>
        <v>0.75619925763024187</v>
      </c>
      <c r="L14" s="69"/>
      <c r="M14" s="69"/>
      <c r="N14" s="69"/>
      <c r="O14" s="69"/>
      <c r="P14" s="69"/>
      <c r="Q14" s="69"/>
      <c r="R14" s="69"/>
      <c r="S14" s="69"/>
    </row>
    <row r="15" spans="1:19" ht="13.8" thickTop="1">
      <c r="A15" s="22"/>
      <c r="B15" s="23"/>
      <c r="C15" s="28"/>
      <c r="D15" s="23"/>
      <c r="E15" s="24"/>
      <c r="F15" s="23"/>
      <c r="K15" s="29"/>
    </row>
    <row r="16" spans="1:19">
      <c r="A16" s="7" t="s">
        <v>14</v>
      </c>
      <c r="B16" s="8" t="s">
        <v>15</v>
      </c>
      <c r="C16" s="7" t="s">
        <v>24</v>
      </c>
      <c r="D16" s="8" t="s">
        <v>25</v>
      </c>
      <c r="E16" s="9">
        <v>51</v>
      </c>
      <c r="F16" s="8" t="s">
        <v>17</v>
      </c>
      <c r="G16" s="10">
        <v>0</v>
      </c>
      <c r="H16" s="10">
        <v>0</v>
      </c>
      <c r="I16" s="10">
        <f t="shared" ref="I16:I21" si="1">SUM(G16:H16)</f>
        <v>0</v>
      </c>
      <c r="J16" s="10">
        <v>0</v>
      </c>
      <c r="K16" s="11">
        <v>0</v>
      </c>
    </row>
    <row r="17" spans="1:19">
      <c r="A17" s="12" t="s">
        <v>14</v>
      </c>
      <c r="B17" s="13" t="s">
        <v>15</v>
      </c>
      <c r="C17" s="12" t="s">
        <v>24</v>
      </c>
      <c r="D17" s="13" t="s">
        <v>25</v>
      </c>
      <c r="E17" s="14">
        <v>54</v>
      </c>
      <c r="F17" s="13" t="s">
        <v>18</v>
      </c>
      <c r="G17" s="15">
        <v>0</v>
      </c>
      <c r="H17" s="15">
        <v>0</v>
      </c>
      <c r="I17" s="15">
        <f t="shared" si="1"/>
        <v>0</v>
      </c>
      <c r="J17" s="15">
        <v>0</v>
      </c>
      <c r="K17" s="16">
        <v>0</v>
      </c>
    </row>
    <row r="18" spans="1:19">
      <c r="A18" s="12" t="s">
        <v>14</v>
      </c>
      <c r="B18" s="13" t="s">
        <v>15</v>
      </c>
      <c r="C18" s="12" t="s">
        <v>24</v>
      </c>
      <c r="D18" s="13" t="s">
        <v>25</v>
      </c>
      <c r="E18" s="14">
        <v>55</v>
      </c>
      <c r="F18" s="13" t="s">
        <v>19</v>
      </c>
      <c r="G18" s="15">
        <v>0</v>
      </c>
      <c r="H18" s="15">
        <v>0</v>
      </c>
      <c r="I18" s="15">
        <f t="shared" si="1"/>
        <v>0</v>
      </c>
      <c r="J18" s="15">
        <v>0</v>
      </c>
      <c r="K18" s="16">
        <v>0</v>
      </c>
    </row>
    <row r="19" spans="1:19">
      <c r="A19" s="12" t="s">
        <v>14</v>
      </c>
      <c r="B19" s="13" t="s">
        <v>15</v>
      </c>
      <c r="C19" s="12" t="s">
        <v>24</v>
      </c>
      <c r="D19" s="13" t="s">
        <v>25</v>
      </c>
      <c r="E19" s="14">
        <v>56</v>
      </c>
      <c r="F19" s="13" t="s">
        <v>20</v>
      </c>
      <c r="G19" s="15">
        <v>0</v>
      </c>
      <c r="H19" s="15">
        <v>0</v>
      </c>
      <c r="I19" s="15">
        <f t="shared" si="1"/>
        <v>0</v>
      </c>
      <c r="J19" s="15">
        <v>0</v>
      </c>
      <c r="K19" s="16">
        <v>0</v>
      </c>
    </row>
    <row r="20" spans="1:19">
      <c r="A20" s="12" t="s">
        <v>14</v>
      </c>
      <c r="B20" s="13" t="s">
        <v>15</v>
      </c>
      <c r="C20" s="12" t="s">
        <v>24</v>
      </c>
      <c r="D20" s="13" t="s">
        <v>25</v>
      </c>
      <c r="E20" s="14">
        <v>61</v>
      </c>
      <c r="F20" s="13" t="s">
        <v>21</v>
      </c>
      <c r="G20" s="15">
        <v>0</v>
      </c>
      <c r="H20" s="15">
        <v>0</v>
      </c>
      <c r="I20" s="15">
        <f t="shared" si="1"/>
        <v>0</v>
      </c>
      <c r="J20" s="15">
        <v>0</v>
      </c>
      <c r="K20" s="16">
        <v>0</v>
      </c>
    </row>
    <row r="21" spans="1:19">
      <c r="A21" s="17" t="s">
        <v>14</v>
      </c>
      <c r="B21" s="18" t="s">
        <v>15</v>
      </c>
      <c r="C21" s="17" t="s">
        <v>24</v>
      </c>
      <c r="D21" s="18" t="s">
        <v>25</v>
      </c>
      <c r="E21" s="19">
        <v>62</v>
      </c>
      <c r="F21" s="18" t="s">
        <v>22</v>
      </c>
      <c r="G21" s="20">
        <v>0</v>
      </c>
      <c r="H21" s="20">
        <v>0</v>
      </c>
      <c r="I21" s="20">
        <f t="shared" si="1"/>
        <v>0</v>
      </c>
      <c r="J21" s="20">
        <v>0</v>
      </c>
      <c r="K21" s="21">
        <v>0</v>
      </c>
    </row>
    <row r="22" spans="1:19" s="70" customFormat="1" ht="13.8" thickBot="1">
      <c r="A22" s="108"/>
      <c r="B22" s="109"/>
      <c r="C22" s="108"/>
      <c r="D22" s="109"/>
      <c r="E22" s="25"/>
      <c r="F22" s="61" t="s">
        <v>23</v>
      </c>
      <c r="G22" s="26">
        <f>SUM(G16:G21)</f>
        <v>0</v>
      </c>
      <c r="H22" s="26">
        <f>SUM(H16:H21)</f>
        <v>0</v>
      </c>
      <c r="I22" s="26">
        <f>SUM(I16:I21)</f>
        <v>0</v>
      </c>
      <c r="J22" s="26">
        <f>SUM(J16:J21)</f>
        <v>0</v>
      </c>
      <c r="K22" s="27">
        <v>0</v>
      </c>
      <c r="L22" s="69"/>
      <c r="M22" s="69"/>
      <c r="N22" s="69"/>
      <c r="O22" s="69"/>
      <c r="P22" s="69"/>
      <c r="Q22" s="69"/>
      <c r="R22" s="69"/>
      <c r="S22" s="69"/>
    </row>
    <row r="23" spans="1:19" ht="13.8" thickTop="1">
      <c r="A23" s="22"/>
      <c r="B23" s="23"/>
      <c r="C23" s="22"/>
      <c r="D23" s="23"/>
      <c r="E23" s="24"/>
      <c r="F23" s="23"/>
      <c r="K23" s="29"/>
    </row>
    <row r="24" spans="1:19" s="32" customFormat="1">
      <c r="A24" s="7" t="s">
        <v>14</v>
      </c>
      <c r="B24" s="8" t="s">
        <v>15</v>
      </c>
      <c r="C24" s="7" t="s">
        <v>30</v>
      </c>
      <c r="D24" s="8" t="s">
        <v>28</v>
      </c>
      <c r="E24" s="9">
        <v>51</v>
      </c>
      <c r="F24" s="8" t="s">
        <v>17</v>
      </c>
      <c r="G24" s="10">
        <v>0</v>
      </c>
      <c r="H24" s="10">
        <v>0</v>
      </c>
      <c r="I24" s="10">
        <f t="shared" ref="I24:I29" si="2">SUM(G24:H24)</f>
        <v>0</v>
      </c>
      <c r="J24" s="10">
        <v>0</v>
      </c>
      <c r="K24" s="11">
        <v>0</v>
      </c>
    </row>
    <row r="25" spans="1:19" s="32" customFormat="1">
      <c r="A25" s="12" t="s">
        <v>14</v>
      </c>
      <c r="B25" s="13" t="s">
        <v>15</v>
      </c>
      <c r="C25" s="12" t="s">
        <v>30</v>
      </c>
      <c r="D25" s="13" t="s">
        <v>28</v>
      </c>
      <c r="E25" s="14">
        <v>54</v>
      </c>
      <c r="F25" s="13" t="s">
        <v>18</v>
      </c>
      <c r="G25" s="15">
        <v>0</v>
      </c>
      <c r="H25" s="15">
        <v>0</v>
      </c>
      <c r="I25" s="15">
        <f t="shared" si="2"/>
        <v>0</v>
      </c>
      <c r="J25" s="15">
        <v>0</v>
      </c>
      <c r="K25" s="16">
        <v>0</v>
      </c>
    </row>
    <row r="26" spans="1:19" s="32" customFormat="1">
      <c r="A26" s="12" t="s">
        <v>14</v>
      </c>
      <c r="B26" s="13" t="s">
        <v>15</v>
      </c>
      <c r="C26" s="12" t="s">
        <v>30</v>
      </c>
      <c r="D26" s="13" t="s">
        <v>28</v>
      </c>
      <c r="E26" s="14">
        <v>55</v>
      </c>
      <c r="F26" s="13" t="s">
        <v>19</v>
      </c>
      <c r="G26" s="15">
        <v>0</v>
      </c>
      <c r="H26" s="15">
        <v>0</v>
      </c>
      <c r="I26" s="15">
        <f t="shared" si="2"/>
        <v>0</v>
      </c>
      <c r="J26" s="15">
        <v>0</v>
      </c>
      <c r="K26" s="16">
        <v>0</v>
      </c>
    </row>
    <row r="27" spans="1:19" s="32" customFormat="1">
      <c r="A27" s="12" t="s">
        <v>14</v>
      </c>
      <c r="B27" s="13" t="s">
        <v>15</v>
      </c>
      <c r="C27" s="12" t="s">
        <v>30</v>
      </c>
      <c r="D27" s="13" t="s">
        <v>28</v>
      </c>
      <c r="E27" s="14">
        <v>56</v>
      </c>
      <c r="F27" s="13" t="s">
        <v>20</v>
      </c>
      <c r="G27" s="15">
        <v>0</v>
      </c>
      <c r="H27" s="15">
        <v>0</v>
      </c>
      <c r="I27" s="15">
        <f t="shared" si="2"/>
        <v>0</v>
      </c>
      <c r="J27" s="15">
        <v>0</v>
      </c>
      <c r="K27" s="16">
        <v>0</v>
      </c>
    </row>
    <row r="28" spans="1:19" s="32" customFormat="1">
      <c r="A28" s="12" t="s">
        <v>14</v>
      </c>
      <c r="B28" s="13" t="s">
        <v>15</v>
      </c>
      <c r="C28" s="12" t="s">
        <v>30</v>
      </c>
      <c r="D28" s="13" t="s">
        <v>28</v>
      </c>
      <c r="E28" s="14">
        <v>61</v>
      </c>
      <c r="F28" s="13" t="s">
        <v>21</v>
      </c>
      <c r="G28" s="15">
        <v>0</v>
      </c>
      <c r="H28" s="15">
        <v>0</v>
      </c>
      <c r="I28" s="15">
        <f t="shared" si="2"/>
        <v>0</v>
      </c>
      <c r="J28" s="15">
        <v>0</v>
      </c>
      <c r="K28" s="16">
        <v>0</v>
      </c>
    </row>
    <row r="29" spans="1:19" s="32" customFormat="1">
      <c r="A29" s="17" t="s">
        <v>14</v>
      </c>
      <c r="B29" s="18" t="s">
        <v>15</v>
      </c>
      <c r="C29" s="17" t="s">
        <v>30</v>
      </c>
      <c r="D29" s="18" t="s">
        <v>28</v>
      </c>
      <c r="E29" s="19">
        <v>62</v>
      </c>
      <c r="F29" s="18" t="s">
        <v>22</v>
      </c>
      <c r="G29" s="20">
        <v>0</v>
      </c>
      <c r="H29" s="20">
        <v>0</v>
      </c>
      <c r="I29" s="20">
        <f t="shared" si="2"/>
        <v>0</v>
      </c>
      <c r="J29" s="20">
        <v>0</v>
      </c>
      <c r="K29" s="21">
        <v>0</v>
      </c>
    </row>
    <row r="30" spans="1:19" s="110" customFormat="1" ht="13.8" thickBot="1">
      <c r="A30" s="108"/>
      <c r="B30" s="109"/>
      <c r="C30" s="108"/>
      <c r="D30" s="109"/>
      <c r="E30" s="25"/>
      <c r="F30" s="61" t="s">
        <v>23</v>
      </c>
      <c r="G30" s="26">
        <f>SUM(G24:G29)</f>
        <v>0</v>
      </c>
      <c r="H30" s="26">
        <f>SUM(H24:H29)</f>
        <v>0</v>
      </c>
      <c r="I30" s="26">
        <f>SUM(I24:I29)</f>
        <v>0</v>
      </c>
      <c r="J30" s="26">
        <f>SUM(J24:J29)</f>
        <v>0</v>
      </c>
      <c r="K30" s="27">
        <v>0</v>
      </c>
    </row>
    <row r="31" spans="1:19" s="32" customFormat="1" ht="13.8" thickTop="1">
      <c r="A31" s="33"/>
      <c r="B31" s="30"/>
      <c r="C31" s="56"/>
      <c r="D31" s="44"/>
      <c r="E31" s="57"/>
      <c r="F31" s="44"/>
      <c r="K31" s="31"/>
    </row>
    <row r="32" spans="1:19" s="32" customFormat="1">
      <c r="A32" s="7" t="s">
        <v>14</v>
      </c>
      <c r="B32" s="8" t="s">
        <v>15</v>
      </c>
      <c r="C32" s="7" t="s">
        <v>32</v>
      </c>
      <c r="D32" s="8" t="s">
        <v>29</v>
      </c>
      <c r="E32" s="9">
        <v>51</v>
      </c>
      <c r="F32" s="8" t="s">
        <v>17</v>
      </c>
      <c r="G32" s="10">
        <v>0</v>
      </c>
      <c r="H32" s="10">
        <v>0</v>
      </c>
      <c r="I32" s="10">
        <f t="shared" ref="I32:I37" si="3">SUM(G32:H32)</f>
        <v>0</v>
      </c>
      <c r="J32" s="10">
        <v>0</v>
      </c>
      <c r="K32" s="11">
        <v>0</v>
      </c>
    </row>
    <row r="33" spans="1:11" s="32" customFormat="1">
      <c r="A33" s="12" t="s">
        <v>14</v>
      </c>
      <c r="B33" s="13" t="s">
        <v>15</v>
      </c>
      <c r="C33" s="12" t="s">
        <v>32</v>
      </c>
      <c r="D33" s="13" t="s">
        <v>29</v>
      </c>
      <c r="E33" s="14">
        <v>54</v>
      </c>
      <c r="F33" s="13" t="s">
        <v>18</v>
      </c>
      <c r="G33" s="15">
        <v>0</v>
      </c>
      <c r="H33" s="15">
        <v>0</v>
      </c>
      <c r="I33" s="15">
        <f t="shared" si="3"/>
        <v>0</v>
      </c>
      <c r="J33" s="15">
        <v>0</v>
      </c>
      <c r="K33" s="16">
        <v>0</v>
      </c>
    </row>
    <row r="34" spans="1:11" s="32" customFormat="1">
      <c r="A34" s="12" t="s">
        <v>14</v>
      </c>
      <c r="B34" s="13" t="s">
        <v>15</v>
      </c>
      <c r="C34" s="12" t="s">
        <v>32</v>
      </c>
      <c r="D34" s="13" t="s">
        <v>29</v>
      </c>
      <c r="E34" s="14">
        <v>55</v>
      </c>
      <c r="F34" s="13" t="s">
        <v>19</v>
      </c>
      <c r="G34" s="15">
        <v>0</v>
      </c>
      <c r="H34" s="15">
        <v>0</v>
      </c>
      <c r="I34" s="15">
        <f t="shared" si="3"/>
        <v>0</v>
      </c>
      <c r="J34" s="15">
        <v>0</v>
      </c>
      <c r="K34" s="16">
        <v>0</v>
      </c>
    </row>
    <row r="35" spans="1:11" s="32" customFormat="1">
      <c r="A35" s="12" t="s">
        <v>14</v>
      </c>
      <c r="B35" s="13" t="s">
        <v>15</v>
      </c>
      <c r="C35" s="12" t="s">
        <v>32</v>
      </c>
      <c r="D35" s="13" t="s">
        <v>29</v>
      </c>
      <c r="E35" s="14">
        <v>56</v>
      </c>
      <c r="F35" s="13" t="s">
        <v>20</v>
      </c>
      <c r="G35" s="15">
        <v>0</v>
      </c>
      <c r="H35" s="15">
        <v>0</v>
      </c>
      <c r="I35" s="15">
        <f t="shared" si="3"/>
        <v>0</v>
      </c>
      <c r="J35" s="15">
        <v>0</v>
      </c>
      <c r="K35" s="16">
        <v>0</v>
      </c>
    </row>
    <row r="36" spans="1:11" s="32" customFormat="1">
      <c r="A36" s="12" t="s">
        <v>14</v>
      </c>
      <c r="B36" s="13" t="s">
        <v>15</v>
      </c>
      <c r="C36" s="12" t="s">
        <v>32</v>
      </c>
      <c r="D36" s="13" t="s">
        <v>29</v>
      </c>
      <c r="E36" s="14">
        <v>61</v>
      </c>
      <c r="F36" s="13" t="s">
        <v>21</v>
      </c>
      <c r="G36" s="15">
        <v>0</v>
      </c>
      <c r="H36" s="15">
        <v>0</v>
      </c>
      <c r="I36" s="15">
        <f t="shared" si="3"/>
        <v>0</v>
      </c>
      <c r="J36" s="15">
        <v>0</v>
      </c>
      <c r="K36" s="16">
        <v>0</v>
      </c>
    </row>
    <row r="37" spans="1:11" s="32" customFormat="1">
      <c r="A37" s="17" t="s">
        <v>14</v>
      </c>
      <c r="B37" s="18" t="s">
        <v>15</v>
      </c>
      <c r="C37" s="17" t="s">
        <v>32</v>
      </c>
      <c r="D37" s="18" t="s">
        <v>29</v>
      </c>
      <c r="E37" s="19">
        <v>62</v>
      </c>
      <c r="F37" s="18" t="s">
        <v>22</v>
      </c>
      <c r="G37" s="20">
        <v>0</v>
      </c>
      <c r="H37" s="20">
        <v>0</v>
      </c>
      <c r="I37" s="20">
        <f t="shared" si="3"/>
        <v>0</v>
      </c>
      <c r="J37" s="20">
        <v>0</v>
      </c>
      <c r="K37" s="21">
        <v>0</v>
      </c>
    </row>
    <row r="38" spans="1:11" s="110" customFormat="1" ht="13.8" thickBot="1">
      <c r="A38" s="108"/>
      <c r="B38" s="109"/>
      <c r="C38" s="108"/>
      <c r="D38" s="109"/>
      <c r="E38" s="25"/>
      <c r="F38" s="61" t="s">
        <v>23</v>
      </c>
      <c r="G38" s="26">
        <f>SUM(G32:G37)</f>
        <v>0</v>
      </c>
      <c r="H38" s="26">
        <f>SUM(H32:H37)</f>
        <v>0</v>
      </c>
      <c r="I38" s="26">
        <f>SUM(I32:I37)</f>
        <v>0</v>
      </c>
      <c r="J38" s="26">
        <f>SUM(J32:J37)</f>
        <v>0</v>
      </c>
      <c r="K38" s="27">
        <v>0</v>
      </c>
    </row>
    <row r="39" spans="1:11" s="32" customFormat="1" ht="13.8" thickTop="1">
      <c r="A39" s="33"/>
      <c r="B39" s="30"/>
      <c r="C39" s="58"/>
      <c r="D39" s="44"/>
      <c r="E39" s="57"/>
      <c r="F39" s="44"/>
      <c r="K39" s="31"/>
    </row>
    <row r="40" spans="1:11" s="32" customFormat="1">
      <c r="A40" s="7" t="s">
        <v>14</v>
      </c>
      <c r="B40" s="8" t="s">
        <v>15</v>
      </c>
      <c r="C40" s="7" t="s">
        <v>49</v>
      </c>
      <c r="D40" s="8" t="s">
        <v>50</v>
      </c>
      <c r="E40" s="9">
        <v>51</v>
      </c>
      <c r="F40" s="8" t="s">
        <v>17</v>
      </c>
      <c r="G40" s="10">
        <v>0</v>
      </c>
      <c r="H40" s="10">
        <v>0</v>
      </c>
      <c r="I40" s="10">
        <f t="shared" ref="I40:I45" si="4">SUM(G40:H40)</f>
        <v>0</v>
      </c>
      <c r="J40" s="10">
        <v>0</v>
      </c>
      <c r="K40" s="11">
        <v>0</v>
      </c>
    </row>
    <row r="41" spans="1:11" s="32" customFormat="1">
      <c r="A41" s="12" t="s">
        <v>14</v>
      </c>
      <c r="B41" s="13" t="s">
        <v>15</v>
      </c>
      <c r="C41" s="12" t="s">
        <v>49</v>
      </c>
      <c r="D41" s="13" t="s">
        <v>50</v>
      </c>
      <c r="E41" s="14">
        <v>54</v>
      </c>
      <c r="F41" s="13" t="s">
        <v>18</v>
      </c>
      <c r="G41" s="15">
        <v>0</v>
      </c>
      <c r="H41" s="15">
        <v>0</v>
      </c>
      <c r="I41" s="15">
        <f t="shared" si="4"/>
        <v>0</v>
      </c>
      <c r="J41" s="15">
        <v>0</v>
      </c>
      <c r="K41" s="16">
        <v>0</v>
      </c>
    </row>
    <row r="42" spans="1:11" s="32" customFormat="1">
      <c r="A42" s="12" t="s">
        <v>14</v>
      </c>
      <c r="B42" s="13" t="s">
        <v>15</v>
      </c>
      <c r="C42" s="12" t="s">
        <v>49</v>
      </c>
      <c r="D42" s="13" t="s">
        <v>50</v>
      </c>
      <c r="E42" s="14">
        <v>55</v>
      </c>
      <c r="F42" s="13" t="s">
        <v>19</v>
      </c>
      <c r="G42" s="15">
        <v>0</v>
      </c>
      <c r="H42" s="15">
        <v>0</v>
      </c>
      <c r="I42" s="15">
        <f t="shared" si="4"/>
        <v>0</v>
      </c>
      <c r="J42" s="15">
        <v>0</v>
      </c>
      <c r="K42" s="16">
        <v>0</v>
      </c>
    </row>
    <row r="43" spans="1:11" s="32" customFormat="1">
      <c r="A43" s="12" t="s">
        <v>14</v>
      </c>
      <c r="B43" s="13" t="s">
        <v>15</v>
      </c>
      <c r="C43" s="12" t="s">
        <v>49</v>
      </c>
      <c r="D43" s="13" t="s">
        <v>50</v>
      </c>
      <c r="E43" s="14">
        <v>56</v>
      </c>
      <c r="F43" s="13" t="s">
        <v>20</v>
      </c>
      <c r="G43" s="15">
        <v>0</v>
      </c>
      <c r="H43" s="15">
        <v>0</v>
      </c>
      <c r="I43" s="15">
        <f t="shared" si="4"/>
        <v>0</v>
      </c>
      <c r="J43" s="15">
        <v>0</v>
      </c>
      <c r="K43" s="16">
        <v>0</v>
      </c>
    </row>
    <row r="44" spans="1:11" s="32" customFormat="1">
      <c r="A44" s="12" t="s">
        <v>14</v>
      </c>
      <c r="B44" s="13" t="s">
        <v>15</v>
      </c>
      <c r="C44" s="12" t="s">
        <v>49</v>
      </c>
      <c r="D44" s="13" t="s">
        <v>50</v>
      </c>
      <c r="E44" s="14">
        <v>61</v>
      </c>
      <c r="F44" s="13" t="s">
        <v>21</v>
      </c>
      <c r="G44" s="15">
        <v>0</v>
      </c>
      <c r="H44" s="15">
        <v>0</v>
      </c>
      <c r="I44" s="15">
        <f t="shared" si="4"/>
        <v>0</v>
      </c>
      <c r="J44" s="15">
        <v>0</v>
      </c>
      <c r="K44" s="16">
        <v>0</v>
      </c>
    </row>
    <row r="45" spans="1:11" s="32" customFormat="1">
      <c r="A45" s="17" t="s">
        <v>14</v>
      </c>
      <c r="B45" s="18" t="s">
        <v>15</v>
      </c>
      <c r="C45" s="17" t="s">
        <v>49</v>
      </c>
      <c r="D45" s="18" t="s">
        <v>50</v>
      </c>
      <c r="E45" s="19">
        <v>62</v>
      </c>
      <c r="F45" s="18" t="s">
        <v>22</v>
      </c>
      <c r="G45" s="20">
        <v>0</v>
      </c>
      <c r="H45" s="20">
        <v>0</v>
      </c>
      <c r="I45" s="20">
        <f t="shared" si="4"/>
        <v>0</v>
      </c>
      <c r="J45" s="20">
        <v>0</v>
      </c>
      <c r="K45" s="21">
        <v>0</v>
      </c>
    </row>
    <row r="46" spans="1:11" s="110" customFormat="1" ht="13.8" thickBot="1">
      <c r="A46" s="108"/>
      <c r="B46" s="109"/>
      <c r="C46" s="108"/>
      <c r="D46" s="109"/>
      <c r="E46" s="25"/>
      <c r="F46" s="61" t="s">
        <v>23</v>
      </c>
      <c r="G46" s="26">
        <f>SUM(G40:G45)</f>
        <v>0</v>
      </c>
      <c r="H46" s="26">
        <f>SUM(H40:H45)</f>
        <v>0</v>
      </c>
      <c r="I46" s="26">
        <f>SUM(I40:I45)</f>
        <v>0</v>
      </c>
      <c r="J46" s="26">
        <f>SUM(J40:J45)</f>
        <v>0</v>
      </c>
      <c r="K46" s="27">
        <v>0</v>
      </c>
    </row>
    <row r="47" spans="1:11" ht="13.8" thickTop="1">
      <c r="A47" s="22"/>
      <c r="B47" s="23"/>
      <c r="C47" s="28"/>
      <c r="D47" s="23"/>
      <c r="E47" s="24"/>
      <c r="F47" s="23"/>
      <c r="K47" s="29"/>
    </row>
    <row r="48" spans="1:11">
      <c r="A48" s="34" t="s">
        <v>14</v>
      </c>
      <c r="B48" s="35" t="s">
        <v>15</v>
      </c>
      <c r="C48" s="34"/>
      <c r="D48" s="35" t="s">
        <v>26</v>
      </c>
      <c r="E48" s="76">
        <v>51</v>
      </c>
      <c r="F48" s="35" t="s">
        <v>17</v>
      </c>
      <c r="G48" s="36">
        <f>SUM(G8+G16+G24+G32+G40)</f>
        <v>51886.400000000001</v>
      </c>
      <c r="H48" s="36">
        <f>SUM(H8+H16+H24+H32+H40)</f>
        <v>0</v>
      </c>
      <c r="I48" s="36">
        <f>SUM(I8+I16+I24+I32+I40)</f>
        <v>51886.400000000001</v>
      </c>
      <c r="J48" s="36">
        <f>SUM(J8+J16+J24+J32+J40)</f>
        <v>29873.27</v>
      </c>
      <c r="K48" s="62">
        <f>SUM(K8+K16+K24+K32+K40)</f>
        <v>0.57574374017083474</v>
      </c>
    </row>
    <row r="49" spans="1:19">
      <c r="A49" s="37" t="s">
        <v>14</v>
      </c>
      <c r="B49" s="38" t="s">
        <v>15</v>
      </c>
      <c r="C49" s="37"/>
      <c r="D49" s="38" t="s">
        <v>26</v>
      </c>
      <c r="E49" s="77">
        <v>54</v>
      </c>
      <c r="F49" s="38" t="s">
        <v>18</v>
      </c>
      <c r="G49" s="36">
        <f t="shared" ref="G49:J53" si="5">SUM(G9+G17+G25+G33+G41)</f>
        <v>80777.14</v>
      </c>
      <c r="H49" s="36">
        <f t="shared" si="5"/>
        <v>3200</v>
      </c>
      <c r="I49" s="36">
        <f t="shared" si="5"/>
        <v>83977.14</v>
      </c>
      <c r="J49" s="36">
        <f t="shared" si="5"/>
        <v>56556.97</v>
      </c>
      <c r="K49" s="48">
        <f>SUM(K9+K17+K25+K33+K41)</f>
        <v>0.67348054482446063</v>
      </c>
    </row>
    <row r="50" spans="1:19">
      <c r="A50" s="37" t="s">
        <v>14</v>
      </c>
      <c r="B50" s="38" t="s">
        <v>15</v>
      </c>
      <c r="C50" s="37"/>
      <c r="D50" s="38" t="s">
        <v>26</v>
      </c>
      <c r="E50" s="77">
        <v>55</v>
      </c>
      <c r="F50" s="38" t="s">
        <v>19</v>
      </c>
      <c r="G50" s="36">
        <f t="shared" si="5"/>
        <v>0</v>
      </c>
      <c r="H50" s="36">
        <f t="shared" si="5"/>
        <v>0</v>
      </c>
      <c r="I50" s="36">
        <f t="shared" si="5"/>
        <v>0</v>
      </c>
      <c r="J50" s="36">
        <f t="shared" si="5"/>
        <v>0</v>
      </c>
      <c r="K50" s="48">
        <f>SUM(K10+K18+K26+K34+K42)</f>
        <v>0</v>
      </c>
    </row>
    <row r="51" spans="1:19">
      <c r="A51" s="37" t="s">
        <v>14</v>
      </c>
      <c r="B51" s="38" t="s">
        <v>15</v>
      </c>
      <c r="C51" s="37"/>
      <c r="D51" s="38" t="s">
        <v>26</v>
      </c>
      <c r="E51" s="77">
        <v>56</v>
      </c>
      <c r="F51" s="38" t="s">
        <v>20</v>
      </c>
      <c r="G51" s="36">
        <f t="shared" si="5"/>
        <v>0</v>
      </c>
      <c r="H51" s="36">
        <f t="shared" si="5"/>
        <v>0</v>
      </c>
      <c r="I51" s="36">
        <f t="shared" si="5"/>
        <v>0</v>
      </c>
      <c r="J51" s="36">
        <f t="shared" si="5"/>
        <v>0</v>
      </c>
      <c r="K51" s="48">
        <f>SUM(K11+K19+K27+K35+K43)</f>
        <v>0</v>
      </c>
    </row>
    <row r="52" spans="1:19">
      <c r="A52" s="37" t="s">
        <v>14</v>
      </c>
      <c r="B52" s="38" t="s">
        <v>15</v>
      </c>
      <c r="C52" s="37"/>
      <c r="D52" s="38" t="s">
        <v>26</v>
      </c>
      <c r="E52" s="77">
        <v>61</v>
      </c>
      <c r="F52" s="38" t="s">
        <v>21</v>
      </c>
      <c r="G52" s="36">
        <f t="shared" si="5"/>
        <v>72377.14</v>
      </c>
      <c r="H52" s="36">
        <f t="shared" si="5"/>
        <v>-3200</v>
      </c>
      <c r="I52" s="36">
        <f t="shared" si="5"/>
        <v>69177.14</v>
      </c>
      <c r="J52" s="36">
        <f t="shared" si="5"/>
        <v>68621.37</v>
      </c>
      <c r="K52" s="48">
        <f>SUM(K12+K20+K28+K36+K44)</f>
        <v>0.991965987608045</v>
      </c>
    </row>
    <row r="53" spans="1:19">
      <c r="A53" s="39" t="s">
        <v>14</v>
      </c>
      <c r="B53" s="40" t="s">
        <v>15</v>
      </c>
      <c r="C53" s="39"/>
      <c r="D53" s="40" t="s">
        <v>26</v>
      </c>
      <c r="E53" s="79">
        <v>62</v>
      </c>
      <c r="F53" s="40" t="s">
        <v>22</v>
      </c>
      <c r="G53" s="36">
        <f t="shared" si="5"/>
        <v>0</v>
      </c>
      <c r="H53" s="36">
        <f t="shared" si="5"/>
        <v>0</v>
      </c>
      <c r="I53" s="36">
        <f t="shared" si="5"/>
        <v>0</v>
      </c>
      <c r="J53" s="36">
        <f t="shared" si="5"/>
        <v>0</v>
      </c>
      <c r="K53" s="80">
        <f>SUM(K13+K21+K29+K37+K45)</f>
        <v>0</v>
      </c>
    </row>
    <row r="54" spans="1:19" ht="13.8" thickBot="1">
      <c r="A54" s="41"/>
      <c r="B54" s="42"/>
      <c r="C54" s="41"/>
      <c r="D54" s="42"/>
      <c r="E54" s="81"/>
      <c r="F54" s="82" t="s">
        <v>23</v>
      </c>
      <c r="G54" s="83">
        <f>SUM(G48:G53)</f>
        <v>205040.68</v>
      </c>
      <c r="H54" s="83">
        <f>SUM(H48:H53)</f>
        <v>0</v>
      </c>
      <c r="I54" s="83">
        <f>SUM(I48:I53)</f>
        <v>205040.68</v>
      </c>
      <c r="J54" s="83">
        <f>SUM(J48:J53)</f>
        <v>155051.60999999999</v>
      </c>
      <c r="K54" s="51">
        <f>SUM(K48:K53)</f>
        <v>2.2411902726033404</v>
      </c>
    </row>
    <row r="55" spans="1:19" ht="13.8" thickTop="1">
      <c r="A55" s="22"/>
      <c r="B55" s="23"/>
      <c r="C55" s="22"/>
      <c r="D55" s="23"/>
      <c r="E55" s="24"/>
      <c r="F55" s="23"/>
      <c r="K55" s="29"/>
    </row>
    <row r="56" spans="1:19">
      <c r="A56" s="7" t="s">
        <v>24</v>
      </c>
      <c r="B56" s="8" t="s">
        <v>27</v>
      </c>
      <c r="C56" s="7" t="s">
        <v>14</v>
      </c>
      <c r="D56" s="8" t="s">
        <v>28</v>
      </c>
      <c r="E56" s="9">
        <v>51</v>
      </c>
      <c r="F56" s="8" t="s">
        <v>17</v>
      </c>
      <c r="G56" s="10">
        <v>0</v>
      </c>
      <c r="H56" s="10">
        <v>0</v>
      </c>
      <c r="I56" s="10">
        <f t="shared" ref="I56:I61" si="6">SUM(G56:H56)</f>
        <v>0</v>
      </c>
      <c r="J56" s="10">
        <v>0</v>
      </c>
      <c r="K56" s="11">
        <v>0</v>
      </c>
    </row>
    <row r="57" spans="1:19">
      <c r="A57" s="12" t="s">
        <v>24</v>
      </c>
      <c r="B57" s="13" t="s">
        <v>27</v>
      </c>
      <c r="C57" s="12" t="s">
        <v>14</v>
      </c>
      <c r="D57" s="13" t="s">
        <v>28</v>
      </c>
      <c r="E57" s="14">
        <v>54</v>
      </c>
      <c r="F57" s="13" t="s">
        <v>18</v>
      </c>
      <c r="G57" s="15">
        <v>0</v>
      </c>
      <c r="H57" s="15">
        <v>0</v>
      </c>
      <c r="I57" s="15">
        <f t="shared" si="6"/>
        <v>0</v>
      </c>
      <c r="J57" s="15">
        <v>0</v>
      </c>
      <c r="K57" s="16">
        <v>0</v>
      </c>
    </row>
    <row r="58" spans="1:19">
      <c r="A58" s="12" t="s">
        <v>24</v>
      </c>
      <c r="B58" s="13" t="s">
        <v>27</v>
      </c>
      <c r="C58" s="12" t="s">
        <v>14</v>
      </c>
      <c r="D58" s="13" t="s">
        <v>28</v>
      </c>
      <c r="E58" s="14">
        <v>55</v>
      </c>
      <c r="F58" s="13" t="s">
        <v>19</v>
      </c>
      <c r="G58" s="15">
        <v>0</v>
      </c>
      <c r="H58" s="15">
        <v>0</v>
      </c>
      <c r="I58" s="15">
        <f t="shared" si="6"/>
        <v>0</v>
      </c>
      <c r="J58" s="15">
        <v>0</v>
      </c>
      <c r="K58" s="16">
        <v>0</v>
      </c>
    </row>
    <row r="59" spans="1:19">
      <c r="A59" s="12" t="s">
        <v>24</v>
      </c>
      <c r="B59" s="13" t="s">
        <v>27</v>
      </c>
      <c r="C59" s="12" t="s">
        <v>14</v>
      </c>
      <c r="D59" s="13" t="s">
        <v>28</v>
      </c>
      <c r="E59" s="14">
        <v>56</v>
      </c>
      <c r="F59" s="13" t="s">
        <v>20</v>
      </c>
      <c r="G59" s="15">
        <v>0</v>
      </c>
      <c r="H59" s="15">
        <v>0</v>
      </c>
      <c r="I59" s="15">
        <f t="shared" si="6"/>
        <v>0</v>
      </c>
      <c r="J59" s="15">
        <v>0</v>
      </c>
      <c r="K59" s="16">
        <v>0</v>
      </c>
    </row>
    <row r="60" spans="1:19">
      <c r="A60" s="12" t="s">
        <v>24</v>
      </c>
      <c r="B60" s="13" t="s">
        <v>27</v>
      </c>
      <c r="C60" s="12" t="s">
        <v>14</v>
      </c>
      <c r="D60" s="13" t="s">
        <v>28</v>
      </c>
      <c r="E60" s="14">
        <v>61</v>
      </c>
      <c r="F60" s="13" t="s">
        <v>21</v>
      </c>
      <c r="G60" s="15">
        <v>0</v>
      </c>
      <c r="H60" s="15">
        <v>0</v>
      </c>
      <c r="I60" s="15">
        <f t="shared" si="6"/>
        <v>0</v>
      </c>
      <c r="J60" s="15">
        <v>0</v>
      </c>
      <c r="K60" s="16">
        <v>0</v>
      </c>
    </row>
    <row r="61" spans="1:19">
      <c r="A61" s="17" t="s">
        <v>24</v>
      </c>
      <c r="B61" s="18" t="s">
        <v>27</v>
      </c>
      <c r="C61" s="17" t="s">
        <v>14</v>
      </c>
      <c r="D61" s="18" t="s">
        <v>28</v>
      </c>
      <c r="E61" s="19">
        <v>62</v>
      </c>
      <c r="F61" s="18" t="s">
        <v>22</v>
      </c>
      <c r="G61" s="20">
        <v>0</v>
      </c>
      <c r="H61" s="20">
        <v>0</v>
      </c>
      <c r="I61" s="20">
        <f t="shared" si="6"/>
        <v>0</v>
      </c>
      <c r="J61" s="20">
        <v>0</v>
      </c>
      <c r="K61" s="21">
        <v>0</v>
      </c>
    </row>
    <row r="62" spans="1:19" s="70" customFormat="1" ht="13.8" thickBot="1">
      <c r="A62" s="108"/>
      <c r="B62" s="109"/>
      <c r="C62" s="108"/>
      <c r="D62" s="109"/>
      <c r="E62" s="25"/>
      <c r="F62" s="61" t="s">
        <v>23</v>
      </c>
      <c r="G62" s="26">
        <f>SUM(G56:G61)</f>
        <v>0</v>
      </c>
      <c r="H62" s="26">
        <f>SUM(H56:H61)</f>
        <v>0</v>
      </c>
      <c r="I62" s="26">
        <f>SUM(I56:I61)</f>
        <v>0</v>
      </c>
      <c r="J62" s="26">
        <f>SUM(J56:J61)</f>
        <v>0</v>
      </c>
      <c r="K62" s="27">
        <v>0</v>
      </c>
      <c r="L62" s="69"/>
      <c r="M62" s="69"/>
      <c r="N62" s="69"/>
      <c r="O62" s="69"/>
      <c r="P62" s="69"/>
      <c r="Q62" s="69"/>
      <c r="R62" s="69"/>
      <c r="S62" s="69"/>
    </row>
    <row r="63" spans="1:19" ht="13.8" thickTop="1">
      <c r="A63" s="22"/>
      <c r="B63" s="23"/>
      <c r="C63" s="28"/>
      <c r="D63" s="44"/>
      <c r="E63" s="24"/>
      <c r="F63" s="23"/>
      <c r="K63" s="29"/>
    </row>
    <row r="64" spans="1:19">
      <c r="A64" s="7" t="s">
        <v>24</v>
      </c>
      <c r="B64" s="8" t="s">
        <v>27</v>
      </c>
      <c r="C64" s="7" t="s">
        <v>24</v>
      </c>
      <c r="D64" s="8" t="s">
        <v>29</v>
      </c>
      <c r="E64" s="9">
        <v>51</v>
      </c>
      <c r="F64" s="8" t="s">
        <v>17</v>
      </c>
      <c r="G64" s="10">
        <v>0</v>
      </c>
      <c r="H64" s="10">
        <v>0</v>
      </c>
      <c r="I64" s="10">
        <f t="shared" ref="I64:I69" si="7">SUM(G64:H64)</f>
        <v>0</v>
      </c>
      <c r="J64" s="10">
        <v>0</v>
      </c>
      <c r="K64" s="11">
        <v>0</v>
      </c>
    </row>
    <row r="65" spans="1:19">
      <c r="A65" s="12" t="s">
        <v>24</v>
      </c>
      <c r="B65" s="13" t="s">
        <v>27</v>
      </c>
      <c r="C65" s="12" t="s">
        <v>24</v>
      </c>
      <c r="D65" s="13" t="s">
        <v>29</v>
      </c>
      <c r="E65" s="14">
        <v>54</v>
      </c>
      <c r="F65" s="13" t="s">
        <v>18</v>
      </c>
      <c r="G65" s="15">
        <v>0</v>
      </c>
      <c r="H65" s="15">
        <v>0</v>
      </c>
      <c r="I65" s="15">
        <f t="shared" si="7"/>
        <v>0</v>
      </c>
      <c r="J65" s="15">
        <v>0</v>
      </c>
      <c r="K65" s="16">
        <v>0</v>
      </c>
    </row>
    <row r="66" spans="1:19">
      <c r="A66" s="12" t="s">
        <v>24</v>
      </c>
      <c r="B66" s="13" t="s">
        <v>27</v>
      </c>
      <c r="C66" s="12" t="s">
        <v>24</v>
      </c>
      <c r="D66" s="13" t="s">
        <v>29</v>
      </c>
      <c r="E66" s="14">
        <v>55</v>
      </c>
      <c r="F66" s="13" t="s">
        <v>19</v>
      </c>
      <c r="G66" s="15">
        <v>0</v>
      </c>
      <c r="H66" s="15">
        <v>0</v>
      </c>
      <c r="I66" s="15">
        <f t="shared" si="7"/>
        <v>0</v>
      </c>
      <c r="J66" s="15">
        <v>0</v>
      </c>
      <c r="K66" s="16">
        <v>0</v>
      </c>
    </row>
    <row r="67" spans="1:19">
      <c r="A67" s="12" t="s">
        <v>24</v>
      </c>
      <c r="B67" s="13" t="s">
        <v>27</v>
      </c>
      <c r="C67" s="12" t="s">
        <v>24</v>
      </c>
      <c r="D67" s="13" t="s">
        <v>29</v>
      </c>
      <c r="E67" s="14">
        <v>56</v>
      </c>
      <c r="F67" s="13" t="s">
        <v>20</v>
      </c>
      <c r="G67" s="15">
        <v>0</v>
      </c>
      <c r="H67" s="15">
        <v>0</v>
      </c>
      <c r="I67" s="15">
        <f t="shared" si="7"/>
        <v>0</v>
      </c>
      <c r="J67" s="15">
        <v>0</v>
      </c>
      <c r="K67" s="16">
        <v>0</v>
      </c>
    </row>
    <row r="68" spans="1:19">
      <c r="A68" s="12" t="s">
        <v>24</v>
      </c>
      <c r="B68" s="13" t="s">
        <v>27</v>
      </c>
      <c r="C68" s="12" t="s">
        <v>24</v>
      </c>
      <c r="D68" s="13" t="s">
        <v>29</v>
      </c>
      <c r="E68" s="14">
        <v>61</v>
      </c>
      <c r="F68" s="13" t="s">
        <v>21</v>
      </c>
      <c r="G68" s="15">
        <v>0</v>
      </c>
      <c r="H68" s="15">
        <v>0</v>
      </c>
      <c r="I68" s="15">
        <f t="shared" si="7"/>
        <v>0</v>
      </c>
      <c r="J68" s="15">
        <v>0</v>
      </c>
      <c r="K68" s="16">
        <v>0</v>
      </c>
    </row>
    <row r="69" spans="1:19">
      <c r="A69" s="17" t="s">
        <v>24</v>
      </c>
      <c r="B69" s="18" t="s">
        <v>27</v>
      </c>
      <c r="C69" s="17" t="s">
        <v>24</v>
      </c>
      <c r="D69" s="18" t="s">
        <v>29</v>
      </c>
      <c r="E69" s="19">
        <v>62</v>
      </c>
      <c r="F69" s="18" t="s">
        <v>22</v>
      </c>
      <c r="G69" s="20">
        <v>0</v>
      </c>
      <c r="H69" s="20">
        <v>0</v>
      </c>
      <c r="I69" s="20">
        <f t="shared" si="7"/>
        <v>0</v>
      </c>
      <c r="J69" s="20">
        <v>0</v>
      </c>
      <c r="K69" s="21">
        <v>0</v>
      </c>
    </row>
    <row r="70" spans="1:19" s="70" customFormat="1" ht="13.8" thickBot="1">
      <c r="A70" s="108"/>
      <c r="B70" s="109"/>
      <c r="C70" s="108"/>
      <c r="D70" s="109"/>
      <c r="E70" s="25"/>
      <c r="F70" s="61" t="s">
        <v>23</v>
      </c>
      <c r="G70" s="26">
        <f>SUM(G64:G69)</f>
        <v>0</v>
      </c>
      <c r="H70" s="26">
        <f>SUM(H64:H69)</f>
        <v>0</v>
      </c>
      <c r="I70" s="26">
        <f>SUM(I64:I69)</f>
        <v>0</v>
      </c>
      <c r="J70" s="26">
        <f>SUM(J64:J69)</f>
        <v>0</v>
      </c>
      <c r="K70" s="27">
        <v>0</v>
      </c>
      <c r="L70" s="69"/>
      <c r="M70" s="69"/>
      <c r="N70" s="69"/>
      <c r="O70" s="69"/>
      <c r="P70" s="69"/>
      <c r="Q70" s="69"/>
      <c r="R70" s="69"/>
      <c r="S70" s="69"/>
    </row>
    <row r="71" spans="1:19" ht="13.8" thickTop="1">
      <c r="A71" s="22"/>
      <c r="B71" s="23"/>
      <c r="C71" s="22"/>
      <c r="D71" s="23"/>
      <c r="E71" s="24"/>
      <c r="F71" s="23"/>
      <c r="G71" s="32"/>
      <c r="H71" s="32"/>
      <c r="I71" s="32"/>
      <c r="J71" s="32"/>
      <c r="K71" s="31"/>
    </row>
    <row r="72" spans="1:19">
      <c r="A72" s="7" t="s">
        <v>24</v>
      </c>
      <c r="B72" s="8" t="s">
        <v>27</v>
      </c>
      <c r="C72" s="7" t="s">
        <v>30</v>
      </c>
      <c r="D72" s="8" t="s">
        <v>31</v>
      </c>
      <c r="E72" s="9">
        <v>51</v>
      </c>
      <c r="F72" s="8" t="s">
        <v>17</v>
      </c>
      <c r="G72" s="10">
        <v>0</v>
      </c>
      <c r="H72" s="10">
        <v>0</v>
      </c>
      <c r="I72" s="10">
        <f t="shared" ref="I72:I77" si="8">SUM(G72:H72)</f>
        <v>0</v>
      </c>
      <c r="J72" s="10">
        <v>0</v>
      </c>
      <c r="K72" s="11">
        <v>0</v>
      </c>
    </row>
    <row r="73" spans="1:19">
      <c r="A73" s="12" t="s">
        <v>24</v>
      </c>
      <c r="B73" s="13" t="s">
        <v>27</v>
      </c>
      <c r="C73" s="12" t="s">
        <v>30</v>
      </c>
      <c r="D73" s="13" t="s">
        <v>31</v>
      </c>
      <c r="E73" s="14">
        <v>54</v>
      </c>
      <c r="F73" s="13" t="s">
        <v>18</v>
      </c>
      <c r="G73" s="15">
        <v>0</v>
      </c>
      <c r="H73" s="15">
        <v>0</v>
      </c>
      <c r="I73" s="15">
        <f t="shared" si="8"/>
        <v>0</v>
      </c>
      <c r="J73" s="15">
        <v>0</v>
      </c>
      <c r="K73" s="16">
        <v>0</v>
      </c>
    </row>
    <row r="74" spans="1:19">
      <c r="A74" s="12" t="s">
        <v>24</v>
      </c>
      <c r="B74" s="13" t="s">
        <v>27</v>
      </c>
      <c r="C74" s="12" t="s">
        <v>30</v>
      </c>
      <c r="D74" s="13" t="s">
        <v>31</v>
      </c>
      <c r="E74" s="14">
        <v>55</v>
      </c>
      <c r="F74" s="13" t="s">
        <v>19</v>
      </c>
      <c r="G74" s="15">
        <v>0</v>
      </c>
      <c r="H74" s="15">
        <v>0</v>
      </c>
      <c r="I74" s="15">
        <f t="shared" si="8"/>
        <v>0</v>
      </c>
      <c r="J74" s="15">
        <v>0</v>
      </c>
      <c r="K74" s="16">
        <v>0</v>
      </c>
    </row>
    <row r="75" spans="1:19">
      <c r="A75" s="12" t="s">
        <v>24</v>
      </c>
      <c r="B75" s="13" t="s">
        <v>27</v>
      </c>
      <c r="C75" s="12" t="s">
        <v>30</v>
      </c>
      <c r="D75" s="13" t="s">
        <v>31</v>
      </c>
      <c r="E75" s="14">
        <v>56</v>
      </c>
      <c r="F75" s="13" t="s">
        <v>20</v>
      </c>
      <c r="G75" s="15">
        <v>0</v>
      </c>
      <c r="H75" s="15">
        <v>0</v>
      </c>
      <c r="I75" s="15">
        <f t="shared" si="8"/>
        <v>0</v>
      </c>
      <c r="J75" s="15">
        <v>0</v>
      </c>
      <c r="K75" s="16">
        <v>0</v>
      </c>
    </row>
    <row r="76" spans="1:19">
      <c r="A76" s="12" t="s">
        <v>24</v>
      </c>
      <c r="B76" s="13" t="s">
        <v>27</v>
      </c>
      <c r="C76" s="12" t="s">
        <v>30</v>
      </c>
      <c r="D76" s="13" t="s">
        <v>31</v>
      </c>
      <c r="E76" s="14">
        <v>61</v>
      </c>
      <c r="F76" s="13" t="s">
        <v>21</v>
      </c>
      <c r="G76" s="15">
        <v>0</v>
      </c>
      <c r="H76" s="15">
        <v>0</v>
      </c>
      <c r="I76" s="15">
        <f t="shared" si="8"/>
        <v>0</v>
      </c>
      <c r="J76" s="15">
        <v>0</v>
      </c>
      <c r="K76" s="16">
        <v>0</v>
      </c>
    </row>
    <row r="77" spans="1:19">
      <c r="A77" s="17" t="s">
        <v>24</v>
      </c>
      <c r="B77" s="18" t="s">
        <v>27</v>
      </c>
      <c r="C77" s="17" t="s">
        <v>30</v>
      </c>
      <c r="D77" s="18" t="s">
        <v>31</v>
      </c>
      <c r="E77" s="19">
        <v>62</v>
      </c>
      <c r="F77" s="18" t="s">
        <v>22</v>
      </c>
      <c r="G77" s="20">
        <v>0</v>
      </c>
      <c r="H77" s="20">
        <v>0</v>
      </c>
      <c r="I77" s="20">
        <f t="shared" si="8"/>
        <v>0</v>
      </c>
      <c r="J77" s="20">
        <v>0</v>
      </c>
      <c r="K77" s="21">
        <v>0</v>
      </c>
    </row>
    <row r="78" spans="1:19" s="70" customFormat="1" ht="13.8" thickBot="1">
      <c r="A78" s="108"/>
      <c r="B78" s="109"/>
      <c r="C78" s="108"/>
      <c r="D78" s="109"/>
      <c r="E78" s="25"/>
      <c r="F78" s="61" t="s">
        <v>23</v>
      </c>
      <c r="G78" s="26">
        <f>SUM(G72:G77)</f>
        <v>0</v>
      </c>
      <c r="H78" s="26">
        <f>SUM(H72:H77)</f>
        <v>0</v>
      </c>
      <c r="I78" s="26">
        <f>SUM(I72:I77)</f>
        <v>0</v>
      </c>
      <c r="J78" s="26">
        <f>SUM(J72:J77)</f>
        <v>0</v>
      </c>
      <c r="K78" s="27">
        <v>0</v>
      </c>
      <c r="L78" s="69"/>
      <c r="M78" s="69"/>
      <c r="N78" s="69"/>
      <c r="O78" s="69"/>
      <c r="P78" s="69"/>
      <c r="Q78" s="69"/>
      <c r="R78" s="69"/>
      <c r="S78" s="69"/>
    </row>
    <row r="79" spans="1:19" ht="13.8" thickTop="1">
      <c r="A79" s="22"/>
      <c r="B79" s="23"/>
      <c r="C79" s="28"/>
      <c r="D79" s="23"/>
      <c r="E79" s="24"/>
      <c r="F79" s="23"/>
      <c r="G79" s="32"/>
      <c r="H79" s="32"/>
      <c r="I79" s="32"/>
      <c r="J79" s="32"/>
      <c r="K79" s="31"/>
    </row>
    <row r="80" spans="1:19">
      <c r="A80" s="7" t="s">
        <v>24</v>
      </c>
      <c r="B80" s="8" t="s">
        <v>27</v>
      </c>
      <c r="C80" s="7" t="s">
        <v>32</v>
      </c>
      <c r="D80" s="8" t="s">
        <v>33</v>
      </c>
      <c r="E80" s="9">
        <v>51</v>
      </c>
      <c r="F80" s="8" t="s">
        <v>17</v>
      </c>
      <c r="G80" s="10">
        <v>0</v>
      </c>
      <c r="H80" s="10">
        <v>0</v>
      </c>
      <c r="I80" s="10">
        <f t="shared" ref="I80:I85" si="9">SUM(G80:H80)</f>
        <v>0</v>
      </c>
      <c r="J80" s="10">
        <v>0</v>
      </c>
      <c r="K80" s="11">
        <v>0</v>
      </c>
    </row>
    <row r="81" spans="1:19">
      <c r="A81" s="12" t="s">
        <v>24</v>
      </c>
      <c r="B81" s="13" t="s">
        <v>27</v>
      </c>
      <c r="C81" s="12" t="s">
        <v>32</v>
      </c>
      <c r="D81" s="13" t="s">
        <v>33</v>
      </c>
      <c r="E81" s="14">
        <v>54</v>
      </c>
      <c r="F81" s="13" t="s">
        <v>18</v>
      </c>
      <c r="G81" s="15">
        <v>0</v>
      </c>
      <c r="H81" s="15">
        <v>0</v>
      </c>
      <c r="I81" s="15">
        <f t="shared" si="9"/>
        <v>0</v>
      </c>
      <c r="J81" s="15">
        <v>0</v>
      </c>
      <c r="K81" s="16">
        <v>0</v>
      </c>
    </row>
    <row r="82" spans="1:19">
      <c r="A82" s="12" t="s">
        <v>24</v>
      </c>
      <c r="B82" s="13" t="s">
        <v>27</v>
      </c>
      <c r="C82" s="12" t="s">
        <v>32</v>
      </c>
      <c r="D82" s="13" t="s">
        <v>33</v>
      </c>
      <c r="E82" s="14">
        <v>55</v>
      </c>
      <c r="F82" s="13" t="s">
        <v>19</v>
      </c>
      <c r="G82" s="15">
        <v>0</v>
      </c>
      <c r="H82" s="15">
        <v>0</v>
      </c>
      <c r="I82" s="15">
        <f t="shared" si="9"/>
        <v>0</v>
      </c>
      <c r="J82" s="15">
        <v>0</v>
      </c>
      <c r="K82" s="16">
        <v>0</v>
      </c>
    </row>
    <row r="83" spans="1:19">
      <c r="A83" s="12" t="s">
        <v>24</v>
      </c>
      <c r="B83" s="13" t="s">
        <v>27</v>
      </c>
      <c r="C83" s="12" t="s">
        <v>32</v>
      </c>
      <c r="D83" s="13" t="s">
        <v>33</v>
      </c>
      <c r="E83" s="14">
        <v>56</v>
      </c>
      <c r="F83" s="13" t="s">
        <v>20</v>
      </c>
      <c r="G83" s="15">
        <v>0</v>
      </c>
      <c r="H83" s="15">
        <v>0</v>
      </c>
      <c r="I83" s="15">
        <f t="shared" si="9"/>
        <v>0</v>
      </c>
      <c r="J83" s="15">
        <v>0</v>
      </c>
      <c r="K83" s="16">
        <v>0</v>
      </c>
    </row>
    <row r="84" spans="1:19">
      <c r="A84" s="12" t="s">
        <v>24</v>
      </c>
      <c r="B84" s="13" t="s">
        <v>27</v>
      </c>
      <c r="C84" s="12" t="s">
        <v>32</v>
      </c>
      <c r="D84" s="13" t="s">
        <v>33</v>
      </c>
      <c r="E84" s="14">
        <v>61</v>
      </c>
      <c r="F84" s="13" t="s">
        <v>21</v>
      </c>
      <c r="G84" s="15">
        <v>0</v>
      </c>
      <c r="H84" s="15">
        <v>0</v>
      </c>
      <c r="I84" s="15">
        <f t="shared" si="9"/>
        <v>0</v>
      </c>
      <c r="J84" s="15">
        <v>0</v>
      </c>
      <c r="K84" s="16">
        <v>0</v>
      </c>
    </row>
    <row r="85" spans="1:19">
      <c r="A85" s="17" t="s">
        <v>24</v>
      </c>
      <c r="B85" s="18" t="s">
        <v>27</v>
      </c>
      <c r="C85" s="17" t="s">
        <v>32</v>
      </c>
      <c r="D85" s="18" t="s">
        <v>33</v>
      </c>
      <c r="E85" s="19">
        <v>62</v>
      </c>
      <c r="F85" s="18" t="s">
        <v>22</v>
      </c>
      <c r="G85" s="20">
        <v>0</v>
      </c>
      <c r="H85" s="20">
        <v>0</v>
      </c>
      <c r="I85" s="20">
        <f t="shared" si="9"/>
        <v>0</v>
      </c>
      <c r="J85" s="20">
        <v>0</v>
      </c>
      <c r="K85" s="21">
        <v>0</v>
      </c>
    </row>
    <row r="86" spans="1:19" s="70" customFormat="1" ht="13.8" thickBot="1">
      <c r="A86" s="108"/>
      <c r="B86" s="109"/>
      <c r="C86" s="108"/>
      <c r="D86" s="109"/>
      <c r="E86" s="25"/>
      <c r="F86" s="61" t="s">
        <v>23</v>
      </c>
      <c r="G86" s="26">
        <f>SUM(G80:G85)</f>
        <v>0</v>
      </c>
      <c r="H86" s="26">
        <f>SUM(H80:H85)</f>
        <v>0</v>
      </c>
      <c r="I86" s="26">
        <f>SUM(I80:I85)</f>
        <v>0</v>
      </c>
      <c r="J86" s="26">
        <f>SUM(J80:J85)</f>
        <v>0</v>
      </c>
      <c r="K86" s="27">
        <v>0</v>
      </c>
      <c r="L86" s="69"/>
      <c r="M86" s="69"/>
      <c r="N86" s="69"/>
      <c r="O86" s="69"/>
      <c r="P86" s="69"/>
      <c r="Q86" s="69"/>
      <c r="R86" s="69"/>
      <c r="S86" s="69"/>
    </row>
    <row r="87" spans="1:19" ht="13.8" thickTop="1">
      <c r="A87" s="22"/>
      <c r="B87" s="23"/>
      <c r="C87" s="22"/>
      <c r="D87" s="23"/>
      <c r="E87" s="24"/>
      <c r="F87" s="23"/>
      <c r="K87" s="29"/>
    </row>
    <row r="88" spans="1:19">
      <c r="A88" s="34" t="s">
        <v>24</v>
      </c>
      <c r="B88" s="35" t="s">
        <v>27</v>
      </c>
      <c r="C88" s="34"/>
      <c r="D88" s="35" t="s">
        <v>26</v>
      </c>
      <c r="E88" s="76">
        <v>51</v>
      </c>
      <c r="F88" s="35" t="s">
        <v>17</v>
      </c>
      <c r="G88" s="36">
        <f>SUM(+G56+G64+G72+G80)</f>
        <v>0</v>
      </c>
      <c r="H88" s="36">
        <f>SUM(+H56+H64+H72+H80)</f>
        <v>0</v>
      </c>
      <c r="I88" s="36">
        <f>SUM(+I56+I64+I72+I80)</f>
        <v>0</v>
      </c>
      <c r="J88" s="36">
        <f>SUM(+J56+J64+J72+J80)</f>
        <v>0</v>
      </c>
      <c r="K88" s="48">
        <v>0</v>
      </c>
      <c r="L88" s="63"/>
    </row>
    <row r="89" spans="1:19">
      <c r="A89" s="37" t="s">
        <v>24</v>
      </c>
      <c r="B89" s="38" t="s">
        <v>27</v>
      </c>
      <c r="C89" s="37"/>
      <c r="D89" s="38" t="s">
        <v>26</v>
      </c>
      <c r="E89" s="77">
        <v>54</v>
      </c>
      <c r="F89" s="38" t="s">
        <v>18</v>
      </c>
      <c r="G89" s="36">
        <f t="shared" ref="G89:J92" si="10">SUM(+G57+G65+G73+G81)</f>
        <v>0</v>
      </c>
      <c r="H89" s="36">
        <f t="shared" si="10"/>
        <v>0</v>
      </c>
      <c r="I89" s="36">
        <f t="shared" si="10"/>
        <v>0</v>
      </c>
      <c r="J89" s="36">
        <f t="shared" si="10"/>
        <v>0</v>
      </c>
      <c r="K89" s="48">
        <v>0</v>
      </c>
      <c r="L89" s="63"/>
    </row>
    <row r="90" spans="1:19">
      <c r="A90" s="37" t="s">
        <v>24</v>
      </c>
      <c r="B90" s="38" t="s">
        <v>27</v>
      </c>
      <c r="C90" s="37"/>
      <c r="D90" s="38" t="s">
        <v>26</v>
      </c>
      <c r="E90" s="77">
        <v>55</v>
      </c>
      <c r="F90" s="38" t="s">
        <v>19</v>
      </c>
      <c r="G90" s="36">
        <f t="shared" si="10"/>
        <v>0</v>
      </c>
      <c r="H90" s="36">
        <f t="shared" si="10"/>
        <v>0</v>
      </c>
      <c r="I90" s="36">
        <f t="shared" si="10"/>
        <v>0</v>
      </c>
      <c r="J90" s="36">
        <f t="shared" si="10"/>
        <v>0</v>
      </c>
      <c r="K90" s="48">
        <f>SUM(K50+K58+K66+K74+K82)</f>
        <v>0</v>
      </c>
      <c r="L90" s="63"/>
    </row>
    <row r="91" spans="1:19">
      <c r="A91" s="37" t="s">
        <v>24</v>
      </c>
      <c r="B91" s="38" t="s">
        <v>27</v>
      </c>
      <c r="C91" s="37"/>
      <c r="D91" s="38" t="s">
        <v>26</v>
      </c>
      <c r="E91" s="77">
        <v>56</v>
      </c>
      <c r="F91" s="38" t="s">
        <v>20</v>
      </c>
      <c r="G91" s="36">
        <f t="shared" si="10"/>
        <v>0</v>
      </c>
      <c r="H91" s="36">
        <f t="shared" si="10"/>
        <v>0</v>
      </c>
      <c r="I91" s="36">
        <f t="shared" si="10"/>
        <v>0</v>
      </c>
      <c r="J91" s="36">
        <f t="shared" si="10"/>
        <v>0</v>
      </c>
      <c r="K91" s="48">
        <f>SUM(K51+K59+K67+K75+K83)</f>
        <v>0</v>
      </c>
      <c r="L91" s="63"/>
    </row>
    <row r="92" spans="1:19">
      <c r="A92" s="37" t="s">
        <v>24</v>
      </c>
      <c r="B92" s="38" t="s">
        <v>27</v>
      </c>
      <c r="C92" s="37"/>
      <c r="D92" s="38" t="s">
        <v>26</v>
      </c>
      <c r="E92" s="77">
        <v>61</v>
      </c>
      <c r="F92" s="38" t="s">
        <v>21</v>
      </c>
      <c r="G92" s="36">
        <f t="shared" si="10"/>
        <v>0</v>
      </c>
      <c r="H92" s="36">
        <f t="shared" si="10"/>
        <v>0</v>
      </c>
      <c r="I92" s="36">
        <f t="shared" si="10"/>
        <v>0</v>
      </c>
      <c r="J92" s="36">
        <f t="shared" si="10"/>
        <v>0</v>
      </c>
      <c r="K92" s="48">
        <v>0</v>
      </c>
      <c r="L92" s="63"/>
    </row>
    <row r="93" spans="1:19">
      <c r="A93" s="39" t="s">
        <v>24</v>
      </c>
      <c r="B93" s="40" t="s">
        <v>27</v>
      </c>
      <c r="C93" s="39"/>
      <c r="D93" s="40" t="s">
        <v>26</v>
      </c>
      <c r="E93" s="79">
        <v>62</v>
      </c>
      <c r="F93" s="40" t="s">
        <v>22</v>
      </c>
      <c r="G93" s="36">
        <f>SUM(+G61+G69+G77+G85)</f>
        <v>0</v>
      </c>
      <c r="H93" s="36">
        <f>SUM(+H61+H69+H77+H85)</f>
        <v>0</v>
      </c>
      <c r="I93" s="36">
        <f>SUM(+I61+I69+I77+I85)</f>
        <v>0</v>
      </c>
      <c r="J93" s="36">
        <f>SUM(+J61+J69+J77+J85)</f>
        <v>0</v>
      </c>
      <c r="K93" s="80">
        <f>SUM(K53+K61+K69+K77+K85)</f>
        <v>0</v>
      </c>
      <c r="L93" s="63"/>
    </row>
    <row r="94" spans="1:19" s="70" customFormat="1" ht="13.8" thickBot="1">
      <c r="A94" s="49"/>
      <c r="B94" s="50"/>
      <c r="C94" s="49"/>
      <c r="D94" s="50"/>
      <c r="E94" s="43"/>
      <c r="F94" s="82" t="s">
        <v>23</v>
      </c>
      <c r="G94" s="83">
        <f>SUM(G88:G93)</f>
        <v>0</v>
      </c>
      <c r="H94" s="83">
        <f>SUM(H88:H93)</f>
        <v>0</v>
      </c>
      <c r="I94" s="83">
        <f>SUM(I88:I93)</f>
        <v>0</v>
      </c>
      <c r="J94" s="83">
        <f>SUM(J88:J93)</f>
        <v>0</v>
      </c>
      <c r="K94" s="51">
        <f>SUM(K88:K93)</f>
        <v>0</v>
      </c>
      <c r="L94" s="72"/>
      <c r="M94" s="69"/>
      <c r="N94" s="69"/>
      <c r="O94" s="69"/>
      <c r="P94" s="69"/>
      <c r="Q94" s="69"/>
      <c r="R94" s="69"/>
      <c r="S94" s="69"/>
    </row>
    <row r="95" spans="1:19" s="69" customFormat="1" ht="13.8" thickTop="1">
      <c r="A95" s="111"/>
      <c r="B95" s="112"/>
      <c r="C95" s="111"/>
      <c r="D95" s="112"/>
      <c r="E95" s="113"/>
      <c r="F95" s="115"/>
      <c r="G95" s="116"/>
      <c r="H95" s="116"/>
      <c r="I95" s="116"/>
      <c r="J95" s="116"/>
      <c r="K95" s="117"/>
      <c r="L95" s="72"/>
    </row>
    <row r="96" spans="1:19" s="69" customFormat="1">
      <c r="A96" s="45" t="s">
        <v>30</v>
      </c>
      <c r="B96" s="46" t="s">
        <v>34</v>
      </c>
      <c r="C96" s="45" t="s">
        <v>14</v>
      </c>
      <c r="D96" s="46" t="s">
        <v>35</v>
      </c>
      <c r="E96" s="86">
        <v>51</v>
      </c>
      <c r="F96" s="85" t="s">
        <v>17</v>
      </c>
      <c r="G96" s="15">
        <v>0</v>
      </c>
      <c r="H96" s="15">
        <v>0</v>
      </c>
      <c r="I96" s="15">
        <f t="shared" ref="I96:I102" si="11">SUM(G96:H96)</f>
        <v>0</v>
      </c>
      <c r="J96" s="15">
        <v>0</v>
      </c>
      <c r="K96" s="11">
        <v>0</v>
      </c>
      <c r="L96" s="72"/>
    </row>
    <row r="97" spans="1:19" s="69" customFormat="1">
      <c r="A97" s="45" t="s">
        <v>30</v>
      </c>
      <c r="B97" s="46" t="s">
        <v>34</v>
      </c>
      <c r="C97" s="45" t="s">
        <v>14</v>
      </c>
      <c r="D97" s="46" t="s">
        <v>35</v>
      </c>
      <c r="E97" s="91">
        <v>54</v>
      </c>
      <c r="F97" s="90" t="s">
        <v>18</v>
      </c>
      <c r="G97" s="15">
        <v>0</v>
      </c>
      <c r="H97" s="15">
        <v>0</v>
      </c>
      <c r="I97" s="15">
        <f t="shared" si="11"/>
        <v>0</v>
      </c>
      <c r="J97" s="15">
        <v>0</v>
      </c>
      <c r="K97" s="16">
        <v>0</v>
      </c>
      <c r="L97" s="72"/>
    </row>
    <row r="98" spans="1:19">
      <c r="A98" s="45" t="s">
        <v>30</v>
      </c>
      <c r="B98" s="46" t="s">
        <v>34</v>
      </c>
      <c r="C98" s="45" t="s">
        <v>14</v>
      </c>
      <c r="D98" s="46" t="s">
        <v>35</v>
      </c>
      <c r="E98" s="91">
        <v>55</v>
      </c>
      <c r="F98" s="90" t="s">
        <v>19</v>
      </c>
      <c r="G98" s="15">
        <v>0</v>
      </c>
      <c r="H98" s="15">
        <v>0</v>
      </c>
      <c r="I98" s="15">
        <f t="shared" si="11"/>
        <v>0</v>
      </c>
      <c r="J98" s="15">
        <v>0</v>
      </c>
      <c r="K98" s="16">
        <v>0</v>
      </c>
    </row>
    <row r="99" spans="1:19">
      <c r="A99" s="45" t="s">
        <v>30</v>
      </c>
      <c r="B99" s="46" t="s">
        <v>34</v>
      </c>
      <c r="C99" s="45" t="s">
        <v>14</v>
      </c>
      <c r="D99" s="46" t="s">
        <v>35</v>
      </c>
      <c r="E99" s="47">
        <v>56</v>
      </c>
      <c r="F99" s="46" t="s">
        <v>20</v>
      </c>
      <c r="G99" s="15">
        <v>0</v>
      </c>
      <c r="H99" s="15">
        <v>0</v>
      </c>
      <c r="I99" s="15">
        <f t="shared" si="11"/>
        <v>0</v>
      </c>
      <c r="J99" s="15">
        <v>0</v>
      </c>
      <c r="K99" s="16">
        <v>0</v>
      </c>
    </row>
    <row r="100" spans="1:19">
      <c r="A100" s="45" t="s">
        <v>30</v>
      </c>
      <c r="B100" s="46" t="s">
        <v>34</v>
      </c>
      <c r="C100" s="45" t="s">
        <v>14</v>
      </c>
      <c r="D100" s="46" t="s">
        <v>35</v>
      </c>
      <c r="E100" s="91">
        <v>61</v>
      </c>
      <c r="F100" s="90" t="s">
        <v>21</v>
      </c>
      <c r="G100" s="15">
        <v>0</v>
      </c>
      <c r="H100" s="15">
        <v>0</v>
      </c>
      <c r="I100" s="15">
        <f t="shared" si="11"/>
        <v>0</v>
      </c>
      <c r="J100" s="15">
        <v>0</v>
      </c>
      <c r="K100" s="16">
        <v>0</v>
      </c>
    </row>
    <row r="101" spans="1:19">
      <c r="A101" s="45" t="s">
        <v>30</v>
      </c>
      <c r="B101" s="46" t="s">
        <v>34</v>
      </c>
      <c r="C101" s="45" t="s">
        <v>14</v>
      </c>
      <c r="D101" s="46" t="s">
        <v>35</v>
      </c>
      <c r="E101" s="96">
        <v>62</v>
      </c>
      <c r="F101" s="95" t="s">
        <v>22</v>
      </c>
      <c r="G101" s="15">
        <v>0</v>
      </c>
      <c r="H101" s="15">
        <v>0</v>
      </c>
      <c r="I101" s="15">
        <f t="shared" si="11"/>
        <v>0</v>
      </c>
      <c r="J101" s="15">
        <v>0</v>
      </c>
      <c r="K101" s="21">
        <v>0</v>
      </c>
    </row>
    <row r="102" spans="1:19" s="70" customFormat="1" ht="13.8" thickBot="1">
      <c r="A102" s="108"/>
      <c r="B102" s="109"/>
      <c r="C102" s="108"/>
      <c r="D102" s="109"/>
      <c r="E102" s="25"/>
      <c r="F102" s="102" t="s">
        <v>23</v>
      </c>
      <c r="G102" s="26">
        <f>SUM(G99)</f>
        <v>0</v>
      </c>
      <c r="H102" s="26">
        <f>SUM(H99)</f>
        <v>0</v>
      </c>
      <c r="I102" s="26">
        <f t="shared" si="11"/>
        <v>0</v>
      </c>
      <c r="J102" s="26">
        <f>SUM(J99)</f>
        <v>0</v>
      </c>
      <c r="K102" s="27">
        <v>0</v>
      </c>
      <c r="L102" s="69"/>
      <c r="M102" s="69"/>
      <c r="N102" s="69"/>
      <c r="O102" s="69"/>
      <c r="P102" s="69"/>
      <c r="Q102" s="69"/>
      <c r="R102" s="69"/>
      <c r="S102" s="69"/>
    </row>
    <row r="103" spans="1:19" ht="13.8" thickTop="1">
      <c r="A103" s="22"/>
      <c r="B103" s="23"/>
      <c r="C103" s="22"/>
      <c r="D103" s="23"/>
      <c r="E103" s="24"/>
      <c r="F103" s="23"/>
      <c r="K103" s="29"/>
    </row>
    <row r="104" spans="1:19">
      <c r="A104" s="45" t="s">
        <v>30</v>
      </c>
      <c r="B104" s="46" t="s">
        <v>34</v>
      </c>
      <c r="C104" s="45" t="s">
        <v>24</v>
      </c>
      <c r="D104" s="46" t="s">
        <v>56</v>
      </c>
      <c r="E104" s="86">
        <v>51</v>
      </c>
      <c r="F104" s="85" t="s">
        <v>17</v>
      </c>
      <c r="G104" s="15">
        <v>0</v>
      </c>
      <c r="H104" s="15">
        <v>0</v>
      </c>
      <c r="I104" s="15">
        <f t="shared" ref="I104:I110" si="12">SUM(G104:H104)</f>
        <v>0</v>
      </c>
      <c r="J104" s="15">
        <v>0</v>
      </c>
      <c r="K104" s="11">
        <v>0</v>
      </c>
    </row>
    <row r="105" spans="1:19" s="70" customFormat="1">
      <c r="A105" s="45" t="s">
        <v>30</v>
      </c>
      <c r="B105" s="46" t="s">
        <v>34</v>
      </c>
      <c r="C105" s="45" t="s">
        <v>24</v>
      </c>
      <c r="D105" s="46" t="s">
        <v>56</v>
      </c>
      <c r="E105" s="91">
        <v>54</v>
      </c>
      <c r="F105" s="90" t="s">
        <v>18</v>
      </c>
      <c r="G105" s="15">
        <v>0</v>
      </c>
      <c r="H105" s="15">
        <v>0</v>
      </c>
      <c r="I105" s="15">
        <f t="shared" si="12"/>
        <v>0</v>
      </c>
      <c r="J105" s="15">
        <v>0</v>
      </c>
      <c r="K105" s="16">
        <v>0</v>
      </c>
      <c r="L105" s="69"/>
      <c r="M105" s="69"/>
      <c r="N105" s="69"/>
      <c r="O105" s="69"/>
      <c r="P105" s="69"/>
      <c r="Q105" s="69"/>
      <c r="R105" s="69"/>
      <c r="S105" s="69"/>
    </row>
    <row r="106" spans="1:19">
      <c r="A106" s="45" t="s">
        <v>30</v>
      </c>
      <c r="B106" s="46" t="s">
        <v>34</v>
      </c>
      <c r="C106" s="45" t="s">
        <v>24</v>
      </c>
      <c r="D106" s="46" t="s">
        <v>56</v>
      </c>
      <c r="E106" s="91">
        <v>55</v>
      </c>
      <c r="F106" s="90" t="s">
        <v>19</v>
      </c>
      <c r="G106" s="15">
        <v>0</v>
      </c>
      <c r="H106" s="15">
        <v>0</v>
      </c>
      <c r="I106" s="15">
        <f t="shared" si="12"/>
        <v>0</v>
      </c>
      <c r="J106" s="15">
        <v>0</v>
      </c>
      <c r="K106" s="16">
        <v>0</v>
      </c>
    </row>
    <row r="107" spans="1:19">
      <c r="A107" s="45" t="s">
        <v>30</v>
      </c>
      <c r="B107" s="46" t="s">
        <v>34</v>
      </c>
      <c r="C107" s="45" t="s">
        <v>24</v>
      </c>
      <c r="D107" s="46" t="s">
        <v>56</v>
      </c>
      <c r="E107" s="47">
        <v>56</v>
      </c>
      <c r="F107" s="46" t="s">
        <v>20</v>
      </c>
      <c r="G107" s="15">
        <v>0</v>
      </c>
      <c r="H107" s="15">
        <v>0</v>
      </c>
      <c r="I107" s="15">
        <f t="shared" si="12"/>
        <v>0</v>
      </c>
      <c r="J107" s="15">
        <v>0</v>
      </c>
      <c r="K107" s="16">
        <v>0</v>
      </c>
    </row>
    <row r="108" spans="1:19" s="70" customFormat="1">
      <c r="A108" s="45" t="s">
        <v>30</v>
      </c>
      <c r="B108" s="46" t="s">
        <v>34</v>
      </c>
      <c r="C108" s="45" t="s">
        <v>24</v>
      </c>
      <c r="D108" s="46" t="s">
        <v>56</v>
      </c>
      <c r="E108" s="91">
        <v>61</v>
      </c>
      <c r="F108" s="90" t="s">
        <v>21</v>
      </c>
      <c r="G108" s="15">
        <v>0</v>
      </c>
      <c r="H108" s="15">
        <v>0</v>
      </c>
      <c r="I108" s="15">
        <f t="shared" si="12"/>
        <v>0</v>
      </c>
      <c r="J108" s="15">
        <v>0</v>
      </c>
      <c r="K108" s="16">
        <v>0</v>
      </c>
      <c r="L108" s="69"/>
      <c r="M108" s="69"/>
      <c r="N108" s="69"/>
      <c r="O108" s="69"/>
      <c r="P108" s="69"/>
      <c r="Q108" s="69"/>
      <c r="R108" s="69"/>
      <c r="S108" s="69"/>
    </row>
    <row r="109" spans="1:19">
      <c r="A109" s="45" t="s">
        <v>30</v>
      </c>
      <c r="B109" s="46" t="s">
        <v>34</v>
      </c>
      <c r="C109" s="45" t="s">
        <v>24</v>
      </c>
      <c r="D109" s="46" t="s">
        <v>56</v>
      </c>
      <c r="E109" s="96">
        <v>62</v>
      </c>
      <c r="F109" s="95" t="s">
        <v>22</v>
      </c>
      <c r="G109" s="15">
        <v>0</v>
      </c>
      <c r="H109" s="15">
        <v>0</v>
      </c>
      <c r="I109" s="15">
        <f t="shared" si="12"/>
        <v>0</v>
      </c>
      <c r="J109" s="15">
        <v>0</v>
      </c>
      <c r="K109" s="21">
        <v>0</v>
      </c>
    </row>
    <row r="110" spans="1:19" ht="13.8" thickBot="1">
      <c r="A110" s="108"/>
      <c r="B110" s="109"/>
      <c r="C110" s="108"/>
      <c r="D110" s="109"/>
      <c r="E110" s="25"/>
      <c r="F110" s="102" t="s">
        <v>23</v>
      </c>
      <c r="G110" s="26">
        <f>SUM(G107)</f>
        <v>0</v>
      </c>
      <c r="H110" s="26">
        <f>SUM(H107)</f>
        <v>0</v>
      </c>
      <c r="I110" s="26">
        <f t="shared" si="12"/>
        <v>0</v>
      </c>
      <c r="J110" s="26">
        <f>SUM(J107)</f>
        <v>0</v>
      </c>
      <c r="K110" s="27">
        <v>0</v>
      </c>
    </row>
    <row r="111" spans="1:19" ht="13.8" thickTop="1">
      <c r="A111" s="22"/>
      <c r="B111" s="23"/>
      <c r="C111" s="22"/>
      <c r="D111" s="23"/>
      <c r="E111" s="24"/>
      <c r="F111" s="23"/>
      <c r="J111" s="7"/>
      <c r="K111" s="8"/>
    </row>
    <row r="112" spans="1:19">
      <c r="A112" s="103" t="s">
        <v>30</v>
      </c>
      <c r="B112" s="104" t="s">
        <v>34</v>
      </c>
      <c r="C112" s="103"/>
      <c r="D112" s="38" t="s">
        <v>26</v>
      </c>
      <c r="E112" s="76">
        <v>51</v>
      </c>
      <c r="F112" s="35" t="s">
        <v>17</v>
      </c>
      <c r="G112" s="78">
        <v>0</v>
      </c>
      <c r="H112" s="78">
        <v>0</v>
      </c>
      <c r="I112" s="78">
        <f t="shared" ref="I112:I118" si="13">SUM(G112:H112)</f>
        <v>0</v>
      </c>
      <c r="J112" s="78">
        <v>0</v>
      </c>
      <c r="K112" s="62">
        <v>0</v>
      </c>
    </row>
    <row r="113" spans="1:19">
      <c r="A113" s="103" t="s">
        <v>30</v>
      </c>
      <c r="B113" s="104" t="s">
        <v>34</v>
      </c>
      <c r="C113" s="103"/>
      <c r="D113" s="38" t="s">
        <v>26</v>
      </c>
      <c r="E113" s="77">
        <v>54</v>
      </c>
      <c r="F113" s="38" t="s">
        <v>18</v>
      </c>
      <c r="G113" s="78">
        <v>0</v>
      </c>
      <c r="H113" s="78">
        <v>0</v>
      </c>
      <c r="I113" s="78">
        <f t="shared" si="13"/>
        <v>0</v>
      </c>
      <c r="J113" s="78">
        <v>0</v>
      </c>
      <c r="K113" s="48">
        <v>0</v>
      </c>
    </row>
    <row r="114" spans="1:19" s="70" customFormat="1">
      <c r="A114" s="103" t="s">
        <v>30</v>
      </c>
      <c r="B114" s="104" t="s">
        <v>34</v>
      </c>
      <c r="C114" s="103"/>
      <c r="D114" s="38" t="s">
        <v>26</v>
      </c>
      <c r="E114" s="77">
        <v>55</v>
      </c>
      <c r="F114" s="38" t="s">
        <v>19</v>
      </c>
      <c r="G114" s="78">
        <v>0</v>
      </c>
      <c r="H114" s="78">
        <v>0</v>
      </c>
      <c r="I114" s="78">
        <f t="shared" si="13"/>
        <v>0</v>
      </c>
      <c r="J114" s="78">
        <v>0</v>
      </c>
      <c r="K114" s="48">
        <v>0</v>
      </c>
      <c r="L114" s="69"/>
      <c r="M114" s="69"/>
      <c r="N114" s="69"/>
      <c r="O114" s="69"/>
      <c r="P114" s="69"/>
      <c r="Q114" s="69"/>
      <c r="R114" s="69"/>
      <c r="S114" s="69"/>
    </row>
    <row r="115" spans="1:19">
      <c r="A115" s="103" t="s">
        <v>30</v>
      </c>
      <c r="B115" s="104" t="s">
        <v>34</v>
      </c>
      <c r="C115" s="103"/>
      <c r="D115" s="38" t="s">
        <v>26</v>
      </c>
      <c r="E115" s="105">
        <v>56</v>
      </c>
      <c r="F115" s="104" t="s">
        <v>20</v>
      </c>
      <c r="G115" s="78">
        <v>0</v>
      </c>
      <c r="H115" s="78">
        <v>0</v>
      </c>
      <c r="I115" s="78">
        <f t="shared" si="13"/>
        <v>0</v>
      </c>
      <c r="J115" s="78">
        <v>0</v>
      </c>
      <c r="K115" s="48">
        <v>0</v>
      </c>
    </row>
    <row r="116" spans="1:19">
      <c r="A116" s="103" t="s">
        <v>30</v>
      </c>
      <c r="B116" s="104" t="s">
        <v>34</v>
      </c>
      <c r="C116" s="103"/>
      <c r="D116" s="38" t="s">
        <v>26</v>
      </c>
      <c r="E116" s="77">
        <v>61</v>
      </c>
      <c r="F116" s="38" t="s">
        <v>21</v>
      </c>
      <c r="G116" s="78">
        <v>0</v>
      </c>
      <c r="H116" s="78">
        <v>0</v>
      </c>
      <c r="I116" s="78">
        <f t="shared" si="13"/>
        <v>0</v>
      </c>
      <c r="J116" s="78">
        <v>0</v>
      </c>
      <c r="K116" s="48">
        <v>0</v>
      </c>
    </row>
    <row r="117" spans="1:19">
      <c r="A117" s="103" t="s">
        <v>30</v>
      </c>
      <c r="B117" s="104" t="s">
        <v>34</v>
      </c>
      <c r="C117" s="103"/>
      <c r="D117" s="38" t="s">
        <v>26</v>
      </c>
      <c r="E117" s="79">
        <v>62</v>
      </c>
      <c r="F117" s="40" t="s">
        <v>22</v>
      </c>
      <c r="G117" s="78">
        <v>0</v>
      </c>
      <c r="H117" s="78">
        <v>0</v>
      </c>
      <c r="I117" s="78">
        <f t="shared" si="13"/>
        <v>0</v>
      </c>
      <c r="J117" s="78">
        <v>0</v>
      </c>
      <c r="K117" s="80">
        <v>0</v>
      </c>
    </row>
    <row r="118" spans="1:19" ht="13.8" thickBot="1">
      <c r="A118" s="49"/>
      <c r="B118" s="50"/>
      <c r="C118" s="49"/>
      <c r="D118" s="50"/>
      <c r="E118" s="43"/>
      <c r="F118" s="106" t="s">
        <v>23</v>
      </c>
      <c r="G118" s="83">
        <f>SUM(G115)</f>
        <v>0</v>
      </c>
      <c r="H118" s="83">
        <f>SUM(H115)</f>
        <v>0</v>
      </c>
      <c r="I118" s="83">
        <f t="shared" si="13"/>
        <v>0</v>
      </c>
      <c r="J118" s="83">
        <f>SUM(J115)</f>
        <v>0</v>
      </c>
      <c r="K118" s="51">
        <v>0</v>
      </c>
    </row>
    <row r="119" spans="1:19" ht="13.8" thickTop="1">
      <c r="A119" s="22"/>
      <c r="B119" s="23"/>
      <c r="C119" s="22"/>
      <c r="D119" s="23"/>
      <c r="E119" s="24"/>
      <c r="F119" s="23"/>
      <c r="J119" s="12"/>
      <c r="K119" s="13"/>
    </row>
    <row r="120" spans="1:19" s="70" customFormat="1">
      <c r="A120" s="7" t="s">
        <v>32</v>
      </c>
      <c r="B120" s="8" t="s">
        <v>36</v>
      </c>
      <c r="C120" s="7" t="s">
        <v>14</v>
      </c>
      <c r="D120" s="8" t="s">
        <v>37</v>
      </c>
      <c r="E120" s="9">
        <v>51</v>
      </c>
      <c r="F120" s="8" t="s">
        <v>17</v>
      </c>
      <c r="G120" s="10">
        <v>0</v>
      </c>
      <c r="H120" s="10">
        <v>0</v>
      </c>
      <c r="I120" s="10">
        <f t="shared" ref="I120:I125" si="14">SUM(G120:H120)</f>
        <v>0</v>
      </c>
      <c r="J120" s="10">
        <v>0</v>
      </c>
      <c r="K120" s="11">
        <v>0</v>
      </c>
      <c r="L120" s="69"/>
      <c r="M120" s="69"/>
      <c r="N120" s="69"/>
      <c r="O120" s="69"/>
      <c r="P120" s="69"/>
      <c r="Q120" s="69"/>
      <c r="R120" s="69"/>
      <c r="S120" s="69"/>
    </row>
    <row r="121" spans="1:19">
      <c r="A121" s="12" t="s">
        <v>32</v>
      </c>
      <c r="B121" s="13" t="s">
        <v>36</v>
      </c>
      <c r="C121" s="12" t="s">
        <v>14</v>
      </c>
      <c r="D121" s="13" t="s">
        <v>37</v>
      </c>
      <c r="E121" s="14">
        <v>54</v>
      </c>
      <c r="F121" s="13" t="s">
        <v>18</v>
      </c>
      <c r="G121" s="15">
        <v>0</v>
      </c>
      <c r="H121" s="15">
        <v>0</v>
      </c>
      <c r="I121" s="15">
        <f t="shared" si="14"/>
        <v>0</v>
      </c>
      <c r="J121" s="15">
        <v>0</v>
      </c>
      <c r="K121" s="16">
        <v>0</v>
      </c>
    </row>
    <row r="122" spans="1:19" s="32" customFormat="1">
      <c r="A122" s="12" t="s">
        <v>32</v>
      </c>
      <c r="B122" s="13" t="s">
        <v>36</v>
      </c>
      <c r="C122" s="12" t="s">
        <v>14</v>
      </c>
      <c r="D122" s="13" t="s">
        <v>37</v>
      </c>
      <c r="E122" s="14">
        <v>55</v>
      </c>
      <c r="F122" s="13" t="s">
        <v>19</v>
      </c>
      <c r="G122" s="15">
        <v>0</v>
      </c>
      <c r="H122" s="15">
        <v>0</v>
      </c>
      <c r="I122" s="15">
        <f t="shared" si="14"/>
        <v>0</v>
      </c>
      <c r="J122" s="15">
        <v>0</v>
      </c>
      <c r="K122" s="16">
        <v>0</v>
      </c>
    </row>
    <row r="123" spans="1:19" s="32" customFormat="1">
      <c r="A123" s="12" t="s">
        <v>32</v>
      </c>
      <c r="B123" s="13" t="s">
        <v>36</v>
      </c>
      <c r="C123" s="12" t="s">
        <v>14</v>
      </c>
      <c r="D123" s="13" t="s">
        <v>37</v>
      </c>
      <c r="E123" s="14">
        <v>56</v>
      </c>
      <c r="F123" s="13" t="s">
        <v>20</v>
      </c>
      <c r="G123" s="15">
        <v>0</v>
      </c>
      <c r="H123" s="15">
        <v>0</v>
      </c>
      <c r="I123" s="15">
        <f t="shared" si="14"/>
        <v>0</v>
      </c>
      <c r="J123" s="15">
        <v>0</v>
      </c>
      <c r="K123" s="16">
        <v>0</v>
      </c>
    </row>
    <row r="124" spans="1:19" s="32" customFormat="1">
      <c r="A124" s="12" t="s">
        <v>32</v>
      </c>
      <c r="B124" s="13" t="s">
        <v>36</v>
      </c>
      <c r="C124" s="12" t="s">
        <v>14</v>
      </c>
      <c r="D124" s="13" t="s">
        <v>37</v>
      </c>
      <c r="E124" s="14">
        <v>61</v>
      </c>
      <c r="F124" s="13" t="s">
        <v>21</v>
      </c>
      <c r="G124" s="15">
        <v>0</v>
      </c>
      <c r="H124" s="15">
        <v>0</v>
      </c>
      <c r="I124" s="15">
        <f t="shared" si="14"/>
        <v>0</v>
      </c>
      <c r="J124" s="15">
        <v>0</v>
      </c>
      <c r="K124" s="16">
        <v>0</v>
      </c>
    </row>
    <row r="125" spans="1:19" s="32" customFormat="1">
      <c r="A125" s="17" t="s">
        <v>32</v>
      </c>
      <c r="B125" s="18" t="s">
        <v>36</v>
      </c>
      <c r="C125" s="17" t="s">
        <v>14</v>
      </c>
      <c r="D125" s="18" t="s">
        <v>37</v>
      </c>
      <c r="E125" s="19">
        <v>62</v>
      </c>
      <c r="F125" s="18" t="s">
        <v>22</v>
      </c>
      <c r="G125" s="20">
        <v>0</v>
      </c>
      <c r="H125" s="20">
        <v>0</v>
      </c>
      <c r="I125" s="20">
        <f t="shared" si="14"/>
        <v>0</v>
      </c>
      <c r="J125" s="20">
        <v>0</v>
      </c>
      <c r="K125" s="21">
        <v>0</v>
      </c>
    </row>
    <row r="126" spans="1:19" s="32" customFormat="1" ht="13.8" thickBot="1">
      <c r="A126" s="108"/>
      <c r="B126" s="109"/>
      <c r="C126" s="108"/>
      <c r="D126" s="109"/>
      <c r="E126" s="25"/>
      <c r="F126" s="61" t="s">
        <v>23</v>
      </c>
      <c r="G126" s="26">
        <f>SUM(G120:G125)</f>
        <v>0</v>
      </c>
      <c r="H126" s="26">
        <f>SUM(H120:H125)</f>
        <v>0</v>
      </c>
      <c r="I126" s="26">
        <f>SUM(I120:I125)</f>
        <v>0</v>
      </c>
      <c r="J126" s="26">
        <f>SUM(J120:J125)</f>
        <v>0</v>
      </c>
      <c r="K126" s="27">
        <v>0</v>
      </c>
    </row>
    <row r="127" spans="1:19" s="32" customFormat="1" ht="13.8" thickTop="1">
      <c r="A127" s="22"/>
      <c r="B127" s="23"/>
      <c r="C127" s="28"/>
      <c r="D127" s="23"/>
      <c r="E127" s="24"/>
      <c r="F127" s="23"/>
      <c r="G127" s="1"/>
      <c r="H127" s="1"/>
      <c r="I127" s="1"/>
      <c r="J127" s="12"/>
      <c r="K127" s="13"/>
    </row>
    <row r="128" spans="1:19" s="110" customFormat="1">
      <c r="A128" s="7" t="s">
        <v>32</v>
      </c>
      <c r="B128" s="8" t="s">
        <v>36</v>
      </c>
      <c r="C128" s="7" t="s">
        <v>24</v>
      </c>
      <c r="D128" s="8" t="s">
        <v>38</v>
      </c>
      <c r="E128" s="9">
        <v>51</v>
      </c>
      <c r="F128" s="8" t="s">
        <v>17</v>
      </c>
      <c r="G128" s="10">
        <v>0</v>
      </c>
      <c r="H128" s="10">
        <v>0</v>
      </c>
      <c r="I128" s="10">
        <f t="shared" ref="I128:I133" si="15">SUM(G128:H128)</f>
        <v>0</v>
      </c>
      <c r="J128" s="10">
        <v>0</v>
      </c>
      <c r="K128" s="11">
        <v>0</v>
      </c>
    </row>
    <row r="129" spans="1:19" s="32" customFormat="1">
      <c r="A129" s="12" t="s">
        <v>32</v>
      </c>
      <c r="B129" s="13" t="s">
        <v>36</v>
      </c>
      <c r="C129" s="12" t="s">
        <v>24</v>
      </c>
      <c r="D129" s="13" t="s">
        <v>38</v>
      </c>
      <c r="E129" s="14">
        <v>54</v>
      </c>
      <c r="F129" s="13" t="s">
        <v>18</v>
      </c>
      <c r="G129" s="15">
        <v>0</v>
      </c>
      <c r="H129" s="15">
        <v>0</v>
      </c>
      <c r="I129" s="15">
        <f t="shared" si="15"/>
        <v>0</v>
      </c>
      <c r="J129" s="15">
        <v>0</v>
      </c>
      <c r="K129" s="16">
        <v>0</v>
      </c>
    </row>
    <row r="130" spans="1:19" s="32" customFormat="1">
      <c r="A130" s="12" t="s">
        <v>32</v>
      </c>
      <c r="B130" s="13" t="s">
        <v>36</v>
      </c>
      <c r="C130" s="12" t="s">
        <v>24</v>
      </c>
      <c r="D130" s="13" t="s">
        <v>38</v>
      </c>
      <c r="E130" s="14">
        <v>55</v>
      </c>
      <c r="F130" s="13" t="s">
        <v>19</v>
      </c>
      <c r="G130" s="15">
        <v>0</v>
      </c>
      <c r="H130" s="15">
        <v>0</v>
      </c>
      <c r="I130" s="15">
        <f t="shared" si="15"/>
        <v>0</v>
      </c>
      <c r="J130" s="15">
        <v>0</v>
      </c>
      <c r="K130" s="16">
        <v>0</v>
      </c>
    </row>
    <row r="131" spans="1:19" s="32" customFormat="1">
      <c r="A131" s="12" t="s">
        <v>32</v>
      </c>
      <c r="B131" s="13" t="s">
        <v>36</v>
      </c>
      <c r="C131" s="12" t="s">
        <v>24</v>
      </c>
      <c r="D131" s="13" t="s">
        <v>38</v>
      </c>
      <c r="E131" s="14">
        <v>56</v>
      </c>
      <c r="F131" s="13" t="s">
        <v>20</v>
      </c>
      <c r="G131" s="15">
        <v>0</v>
      </c>
      <c r="H131" s="15">
        <v>0</v>
      </c>
      <c r="I131" s="15">
        <f t="shared" si="15"/>
        <v>0</v>
      </c>
      <c r="J131" s="15">
        <v>0</v>
      </c>
      <c r="K131" s="16">
        <v>0</v>
      </c>
    </row>
    <row r="132" spans="1:19" s="32" customFormat="1">
      <c r="A132" s="12" t="s">
        <v>32</v>
      </c>
      <c r="B132" s="13" t="s">
        <v>36</v>
      </c>
      <c r="C132" s="12" t="s">
        <v>24</v>
      </c>
      <c r="D132" s="13" t="s">
        <v>38</v>
      </c>
      <c r="E132" s="14">
        <v>61</v>
      </c>
      <c r="F132" s="13" t="s">
        <v>21</v>
      </c>
      <c r="G132" s="15">
        <v>0</v>
      </c>
      <c r="H132" s="15">
        <v>0</v>
      </c>
      <c r="I132" s="15">
        <f t="shared" si="15"/>
        <v>0</v>
      </c>
      <c r="J132" s="15">
        <v>0</v>
      </c>
      <c r="K132" s="16">
        <v>0</v>
      </c>
    </row>
    <row r="133" spans="1:19" s="32" customFormat="1">
      <c r="A133" s="17" t="s">
        <v>32</v>
      </c>
      <c r="B133" s="18" t="s">
        <v>36</v>
      </c>
      <c r="C133" s="17" t="s">
        <v>24</v>
      </c>
      <c r="D133" s="18" t="s">
        <v>38</v>
      </c>
      <c r="E133" s="19">
        <v>62</v>
      </c>
      <c r="F133" s="18" t="s">
        <v>22</v>
      </c>
      <c r="G133" s="20">
        <v>0</v>
      </c>
      <c r="H133" s="20">
        <v>0</v>
      </c>
      <c r="I133" s="20">
        <f t="shared" si="15"/>
        <v>0</v>
      </c>
      <c r="J133" s="20">
        <v>0</v>
      </c>
      <c r="K133" s="21">
        <v>0</v>
      </c>
    </row>
    <row r="134" spans="1:19" s="32" customFormat="1" ht="13.8" thickBot="1">
      <c r="A134" s="108"/>
      <c r="B134" s="109"/>
      <c r="C134" s="108"/>
      <c r="D134" s="109"/>
      <c r="E134" s="25"/>
      <c r="F134" s="61" t="s">
        <v>23</v>
      </c>
      <c r="G134" s="26">
        <f>SUM(G128:G133)</f>
        <v>0</v>
      </c>
      <c r="H134" s="26">
        <f>SUM(H128:H133)</f>
        <v>0</v>
      </c>
      <c r="I134" s="26">
        <f>SUM(I128:I133)</f>
        <v>0</v>
      </c>
      <c r="J134" s="26">
        <f>SUM(J128:J133)</f>
        <v>0</v>
      </c>
      <c r="K134" s="27">
        <v>0</v>
      </c>
    </row>
    <row r="135" spans="1:19" s="32" customFormat="1" ht="13.8" thickTop="1">
      <c r="A135" s="22"/>
      <c r="B135" s="23"/>
      <c r="C135" s="22"/>
      <c r="D135" s="23"/>
      <c r="E135" s="24"/>
      <c r="F135" s="23"/>
      <c r="G135" s="1"/>
      <c r="H135" s="1"/>
      <c r="I135" s="1"/>
      <c r="J135" s="1"/>
      <c r="K135" s="29"/>
    </row>
    <row r="136" spans="1:19" s="70" customFormat="1">
      <c r="A136" s="7" t="s">
        <v>32</v>
      </c>
      <c r="B136" s="8" t="s">
        <v>36</v>
      </c>
      <c r="C136" s="7" t="s">
        <v>30</v>
      </c>
      <c r="D136" s="8" t="s">
        <v>37</v>
      </c>
      <c r="E136" s="9">
        <v>51</v>
      </c>
      <c r="F136" s="8" t="s">
        <v>17</v>
      </c>
      <c r="G136" s="10">
        <v>0</v>
      </c>
      <c r="H136" s="10">
        <v>0</v>
      </c>
      <c r="I136" s="10">
        <f t="shared" ref="I136:I141" si="16">SUM(G136:H136)</f>
        <v>0</v>
      </c>
      <c r="J136" s="10">
        <v>0</v>
      </c>
      <c r="K136" s="11">
        <v>0</v>
      </c>
      <c r="L136" s="69"/>
      <c r="M136" s="69"/>
      <c r="N136" s="69"/>
      <c r="O136" s="69"/>
      <c r="P136" s="69"/>
      <c r="Q136" s="69"/>
      <c r="R136" s="69"/>
      <c r="S136" s="69"/>
    </row>
    <row r="137" spans="1:19">
      <c r="A137" s="12" t="s">
        <v>32</v>
      </c>
      <c r="B137" s="13" t="s">
        <v>36</v>
      </c>
      <c r="C137" s="12" t="s">
        <v>30</v>
      </c>
      <c r="D137" s="13" t="s">
        <v>37</v>
      </c>
      <c r="E137" s="14">
        <v>54</v>
      </c>
      <c r="F137" s="13" t="s">
        <v>18</v>
      </c>
      <c r="G137" s="15">
        <v>0</v>
      </c>
      <c r="H137" s="15">
        <v>0</v>
      </c>
      <c r="I137" s="15">
        <f t="shared" si="16"/>
        <v>0</v>
      </c>
      <c r="J137" s="15">
        <v>0</v>
      </c>
      <c r="K137" s="16">
        <v>0</v>
      </c>
    </row>
    <row r="138" spans="1:19">
      <c r="A138" s="12" t="s">
        <v>32</v>
      </c>
      <c r="B138" s="13" t="s">
        <v>36</v>
      </c>
      <c r="C138" s="12" t="s">
        <v>30</v>
      </c>
      <c r="D138" s="13" t="s">
        <v>37</v>
      </c>
      <c r="E138" s="14">
        <v>55</v>
      </c>
      <c r="F138" s="13" t="s">
        <v>19</v>
      </c>
      <c r="G138" s="15">
        <v>0</v>
      </c>
      <c r="H138" s="15">
        <v>0</v>
      </c>
      <c r="I138" s="15">
        <f t="shared" si="16"/>
        <v>0</v>
      </c>
      <c r="J138" s="15">
        <v>0</v>
      </c>
      <c r="K138" s="16">
        <v>0</v>
      </c>
    </row>
    <row r="139" spans="1:19">
      <c r="A139" s="12" t="s">
        <v>32</v>
      </c>
      <c r="B139" s="13" t="s">
        <v>36</v>
      </c>
      <c r="C139" s="12" t="s">
        <v>30</v>
      </c>
      <c r="D139" s="13" t="s">
        <v>37</v>
      </c>
      <c r="E139" s="14">
        <v>56</v>
      </c>
      <c r="F139" s="13" t="s">
        <v>20</v>
      </c>
      <c r="G139" s="15">
        <v>0</v>
      </c>
      <c r="H139" s="15">
        <v>0</v>
      </c>
      <c r="I139" s="15">
        <f t="shared" si="16"/>
        <v>0</v>
      </c>
      <c r="J139" s="15">
        <v>0</v>
      </c>
      <c r="K139" s="16">
        <v>0</v>
      </c>
    </row>
    <row r="140" spans="1:19">
      <c r="A140" s="12" t="s">
        <v>32</v>
      </c>
      <c r="B140" s="13" t="s">
        <v>36</v>
      </c>
      <c r="C140" s="12" t="s">
        <v>30</v>
      </c>
      <c r="D140" s="13" t="s">
        <v>37</v>
      </c>
      <c r="E140" s="14">
        <v>61</v>
      </c>
      <c r="F140" s="13" t="s">
        <v>21</v>
      </c>
      <c r="G140" s="15">
        <v>0</v>
      </c>
      <c r="H140" s="15">
        <v>0</v>
      </c>
      <c r="I140" s="15">
        <f t="shared" si="16"/>
        <v>0</v>
      </c>
      <c r="J140" s="15">
        <v>0</v>
      </c>
      <c r="K140" s="16">
        <v>0</v>
      </c>
    </row>
    <row r="141" spans="1:19">
      <c r="A141" s="17" t="s">
        <v>32</v>
      </c>
      <c r="B141" s="18" t="s">
        <v>36</v>
      </c>
      <c r="C141" s="17" t="s">
        <v>30</v>
      </c>
      <c r="D141" s="18" t="s">
        <v>37</v>
      </c>
      <c r="E141" s="19">
        <v>62</v>
      </c>
      <c r="F141" s="18" t="s">
        <v>22</v>
      </c>
      <c r="G141" s="20">
        <v>0</v>
      </c>
      <c r="H141" s="20">
        <v>0</v>
      </c>
      <c r="I141" s="20">
        <f t="shared" si="16"/>
        <v>0</v>
      </c>
      <c r="J141" s="20">
        <v>0</v>
      </c>
      <c r="K141" s="21">
        <v>0</v>
      </c>
    </row>
    <row r="142" spans="1:19" ht="13.8" thickBot="1">
      <c r="A142" s="108"/>
      <c r="B142" s="109"/>
      <c r="C142" s="108"/>
      <c r="D142" s="109"/>
      <c r="E142" s="25"/>
      <c r="F142" s="61" t="s">
        <v>23</v>
      </c>
      <c r="G142" s="26">
        <f>SUM(G136:G141)</f>
        <v>0</v>
      </c>
      <c r="H142" s="26">
        <f>SUM(H136:H141)</f>
        <v>0</v>
      </c>
      <c r="I142" s="26">
        <f>SUM(I136:I141)</f>
        <v>0</v>
      </c>
      <c r="J142" s="26">
        <f>SUM(J136:J141)</f>
        <v>0</v>
      </c>
      <c r="K142" s="27">
        <v>0</v>
      </c>
    </row>
    <row r="143" spans="1:19" ht="13.8" thickTop="1">
      <c r="A143" s="22"/>
      <c r="B143" s="23"/>
      <c r="C143" s="28"/>
      <c r="D143" s="23"/>
      <c r="E143" s="24"/>
      <c r="F143" s="23"/>
      <c r="G143" s="32"/>
      <c r="H143" s="32"/>
      <c r="I143" s="32"/>
      <c r="J143" s="32"/>
      <c r="K143" s="31"/>
    </row>
    <row r="144" spans="1:19" s="70" customFormat="1">
      <c r="A144" s="7" t="s">
        <v>32</v>
      </c>
      <c r="B144" s="8" t="s">
        <v>36</v>
      </c>
      <c r="C144" s="7" t="s">
        <v>32</v>
      </c>
      <c r="D144" s="8" t="s">
        <v>38</v>
      </c>
      <c r="E144" s="9">
        <v>51</v>
      </c>
      <c r="F144" s="8" t="s">
        <v>17</v>
      </c>
      <c r="G144" s="10">
        <v>0</v>
      </c>
      <c r="H144" s="10">
        <v>0</v>
      </c>
      <c r="I144" s="10">
        <f t="shared" ref="I144:I149" si="17">SUM(G144:H144)</f>
        <v>0</v>
      </c>
      <c r="J144" s="10">
        <v>0</v>
      </c>
      <c r="K144" s="11">
        <v>0</v>
      </c>
      <c r="L144" s="69"/>
      <c r="M144" s="69"/>
      <c r="N144" s="69"/>
      <c r="O144" s="69"/>
      <c r="P144" s="69"/>
      <c r="Q144" s="69"/>
      <c r="R144" s="69"/>
      <c r="S144" s="69"/>
    </row>
    <row r="145" spans="1:19">
      <c r="A145" s="12" t="s">
        <v>32</v>
      </c>
      <c r="B145" s="13" t="s">
        <v>36</v>
      </c>
      <c r="C145" s="12" t="s">
        <v>32</v>
      </c>
      <c r="D145" s="13" t="s">
        <v>38</v>
      </c>
      <c r="E145" s="14">
        <v>54</v>
      </c>
      <c r="F145" s="13" t="s">
        <v>18</v>
      </c>
      <c r="G145" s="15">
        <v>0</v>
      </c>
      <c r="H145" s="15">
        <v>0</v>
      </c>
      <c r="I145" s="15">
        <f t="shared" si="17"/>
        <v>0</v>
      </c>
      <c r="J145" s="15">
        <v>0</v>
      </c>
      <c r="K145" s="16">
        <v>0</v>
      </c>
    </row>
    <row r="146" spans="1:19">
      <c r="A146" s="12" t="s">
        <v>32</v>
      </c>
      <c r="B146" s="13" t="s">
        <v>36</v>
      </c>
      <c r="C146" s="12" t="s">
        <v>32</v>
      </c>
      <c r="D146" s="13" t="s">
        <v>38</v>
      </c>
      <c r="E146" s="14">
        <v>55</v>
      </c>
      <c r="F146" s="13" t="s">
        <v>19</v>
      </c>
      <c r="G146" s="15">
        <v>0</v>
      </c>
      <c r="H146" s="15">
        <v>0</v>
      </c>
      <c r="I146" s="15">
        <f t="shared" si="17"/>
        <v>0</v>
      </c>
      <c r="J146" s="15">
        <v>0</v>
      </c>
      <c r="K146" s="16">
        <v>0</v>
      </c>
    </row>
    <row r="147" spans="1:19">
      <c r="A147" s="12" t="s">
        <v>32</v>
      </c>
      <c r="B147" s="13" t="s">
        <v>36</v>
      </c>
      <c r="C147" s="12" t="s">
        <v>32</v>
      </c>
      <c r="D147" s="13" t="s">
        <v>38</v>
      </c>
      <c r="E147" s="14">
        <v>56</v>
      </c>
      <c r="F147" s="13" t="s">
        <v>20</v>
      </c>
      <c r="G147" s="15">
        <v>0</v>
      </c>
      <c r="H147" s="15">
        <v>0</v>
      </c>
      <c r="I147" s="15">
        <f t="shared" si="17"/>
        <v>0</v>
      </c>
      <c r="J147" s="15">
        <v>0</v>
      </c>
      <c r="K147" s="16">
        <v>0</v>
      </c>
    </row>
    <row r="148" spans="1:19">
      <c r="A148" s="12" t="s">
        <v>32</v>
      </c>
      <c r="B148" s="13" t="s">
        <v>36</v>
      </c>
      <c r="C148" s="12" t="s">
        <v>32</v>
      </c>
      <c r="D148" s="13" t="s">
        <v>38</v>
      </c>
      <c r="E148" s="14">
        <v>61</v>
      </c>
      <c r="F148" s="13" t="s">
        <v>21</v>
      </c>
      <c r="G148" s="15">
        <v>0</v>
      </c>
      <c r="H148" s="15">
        <v>0</v>
      </c>
      <c r="I148" s="15">
        <f t="shared" si="17"/>
        <v>0</v>
      </c>
      <c r="J148" s="15">
        <v>0</v>
      </c>
      <c r="K148" s="16">
        <v>0</v>
      </c>
    </row>
    <row r="149" spans="1:19">
      <c r="A149" s="17" t="s">
        <v>32</v>
      </c>
      <c r="B149" s="18" t="s">
        <v>36</v>
      </c>
      <c r="C149" s="17" t="s">
        <v>32</v>
      </c>
      <c r="D149" s="18" t="s">
        <v>38</v>
      </c>
      <c r="E149" s="19">
        <v>62</v>
      </c>
      <c r="F149" s="18" t="s">
        <v>22</v>
      </c>
      <c r="G149" s="20">
        <v>0</v>
      </c>
      <c r="H149" s="20">
        <v>0</v>
      </c>
      <c r="I149" s="20">
        <f t="shared" si="17"/>
        <v>0</v>
      </c>
      <c r="J149" s="20">
        <v>0</v>
      </c>
      <c r="K149" s="21">
        <v>0</v>
      </c>
    </row>
    <row r="150" spans="1:19" ht="13.8" thickBot="1">
      <c r="A150" s="108"/>
      <c r="B150" s="109"/>
      <c r="C150" s="108"/>
      <c r="D150" s="109"/>
      <c r="E150" s="25"/>
      <c r="F150" s="61" t="s">
        <v>23</v>
      </c>
      <c r="G150" s="26">
        <f>SUM(G144:G149)</f>
        <v>0</v>
      </c>
      <c r="H150" s="26">
        <f>SUM(H144:H149)</f>
        <v>0</v>
      </c>
      <c r="I150" s="26">
        <f>SUM(I144:I149)</f>
        <v>0</v>
      </c>
      <c r="J150" s="26">
        <f>SUM(J144:J149)</f>
        <v>0</v>
      </c>
      <c r="K150" s="27">
        <v>0</v>
      </c>
    </row>
    <row r="151" spans="1:19" ht="13.8" thickTop="1">
      <c r="A151" s="22"/>
      <c r="B151" s="23"/>
      <c r="C151" s="22"/>
      <c r="D151" s="23"/>
      <c r="E151" s="24"/>
      <c r="F151" s="25"/>
      <c r="G151" s="32"/>
      <c r="H151" s="32"/>
      <c r="I151" s="32"/>
      <c r="J151" s="32"/>
      <c r="K151" s="31"/>
    </row>
    <row r="152" spans="1:19" s="70" customFormat="1">
      <c r="A152" s="7" t="s">
        <v>32</v>
      </c>
      <c r="B152" s="8" t="s">
        <v>36</v>
      </c>
      <c r="C152" s="7" t="s">
        <v>49</v>
      </c>
      <c r="D152" s="8" t="s">
        <v>38</v>
      </c>
      <c r="E152" s="9">
        <v>51</v>
      </c>
      <c r="F152" s="8" t="s">
        <v>17</v>
      </c>
      <c r="G152" s="10">
        <v>0</v>
      </c>
      <c r="H152" s="10">
        <v>0</v>
      </c>
      <c r="I152" s="10">
        <f t="shared" ref="I152:I157" si="18">SUM(G152:H152)</f>
        <v>0</v>
      </c>
      <c r="J152" s="10">
        <v>0</v>
      </c>
      <c r="K152" s="11">
        <v>0</v>
      </c>
      <c r="L152" s="69"/>
      <c r="M152" s="69"/>
      <c r="N152" s="69"/>
      <c r="O152" s="69"/>
      <c r="P152" s="69"/>
      <c r="Q152" s="69"/>
      <c r="R152" s="69"/>
      <c r="S152" s="69"/>
    </row>
    <row r="153" spans="1:19">
      <c r="A153" s="12" t="s">
        <v>32</v>
      </c>
      <c r="B153" s="13" t="s">
        <v>36</v>
      </c>
      <c r="C153" s="12" t="s">
        <v>49</v>
      </c>
      <c r="D153" s="13" t="s">
        <v>38</v>
      </c>
      <c r="E153" s="14">
        <v>54</v>
      </c>
      <c r="F153" s="13" t="s">
        <v>18</v>
      </c>
      <c r="G153" s="15">
        <v>0</v>
      </c>
      <c r="H153" s="15">
        <v>0</v>
      </c>
      <c r="I153" s="15">
        <f t="shared" si="18"/>
        <v>0</v>
      </c>
      <c r="J153" s="15">
        <v>0</v>
      </c>
      <c r="K153" s="16">
        <v>0</v>
      </c>
    </row>
    <row r="154" spans="1:19">
      <c r="A154" s="12" t="s">
        <v>32</v>
      </c>
      <c r="B154" s="13" t="s">
        <v>36</v>
      </c>
      <c r="C154" s="12" t="s">
        <v>49</v>
      </c>
      <c r="D154" s="13" t="s">
        <v>38</v>
      </c>
      <c r="E154" s="14">
        <v>55</v>
      </c>
      <c r="F154" s="13" t="s">
        <v>19</v>
      </c>
      <c r="G154" s="15">
        <v>0</v>
      </c>
      <c r="H154" s="15">
        <v>0</v>
      </c>
      <c r="I154" s="15">
        <f t="shared" si="18"/>
        <v>0</v>
      </c>
      <c r="J154" s="15">
        <v>0</v>
      </c>
      <c r="K154" s="16">
        <v>0</v>
      </c>
    </row>
    <row r="155" spans="1:19">
      <c r="A155" s="12" t="s">
        <v>32</v>
      </c>
      <c r="B155" s="13" t="s">
        <v>36</v>
      </c>
      <c r="C155" s="12" t="s">
        <v>49</v>
      </c>
      <c r="D155" s="13" t="s">
        <v>38</v>
      </c>
      <c r="E155" s="14">
        <v>56</v>
      </c>
      <c r="F155" s="13" t="s">
        <v>20</v>
      </c>
      <c r="G155" s="15">
        <v>0</v>
      </c>
      <c r="H155" s="15">
        <v>0</v>
      </c>
      <c r="I155" s="15">
        <f t="shared" si="18"/>
        <v>0</v>
      </c>
      <c r="J155" s="15">
        <v>0</v>
      </c>
      <c r="K155" s="16">
        <v>0</v>
      </c>
    </row>
    <row r="156" spans="1:19">
      <c r="A156" s="12" t="s">
        <v>32</v>
      </c>
      <c r="B156" s="13" t="s">
        <v>36</v>
      </c>
      <c r="C156" s="12" t="s">
        <v>49</v>
      </c>
      <c r="D156" s="13" t="s">
        <v>38</v>
      </c>
      <c r="E156" s="14">
        <v>61</v>
      </c>
      <c r="F156" s="13" t="s">
        <v>21</v>
      </c>
      <c r="G156" s="15">
        <v>0</v>
      </c>
      <c r="H156" s="15">
        <v>0</v>
      </c>
      <c r="I156" s="15">
        <f t="shared" si="18"/>
        <v>0</v>
      </c>
      <c r="J156" s="15">
        <v>0</v>
      </c>
      <c r="K156" s="16">
        <v>0</v>
      </c>
    </row>
    <row r="157" spans="1:19">
      <c r="A157" s="17" t="s">
        <v>32</v>
      </c>
      <c r="B157" s="18" t="s">
        <v>36</v>
      </c>
      <c r="C157" s="17" t="s">
        <v>49</v>
      </c>
      <c r="D157" s="18" t="s">
        <v>38</v>
      </c>
      <c r="E157" s="19">
        <v>62</v>
      </c>
      <c r="F157" s="18" t="s">
        <v>22</v>
      </c>
      <c r="G157" s="20">
        <v>0</v>
      </c>
      <c r="H157" s="20">
        <v>0</v>
      </c>
      <c r="I157" s="20">
        <f t="shared" si="18"/>
        <v>0</v>
      </c>
      <c r="J157" s="20">
        <v>0</v>
      </c>
      <c r="K157" s="21">
        <v>0</v>
      </c>
    </row>
    <row r="158" spans="1:19" ht="12.75" customHeight="1" thickBot="1">
      <c r="A158" s="108"/>
      <c r="B158" s="109"/>
      <c r="C158" s="108"/>
      <c r="D158" s="109"/>
      <c r="E158" s="25"/>
      <c r="F158" s="61" t="s">
        <v>23</v>
      </c>
      <c r="G158" s="26">
        <f>SUM(G152:G157)</f>
        <v>0</v>
      </c>
      <c r="H158" s="26">
        <f>SUM(H152:H157)</f>
        <v>0</v>
      </c>
      <c r="I158" s="26">
        <f>SUM(I152:I157)</f>
        <v>0</v>
      </c>
      <c r="J158" s="26">
        <f>SUM(J152:J157)</f>
        <v>0</v>
      </c>
      <c r="K158" s="27">
        <v>0</v>
      </c>
    </row>
    <row r="159" spans="1:19" ht="12.75" customHeight="1" thickTop="1">
      <c r="A159" s="22"/>
      <c r="B159" s="23"/>
      <c r="C159" s="22"/>
      <c r="D159" s="23"/>
      <c r="E159" s="24"/>
      <c r="F159" s="25"/>
      <c r="K159" s="29"/>
    </row>
    <row r="160" spans="1:19" s="70" customFormat="1">
      <c r="A160" s="34" t="s">
        <v>32</v>
      </c>
      <c r="B160" s="35" t="s">
        <v>36</v>
      </c>
      <c r="C160" s="34"/>
      <c r="D160" s="35" t="s">
        <v>26</v>
      </c>
      <c r="E160" s="76">
        <v>51</v>
      </c>
      <c r="F160" s="35" t="s">
        <v>17</v>
      </c>
      <c r="G160" s="36">
        <f>SUM(G120+G128+G136+G144+G152)</f>
        <v>0</v>
      </c>
      <c r="H160" s="36">
        <f>SUM(H120+H128+H136+H144+H152)</f>
        <v>0</v>
      </c>
      <c r="I160" s="36">
        <f>SUM(I120+I128+I136+I144+I152)</f>
        <v>0</v>
      </c>
      <c r="J160" s="36">
        <f>SUM(J120+J128+J136+J144+J152)</f>
        <v>0</v>
      </c>
      <c r="K160" s="62">
        <f>SUM(K120+K128+K136+K144+K152)</f>
        <v>0</v>
      </c>
      <c r="L160" s="69"/>
      <c r="M160" s="69"/>
      <c r="N160" s="69"/>
      <c r="O160" s="69"/>
      <c r="P160" s="69"/>
      <c r="Q160" s="69"/>
      <c r="R160" s="69"/>
      <c r="S160" s="69"/>
    </row>
    <row r="161" spans="1:19">
      <c r="A161" s="37" t="s">
        <v>32</v>
      </c>
      <c r="B161" s="38" t="s">
        <v>36</v>
      </c>
      <c r="C161" s="37"/>
      <c r="D161" s="38" t="s">
        <v>26</v>
      </c>
      <c r="E161" s="77">
        <v>54</v>
      </c>
      <c r="F161" s="38" t="s">
        <v>18</v>
      </c>
      <c r="G161" s="36">
        <f t="shared" ref="G161:J165" si="19">SUM(G121+G129+G137+G145+G153)</f>
        <v>0</v>
      </c>
      <c r="H161" s="36">
        <f t="shared" si="19"/>
        <v>0</v>
      </c>
      <c r="I161" s="36">
        <f t="shared" si="19"/>
        <v>0</v>
      </c>
      <c r="J161" s="36">
        <f t="shared" si="19"/>
        <v>0</v>
      </c>
      <c r="K161" s="48">
        <f>SUM(K121+K129+K137+K145+K153)</f>
        <v>0</v>
      </c>
    </row>
    <row r="162" spans="1:19">
      <c r="A162" s="37" t="s">
        <v>32</v>
      </c>
      <c r="B162" s="38" t="s">
        <v>36</v>
      </c>
      <c r="C162" s="37"/>
      <c r="D162" s="38" t="s">
        <v>26</v>
      </c>
      <c r="E162" s="77">
        <v>55</v>
      </c>
      <c r="F162" s="38" t="s">
        <v>19</v>
      </c>
      <c r="G162" s="36">
        <f t="shared" si="19"/>
        <v>0</v>
      </c>
      <c r="H162" s="36">
        <f t="shared" si="19"/>
        <v>0</v>
      </c>
      <c r="I162" s="36">
        <f t="shared" si="19"/>
        <v>0</v>
      </c>
      <c r="J162" s="36">
        <f t="shared" si="19"/>
        <v>0</v>
      </c>
      <c r="K162" s="48">
        <f>SUM(K122+K130+K138+K146+K154)</f>
        <v>0</v>
      </c>
    </row>
    <row r="163" spans="1:19">
      <c r="A163" s="37" t="s">
        <v>32</v>
      </c>
      <c r="B163" s="38" t="s">
        <v>36</v>
      </c>
      <c r="C163" s="37"/>
      <c r="D163" s="38" t="s">
        <v>26</v>
      </c>
      <c r="E163" s="77">
        <v>56</v>
      </c>
      <c r="F163" s="38" t="s">
        <v>20</v>
      </c>
      <c r="G163" s="36">
        <f t="shared" si="19"/>
        <v>0</v>
      </c>
      <c r="H163" s="36">
        <f t="shared" si="19"/>
        <v>0</v>
      </c>
      <c r="I163" s="36">
        <f t="shared" si="19"/>
        <v>0</v>
      </c>
      <c r="J163" s="36">
        <f t="shared" si="19"/>
        <v>0</v>
      </c>
      <c r="K163" s="48">
        <f>SUM(K123+K131+K139+K147+K155)</f>
        <v>0</v>
      </c>
    </row>
    <row r="164" spans="1:19">
      <c r="A164" s="37" t="s">
        <v>32</v>
      </c>
      <c r="B164" s="38" t="s">
        <v>36</v>
      </c>
      <c r="C164" s="37"/>
      <c r="D164" s="38" t="s">
        <v>26</v>
      </c>
      <c r="E164" s="77">
        <v>61</v>
      </c>
      <c r="F164" s="38" t="s">
        <v>21</v>
      </c>
      <c r="G164" s="36">
        <f t="shared" si="19"/>
        <v>0</v>
      </c>
      <c r="H164" s="36">
        <f t="shared" si="19"/>
        <v>0</v>
      </c>
      <c r="I164" s="36">
        <f t="shared" si="19"/>
        <v>0</v>
      </c>
      <c r="J164" s="36">
        <f t="shared" si="19"/>
        <v>0</v>
      </c>
      <c r="K164" s="48">
        <f>SUM(K124+K132+K140+K148+K156)</f>
        <v>0</v>
      </c>
    </row>
    <row r="165" spans="1:19">
      <c r="A165" s="39" t="s">
        <v>32</v>
      </c>
      <c r="B165" s="40" t="s">
        <v>36</v>
      </c>
      <c r="C165" s="39"/>
      <c r="D165" s="40" t="s">
        <v>26</v>
      </c>
      <c r="E165" s="79">
        <v>62</v>
      </c>
      <c r="F165" s="40" t="s">
        <v>22</v>
      </c>
      <c r="G165" s="36">
        <f t="shared" si="19"/>
        <v>0</v>
      </c>
      <c r="H165" s="36">
        <f t="shared" si="19"/>
        <v>0</v>
      </c>
      <c r="I165" s="36">
        <f t="shared" si="19"/>
        <v>0</v>
      </c>
      <c r="J165" s="36">
        <f t="shared" si="19"/>
        <v>0</v>
      </c>
      <c r="K165" s="80">
        <f>SUM(K125+K133+K141+K149+K157)</f>
        <v>0</v>
      </c>
    </row>
    <row r="166" spans="1:19" ht="13.8" thickBot="1">
      <c r="A166" s="49"/>
      <c r="B166" s="50"/>
      <c r="C166" s="49"/>
      <c r="D166" s="50"/>
      <c r="E166" s="43"/>
      <c r="F166" s="82" t="s">
        <v>23</v>
      </c>
      <c r="G166" s="83">
        <f>SUM(G160:G165)</f>
        <v>0</v>
      </c>
      <c r="H166" s="83">
        <f>SUM(H160:H165)</f>
        <v>0</v>
      </c>
      <c r="I166" s="83">
        <f>SUM(I160:I165)</f>
        <v>0</v>
      </c>
      <c r="J166" s="83">
        <f>SUM(J160:J165)</f>
        <v>0</v>
      </c>
      <c r="K166" s="51">
        <f>SUM(K160:K165)</f>
        <v>0</v>
      </c>
    </row>
    <row r="167" spans="1:19" ht="13.8" thickTop="1">
      <c r="A167" s="22"/>
      <c r="B167" s="23"/>
      <c r="C167" s="28"/>
      <c r="D167" s="23"/>
      <c r="E167" s="24"/>
      <c r="F167" s="23"/>
      <c r="K167" s="29"/>
    </row>
    <row r="168" spans="1:19" s="70" customFormat="1">
      <c r="A168" s="84" t="s">
        <v>49</v>
      </c>
      <c r="B168" s="85" t="s">
        <v>51</v>
      </c>
      <c r="C168" s="84" t="s">
        <v>14</v>
      </c>
      <c r="D168" s="85" t="s">
        <v>51</v>
      </c>
      <c r="E168" s="86">
        <v>51</v>
      </c>
      <c r="F168" s="85" t="s">
        <v>17</v>
      </c>
      <c r="G168" s="87">
        <v>0</v>
      </c>
      <c r="H168" s="87">
        <v>0</v>
      </c>
      <c r="I168" s="87">
        <f t="shared" ref="I168:I173" si="20">SUM(G168:H168)</f>
        <v>0</v>
      </c>
      <c r="J168" s="87">
        <v>0</v>
      </c>
      <c r="K168" s="88">
        <v>0</v>
      </c>
      <c r="L168" s="69"/>
      <c r="M168" s="69"/>
      <c r="N168" s="69"/>
      <c r="O168" s="69"/>
      <c r="P168" s="69"/>
      <c r="Q168" s="69"/>
      <c r="R168" s="69"/>
      <c r="S168" s="69"/>
    </row>
    <row r="169" spans="1:19">
      <c r="A169" s="89" t="s">
        <v>49</v>
      </c>
      <c r="B169" s="90" t="s">
        <v>51</v>
      </c>
      <c r="C169" s="89" t="s">
        <v>14</v>
      </c>
      <c r="D169" s="90" t="s">
        <v>51</v>
      </c>
      <c r="E169" s="91">
        <v>54</v>
      </c>
      <c r="F169" s="90" t="s">
        <v>18</v>
      </c>
      <c r="G169" s="92">
        <v>0</v>
      </c>
      <c r="H169" s="92">
        <v>0</v>
      </c>
      <c r="I169" s="92">
        <f t="shared" si="20"/>
        <v>0</v>
      </c>
      <c r="J169" s="92">
        <v>0</v>
      </c>
      <c r="K169" s="93">
        <v>0</v>
      </c>
    </row>
    <row r="170" spans="1:19">
      <c r="A170" s="89" t="s">
        <v>49</v>
      </c>
      <c r="B170" s="90" t="s">
        <v>51</v>
      </c>
      <c r="C170" s="89" t="s">
        <v>14</v>
      </c>
      <c r="D170" s="90" t="s">
        <v>51</v>
      </c>
      <c r="E170" s="91">
        <v>55</v>
      </c>
      <c r="F170" s="90" t="s">
        <v>19</v>
      </c>
      <c r="G170" s="92">
        <v>0</v>
      </c>
      <c r="H170" s="92">
        <v>0</v>
      </c>
      <c r="I170" s="92">
        <f t="shared" si="20"/>
        <v>0</v>
      </c>
      <c r="J170" s="92">
        <v>0</v>
      </c>
      <c r="K170" s="93">
        <v>0</v>
      </c>
    </row>
    <row r="171" spans="1:19">
      <c r="A171" s="89" t="s">
        <v>49</v>
      </c>
      <c r="B171" s="90" t="s">
        <v>51</v>
      </c>
      <c r="C171" s="89" t="s">
        <v>14</v>
      </c>
      <c r="D171" s="90" t="s">
        <v>51</v>
      </c>
      <c r="E171" s="91">
        <v>56</v>
      </c>
      <c r="F171" s="90" t="s">
        <v>20</v>
      </c>
      <c r="G171" s="92">
        <v>0</v>
      </c>
      <c r="H171" s="92">
        <v>0</v>
      </c>
      <c r="I171" s="92">
        <f t="shared" si="20"/>
        <v>0</v>
      </c>
      <c r="J171" s="92">
        <v>0</v>
      </c>
      <c r="K171" s="93">
        <v>0</v>
      </c>
    </row>
    <row r="172" spans="1:19">
      <c r="A172" s="89" t="s">
        <v>49</v>
      </c>
      <c r="B172" s="90" t="s">
        <v>51</v>
      </c>
      <c r="C172" s="89" t="s">
        <v>14</v>
      </c>
      <c r="D172" s="90" t="s">
        <v>51</v>
      </c>
      <c r="E172" s="91">
        <v>61</v>
      </c>
      <c r="F172" s="90" t="s">
        <v>21</v>
      </c>
      <c r="G172" s="92">
        <v>0</v>
      </c>
      <c r="H172" s="92">
        <v>0</v>
      </c>
      <c r="I172" s="92">
        <f t="shared" si="20"/>
        <v>0</v>
      </c>
      <c r="J172" s="92">
        <v>0</v>
      </c>
      <c r="K172" s="93">
        <v>0</v>
      </c>
    </row>
    <row r="173" spans="1:19">
      <c r="A173" s="94" t="s">
        <v>49</v>
      </c>
      <c r="B173" s="95" t="s">
        <v>51</v>
      </c>
      <c r="C173" s="94" t="s">
        <v>14</v>
      </c>
      <c r="D173" s="95" t="s">
        <v>51</v>
      </c>
      <c r="E173" s="96">
        <v>62</v>
      </c>
      <c r="F173" s="95" t="s">
        <v>22</v>
      </c>
      <c r="G173" s="97">
        <v>0</v>
      </c>
      <c r="H173" s="97">
        <v>0</v>
      </c>
      <c r="I173" s="97">
        <f t="shared" si="20"/>
        <v>0</v>
      </c>
      <c r="J173" s="97">
        <v>0</v>
      </c>
      <c r="K173" s="98">
        <v>0</v>
      </c>
    </row>
    <row r="174" spans="1:19" ht="13.8" thickBot="1">
      <c r="A174" s="111"/>
      <c r="B174" s="112"/>
      <c r="C174" s="111"/>
      <c r="D174" s="112"/>
      <c r="E174" s="113"/>
      <c r="F174" s="99" t="s">
        <v>23</v>
      </c>
      <c r="G174" s="100">
        <f>SUM(G168:G173)</f>
        <v>0</v>
      </c>
      <c r="H174" s="100">
        <f>SUM(H168:H173)</f>
        <v>0</v>
      </c>
      <c r="I174" s="100">
        <f>SUM(I168:I173)</f>
        <v>0</v>
      </c>
      <c r="J174" s="100">
        <f>SUM(J168:J173)</f>
        <v>0</v>
      </c>
      <c r="K174" s="101">
        <v>0</v>
      </c>
    </row>
    <row r="175" spans="1:19" ht="13.8" thickTop="1">
      <c r="A175" s="22"/>
      <c r="B175" s="23"/>
      <c r="C175" s="22"/>
      <c r="D175" s="23"/>
      <c r="E175" s="24"/>
      <c r="F175" s="25"/>
      <c r="G175" s="59"/>
      <c r="H175" s="59"/>
      <c r="I175" s="59"/>
      <c r="J175" s="59"/>
      <c r="K175" s="60"/>
    </row>
    <row r="176" spans="1:19" s="70" customFormat="1">
      <c r="A176" s="34" t="s">
        <v>49</v>
      </c>
      <c r="B176" s="35" t="s">
        <v>51</v>
      </c>
      <c r="C176" s="34"/>
      <c r="D176" s="35" t="s">
        <v>26</v>
      </c>
      <c r="E176" s="76">
        <v>51</v>
      </c>
      <c r="F176" s="35" t="s">
        <v>17</v>
      </c>
      <c r="G176" s="36">
        <f>SUM(+G168)</f>
        <v>0</v>
      </c>
      <c r="H176" s="36">
        <f>SUM(+H168)</f>
        <v>0</v>
      </c>
      <c r="I176" s="36">
        <f>SUM(+I168)</f>
        <v>0</v>
      </c>
      <c r="J176" s="36">
        <f>SUM(+J168)</f>
        <v>0</v>
      </c>
      <c r="K176" s="62">
        <f>SUM(+K168)</f>
        <v>0</v>
      </c>
      <c r="L176" s="69"/>
      <c r="M176" s="69"/>
      <c r="N176" s="69"/>
      <c r="O176" s="69"/>
      <c r="P176" s="69"/>
      <c r="Q176" s="69"/>
      <c r="R176" s="69"/>
      <c r="S176" s="69"/>
    </row>
    <row r="177" spans="1:19">
      <c r="A177" s="37" t="s">
        <v>49</v>
      </c>
      <c r="B177" s="38" t="s">
        <v>51</v>
      </c>
      <c r="C177" s="37"/>
      <c r="D177" s="38" t="s">
        <v>26</v>
      </c>
      <c r="E177" s="77">
        <v>54</v>
      </c>
      <c r="F177" s="38" t="s">
        <v>18</v>
      </c>
      <c r="G177" s="36">
        <f t="shared" ref="G177:J181" si="21">SUM(+G169)</f>
        <v>0</v>
      </c>
      <c r="H177" s="36">
        <f t="shared" si="21"/>
        <v>0</v>
      </c>
      <c r="I177" s="36">
        <f t="shared" si="21"/>
        <v>0</v>
      </c>
      <c r="J177" s="36">
        <f t="shared" si="21"/>
        <v>0</v>
      </c>
      <c r="K177" s="48">
        <f>SUM(+K169)</f>
        <v>0</v>
      </c>
    </row>
    <row r="178" spans="1:19">
      <c r="A178" s="37" t="s">
        <v>49</v>
      </c>
      <c r="B178" s="38" t="s">
        <v>51</v>
      </c>
      <c r="C178" s="37"/>
      <c r="D178" s="38" t="s">
        <v>26</v>
      </c>
      <c r="E178" s="77">
        <v>55</v>
      </c>
      <c r="F178" s="38" t="s">
        <v>19</v>
      </c>
      <c r="G178" s="36">
        <f t="shared" si="21"/>
        <v>0</v>
      </c>
      <c r="H178" s="36">
        <f t="shared" si="21"/>
        <v>0</v>
      </c>
      <c r="I178" s="36">
        <f t="shared" si="21"/>
        <v>0</v>
      </c>
      <c r="J178" s="36">
        <f t="shared" si="21"/>
        <v>0</v>
      </c>
      <c r="K178" s="48">
        <f>SUM(+K170)</f>
        <v>0</v>
      </c>
    </row>
    <row r="179" spans="1:19">
      <c r="A179" s="37" t="s">
        <v>49</v>
      </c>
      <c r="B179" s="38" t="s">
        <v>51</v>
      </c>
      <c r="C179" s="37"/>
      <c r="D179" s="38" t="s">
        <v>26</v>
      </c>
      <c r="E179" s="77">
        <v>56</v>
      </c>
      <c r="F179" s="38" t="s">
        <v>20</v>
      </c>
      <c r="G179" s="36">
        <f t="shared" si="21"/>
        <v>0</v>
      </c>
      <c r="H179" s="36">
        <f t="shared" si="21"/>
        <v>0</v>
      </c>
      <c r="I179" s="36">
        <f t="shared" si="21"/>
        <v>0</v>
      </c>
      <c r="J179" s="36">
        <f t="shared" si="21"/>
        <v>0</v>
      </c>
      <c r="K179" s="48">
        <f>SUM(+K171)</f>
        <v>0</v>
      </c>
    </row>
    <row r="180" spans="1:19">
      <c r="A180" s="37" t="s">
        <v>49</v>
      </c>
      <c r="B180" s="38" t="s">
        <v>51</v>
      </c>
      <c r="C180" s="37"/>
      <c r="D180" s="38" t="s">
        <v>26</v>
      </c>
      <c r="E180" s="77">
        <v>61</v>
      </c>
      <c r="F180" s="38" t="s">
        <v>21</v>
      </c>
      <c r="G180" s="36">
        <f t="shared" si="21"/>
        <v>0</v>
      </c>
      <c r="H180" s="36">
        <f t="shared" si="21"/>
        <v>0</v>
      </c>
      <c r="I180" s="36">
        <f t="shared" si="21"/>
        <v>0</v>
      </c>
      <c r="J180" s="36">
        <f t="shared" si="21"/>
        <v>0</v>
      </c>
      <c r="K180" s="48">
        <f>SUM(+K172)</f>
        <v>0</v>
      </c>
    </row>
    <row r="181" spans="1:19">
      <c r="A181" s="39" t="s">
        <v>49</v>
      </c>
      <c r="B181" s="40" t="s">
        <v>51</v>
      </c>
      <c r="C181" s="39"/>
      <c r="D181" s="40" t="s">
        <v>26</v>
      </c>
      <c r="E181" s="79">
        <v>62</v>
      </c>
      <c r="F181" s="40" t="s">
        <v>22</v>
      </c>
      <c r="G181" s="36">
        <f t="shared" si="21"/>
        <v>0</v>
      </c>
      <c r="H181" s="36">
        <f t="shared" si="21"/>
        <v>0</v>
      </c>
      <c r="I181" s="36">
        <f t="shared" si="21"/>
        <v>0</v>
      </c>
      <c r="J181" s="36">
        <f t="shared" si="21"/>
        <v>0</v>
      </c>
      <c r="K181" s="80">
        <f>SUM(+K173)</f>
        <v>0</v>
      </c>
    </row>
    <row r="182" spans="1:19" ht="13.8" thickBot="1">
      <c r="A182" s="49"/>
      <c r="B182" s="50"/>
      <c r="C182" s="49"/>
      <c r="D182" s="50"/>
      <c r="E182" s="43"/>
      <c r="F182" s="82" t="s">
        <v>23</v>
      </c>
      <c r="G182" s="83">
        <f>SUM(G168:G181)</f>
        <v>0</v>
      </c>
      <c r="H182" s="83">
        <f>SUM(H168:H181)</f>
        <v>0</v>
      </c>
      <c r="I182" s="83">
        <f>SUM(I168:I181)</f>
        <v>0</v>
      </c>
      <c r="J182" s="83">
        <f>SUM(J168:J181)</f>
        <v>0</v>
      </c>
      <c r="K182" s="51">
        <f>SUM(K176:K181)</f>
        <v>0</v>
      </c>
    </row>
    <row r="183" spans="1:19" ht="13.8" thickTop="1">
      <c r="A183" s="52"/>
      <c r="B183" s="53"/>
      <c r="C183" s="52"/>
      <c r="D183" s="53"/>
      <c r="E183" s="52"/>
      <c r="F183" s="53"/>
      <c r="G183" s="54"/>
      <c r="H183" s="64"/>
      <c r="I183" s="65"/>
      <c r="J183" s="65"/>
      <c r="K183" s="65"/>
    </row>
    <row r="184" spans="1:19">
      <c r="A184" s="34" t="s">
        <v>39</v>
      </c>
      <c r="B184" s="35" t="s">
        <v>40</v>
      </c>
      <c r="C184" s="34"/>
      <c r="D184" s="35" t="s">
        <v>41</v>
      </c>
      <c r="E184" s="76">
        <v>51</v>
      </c>
      <c r="F184" s="35" t="s">
        <v>17</v>
      </c>
      <c r="G184" s="36">
        <f>SUM(G48+G88+G112+G160+G176)</f>
        <v>51886.400000000001</v>
      </c>
      <c r="H184" s="36">
        <f>SUM(H48+H88+H112+H160+H176)</f>
        <v>0</v>
      </c>
      <c r="I184" s="36">
        <f>SUM(I48+I88+I112+I160+I176)</f>
        <v>51886.400000000001</v>
      </c>
      <c r="J184" s="36">
        <f>SUM(J48+J88+J112+J160+J176)</f>
        <v>29873.27</v>
      </c>
      <c r="K184" s="62">
        <f>SUM(J184/I184)</f>
        <v>0.57574374017083474</v>
      </c>
    </row>
    <row r="185" spans="1:19" s="70" customFormat="1">
      <c r="A185" s="37" t="s">
        <v>39</v>
      </c>
      <c r="B185" s="38" t="s">
        <v>40</v>
      </c>
      <c r="C185" s="37"/>
      <c r="D185" s="38" t="s">
        <v>41</v>
      </c>
      <c r="E185" s="77">
        <v>54</v>
      </c>
      <c r="F185" s="38" t="s">
        <v>18</v>
      </c>
      <c r="G185" s="36">
        <f t="shared" ref="G185:J189" si="22">SUM(G49+G89+G113+G161+G177)</f>
        <v>80777.14</v>
      </c>
      <c r="H185" s="36">
        <f t="shared" si="22"/>
        <v>3200</v>
      </c>
      <c r="I185" s="36">
        <f t="shared" si="22"/>
        <v>83977.14</v>
      </c>
      <c r="J185" s="36">
        <f t="shared" si="22"/>
        <v>56556.97</v>
      </c>
      <c r="K185" s="62">
        <f>SUM(J185/I185)</f>
        <v>0.67348054482446063</v>
      </c>
      <c r="L185" s="69"/>
      <c r="M185" s="69"/>
      <c r="N185" s="69"/>
      <c r="O185" s="69"/>
      <c r="P185" s="69"/>
      <c r="Q185" s="69"/>
      <c r="R185" s="69"/>
      <c r="S185" s="69"/>
    </row>
    <row r="186" spans="1:19">
      <c r="A186" s="37" t="s">
        <v>39</v>
      </c>
      <c r="B186" s="38" t="s">
        <v>40</v>
      </c>
      <c r="C186" s="37"/>
      <c r="D186" s="38" t="s">
        <v>41</v>
      </c>
      <c r="E186" s="77">
        <v>55</v>
      </c>
      <c r="F186" s="38" t="s">
        <v>19</v>
      </c>
      <c r="G186" s="36">
        <f t="shared" si="22"/>
        <v>0</v>
      </c>
      <c r="H186" s="36">
        <f t="shared" si="22"/>
        <v>0</v>
      </c>
      <c r="I186" s="36">
        <f t="shared" si="22"/>
        <v>0</v>
      </c>
      <c r="J186" s="36">
        <f t="shared" si="22"/>
        <v>0</v>
      </c>
      <c r="K186" s="48">
        <f>SUM(+K178)</f>
        <v>0</v>
      </c>
    </row>
    <row r="187" spans="1:19">
      <c r="A187" s="37" t="s">
        <v>39</v>
      </c>
      <c r="B187" s="38" t="s">
        <v>40</v>
      </c>
      <c r="C187" s="37"/>
      <c r="D187" s="38" t="s">
        <v>41</v>
      </c>
      <c r="E187" s="77">
        <v>56</v>
      </c>
      <c r="F187" s="38" t="s">
        <v>20</v>
      </c>
      <c r="G187" s="36">
        <f t="shared" si="22"/>
        <v>0</v>
      </c>
      <c r="H187" s="36">
        <f t="shared" si="22"/>
        <v>0</v>
      </c>
      <c r="I187" s="36">
        <f t="shared" si="22"/>
        <v>0</v>
      </c>
      <c r="J187" s="36">
        <f t="shared" si="22"/>
        <v>0</v>
      </c>
      <c r="K187" s="48">
        <f>SUM(+K179)</f>
        <v>0</v>
      </c>
    </row>
    <row r="188" spans="1:19">
      <c r="A188" s="37" t="s">
        <v>39</v>
      </c>
      <c r="B188" s="38" t="s">
        <v>40</v>
      </c>
      <c r="C188" s="37"/>
      <c r="D188" s="38" t="s">
        <v>41</v>
      </c>
      <c r="E188" s="77">
        <v>61</v>
      </c>
      <c r="F188" s="38" t="s">
        <v>21</v>
      </c>
      <c r="G188" s="36">
        <f t="shared" si="22"/>
        <v>72377.14</v>
      </c>
      <c r="H188" s="36">
        <f t="shared" si="22"/>
        <v>-3200</v>
      </c>
      <c r="I188" s="36">
        <f t="shared" si="22"/>
        <v>69177.14</v>
      </c>
      <c r="J188" s="36">
        <f t="shared" si="22"/>
        <v>68621.37</v>
      </c>
      <c r="K188" s="62">
        <f>SUM(J188/I188)</f>
        <v>0.991965987608045</v>
      </c>
    </row>
    <row r="189" spans="1:19">
      <c r="A189" s="39"/>
      <c r="B189" s="40"/>
      <c r="C189" s="39"/>
      <c r="D189" s="40"/>
      <c r="E189" s="79">
        <v>62</v>
      </c>
      <c r="F189" s="40" t="s">
        <v>22</v>
      </c>
      <c r="G189" s="36">
        <f t="shared" si="22"/>
        <v>0</v>
      </c>
      <c r="H189" s="36">
        <f t="shared" si="22"/>
        <v>0</v>
      </c>
      <c r="I189" s="36">
        <f t="shared" si="22"/>
        <v>0</v>
      </c>
      <c r="J189" s="36">
        <f t="shared" si="22"/>
        <v>0</v>
      </c>
      <c r="K189" s="80">
        <f>SUM(+K181)</f>
        <v>0</v>
      </c>
    </row>
    <row r="190" spans="1:19" ht="13.8" thickBot="1">
      <c r="A190" s="49"/>
      <c r="B190" s="50"/>
      <c r="C190" s="49"/>
      <c r="D190" s="50"/>
      <c r="E190" s="43"/>
      <c r="F190" s="82" t="s">
        <v>23</v>
      </c>
      <c r="G190" s="83">
        <f>SUM(G184:G189)</f>
        <v>205040.68</v>
      </c>
      <c r="H190" s="83">
        <f>SUM(H184:H189)</f>
        <v>0</v>
      </c>
      <c r="I190" s="83">
        <f>SUM(I184:I189)</f>
        <v>205040.68</v>
      </c>
      <c r="J190" s="83">
        <f>SUM(J184:J189)</f>
        <v>155051.60999999999</v>
      </c>
      <c r="K190" s="51">
        <f>SUM(J190/I190)</f>
        <v>0.75619925763024187</v>
      </c>
    </row>
    <row r="191" spans="1:19" ht="13.8" thickTop="1">
      <c r="A191" s="52"/>
      <c r="B191" s="53"/>
      <c r="C191" s="52"/>
      <c r="D191" s="53"/>
      <c r="E191" s="33"/>
      <c r="F191" s="30"/>
      <c r="G191" s="66"/>
      <c r="H191" s="66"/>
      <c r="I191" s="66"/>
      <c r="J191" s="66"/>
      <c r="K191" s="67"/>
    </row>
    <row r="192" spans="1:19" ht="26.4">
      <c r="A192" s="218" t="s">
        <v>42</v>
      </c>
      <c r="B192" s="219"/>
      <c r="C192" s="218"/>
      <c r="D192" s="219"/>
      <c r="E192" s="218" t="s">
        <v>7</v>
      </c>
      <c r="F192" s="219"/>
      <c r="G192" s="2" t="s">
        <v>9</v>
      </c>
      <c r="H192" s="2" t="s">
        <v>43</v>
      </c>
      <c r="I192" s="2" t="s">
        <v>11</v>
      </c>
      <c r="J192" s="2" t="s">
        <v>12</v>
      </c>
      <c r="K192" s="2" t="s">
        <v>44</v>
      </c>
    </row>
    <row r="193" spans="1:19" s="70" customFormat="1">
      <c r="A193" s="84" t="s">
        <v>57</v>
      </c>
      <c r="B193" s="85" t="s">
        <v>45</v>
      </c>
      <c r="C193" s="84"/>
      <c r="D193" s="85"/>
      <c r="E193" s="86">
        <v>51</v>
      </c>
      <c r="F193" s="85" t="s">
        <v>17</v>
      </c>
      <c r="G193" s="87">
        <f t="shared" ref="G193:J198" si="23">SUM(G48+G88+G176)</f>
        <v>51886.400000000001</v>
      </c>
      <c r="H193" s="87">
        <f t="shared" si="23"/>
        <v>0</v>
      </c>
      <c r="I193" s="87">
        <f t="shared" si="23"/>
        <v>51886.400000000001</v>
      </c>
      <c r="J193" s="87">
        <f t="shared" si="23"/>
        <v>29873.27</v>
      </c>
      <c r="K193" s="88">
        <f>SUM(J193/I193)</f>
        <v>0.57574374017083474</v>
      </c>
      <c r="L193" s="69"/>
      <c r="M193" s="69"/>
      <c r="N193" s="69"/>
      <c r="O193" s="69"/>
      <c r="P193" s="69"/>
      <c r="Q193" s="69"/>
      <c r="R193" s="69"/>
      <c r="S193" s="69"/>
    </row>
    <row r="194" spans="1:19">
      <c r="A194" s="84" t="s">
        <v>57</v>
      </c>
      <c r="B194" s="90" t="s">
        <v>45</v>
      </c>
      <c r="C194" s="89"/>
      <c r="D194" s="90"/>
      <c r="E194" s="91">
        <v>54</v>
      </c>
      <c r="F194" s="90" t="s">
        <v>18</v>
      </c>
      <c r="G194" s="87">
        <f t="shared" si="23"/>
        <v>80777.14</v>
      </c>
      <c r="H194" s="87">
        <f t="shared" si="23"/>
        <v>3200</v>
      </c>
      <c r="I194" s="87">
        <f t="shared" si="23"/>
        <v>83977.14</v>
      </c>
      <c r="J194" s="87">
        <f t="shared" si="23"/>
        <v>56556.97</v>
      </c>
      <c r="K194" s="93">
        <f t="shared" ref="K194:K199" si="24">SUM(J194/I194)</f>
        <v>0.67348054482446063</v>
      </c>
    </row>
    <row r="195" spans="1:19">
      <c r="A195" s="84" t="s">
        <v>57</v>
      </c>
      <c r="B195" s="90" t="s">
        <v>45</v>
      </c>
      <c r="C195" s="89"/>
      <c r="D195" s="90"/>
      <c r="E195" s="91">
        <v>55</v>
      </c>
      <c r="F195" s="90" t="s">
        <v>19</v>
      </c>
      <c r="G195" s="87">
        <f t="shared" si="23"/>
        <v>0</v>
      </c>
      <c r="H195" s="87">
        <f t="shared" si="23"/>
        <v>0</v>
      </c>
      <c r="I195" s="87">
        <f t="shared" si="23"/>
        <v>0</v>
      </c>
      <c r="J195" s="87">
        <f t="shared" si="23"/>
        <v>0</v>
      </c>
      <c r="K195" s="93">
        <v>0</v>
      </c>
    </row>
    <row r="196" spans="1:19" s="70" customFormat="1">
      <c r="A196" s="84" t="s">
        <v>57</v>
      </c>
      <c r="B196" s="90" t="s">
        <v>45</v>
      </c>
      <c r="C196" s="89"/>
      <c r="D196" s="90"/>
      <c r="E196" s="91">
        <v>56</v>
      </c>
      <c r="F196" s="90" t="s">
        <v>20</v>
      </c>
      <c r="G196" s="87">
        <f t="shared" si="23"/>
        <v>0</v>
      </c>
      <c r="H196" s="87">
        <f t="shared" si="23"/>
        <v>0</v>
      </c>
      <c r="I196" s="87">
        <f t="shared" si="23"/>
        <v>0</v>
      </c>
      <c r="J196" s="87">
        <f t="shared" si="23"/>
        <v>0</v>
      </c>
      <c r="K196" s="93">
        <v>0</v>
      </c>
      <c r="L196" s="69"/>
      <c r="M196" s="69"/>
      <c r="N196" s="69"/>
      <c r="O196" s="69"/>
      <c r="P196" s="69"/>
      <c r="Q196" s="69"/>
      <c r="R196" s="69"/>
      <c r="S196" s="69"/>
    </row>
    <row r="197" spans="1:19">
      <c r="A197" s="84" t="s">
        <v>57</v>
      </c>
      <c r="B197" s="90" t="s">
        <v>45</v>
      </c>
      <c r="C197" s="89"/>
      <c r="D197" s="90"/>
      <c r="E197" s="91">
        <v>61</v>
      </c>
      <c r="F197" s="90" t="s">
        <v>21</v>
      </c>
      <c r="G197" s="87">
        <f t="shared" si="23"/>
        <v>72377.14</v>
      </c>
      <c r="H197" s="87">
        <f t="shared" si="23"/>
        <v>-3200</v>
      </c>
      <c r="I197" s="87">
        <f t="shared" si="23"/>
        <v>69177.14</v>
      </c>
      <c r="J197" s="87">
        <f t="shared" si="23"/>
        <v>68621.37</v>
      </c>
      <c r="K197" s="93">
        <f t="shared" si="24"/>
        <v>0.991965987608045</v>
      </c>
    </row>
    <row r="198" spans="1:19">
      <c r="A198" s="84" t="s">
        <v>57</v>
      </c>
      <c r="B198" s="95" t="s">
        <v>45</v>
      </c>
      <c r="C198" s="94"/>
      <c r="D198" s="95"/>
      <c r="E198" s="96">
        <v>62</v>
      </c>
      <c r="F198" s="95" t="s">
        <v>22</v>
      </c>
      <c r="G198" s="87">
        <f t="shared" si="23"/>
        <v>0</v>
      </c>
      <c r="H198" s="87">
        <f t="shared" si="23"/>
        <v>0</v>
      </c>
      <c r="I198" s="87">
        <f t="shared" si="23"/>
        <v>0</v>
      </c>
      <c r="J198" s="87">
        <f t="shared" si="23"/>
        <v>0</v>
      </c>
      <c r="K198" s="98">
        <v>0</v>
      </c>
    </row>
    <row r="199" spans="1:19" ht="13.8" thickBot="1">
      <c r="A199" s="111"/>
      <c r="B199" s="112"/>
      <c r="C199" s="111"/>
      <c r="D199" s="112"/>
      <c r="E199" s="113"/>
      <c r="F199" s="99" t="s">
        <v>23</v>
      </c>
      <c r="G199" s="100">
        <f>SUM(G193:G198)</f>
        <v>205040.68</v>
      </c>
      <c r="H199" s="100">
        <f>SUM(H193:H198)</f>
        <v>0</v>
      </c>
      <c r="I199" s="100">
        <f>SUM(I193:I198)</f>
        <v>205040.68</v>
      </c>
      <c r="J199" s="100">
        <f>SUM(J193:J198)</f>
        <v>155051.60999999999</v>
      </c>
      <c r="K199" s="101">
        <f t="shared" si="24"/>
        <v>0.75619925763024187</v>
      </c>
    </row>
    <row r="200" spans="1:19" ht="13.8" thickTop="1">
      <c r="A200" s="22"/>
      <c r="B200" s="23"/>
      <c r="C200" s="28"/>
      <c r="D200" s="23"/>
      <c r="E200" s="24"/>
      <c r="F200" s="23"/>
      <c r="K200" s="29"/>
    </row>
    <row r="201" spans="1:19">
      <c r="A201" s="84" t="s">
        <v>32</v>
      </c>
      <c r="B201" s="85" t="s">
        <v>46</v>
      </c>
      <c r="C201" s="84"/>
      <c r="D201" s="85"/>
      <c r="E201" s="86">
        <v>51</v>
      </c>
      <c r="F201" s="85" t="s">
        <v>17</v>
      </c>
      <c r="G201" s="87">
        <f>SUM(G160)</f>
        <v>0</v>
      </c>
      <c r="H201" s="87">
        <f>SUM(H160)</f>
        <v>0</v>
      </c>
      <c r="I201" s="87">
        <f>SUM(I160)</f>
        <v>0</v>
      </c>
      <c r="J201" s="87">
        <f>SUM(J160)</f>
        <v>0</v>
      </c>
      <c r="K201" s="88">
        <v>0</v>
      </c>
    </row>
    <row r="202" spans="1:19">
      <c r="A202" s="89" t="s">
        <v>32</v>
      </c>
      <c r="B202" s="90" t="s">
        <v>46</v>
      </c>
      <c r="C202" s="89"/>
      <c r="D202" s="90"/>
      <c r="E202" s="91">
        <v>54</v>
      </c>
      <c r="F202" s="90" t="s">
        <v>18</v>
      </c>
      <c r="G202" s="87">
        <f t="shared" ref="G202:J206" si="25">SUM(G161)</f>
        <v>0</v>
      </c>
      <c r="H202" s="87">
        <f t="shared" si="25"/>
        <v>0</v>
      </c>
      <c r="I202" s="87">
        <f t="shared" si="25"/>
        <v>0</v>
      </c>
      <c r="J202" s="87">
        <f t="shared" si="25"/>
        <v>0</v>
      </c>
      <c r="K202" s="93">
        <v>0</v>
      </c>
    </row>
    <row r="203" spans="1:19">
      <c r="A203" s="89" t="s">
        <v>32</v>
      </c>
      <c r="B203" s="90" t="s">
        <v>46</v>
      </c>
      <c r="C203" s="89"/>
      <c r="D203" s="90"/>
      <c r="E203" s="91">
        <v>55</v>
      </c>
      <c r="F203" s="90" t="s">
        <v>19</v>
      </c>
      <c r="G203" s="87">
        <f t="shared" si="25"/>
        <v>0</v>
      </c>
      <c r="H203" s="87">
        <f t="shared" si="25"/>
        <v>0</v>
      </c>
      <c r="I203" s="87">
        <f t="shared" si="25"/>
        <v>0</v>
      </c>
      <c r="J203" s="87">
        <f t="shared" si="25"/>
        <v>0</v>
      </c>
      <c r="K203" s="93">
        <v>0</v>
      </c>
    </row>
    <row r="204" spans="1:19" s="70" customFormat="1">
      <c r="A204" s="89" t="s">
        <v>32</v>
      </c>
      <c r="B204" s="90" t="s">
        <v>46</v>
      </c>
      <c r="C204" s="89"/>
      <c r="D204" s="90"/>
      <c r="E204" s="91">
        <v>56</v>
      </c>
      <c r="F204" s="90" t="s">
        <v>20</v>
      </c>
      <c r="G204" s="87">
        <f t="shared" si="25"/>
        <v>0</v>
      </c>
      <c r="H204" s="87">
        <f t="shared" si="25"/>
        <v>0</v>
      </c>
      <c r="I204" s="87">
        <f t="shared" si="25"/>
        <v>0</v>
      </c>
      <c r="J204" s="87">
        <f t="shared" si="25"/>
        <v>0</v>
      </c>
      <c r="K204" s="93">
        <v>0</v>
      </c>
      <c r="L204" s="69"/>
      <c r="M204" s="69"/>
      <c r="N204" s="69"/>
      <c r="O204" s="69"/>
      <c r="P204" s="69"/>
      <c r="Q204" s="69"/>
      <c r="R204" s="69"/>
      <c r="S204" s="69"/>
    </row>
    <row r="205" spans="1:19">
      <c r="A205" s="89" t="s">
        <v>32</v>
      </c>
      <c r="B205" s="90" t="s">
        <v>46</v>
      </c>
      <c r="C205" s="89"/>
      <c r="D205" s="90"/>
      <c r="E205" s="91">
        <v>61</v>
      </c>
      <c r="F205" s="90" t="s">
        <v>21</v>
      </c>
      <c r="G205" s="87">
        <f t="shared" si="25"/>
        <v>0</v>
      </c>
      <c r="H205" s="87">
        <f t="shared" si="25"/>
        <v>0</v>
      </c>
      <c r="I205" s="87">
        <f t="shared" si="25"/>
        <v>0</v>
      </c>
      <c r="J205" s="87">
        <f t="shared" si="25"/>
        <v>0</v>
      </c>
      <c r="K205" s="93">
        <v>0</v>
      </c>
    </row>
    <row r="206" spans="1:19">
      <c r="A206" s="94" t="s">
        <v>32</v>
      </c>
      <c r="B206" s="95" t="s">
        <v>46</v>
      </c>
      <c r="C206" s="94"/>
      <c r="D206" s="95"/>
      <c r="E206" s="96">
        <v>62</v>
      </c>
      <c r="F206" s="95" t="s">
        <v>22</v>
      </c>
      <c r="G206" s="87">
        <f t="shared" si="25"/>
        <v>0</v>
      </c>
      <c r="H206" s="87">
        <f t="shared" si="25"/>
        <v>0</v>
      </c>
      <c r="I206" s="87">
        <f t="shared" si="25"/>
        <v>0</v>
      </c>
      <c r="J206" s="87">
        <f t="shared" si="25"/>
        <v>0</v>
      </c>
      <c r="K206" s="98">
        <v>0</v>
      </c>
    </row>
    <row r="207" spans="1:19" ht="13.8" thickBot="1">
      <c r="A207" s="111"/>
      <c r="B207" s="112"/>
      <c r="C207" s="111"/>
      <c r="D207" s="112"/>
      <c r="E207" s="113"/>
      <c r="F207" s="99" t="s">
        <v>23</v>
      </c>
      <c r="G207" s="100">
        <f>SUM(G201:G206)</f>
        <v>0</v>
      </c>
      <c r="H207" s="100">
        <f>SUM(H201:H206)</f>
        <v>0</v>
      </c>
      <c r="I207" s="100">
        <f>SUM(I201:I206)</f>
        <v>0</v>
      </c>
      <c r="J207" s="100">
        <f>SUM(J201:J206)</f>
        <v>0</v>
      </c>
      <c r="K207" s="101">
        <v>0</v>
      </c>
    </row>
    <row r="208" spans="1:19" ht="13.8" thickTop="1">
      <c r="A208" s="22"/>
      <c r="B208" s="23"/>
      <c r="C208" s="22"/>
      <c r="D208" s="23"/>
      <c r="E208" s="24"/>
      <c r="F208" s="23"/>
      <c r="K208" s="29"/>
    </row>
    <row r="209" spans="1:11">
      <c r="A209" s="45" t="s">
        <v>30</v>
      </c>
      <c r="B209" s="46" t="s">
        <v>47</v>
      </c>
      <c r="C209" s="45"/>
      <c r="D209" s="46"/>
      <c r="E209" s="86">
        <v>51</v>
      </c>
      <c r="F209" s="85" t="s">
        <v>17</v>
      </c>
      <c r="G209" s="10">
        <v>0</v>
      </c>
      <c r="H209" s="10">
        <v>0</v>
      </c>
      <c r="I209" s="10">
        <v>0</v>
      </c>
      <c r="J209" s="10">
        <v>0</v>
      </c>
      <c r="K209" s="93">
        <v>0</v>
      </c>
    </row>
    <row r="210" spans="1:11">
      <c r="A210" s="45" t="s">
        <v>32</v>
      </c>
      <c r="B210" s="46" t="s">
        <v>47</v>
      </c>
      <c r="C210" s="45"/>
      <c r="D210" s="46"/>
      <c r="E210" s="91">
        <v>54</v>
      </c>
      <c r="F210" s="90" t="s">
        <v>18</v>
      </c>
      <c r="G210" s="10">
        <v>0</v>
      </c>
      <c r="H210" s="10">
        <v>0</v>
      </c>
      <c r="I210" s="10">
        <v>0</v>
      </c>
      <c r="J210" s="10">
        <v>0</v>
      </c>
      <c r="K210" s="93">
        <v>0</v>
      </c>
    </row>
    <row r="211" spans="1:11">
      <c r="A211" s="45" t="s">
        <v>49</v>
      </c>
      <c r="B211" s="46" t="s">
        <v>47</v>
      </c>
      <c r="C211" s="45"/>
      <c r="D211" s="46"/>
      <c r="E211" s="91">
        <v>55</v>
      </c>
      <c r="F211" s="90" t="s">
        <v>19</v>
      </c>
      <c r="G211" s="10">
        <v>0</v>
      </c>
      <c r="H211" s="10">
        <v>0</v>
      </c>
      <c r="I211" s="10">
        <v>0</v>
      </c>
      <c r="J211" s="10">
        <v>0</v>
      </c>
      <c r="K211" s="93">
        <v>0</v>
      </c>
    </row>
    <row r="212" spans="1:11">
      <c r="A212" s="45" t="s">
        <v>55</v>
      </c>
      <c r="B212" s="46" t="s">
        <v>47</v>
      </c>
      <c r="C212" s="45"/>
      <c r="D212" s="46"/>
      <c r="E212" s="91">
        <v>56</v>
      </c>
      <c r="F212" s="90" t="s">
        <v>20</v>
      </c>
      <c r="G212" s="15">
        <f>SUM(G115)</f>
        <v>0</v>
      </c>
      <c r="H212" s="15">
        <f>SUM(H115)</f>
        <v>0</v>
      </c>
      <c r="I212" s="15">
        <f>SUM(I115)</f>
        <v>0</v>
      </c>
      <c r="J212" s="15">
        <f>SUM(J115)</f>
        <v>0</v>
      </c>
      <c r="K212" s="93">
        <v>0</v>
      </c>
    </row>
    <row r="213" spans="1:11">
      <c r="A213" s="45" t="s">
        <v>58</v>
      </c>
      <c r="B213" s="46" t="s">
        <v>47</v>
      </c>
      <c r="C213" s="45"/>
      <c r="D213" s="46"/>
      <c r="E213" s="91">
        <v>61</v>
      </c>
      <c r="F213" s="90" t="s">
        <v>21</v>
      </c>
      <c r="G213" s="10">
        <v>0</v>
      </c>
      <c r="H213" s="10">
        <v>0</v>
      </c>
      <c r="I213" s="10">
        <v>0</v>
      </c>
      <c r="J213" s="10">
        <v>0</v>
      </c>
      <c r="K213" s="93">
        <v>0</v>
      </c>
    </row>
    <row r="214" spans="1:11">
      <c r="A214" s="45" t="s">
        <v>59</v>
      </c>
      <c r="B214" s="46" t="s">
        <v>47</v>
      </c>
      <c r="C214" s="45"/>
      <c r="D214" s="46"/>
      <c r="E214" s="96">
        <v>62</v>
      </c>
      <c r="F214" s="95" t="s">
        <v>22</v>
      </c>
      <c r="G214" s="10">
        <v>0</v>
      </c>
      <c r="H214" s="10">
        <v>0</v>
      </c>
      <c r="I214" s="10">
        <v>0</v>
      </c>
      <c r="J214" s="10">
        <v>0</v>
      </c>
      <c r="K214" s="93">
        <v>0</v>
      </c>
    </row>
    <row r="215" spans="1:11" ht="13.8" thickBot="1">
      <c r="A215" s="108"/>
      <c r="B215" s="109"/>
      <c r="C215" s="108"/>
      <c r="D215" s="109"/>
      <c r="E215" s="25"/>
      <c r="F215" s="102" t="s">
        <v>23</v>
      </c>
      <c r="G215" s="26">
        <f>SUM(G209:G214)</f>
        <v>0</v>
      </c>
      <c r="H215" s="26">
        <f>SUM(H209:H214)</f>
        <v>0</v>
      </c>
      <c r="I215" s="26">
        <f>SUM(I209:I214)</f>
        <v>0</v>
      </c>
      <c r="J215" s="26">
        <f>SUM(J209:J214)</f>
        <v>0</v>
      </c>
      <c r="K215" s="118">
        <f>SUM(K209:K214)</f>
        <v>0</v>
      </c>
    </row>
    <row r="216" spans="1:11" ht="13.8" thickTop="1">
      <c r="A216" s="22"/>
      <c r="B216" s="23"/>
      <c r="C216" s="22"/>
      <c r="D216" s="23"/>
      <c r="E216" s="24"/>
      <c r="F216" s="23"/>
      <c r="K216" s="29"/>
    </row>
    <row r="217" spans="1:11">
      <c r="A217" s="34" t="s">
        <v>39</v>
      </c>
      <c r="B217" s="35" t="s">
        <v>48</v>
      </c>
      <c r="C217" s="34"/>
      <c r="D217" s="35"/>
      <c r="E217" s="76">
        <v>51</v>
      </c>
      <c r="F217" s="35" t="s">
        <v>17</v>
      </c>
      <c r="G217" s="36">
        <f>SUM(G193+G201+G209)</f>
        <v>51886.400000000001</v>
      </c>
      <c r="H217" s="36">
        <f>SUM(H193+H201+H209)</f>
        <v>0</v>
      </c>
      <c r="I217" s="36">
        <f>SUM(I193+I201+I209)</f>
        <v>51886.400000000001</v>
      </c>
      <c r="J217" s="36">
        <f>SUM(J193+J201+J209)</f>
        <v>29873.27</v>
      </c>
      <c r="K217" s="48">
        <f t="shared" ref="K217:K223" si="26">SUM(J217/I217)</f>
        <v>0.57574374017083474</v>
      </c>
    </row>
    <row r="218" spans="1:11">
      <c r="A218" s="37" t="s">
        <v>39</v>
      </c>
      <c r="B218" s="38" t="s">
        <v>48</v>
      </c>
      <c r="C218" s="37"/>
      <c r="D218" s="38"/>
      <c r="E218" s="77">
        <v>54</v>
      </c>
      <c r="F218" s="38" t="s">
        <v>18</v>
      </c>
      <c r="G218" s="36">
        <f t="shared" ref="G218:I222" si="27">SUM(G194+G202+G210)</f>
        <v>80777.14</v>
      </c>
      <c r="H218" s="36">
        <f t="shared" si="27"/>
        <v>3200</v>
      </c>
      <c r="I218" s="36">
        <f t="shared" si="27"/>
        <v>83977.14</v>
      </c>
      <c r="J218" s="36">
        <f>SUM(J194+J202+J210)</f>
        <v>56556.97</v>
      </c>
      <c r="K218" s="48">
        <f t="shared" si="26"/>
        <v>0.67348054482446063</v>
      </c>
    </row>
    <row r="219" spans="1:11">
      <c r="A219" s="37" t="s">
        <v>39</v>
      </c>
      <c r="B219" s="38" t="s">
        <v>48</v>
      </c>
      <c r="C219" s="37"/>
      <c r="D219" s="38"/>
      <c r="E219" s="77">
        <v>55</v>
      </c>
      <c r="F219" s="38" t="s">
        <v>19</v>
      </c>
      <c r="G219" s="36">
        <f t="shared" si="27"/>
        <v>0</v>
      </c>
      <c r="H219" s="36">
        <f t="shared" si="27"/>
        <v>0</v>
      </c>
      <c r="I219" s="36">
        <f t="shared" si="27"/>
        <v>0</v>
      </c>
      <c r="J219" s="36">
        <f>SUM(J195+J203+J211)</f>
        <v>0</v>
      </c>
      <c r="K219" s="48">
        <v>0</v>
      </c>
    </row>
    <row r="220" spans="1:11">
      <c r="A220" s="37" t="s">
        <v>39</v>
      </c>
      <c r="B220" s="38" t="s">
        <v>48</v>
      </c>
      <c r="C220" s="37"/>
      <c r="D220" s="38"/>
      <c r="E220" s="77">
        <v>56</v>
      </c>
      <c r="F220" s="38" t="s">
        <v>20</v>
      </c>
      <c r="G220" s="36">
        <f t="shared" si="27"/>
        <v>0</v>
      </c>
      <c r="H220" s="36">
        <f t="shared" si="27"/>
        <v>0</v>
      </c>
      <c r="I220" s="36">
        <f t="shared" si="27"/>
        <v>0</v>
      </c>
      <c r="J220" s="36">
        <f>SUM(J196+J204+J212)</f>
        <v>0</v>
      </c>
      <c r="K220" s="48">
        <v>0</v>
      </c>
    </row>
    <row r="221" spans="1:11">
      <c r="A221" s="37" t="s">
        <v>39</v>
      </c>
      <c r="B221" s="38" t="s">
        <v>48</v>
      </c>
      <c r="C221" s="37"/>
      <c r="D221" s="38"/>
      <c r="E221" s="77">
        <v>61</v>
      </c>
      <c r="F221" s="38" t="s">
        <v>21</v>
      </c>
      <c r="G221" s="36">
        <f t="shared" si="27"/>
        <v>72377.14</v>
      </c>
      <c r="H221" s="36">
        <f t="shared" si="27"/>
        <v>-3200</v>
      </c>
      <c r="I221" s="36">
        <f t="shared" si="27"/>
        <v>69177.14</v>
      </c>
      <c r="J221" s="36">
        <f>SUM(J197+J205+J213)</f>
        <v>68621.37</v>
      </c>
      <c r="K221" s="48">
        <f t="shared" si="26"/>
        <v>0.991965987608045</v>
      </c>
    </row>
    <row r="222" spans="1:11">
      <c r="A222" s="39" t="s">
        <v>39</v>
      </c>
      <c r="B222" s="40" t="s">
        <v>48</v>
      </c>
      <c r="C222" s="39"/>
      <c r="D222" s="40"/>
      <c r="E222" s="79">
        <v>62</v>
      </c>
      <c r="F222" s="40" t="s">
        <v>22</v>
      </c>
      <c r="G222" s="36">
        <f t="shared" si="27"/>
        <v>0</v>
      </c>
      <c r="H222" s="36">
        <f t="shared" si="27"/>
        <v>0</v>
      </c>
      <c r="I222" s="36">
        <f t="shared" si="27"/>
        <v>0</v>
      </c>
      <c r="J222" s="36">
        <f>SUM(J198+J206+J214)</f>
        <v>0</v>
      </c>
      <c r="K222" s="48">
        <v>0</v>
      </c>
    </row>
    <row r="223" spans="1:11" ht="13.8" thickBot="1">
      <c r="A223" s="49"/>
      <c r="B223" s="50"/>
      <c r="C223" s="49"/>
      <c r="D223" s="50"/>
      <c r="E223" s="43" t="s">
        <v>53</v>
      </c>
      <c r="F223" s="82" t="s">
        <v>23</v>
      </c>
      <c r="G223" s="83">
        <f>SUM(G217:G222)</f>
        <v>205040.68</v>
      </c>
      <c r="H223" s="83">
        <f>SUM(H217:H222)</f>
        <v>0</v>
      </c>
      <c r="I223" s="83">
        <f>SUM(I217:I222)</f>
        <v>205040.68</v>
      </c>
      <c r="J223" s="83">
        <f>SUM(J217:J222)</f>
        <v>155051.60999999999</v>
      </c>
      <c r="K223" s="107">
        <f t="shared" si="26"/>
        <v>0.75619925763024187</v>
      </c>
    </row>
    <row r="224" spans="1:11" ht="13.8" thickTop="1">
      <c r="A224" s="52"/>
      <c r="B224" s="53"/>
      <c r="C224" s="53"/>
      <c r="D224" s="53"/>
      <c r="E224" s="54"/>
      <c r="F224" s="53"/>
      <c r="G224" s="55"/>
      <c r="H224" s="55"/>
      <c r="I224" s="55"/>
      <c r="J224" s="55"/>
      <c r="K224" s="68"/>
    </row>
    <row r="225" spans="1:11">
      <c r="A225" s="52"/>
      <c r="B225" s="53"/>
      <c r="C225" s="53"/>
      <c r="D225" s="53"/>
      <c r="E225" s="54"/>
      <c r="F225" s="53"/>
      <c r="G225" s="55"/>
      <c r="H225" s="55"/>
      <c r="I225" s="55"/>
      <c r="J225" s="55"/>
      <c r="K225" s="68"/>
    </row>
    <row r="226" spans="1:11">
      <c r="A226" s="52"/>
      <c r="B226" s="53"/>
      <c r="C226" s="53"/>
      <c r="D226" s="53"/>
      <c r="E226" s="54"/>
      <c r="F226" s="53"/>
      <c r="G226" s="55"/>
      <c r="H226" s="55"/>
      <c r="I226" s="55"/>
      <c r="J226" s="55"/>
      <c r="K226" s="68"/>
    </row>
    <row r="227" spans="1:11">
      <c r="A227" s="52"/>
      <c r="B227" s="53"/>
      <c r="C227" s="53"/>
      <c r="D227" s="53"/>
      <c r="E227" s="54"/>
      <c r="F227" s="53"/>
      <c r="G227" s="55"/>
      <c r="H227" s="55"/>
      <c r="I227" s="55"/>
      <c r="J227" s="55"/>
      <c r="K227" s="68"/>
    </row>
    <row r="228" spans="1:11">
      <c r="A228" s="52"/>
      <c r="B228" s="53"/>
      <c r="C228" s="53"/>
      <c r="D228" s="53"/>
      <c r="E228" s="54"/>
      <c r="F228" s="53"/>
      <c r="G228" s="55"/>
      <c r="H228" s="55"/>
      <c r="I228" s="55"/>
      <c r="J228" s="55"/>
      <c r="K228" s="68"/>
    </row>
    <row r="229" spans="1:11">
      <c r="A229" s="52"/>
      <c r="B229" s="53"/>
      <c r="C229" s="53"/>
      <c r="D229" s="53"/>
      <c r="E229" s="54"/>
      <c r="F229" s="53"/>
      <c r="G229" s="55"/>
      <c r="H229" s="55"/>
      <c r="I229" s="55"/>
      <c r="J229" s="55"/>
      <c r="K229" s="68"/>
    </row>
    <row r="230" spans="1:11">
      <c r="A230" s="52"/>
      <c r="B230" s="53"/>
      <c r="C230" s="53"/>
      <c r="D230" s="53"/>
      <c r="E230" s="54"/>
      <c r="F230" s="53"/>
      <c r="G230" s="55"/>
      <c r="H230" s="55"/>
      <c r="I230" s="55"/>
      <c r="J230" s="55"/>
      <c r="K230" s="68"/>
    </row>
    <row r="231" spans="1:11">
      <c r="A231" s="52"/>
      <c r="B231" s="53"/>
      <c r="C231" s="53"/>
      <c r="D231" s="53"/>
      <c r="E231" s="54"/>
      <c r="F231" s="53"/>
      <c r="G231" s="55"/>
      <c r="H231" s="55"/>
      <c r="I231" s="55"/>
      <c r="J231" s="55"/>
      <c r="K231" s="68"/>
    </row>
    <row r="232" spans="1:11">
      <c r="A232" s="52"/>
      <c r="B232" s="53"/>
      <c r="C232" s="53"/>
      <c r="D232" s="53"/>
      <c r="E232" s="54"/>
      <c r="F232" s="53"/>
      <c r="G232" s="55"/>
      <c r="H232" s="55"/>
      <c r="I232" s="55"/>
      <c r="J232" s="55"/>
      <c r="K232" s="68"/>
    </row>
    <row r="233" spans="1:11">
      <c r="A233" s="52"/>
      <c r="B233" s="53"/>
      <c r="C233" s="53"/>
      <c r="D233" s="53"/>
      <c r="E233" s="54"/>
      <c r="F233" s="53"/>
      <c r="G233" s="55"/>
      <c r="H233" s="55"/>
      <c r="I233" s="55"/>
      <c r="J233" s="55"/>
      <c r="K233" s="68"/>
    </row>
    <row r="234" spans="1:11">
      <c r="A234" s="52"/>
      <c r="B234" s="53"/>
      <c r="C234" s="53"/>
      <c r="D234" s="53"/>
      <c r="E234" s="54"/>
      <c r="F234" s="53"/>
      <c r="G234" s="55"/>
      <c r="H234" s="55"/>
      <c r="I234" s="55"/>
      <c r="J234" s="55"/>
      <c r="K234" s="68"/>
    </row>
    <row r="235" spans="1:11">
      <c r="A235" s="52"/>
      <c r="B235" s="53"/>
      <c r="C235" s="53"/>
      <c r="D235" s="53"/>
      <c r="E235" s="54"/>
      <c r="F235" s="53"/>
      <c r="G235" s="55"/>
      <c r="H235" s="55"/>
      <c r="I235" s="55"/>
      <c r="J235" s="55"/>
      <c r="K235" s="68"/>
    </row>
    <row r="236" spans="1:11">
      <c r="A236" s="52"/>
      <c r="B236" s="53"/>
      <c r="C236" s="53"/>
      <c r="D236" s="53"/>
      <c r="E236" s="54"/>
      <c r="F236" s="53"/>
      <c r="G236" s="55"/>
      <c r="H236" s="55"/>
      <c r="I236" s="55"/>
      <c r="J236" s="55"/>
      <c r="K236" s="68"/>
    </row>
    <row r="237" spans="1:11">
      <c r="A237" s="52"/>
      <c r="B237" s="53"/>
      <c r="C237" s="53"/>
      <c r="D237" s="53"/>
      <c r="E237" s="54"/>
      <c r="F237" s="53"/>
      <c r="G237" s="55"/>
      <c r="H237" s="55"/>
      <c r="I237" s="55"/>
      <c r="J237" s="55"/>
      <c r="K237" s="68"/>
    </row>
    <row r="238" spans="1:11">
      <c r="A238" s="52"/>
      <c r="B238" s="53"/>
      <c r="C238" s="53"/>
      <c r="D238" s="53"/>
      <c r="E238" s="54"/>
      <c r="F238" s="53"/>
      <c r="G238" s="55"/>
      <c r="H238" s="55"/>
      <c r="I238" s="55"/>
      <c r="J238" s="55"/>
      <c r="K238" s="68"/>
    </row>
    <row r="239" spans="1:11">
      <c r="A239" s="52"/>
      <c r="B239" s="53"/>
      <c r="C239" s="53"/>
      <c r="D239" s="53"/>
      <c r="E239" s="54"/>
      <c r="F239" s="53"/>
      <c r="G239" s="55"/>
      <c r="H239" s="55"/>
      <c r="I239" s="55"/>
      <c r="J239" s="55"/>
      <c r="K239" s="68"/>
    </row>
    <row r="240" spans="1:11">
      <c r="A240" s="52"/>
      <c r="B240" s="53"/>
      <c r="C240" s="53"/>
      <c r="D240" s="53"/>
      <c r="E240" s="54"/>
      <c r="F240" s="53"/>
      <c r="G240" s="55"/>
      <c r="H240" s="55"/>
      <c r="I240" s="55"/>
      <c r="J240" s="55"/>
      <c r="K240" s="68"/>
    </row>
    <row r="241" spans="1:11">
      <c r="A241" s="52"/>
      <c r="B241" s="53"/>
      <c r="C241" s="53"/>
      <c r="D241" s="53"/>
      <c r="E241" s="54"/>
      <c r="F241" s="53"/>
      <c r="G241" s="55"/>
      <c r="H241" s="55"/>
      <c r="I241" s="55"/>
      <c r="J241" s="55"/>
      <c r="K241" s="68"/>
    </row>
    <row r="242" spans="1:11">
      <c r="A242" s="52"/>
      <c r="B242" s="53"/>
      <c r="C242" s="53"/>
      <c r="D242" s="53"/>
      <c r="E242" s="54"/>
      <c r="F242" s="53"/>
      <c r="G242" s="55"/>
      <c r="H242" s="55"/>
      <c r="I242" s="55"/>
      <c r="J242" s="55"/>
      <c r="K242" s="68"/>
    </row>
    <row r="243" spans="1:11">
      <c r="A243" s="22"/>
      <c r="B243" s="23"/>
      <c r="C243" s="23"/>
      <c r="D243" s="23"/>
      <c r="E243" s="24"/>
      <c r="F243" s="23"/>
    </row>
    <row r="244" spans="1:11">
      <c r="A244" s="22"/>
      <c r="B244" s="23"/>
      <c r="C244" s="23"/>
      <c r="D244" s="23"/>
      <c r="E244" s="24"/>
      <c r="F244" s="23"/>
    </row>
    <row r="245" spans="1:11">
      <c r="A245" s="22"/>
      <c r="B245" s="23"/>
      <c r="C245" s="23"/>
      <c r="D245" s="23"/>
      <c r="E245" s="24"/>
      <c r="F245" s="23"/>
    </row>
    <row r="246" spans="1:11">
      <c r="A246" s="22"/>
      <c r="B246" s="23"/>
      <c r="C246" s="23"/>
      <c r="D246" s="23"/>
      <c r="E246" s="24"/>
      <c r="F246" s="23"/>
      <c r="H246" s="1" t="s">
        <v>60</v>
      </c>
    </row>
    <row r="247" spans="1:11">
      <c r="A247" s="22"/>
      <c r="B247" s="23"/>
      <c r="C247" s="23"/>
      <c r="D247" s="23"/>
      <c r="E247" s="24"/>
      <c r="F247" s="23"/>
    </row>
    <row r="248" spans="1:11">
      <c r="A248" s="22"/>
      <c r="B248" s="23"/>
      <c r="C248" s="23"/>
      <c r="D248" s="23"/>
      <c r="E248" s="24"/>
      <c r="F248" s="23"/>
    </row>
    <row r="249" spans="1:11">
      <c r="A249" s="22"/>
      <c r="B249" s="23"/>
      <c r="C249" s="23"/>
      <c r="D249" s="23"/>
      <c r="E249" s="24"/>
      <c r="F249" s="23"/>
    </row>
    <row r="250" spans="1:11">
      <c r="A250" s="22"/>
      <c r="B250" s="23"/>
      <c r="C250" s="23"/>
      <c r="D250" s="23"/>
      <c r="E250" s="24"/>
      <c r="F250" s="23"/>
    </row>
    <row r="251" spans="1:11">
      <c r="A251" s="22"/>
      <c r="B251" s="23"/>
      <c r="C251" s="23"/>
      <c r="D251" s="23"/>
      <c r="E251" s="24"/>
      <c r="F251" s="23"/>
    </row>
    <row r="252" spans="1:11">
      <c r="A252" s="22"/>
      <c r="B252" s="23"/>
      <c r="C252" s="23"/>
      <c r="D252" s="23"/>
      <c r="E252" s="24"/>
      <c r="F252" s="23"/>
    </row>
    <row r="253" spans="1:11">
      <c r="A253" s="22"/>
      <c r="B253" s="23"/>
      <c r="C253" s="23"/>
      <c r="D253" s="23"/>
      <c r="E253" s="24"/>
      <c r="F253" s="23"/>
    </row>
    <row r="254" spans="1:11">
      <c r="A254" s="22"/>
      <c r="B254" s="23"/>
      <c r="C254" s="23"/>
      <c r="D254" s="23"/>
      <c r="E254" s="24"/>
      <c r="F254" s="23"/>
    </row>
    <row r="255" spans="1:11">
      <c r="A255" s="22"/>
      <c r="B255" s="23"/>
      <c r="C255" s="23"/>
      <c r="D255" s="23"/>
      <c r="E255" s="24"/>
      <c r="F255" s="23"/>
    </row>
    <row r="256" spans="1:11">
      <c r="A256" s="22"/>
      <c r="B256" s="23"/>
      <c r="C256" s="23"/>
      <c r="D256" s="23"/>
      <c r="E256" s="24"/>
      <c r="F256" s="23"/>
    </row>
    <row r="257" spans="1:6">
      <c r="A257" s="22"/>
      <c r="B257" s="23"/>
      <c r="C257" s="23"/>
      <c r="D257" s="23"/>
      <c r="E257" s="24"/>
      <c r="F257" s="23"/>
    </row>
    <row r="258" spans="1:6">
      <c r="A258" s="22"/>
      <c r="B258" s="23"/>
      <c r="C258" s="23"/>
      <c r="D258" s="23"/>
      <c r="E258" s="24"/>
      <c r="F258" s="23"/>
    </row>
    <row r="259" spans="1:6">
      <c r="A259" s="22"/>
      <c r="B259" s="23"/>
      <c r="C259" s="23"/>
      <c r="D259" s="23"/>
      <c r="E259" s="24"/>
      <c r="F259" s="23"/>
    </row>
    <row r="260" spans="1:6">
      <c r="A260" s="22"/>
      <c r="B260" s="23"/>
      <c r="C260" s="23"/>
      <c r="D260" s="23"/>
      <c r="E260" s="24"/>
      <c r="F260" s="23"/>
    </row>
    <row r="261" spans="1:6">
      <c r="A261" s="22"/>
      <c r="B261" s="23"/>
      <c r="C261" s="23"/>
      <c r="D261" s="23"/>
      <c r="E261" s="24"/>
      <c r="F261" s="23"/>
    </row>
    <row r="262" spans="1:6">
      <c r="A262" s="22"/>
      <c r="B262" s="23"/>
      <c r="C262" s="23"/>
      <c r="D262" s="23"/>
      <c r="E262" s="24"/>
      <c r="F262" s="23"/>
    </row>
    <row r="263" spans="1:6">
      <c r="A263" s="22"/>
      <c r="B263" s="23"/>
      <c r="C263" s="23"/>
      <c r="D263" s="23"/>
      <c r="E263" s="24"/>
      <c r="F263" s="23"/>
    </row>
    <row r="264" spans="1:6">
      <c r="A264" s="22"/>
      <c r="B264" s="23"/>
      <c r="C264" s="23"/>
      <c r="D264" s="23"/>
      <c r="E264" s="24"/>
      <c r="F264" s="23"/>
    </row>
    <row r="265" spans="1:6">
      <c r="A265" s="22"/>
      <c r="B265" s="23"/>
      <c r="C265" s="23"/>
      <c r="D265" s="23"/>
      <c r="E265" s="24"/>
      <c r="F265" s="23"/>
    </row>
    <row r="266" spans="1:6">
      <c r="A266" s="22"/>
      <c r="B266" s="23"/>
      <c r="C266" s="23"/>
      <c r="D266" s="23"/>
      <c r="E266" s="24"/>
      <c r="F266" s="23"/>
    </row>
    <row r="267" spans="1:6">
      <c r="A267" s="22"/>
      <c r="B267" s="23"/>
      <c r="C267" s="23"/>
      <c r="D267" s="23"/>
      <c r="E267" s="24"/>
      <c r="F267" s="23"/>
    </row>
    <row r="268" spans="1:6">
      <c r="A268" s="22"/>
      <c r="B268" s="23"/>
      <c r="C268" s="23"/>
      <c r="D268" s="23"/>
      <c r="E268" s="24"/>
      <c r="F268" s="23"/>
    </row>
    <row r="269" spans="1:6">
      <c r="A269" s="22"/>
      <c r="B269" s="23"/>
      <c r="C269" s="23"/>
      <c r="D269" s="23"/>
      <c r="E269" s="24"/>
      <c r="F269" s="23"/>
    </row>
    <row r="270" spans="1:6">
      <c r="A270" s="22"/>
      <c r="B270" s="23"/>
      <c r="C270" s="23"/>
      <c r="D270" s="23"/>
      <c r="E270" s="24"/>
      <c r="F270" s="23"/>
    </row>
    <row r="271" spans="1:6">
      <c r="A271" s="22"/>
      <c r="B271" s="23"/>
      <c r="C271" s="23"/>
      <c r="D271" s="23"/>
      <c r="E271" s="24"/>
      <c r="F271" s="23"/>
    </row>
    <row r="272" spans="1:6">
      <c r="A272" s="22"/>
      <c r="B272" s="23"/>
      <c r="C272" s="23"/>
      <c r="D272" s="23"/>
      <c r="E272" s="24"/>
      <c r="F272" s="23"/>
    </row>
    <row r="273" spans="1:6">
      <c r="A273" s="22"/>
      <c r="B273" s="23"/>
      <c r="C273" s="23"/>
      <c r="D273" s="23"/>
      <c r="E273" s="24"/>
      <c r="F273" s="23"/>
    </row>
    <row r="274" spans="1:6">
      <c r="A274" s="22"/>
      <c r="B274" s="23"/>
      <c r="C274" s="23"/>
      <c r="D274" s="23"/>
      <c r="E274" s="24"/>
      <c r="F274" s="23"/>
    </row>
    <row r="275" spans="1:6">
      <c r="A275" s="22"/>
      <c r="B275" s="23"/>
      <c r="C275" s="23"/>
      <c r="D275" s="23"/>
      <c r="E275" s="24"/>
      <c r="F275" s="23"/>
    </row>
    <row r="276" spans="1:6">
      <c r="A276" s="22"/>
      <c r="B276" s="23"/>
      <c r="C276" s="23"/>
      <c r="D276" s="23"/>
      <c r="E276" s="24"/>
      <c r="F276" s="23"/>
    </row>
    <row r="277" spans="1:6">
      <c r="A277" s="22"/>
      <c r="B277" s="23"/>
      <c r="C277" s="23"/>
      <c r="D277" s="23"/>
      <c r="E277" s="24"/>
      <c r="F277" s="23"/>
    </row>
    <row r="278" spans="1:6">
      <c r="A278" s="22"/>
      <c r="B278" s="23"/>
      <c r="C278" s="23"/>
      <c r="D278" s="23"/>
      <c r="E278" s="24"/>
      <c r="F278" s="23"/>
    </row>
    <row r="279" spans="1:6">
      <c r="A279" s="22"/>
      <c r="B279" s="23"/>
      <c r="C279" s="23"/>
      <c r="D279" s="23"/>
      <c r="E279" s="24"/>
      <c r="F279" s="23"/>
    </row>
    <row r="280" spans="1:6">
      <c r="A280" s="22"/>
      <c r="B280" s="23"/>
      <c r="C280" s="23"/>
      <c r="D280" s="23"/>
      <c r="E280" s="24"/>
      <c r="F280" s="23"/>
    </row>
    <row r="281" spans="1:6">
      <c r="A281" s="22"/>
      <c r="B281" s="23"/>
      <c r="C281" s="23"/>
      <c r="D281" s="23"/>
      <c r="E281" s="24"/>
      <c r="F281" s="23"/>
    </row>
    <row r="282" spans="1:6">
      <c r="A282" s="22"/>
      <c r="B282" s="23"/>
      <c r="C282" s="23"/>
      <c r="D282" s="23"/>
      <c r="E282" s="24"/>
      <c r="F282" s="23"/>
    </row>
    <row r="283" spans="1:6">
      <c r="A283" s="22"/>
      <c r="B283" s="23"/>
      <c r="C283" s="23"/>
      <c r="D283" s="23"/>
      <c r="E283" s="24"/>
      <c r="F283" s="23"/>
    </row>
    <row r="284" spans="1:6">
      <c r="A284" s="22"/>
      <c r="B284" s="23"/>
      <c r="C284" s="23"/>
      <c r="D284" s="23"/>
      <c r="E284" s="24"/>
      <c r="F284" s="23"/>
    </row>
    <row r="285" spans="1:6">
      <c r="A285" s="22"/>
      <c r="B285" s="23"/>
      <c r="C285" s="23"/>
      <c r="D285" s="23"/>
      <c r="E285" s="24"/>
      <c r="F285" s="23"/>
    </row>
    <row r="286" spans="1:6">
      <c r="A286" s="22"/>
      <c r="B286" s="23"/>
      <c r="C286" s="23"/>
      <c r="D286" s="23"/>
      <c r="E286" s="24"/>
      <c r="F286" s="23"/>
    </row>
    <row r="287" spans="1:6">
      <c r="A287" s="22"/>
      <c r="B287" s="23"/>
      <c r="C287" s="23"/>
      <c r="D287" s="23"/>
      <c r="E287" s="24"/>
      <c r="F287" s="23"/>
    </row>
    <row r="288" spans="1:6">
      <c r="A288" s="22"/>
      <c r="B288" s="23"/>
      <c r="C288" s="23"/>
      <c r="D288" s="23"/>
      <c r="E288" s="24"/>
      <c r="F288" s="23"/>
    </row>
    <row r="289" spans="1:6">
      <c r="A289" s="22"/>
      <c r="B289" s="23"/>
      <c r="C289" s="23"/>
      <c r="D289" s="23"/>
      <c r="E289" s="24"/>
      <c r="F289" s="23"/>
    </row>
    <row r="290" spans="1:6">
      <c r="A290" s="22"/>
      <c r="B290" s="23"/>
      <c r="C290" s="23"/>
      <c r="D290" s="23"/>
      <c r="E290" s="24"/>
      <c r="F290" s="23"/>
    </row>
    <row r="291" spans="1:6">
      <c r="A291" s="22"/>
      <c r="B291" s="23"/>
      <c r="C291" s="23"/>
      <c r="D291" s="23"/>
      <c r="E291" s="24"/>
      <c r="F291" s="23"/>
    </row>
    <row r="292" spans="1:6">
      <c r="A292" s="22"/>
      <c r="B292" s="23"/>
      <c r="C292" s="23"/>
      <c r="D292" s="23"/>
      <c r="E292" s="24"/>
      <c r="F292" s="23"/>
    </row>
    <row r="293" spans="1:6">
      <c r="A293" s="22"/>
      <c r="B293" s="23"/>
      <c r="C293" s="23"/>
      <c r="D293" s="23"/>
      <c r="E293" s="24"/>
      <c r="F293" s="23"/>
    </row>
    <row r="294" spans="1:6">
      <c r="A294" s="22"/>
      <c r="B294" s="23"/>
      <c r="C294" s="23"/>
      <c r="D294" s="23"/>
      <c r="E294" s="24"/>
      <c r="F294" s="23"/>
    </row>
  </sheetData>
  <mergeCells count="8">
    <mergeCell ref="A192:B192"/>
    <mergeCell ref="C192:D192"/>
    <mergeCell ref="E192:F192"/>
    <mergeCell ref="A5:K5"/>
    <mergeCell ref="A1:K1"/>
    <mergeCell ref="A2:K2"/>
    <mergeCell ref="A3:K3"/>
    <mergeCell ref="A4:K4"/>
  </mergeCells>
  <phoneticPr fontId="0" type="noConversion"/>
  <printOptions horizontalCentered="1" verticalCentered="1" gridLines="1"/>
  <pageMargins left="0" right="0" top="0" bottom="0" header="0" footer="0"/>
  <pageSetup scale="50" orientation="portrait" r:id="rId1"/>
  <headerFooter alignWithMargins="0">
    <oddFooter xml:space="preserve">&amp;L&amp;F&amp;C&amp;A&amp;RIRAHETA </oddFooter>
  </headerFooter>
  <rowBreaks count="2" manualBreakCount="2">
    <brk id="94" max="10" man="1"/>
    <brk id="190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B1:L30"/>
  <sheetViews>
    <sheetView topLeftCell="I20" workbookViewId="0">
      <selection activeCell="L36" sqref="L36"/>
    </sheetView>
  </sheetViews>
  <sheetFormatPr baseColWidth="10" defaultColWidth="11.44140625" defaultRowHeight="13.8"/>
  <cols>
    <col min="1" max="1" width="11.44140625" style="124"/>
    <col min="2" max="2" width="40.6640625" style="124" customWidth="1"/>
    <col min="3" max="3" width="46.88671875" style="124" customWidth="1"/>
    <col min="4" max="4" width="15.109375" style="124" customWidth="1"/>
    <col min="5" max="5" width="13.88671875" style="124" customWidth="1"/>
    <col min="6" max="6" width="12.109375" style="124" customWidth="1"/>
    <col min="7" max="7" width="13.5546875" style="124" customWidth="1"/>
    <col min="8" max="8" width="13.6640625" style="124" customWidth="1"/>
    <col min="9" max="9" width="12.44140625" style="124" customWidth="1"/>
    <col min="10" max="11" width="13.88671875" style="124" customWidth="1"/>
    <col min="12" max="12" width="14.6640625" style="124" customWidth="1"/>
    <col min="13" max="16384" width="11.44140625" style="124"/>
  </cols>
  <sheetData>
    <row r="1" spans="2:12" ht="14.4" thickBot="1"/>
    <row r="2" spans="2:12" ht="20.25" customHeight="1" thickTop="1">
      <c r="B2" s="129"/>
      <c r="C2" s="130"/>
      <c r="D2" s="131">
        <v>51</v>
      </c>
      <c r="E2" s="131">
        <v>54</v>
      </c>
      <c r="F2" s="131">
        <v>55</v>
      </c>
      <c r="G2" s="132">
        <v>56</v>
      </c>
      <c r="H2" s="132">
        <v>61</v>
      </c>
      <c r="I2" s="132">
        <v>99</v>
      </c>
      <c r="J2" s="130"/>
      <c r="K2" s="130"/>
      <c r="L2" s="133"/>
    </row>
    <row r="3" spans="2:12" ht="42" thickBot="1">
      <c r="B3" s="140" t="s">
        <v>105</v>
      </c>
      <c r="C3" s="134" t="s">
        <v>70</v>
      </c>
      <c r="D3" s="135" t="s">
        <v>17</v>
      </c>
      <c r="E3" s="135" t="s">
        <v>18</v>
      </c>
      <c r="F3" s="135" t="s">
        <v>19</v>
      </c>
      <c r="G3" s="135" t="s">
        <v>73</v>
      </c>
      <c r="H3" s="135" t="s">
        <v>74</v>
      </c>
      <c r="I3" s="135" t="s">
        <v>75</v>
      </c>
      <c r="J3" s="135" t="s">
        <v>71</v>
      </c>
      <c r="K3" s="135" t="s">
        <v>72</v>
      </c>
      <c r="L3" s="136" t="s">
        <v>23</v>
      </c>
    </row>
    <row r="4" spans="2:12" ht="20.100000000000001" customHeight="1" thickTop="1">
      <c r="B4" s="127" t="s">
        <v>76</v>
      </c>
      <c r="C4" s="125"/>
      <c r="D4" s="143">
        <f>SUM(D5:D6)</f>
        <v>2169225</v>
      </c>
      <c r="E4" s="143">
        <f>SUM(E5:E6)</f>
        <v>1118880</v>
      </c>
      <c r="F4" s="143">
        <f>SUM(F5:F6)</f>
        <v>80000</v>
      </c>
      <c r="G4" s="143"/>
      <c r="H4" s="143"/>
      <c r="I4" s="143"/>
      <c r="J4" s="143">
        <f>SUM(D4:I4)</f>
        <v>3368105</v>
      </c>
      <c r="K4" s="143"/>
      <c r="L4" s="144">
        <f>SUM(J4:K4)</f>
        <v>3368105</v>
      </c>
    </row>
    <row r="5" spans="2:12" ht="20.100000000000001" customHeight="1">
      <c r="B5" s="127" t="s">
        <v>77</v>
      </c>
      <c r="C5" s="125" t="s">
        <v>79</v>
      </c>
      <c r="D5" s="145">
        <v>705885</v>
      </c>
      <c r="E5" s="145">
        <v>60245</v>
      </c>
      <c r="F5" s="145"/>
      <c r="G5" s="145"/>
      <c r="H5" s="145"/>
      <c r="I5" s="145"/>
      <c r="J5" s="145">
        <f>SUM(D5:I5)</f>
        <v>766130</v>
      </c>
      <c r="K5" s="145"/>
      <c r="L5" s="146">
        <f>SUM(J5:K5)</f>
        <v>766130</v>
      </c>
    </row>
    <row r="6" spans="2:12" ht="20.100000000000001" customHeight="1">
      <c r="B6" s="127" t="s">
        <v>78</v>
      </c>
      <c r="C6" s="125" t="s">
        <v>80</v>
      </c>
      <c r="D6" s="145">
        <v>1463340</v>
      </c>
      <c r="E6" s="145">
        <v>1058635</v>
      </c>
      <c r="F6" s="145">
        <v>80000</v>
      </c>
      <c r="G6" s="145"/>
      <c r="H6" s="145"/>
      <c r="I6" s="145"/>
      <c r="J6" s="145">
        <f>SUM(D6:I6)</f>
        <v>2601975</v>
      </c>
      <c r="K6" s="145"/>
      <c r="L6" s="146">
        <f>SUM(J6:K6)</f>
        <v>2601975</v>
      </c>
    </row>
    <row r="7" spans="2:12" ht="12" customHeight="1">
      <c r="B7" s="127"/>
      <c r="C7" s="125"/>
      <c r="D7" s="145"/>
      <c r="E7" s="145"/>
      <c r="F7" s="145"/>
      <c r="G7" s="145"/>
      <c r="H7" s="145"/>
      <c r="I7" s="145"/>
      <c r="J7" s="145"/>
      <c r="K7" s="145"/>
      <c r="L7" s="146"/>
    </row>
    <row r="8" spans="2:12" ht="20.100000000000001" customHeight="1">
      <c r="B8" s="127" t="s">
        <v>81</v>
      </c>
      <c r="C8" s="125"/>
      <c r="D8" s="147">
        <f>SUM(D9:D12)</f>
        <v>4997050</v>
      </c>
      <c r="E8" s="147">
        <f>SUM(E9:E12)</f>
        <v>52810</v>
      </c>
      <c r="F8" s="147"/>
      <c r="G8" s="147"/>
      <c r="H8" s="147"/>
      <c r="I8" s="147"/>
      <c r="J8" s="147">
        <f>SUM(D8:I8)</f>
        <v>5049860</v>
      </c>
      <c r="K8" s="147"/>
      <c r="L8" s="148">
        <f>SUM(J8:K8)</f>
        <v>5049860</v>
      </c>
    </row>
    <row r="9" spans="2:12" ht="20.100000000000001" customHeight="1">
      <c r="B9" s="127" t="s">
        <v>82</v>
      </c>
      <c r="C9" s="125" t="s">
        <v>86</v>
      </c>
      <c r="D9" s="145">
        <v>1587445</v>
      </c>
      <c r="E9" s="145">
        <v>10000</v>
      </c>
      <c r="F9" s="145"/>
      <c r="G9" s="145"/>
      <c r="H9" s="145"/>
      <c r="I9" s="145"/>
      <c r="J9" s="145">
        <f>SUM(D9:I9)</f>
        <v>1597445</v>
      </c>
      <c r="K9" s="145"/>
      <c r="L9" s="146">
        <f>SUM(J9:K9)</f>
        <v>1597445</v>
      </c>
    </row>
    <row r="10" spans="2:12" ht="20.100000000000001" customHeight="1">
      <c r="B10" s="127" t="s">
        <v>78</v>
      </c>
      <c r="C10" s="125" t="s">
        <v>87</v>
      </c>
      <c r="D10" s="145">
        <v>1743000</v>
      </c>
      <c r="E10" s="145">
        <v>22810</v>
      </c>
      <c r="F10" s="145"/>
      <c r="G10" s="145"/>
      <c r="H10" s="145"/>
      <c r="I10" s="145"/>
      <c r="J10" s="145">
        <f>SUM(D10:I10)</f>
        <v>1765810</v>
      </c>
      <c r="K10" s="145"/>
      <c r="L10" s="146">
        <f>SUM(J10:K10)</f>
        <v>1765810</v>
      </c>
    </row>
    <row r="11" spans="2:12" ht="20.100000000000001" customHeight="1">
      <c r="B11" s="127" t="s">
        <v>83</v>
      </c>
      <c r="C11" s="125" t="s">
        <v>88</v>
      </c>
      <c r="D11" s="145">
        <v>1193535</v>
      </c>
      <c r="E11" s="145">
        <v>10000</v>
      </c>
      <c r="F11" s="145"/>
      <c r="G11" s="145"/>
      <c r="H11" s="145"/>
      <c r="I11" s="145"/>
      <c r="J11" s="145">
        <f>SUM(D11:I11)</f>
        <v>1203535</v>
      </c>
      <c r="K11" s="145"/>
      <c r="L11" s="146">
        <f>SUM(J11:K11)</f>
        <v>1203535</v>
      </c>
    </row>
    <row r="12" spans="2:12" ht="20.100000000000001" customHeight="1">
      <c r="B12" s="127" t="s">
        <v>84</v>
      </c>
      <c r="C12" s="125" t="s">
        <v>85</v>
      </c>
      <c r="D12" s="145">
        <v>473070</v>
      </c>
      <c r="E12" s="145">
        <v>10000</v>
      </c>
      <c r="F12" s="145"/>
      <c r="G12" s="145"/>
      <c r="H12" s="145"/>
      <c r="I12" s="145"/>
      <c r="J12" s="145">
        <f>SUM(D12:I12)</f>
        <v>483070</v>
      </c>
      <c r="K12" s="145"/>
      <c r="L12" s="146">
        <f>SUM(J12:K12)</f>
        <v>483070</v>
      </c>
    </row>
    <row r="13" spans="2:12" ht="12" customHeight="1">
      <c r="B13" s="127"/>
      <c r="C13" s="125"/>
      <c r="D13" s="145"/>
      <c r="E13" s="145"/>
      <c r="F13" s="145"/>
      <c r="G13" s="145"/>
      <c r="H13" s="145"/>
      <c r="I13" s="145"/>
      <c r="J13" s="145"/>
      <c r="K13" s="145"/>
      <c r="L13" s="146"/>
    </row>
    <row r="14" spans="2:12" ht="20.100000000000001" customHeight="1">
      <c r="B14" s="127" t="s">
        <v>89</v>
      </c>
      <c r="C14" s="125"/>
      <c r="D14" s="147"/>
      <c r="E14" s="147"/>
      <c r="F14" s="147"/>
      <c r="G14" s="147">
        <f>SUM(G15:G16)</f>
        <v>297800</v>
      </c>
      <c r="H14" s="147"/>
      <c r="I14" s="147"/>
      <c r="J14" s="147">
        <f>SUM(D14:I14)</f>
        <v>297800</v>
      </c>
      <c r="K14" s="147"/>
      <c r="L14" s="148">
        <f>SUM(J14:K14)</f>
        <v>297800</v>
      </c>
    </row>
    <row r="15" spans="2:12" ht="20.100000000000001" customHeight="1">
      <c r="B15" s="127" t="s">
        <v>90</v>
      </c>
      <c r="C15" s="125" t="s">
        <v>91</v>
      </c>
      <c r="D15" s="145"/>
      <c r="E15" s="145"/>
      <c r="F15" s="145"/>
      <c r="G15" s="145">
        <v>282800</v>
      </c>
      <c r="H15" s="145"/>
      <c r="I15" s="145"/>
      <c r="J15" s="145">
        <f>SUM(D15:I15)</f>
        <v>282800</v>
      </c>
      <c r="K15" s="145"/>
      <c r="L15" s="146">
        <f>SUM(J15:K15)</f>
        <v>282800</v>
      </c>
    </row>
    <row r="16" spans="2:12" ht="20.100000000000001" customHeight="1">
      <c r="B16" s="127" t="s">
        <v>78</v>
      </c>
      <c r="C16" s="125" t="s">
        <v>92</v>
      </c>
      <c r="D16" s="145"/>
      <c r="E16" s="145"/>
      <c r="F16" s="145"/>
      <c r="G16" s="145">
        <v>15000</v>
      </c>
      <c r="H16" s="145"/>
      <c r="I16" s="145"/>
      <c r="J16" s="145">
        <f>SUM(D16:I16)</f>
        <v>15000</v>
      </c>
      <c r="K16" s="145"/>
      <c r="L16" s="146">
        <f>SUM(J16:K16)</f>
        <v>15000</v>
      </c>
    </row>
    <row r="17" spans="2:12" ht="15" customHeight="1">
      <c r="B17" s="127"/>
      <c r="C17" s="125"/>
      <c r="D17" s="145"/>
      <c r="E17" s="145"/>
      <c r="F17" s="145"/>
      <c r="G17" s="145"/>
      <c r="H17" s="145"/>
      <c r="I17" s="145"/>
      <c r="J17" s="145"/>
      <c r="K17" s="145"/>
      <c r="L17" s="146"/>
    </row>
    <row r="18" spans="2:12" ht="20.100000000000001" customHeight="1">
      <c r="B18" s="127" t="s">
        <v>93</v>
      </c>
      <c r="C18" s="125"/>
      <c r="D18" s="147"/>
      <c r="E18" s="147">
        <f>SUM(E19:E20)</f>
        <v>822600</v>
      </c>
      <c r="F18" s="147"/>
      <c r="G18" s="147"/>
      <c r="H18" s="147">
        <f>SUM(H19:H20)</f>
        <v>27400</v>
      </c>
      <c r="I18" s="147"/>
      <c r="J18" s="147"/>
      <c r="K18" s="147">
        <f>SUM(K19:K20)</f>
        <v>850000</v>
      </c>
      <c r="L18" s="148">
        <f>SUM(J18:K18)</f>
        <v>850000</v>
      </c>
    </row>
    <row r="19" spans="2:12" ht="20.100000000000001" customHeight="1">
      <c r="B19" s="127" t="s">
        <v>94</v>
      </c>
      <c r="C19" s="225" t="s">
        <v>96</v>
      </c>
      <c r="D19" s="145"/>
      <c r="E19" s="145">
        <v>110100</v>
      </c>
      <c r="F19" s="145"/>
      <c r="G19" s="145"/>
      <c r="H19" s="145">
        <v>27400</v>
      </c>
      <c r="I19" s="145"/>
      <c r="J19" s="145"/>
      <c r="K19" s="145">
        <f>SUM(D19:J19)</f>
        <v>137500</v>
      </c>
      <c r="L19" s="146">
        <f>SUM(J19:K19)</f>
        <v>137500</v>
      </c>
    </row>
    <row r="20" spans="2:12" ht="20.100000000000001" customHeight="1">
      <c r="B20" s="127" t="s">
        <v>95</v>
      </c>
      <c r="C20" s="225"/>
      <c r="D20" s="145"/>
      <c r="E20" s="145">
        <v>712500</v>
      </c>
      <c r="F20" s="145"/>
      <c r="G20" s="145"/>
      <c r="H20" s="145"/>
      <c r="I20" s="145"/>
      <c r="J20" s="145"/>
      <c r="K20" s="145">
        <f>SUM(D20:J20)</f>
        <v>712500</v>
      </c>
      <c r="L20" s="146">
        <f>SUM(J20:K20)</f>
        <v>712500</v>
      </c>
    </row>
    <row r="21" spans="2:12" ht="15" customHeight="1">
      <c r="B21" s="127"/>
      <c r="C21" s="125"/>
      <c r="D21" s="145"/>
      <c r="E21" s="145"/>
      <c r="F21" s="145"/>
      <c r="G21" s="145"/>
      <c r="H21" s="145"/>
      <c r="I21" s="145"/>
      <c r="J21" s="145"/>
      <c r="K21" s="145"/>
      <c r="L21" s="146"/>
    </row>
    <row r="22" spans="2:12" ht="48" customHeight="1">
      <c r="B22" s="126" t="s">
        <v>97</v>
      </c>
      <c r="C22" s="125"/>
      <c r="D22" s="147"/>
      <c r="E22" s="147">
        <f>SUM(E23:E24)</f>
        <v>1102810</v>
      </c>
      <c r="F22" s="147"/>
      <c r="G22" s="147"/>
      <c r="H22" s="147">
        <f>SUM(H23:H24)</f>
        <v>1914290</v>
      </c>
      <c r="I22" s="147"/>
      <c r="J22" s="147"/>
      <c r="K22" s="147">
        <f>SUM(C22:J22)</f>
        <v>3017100</v>
      </c>
      <c r="L22" s="148">
        <f>SUM(J22:K22)</f>
        <v>3017100</v>
      </c>
    </row>
    <row r="23" spans="2:12" ht="20.100000000000001" customHeight="1">
      <c r="B23" s="127" t="s">
        <v>98</v>
      </c>
      <c r="C23" s="125" t="s">
        <v>103</v>
      </c>
      <c r="D23" s="145"/>
      <c r="E23" s="145">
        <v>126870</v>
      </c>
      <c r="F23" s="145"/>
      <c r="G23" s="145"/>
      <c r="H23" s="145">
        <v>220230</v>
      </c>
      <c r="I23" s="145"/>
      <c r="J23" s="145"/>
      <c r="K23" s="145">
        <f>SUM(D23:J23)</f>
        <v>347100</v>
      </c>
      <c r="L23" s="146">
        <f>SUM(J23:K23)</f>
        <v>347100</v>
      </c>
    </row>
    <row r="24" spans="2:12" ht="20.100000000000001" customHeight="1">
      <c r="B24" s="127" t="s">
        <v>99</v>
      </c>
      <c r="C24" s="125" t="s">
        <v>104</v>
      </c>
      <c r="D24" s="145"/>
      <c r="E24" s="145">
        <v>975940</v>
      </c>
      <c r="F24" s="145"/>
      <c r="G24" s="145"/>
      <c r="H24" s="145">
        <v>1694060</v>
      </c>
      <c r="I24" s="145"/>
      <c r="J24" s="145"/>
      <c r="K24" s="145">
        <f>SUM(D24:J24)</f>
        <v>2670000</v>
      </c>
      <c r="L24" s="146">
        <f>SUM(J24:K24)</f>
        <v>2670000</v>
      </c>
    </row>
    <row r="25" spans="2:12" ht="13.5" customHeight="1">
      <c r="B25" s="127"/>
      <c r="C25" s="125"/>
      <c r="D25" s="145"/>
      <c r="E25" s="145"/>
      <c r="F25" s="145"/>
      <c r="G25" s="145"/>
      <c r="H25" s="145"/>
      <c r="I25" s="145"/>
      <c r="J25" s="145"/>
      <c r="K25" s="145"/>
      <c r="L25" s="146"/>
    </row>
    <row r="26" spans="2:12" ht="21.75" customHeight="1">
      <c r="B26" s="126" t="s">
        <v>100</v>
      </c>
      <c r="C26" s="125"/>
      <c r="D26" s="147"/>
      <c r="E26" s="147"/>
      <c r="F26" s="147"/>
      <c r="G26" s="147"/>
      <c r="H26" s="147"/>
      <c r="I26" s="147">
        <f>SUM(I27)</f>
        <v>58235</v>
      </c>
      <c r="J26" s="147">
        <f>SUM(D26:I26)</f>
        <v>58235</v>
      </c>
      <c r="K26" s="147"/>
      <c r="L26" s="148">
        <f>SUM(J26:K26)</f>
        <v>58235</v>
      </c>
    </row>
    <row r="27" spans="2:12" ht="20.100000000000001" customHeight="1" thickBot="1">
      <c r="B27" s="128" t="s">
        <v>101</v>
      </c>
      <c r="C27" s="139" t="s">
        <v>102</v>
      </c>
      <c r="D27" s="149"/>
      <c r="E27" s="149"/>
      <c r="F27" s="149"/>
      <c r="G27" s="149"/>
      <c r="H27" s="149"/>
      <c r="I27" s="149">
        <v>58235</v>
      </c>
      <c r="J27" s="149">
        <f>SUM(D27:I27)</f>
        <v>58235</v>
      </c>
      <c r="K27" s="149"/>
      <c r="L27" s="150">
        <f>SUM(J27:K27)</f>
        <v>58235</v>
      </c>
    </row>
    <row r="28" spans="2:12" ht="20.100000000000001" customHeight="1" thickTop="1">
      <c r="B28" s="127"/>
      <c r="C28" s="125"/>
      <c r="D28" s="137"/>
      <c r="E28" s="137"/>
      <c r="F28" s="137"/>
      <c r="G28" s="137"/>
      <c r="H28" s="137"/>
      <c r="I28" s="137"/>
      <c r="J28" s="137"/>
      <c r="K28" s="137"/>
      <c r="L28" s="138"/>
    </row>
    <row r="29" spans="2:12" ht="20.100000000000001" customHeight="1" thickBot="1">
      <c r="B29" s="128"/>
      <c r="C29" s="139"/>
      <c r="D29" s="141">
        <f t="shared" ref="D29:L29" si="0">SUM(D4+D8+D14+D18+D22+D26)</f>
        <v>7166275</v>
      </c>
      <c r="E29" s="141">
        <f t="shared" si="0"/>
        <v>3097100</v>
      </c>
      <c r="F29" s="141">
        <f t="shared" si="0"/>
        <v>80000</v>
      </c>
      <c r="G29" s="141">
        <f t="shared" si="0"/>
        <v>297800</v>
      </c>
      <c r="H29" s="141">
        <f t="shared" si="0"/>
        <v>1941690</v>
      </c>
      <c r="I29" s="141">
        <f t="shared" si="0"/>
        <v>58235</v>
      </c>
      <c r="J29" s="141">
        <f t="shared" si="0"/>
        <v>8774000</v>
      </c>
      <c r="K29" s="141">
        <f t="shared" si="0"/>
        <v>3867100</v>
      </c>
      <c r="L29" s="142">
        <f t="shared" si="0"/>
        <v>12641100</v>
      </c>
    </row>
    <row r="30" spans="2:12" ht="14.4" thickTop="1"/>
  </sheetData>
  <mergeCells count="1">
    <mergeCell ref="C19:C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2:I12"/>
  <sheetViews>
    <sheetView tabSelected="1" zoomScale="90" zoomScaleNormal="90" workbookViewId="0">
      <selection activeCell="B7" sqref="B7"/>
    </sheetView>
  </sheetViews>
  <sheetFormatPr baseColWidth="10" defaultRowHeight="13.2"/>
  <cols>
    <col min="3" max="3" width="53.109375" customWidth="1"/>
    <col min="4" max="4" width="20.88671875" customWidth="1"/>
    <col min="5" max="5" width="13.33203125" bestFit="1" customWidth="1"/>
    <col min="6" max="6" width="14.33203125" bestFit="1" customWidth="1"/>
    <col min="7" max="7" width="13.33203125" bestFit="1" customWidth="1"/>
    <col min="8" max="8" width="12.33203125" bestFit="1" customWidth="1"/>
  </cols>
  <sheetData>
    <row r="2" spans="2:9" ht="23.4">
      <c r="B2" s="243" t="s">
        <v>156</v>
      </c>
      <c r="C2" s="243"/>
      <c r="D2" s="243"/>
      <c r="E2" s="243"/>
      <c r="F2" s="243"/>
      <c r="G2" s="243"/>
    </row>
    <row r="3" spans="2:9" ht="13.8" thickBot="1">
      <c r="B3" s="242"/>
      <c r="C3" s="242"/>
      <c r="D3" s="242"/>
      <c r="E3" s="242"/>
      <c r="F3" s="242"/>
      <c r="G3" s="242"/>
    </row>
    <row r="4" spans="2:9" ht="18" thickTop="1">
      <c r="C4" s="154" t="s">
        <v>137</v>
      </c>
      <c r="D4" s="155">
        <f>4750760+6280650+447800</f>
        <v>11479210</v>
      </c>
      <c r="E4" s="217">
        <f>+D4/D7</f>
        <v>0.51869919544127829</v>
      </c>
    </row>
    <row r="5" spans="2:9" ht="17.399999999999999">
      <c r="C5" s="151" t="s">
        <v>106</v>
      </c>
      <c r="D5" s="156">
        <v>7142725</v>
      </c>
      <c r="E5" s="217">
        <f>+D5/D7</f>
        <v>0.32275093066145705</v>
      </c>
      <c r="F5" s="152">
        <f>+D4+D5</f>
        <v>18621935</v>
      </c>
      <c r="G5" s="153"/>
      <c r="H5" s="153"/>
    </row>
    <row r="6" spans="2:9" ht="18" thickBot="1">
      <c r="C6" s="157" t="s">
        <v>107</v>
      </c>
      <c r="D6" s="184">
        <f>1666390+1500000+342440</f>
        <v>3508830</v>
      </c>
      <c r="E6" s="217">
        <f>+D6/D7</f>
        <v>0.15854987389726474</v>
      </c>
      <c r="F6" s="152">
        <f>137500+924740</f>
        <v>1062240</v>
      </c>
      <c r="G6" s="153"/>
      <c r="H6" s="153"/>
    </row>
    <row r="7" spans="2:9" ht="13.8" thickTop="1">
      <c r="D7" s="185">
        <f>+D4+D5+D6</f>
        <v>22130765</v>
      </c>
      <c r="E7" s="152">
        <f>47+18+35</f>
        <v>100</v>
      </c>
      <c r="F7" s="152">
        <f>47+18+35</f>
        <v>100</v>
      </c>
      <c r="G7" s="152">
        <f>+F7+2961334</f>
        <v>2961434</v>
      </c>
      <c r="H7" s="153"/>
    </row>
    <row r="8" spans="2:9">
      <c r="D8" s="185"/>
      <c r="E8" s="152"/>
      <c r="F8" s="152"/>
      <c r="G8" s="152"/>
      <c r="H8" s="153"/>
    </row>
    <row r="9" spans="2:9" ht="25.2">
      <c r="C9" s="226" t="s">
        <v>152</v>
      </c>
      <c r="D9" s="226"/>
      <c r="E9" s="226"/>
      <c r="F9" s="236"/>
      <c r="G9" s="236"/>
      <c r="H9" s="236"/>
      <c r="I9" s="236"/>
    </row>
    <row r="10" spans="2:9">
      <c r="D10" s="185"/>
      <c r="E10" s="152"/>
      <c r="F10" s="152"/>
      <c r="G10" s="152"/>
      <c r="H10" s="153"/>
    </row>
    <row r="11" spans="2:9">
      <c r="D11" s="185"/>
      <c r="E11" s="152"/>
      <c r="F11" s="152"/>
      <c r="G11" s="152"/>
      <c r="H11" s="153"/>
    </row>
    <row r="12" spans="2:9">
      <c r="F12" s="153"/>
      <c r="G12" s="153">
        <f>3098834+924740+200000</f>
        <v>4223574</v>
      </c>
      <c r="H12" s="152">
        <f>+G7-G12</f>
        <v>-1262140</v>
      </c>
    </row>
  </sheetData>
  <mergeCells count="2">
    <mergeCell ref="C9:E9"/>
    <mergeCell ref="B2:G2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B2:K21"/>
  <sheetViews>
    <sheetView workbookViewId="0">
      <selection activeCell="F11" sqref="F11"/>
    </sheetView>
  </sheetViews>
  <sheetFormatPr baseColWidth="10" defaultColWidth="11.44140625" defaultRowHeight="13.8"/>
  <cols>
    <col min="1" max="1" width="11.44140625" style="158"/>
    <col min="2" max="2" width="15" style="158" customWidth="1"/>
    <col min="3" max="3" width="48.44140625" style="158" customWidth="1"/>
    <col min="4" max="5" width="18.44140625" style="158" customWidth="1"/>
    <col min="6" max="6" width="15.109375" style="158" customWidth="1"/>
    <col min="7" max="7" width="13.88671875" style="158" customWidth="1"/>
    <col min="8" max="8" width="12.109375" style="158" customWidth="1"/>
    <col min="9" max="9" width="13.5546875" style="158" customWidth="1"/>
    <col min="10" max="10" width="13.6640625" style="158" customWidth="1"/>
    <col min="11" max="11" width="13.33203125" style="158" customWidth="1"/>
    <col min="12" max="16384" width="11.44140625" style="158"/>
  </cols>
  <sheetData>
    <row r="2" spans="2:11" ht="21">
      <c r="B2" s="227" t="s">
        <v>128</v>
      </c>
      <c r="C2" s="227"/>
      <c r="D2" s="227"/>
      <c r="E2" s="227"/>
      <c r="F2" s="227"/>
      <c r="G2" s="227"/>
      <c r="H2" s="227"/>
      <c r="I2" s="227"/>
      <c r="J2" s="227"/>
      <c r="K2" s="227"/>
    </row>
    <row r="3" spans="2:11" ht="21">
      <c r="B3" s="227" t="s">
        <v>153</v>
      </c>
      <c r="C3" s="227"/>
      <c r="D3" s="227"/>
      <c r="E3" s="227"/>
      <c r="F3" s="227"/>
      <c r="G3" s="227"/>
      <c r="H3" s="227"/>
      <c r="I3" s="227"/>
      <c r="J3" s="227"/>
      <c r="K3" s="227"/>
    </row>
    <row r="4" spans="2:11" ht="14.4" thickBot="1"/>
    <row r="5" spans="2:11" ht="20.25" customHeight="1" thickTop="1">
      <c r="B5" s="183"/>
      <c r="C5" s="182"/>
      <c r="D5" s="182"/>
      <c r="E5" s="182"/>
      <c r="F5" s="181">
        <v>51</v>
      </c>
      <c r="G5" s="181">
        <v>54</v>
      </c>
      <c r="H5" s="181">
        <v>55</v>
      </c>
      <c r="I5" s="180">
        <v>61</v>
      </c>
      <c r="J5" s="180">
        <v>62</v>
      </c>
      <c r="K5" s="179"/>
    </row>
    <row r="6" spans="2:11" ht="42" thickBot="1">
      <c r="B6" s="178" t="s">
        <v>124</v>
      </c>
      <c r="C6" s="177" t="s">
        <v>123</v>
      </c>
      <c r="D6" s="177" t="s">
        <v>122</v>
      </c>
      <c r="E6" s="177" t="s">
        <v>121</v>
      </c>
      <c r="F6" s="176" t="s">
        <v>17</v>
      </c>
      <c r="G6" s="176" t="s">
        <v>18</v>
      </c>
      <c r="H6" s="176" t="s">
        <v>19</v>
      </c>
      <c r="I6" s="176" t="s">
        <v>74</v>
      </c>
      <c r="J6" s="176" t="s">
        <v>22</v>
      </c>
      <c r="K6" s="175" t="s">
        <v>23</v>
      </c>
    </row>
    <row r="7" spans="2:11" ht="20.100000000000001" customHeight="1" thickTop="1">
      <c r="B7" s="172"/>
      <c r="C7" s="174"/>
      <c r="D7" s="170"/>
      <c r="E7" s="170"/>
      <c r="F7" s="169"/>
      <c r="G7" s="169"/>
      <c r="H7" s="169"/>
      <c r="I7" s="169"/>
      <c r="J7" s="169"/>
      <c r="K7" s="165"/>
    </row>
    <row r="8" spans="2:11" ht="33" customHeight="1">
      <c r="B8" s="172">
        <v>40513</v>
      </c>
      <c r="C8" s="171" t="s">
        <v>120</v>
      </c>
      <c r="D8" s="170" t="s">
        <v>114</v>
      </c>
      <c r="E8" s="170" t="s">
        <v>110</v>
      </c>
      <c r="F8" s="169">
        <v>14204.33</v>
      </c>
      <c r="G8" s="169">
        <v>3470950.93</v>
      </c>
      <c r="H8" s="169"/>
      <c r="I8" s="173">
        <v>10200</v>
      </c>
      <c r="J8" s="169">
        <v>2189271.77</v>
      </c>
      <c r="K8" s="165">
        <f>SUM(D8:J8)</f>
        <v>5684627.0300000003</v>
      </c>
    </row>
    <row r="9" spans="2:11" ht="32.25" customHeight="1">
      <c r="B9" s="198"/>
      <c r="C9" s="199"/>
      <c r="D9" s="200" t="s">
        <v>119</v>
      </c>
      <c r="E9" s="200" t="s">
        <v>118</v>
      </c>
      <c r="F9" s="201"/>
      <c r="G9" s="201">
        <v>323495.74</v>
      </c>
      <c r="H9" s="201"/>
      <c r="I9" s="201"/>
      <c r="J9" s="201"/>
      <c r="K9" s="202">
        <f>SUM(D9:J9)</f>
        <v>323495.74</v>
      </c>
    </row>
    <row r="10" spans="2:11" ht="19.5" customHeight="1">
      <c r="B10" s="172"/>
      <c r="C10" s="171"/>
      <c r="D10" s="170"/>
      <c r="E10" s="170"/>
      <c r="F10" s="169"/>
      <c r="G10" s="169"/>
      <c r="H10" s="169"/>
      <c r="I10" s="169"/>
      <c r="J10" s="169"/>
      <c r="K10" s="165"/>
    </row>
    <row r="11" spans="2:11" ht="33" customHeight="1">
      <c r="B11" s="212">
        <v>40583</v>
      </c>
      <c r="C11" s="171" t="s">
        <v>115</v>
      </c>
      <c r="D11" s="170" t="s">
        <v>114</v>
      </c>
      <c r="E11" s="170" t="s">
        <v>110</v>
      </c>
      <c r="F11" s="169">
        <v>126000</v>
      </c>
      <c r="G11" s="169">
        <v>3145680</v>
      </c>
      <c r="H11" s="169"/>
      <c r="I11" s="173">
        <v>2400</v>
      </c>
      <c r="J11" s="169"/>
      <c r="K11" s="165">
        <f>SUM(D11:J11)</f>
        <v>3274080</v>
      </c>
    </row>
    <row r="12" spans="2:11" ht="33" customHeight="1">
      <c r="B12" s="211"/>
      <c r="C12" s="203"/>
      <c r="D12" s="200" t="s">
        <v>119</v>
      </c>
      <c r="E12" s="200"/>
      <c r="F12" s="201"/>
      <c r="G12" s="201">
        <v>349545</v>
      </c>
      <c r="H12" s="201"/>
      <c r="I12" s="204"/>
      <c r="J12" s="201"/>
      <c r="K12" s="202">
        <f>SUM(D12:J12)</f>
        <v>349545</v>
      </c>
    </row>
    <row r="13" spans="2:11" ht="20.100000000000001" customHeight="1">
      <c r="B13" s="172"/>
      <c r="C13" s="174"/>
      <c r="D13" s="170"/>
      <c r="E13" s="170"/>
      <c r="F13" s="169"/>
      <c r="G13" s="169"/>
      <c r="H13" s="169"/>
      <c r="I13" s="169"/>
      <c r="J13" s="169"/>
      <c r="K13" s="165"/>
    </row>
    <row r="14" spans="2:11" ht="36.75" customHeight="1">
      <c r="B14" s="211">
        <v>40549</v>
      </c>
      <c r="C14" s="203" t="s">
        <v>117</v>
      </c>
      <c r="D14" s="200" t="s">
        <v>116</v>
      </c>
      <c r="E14" s="200" t="s">
        <v>110</v>
      </c>
      <c r="F14" s="201">
        <v>8378.8799999999992</v>
      </c>
      <c r="G14" s="201">
        <v>358849.24</v>
      </c>
      <c r="H14" s="201"/>
      <c r="I14" s="201">
        <v>1708.76</v>
      </c>
      <c r="J14" s="201"/>
      <c r="K14" s="202">
        <f>SUM(D14:J14)</f>
        <v>368936.88</v>
      </c>
    </row>
    <row r="15" spans="2:11" ht="25.5" customHeight="1">
      <c r="B15" s="172"/>
      <c r="C15" s="171"/>
      <c r="D15" s="170"/>
      <c r="E15" s="170"/>
      <c r="F15" s="169"/>
      <c r="G15" s="169"/>
      <c r="H15" s="169"/>
      <c r="I15" s="169"/>
      <c r="J15" s="169"/>
      <c r="K15" s="165"/>
    </row>
    <row r="16" spans="2:11" ht="49.5" customHeight="1">
      <c r="B16" s="211">
        <v>40634</v>
      </c>
      <c r="C16" s="203" t="s">
        <v>113</v>
      </c>
      <c r="D16" s="200" t="s">
        <v>112</v>
      </c>
      <c r="E16" s="200" t="s">
        <v>110</v>
      </c>
      <c r="F16" s="201"/>
      <c r="G16" s="201">
        <v>607617.16</v>
      </c>
      <c r="H16" s="201"/>
      <c r="I16" s="201">
        <v>239000</v>
      </c>
      <c r="J16" s="201"/>
      <c r="K16" s="202">
        <f>SUM(D16:J16)</f>
        <v>846617.16</v>
      </c>
    </row>
    <row r="17" spans="2:11" ht="26.25" customHeight="1">
      <c r="B17" s="172"/>
      <c r="C17" s="171"/>
      <c r="D17" s="170"/>
      <c r="E17" s="170"/>
      <c r="F17" s="169"/>
      <c r="G17" s="169"/>
      <c r="H17" s="169"/>
      <c r="I17" s="169"/>
      <c r="J17" s="169"/>
      <c r="K17" s="165"/>
    </row>
    <row r="18" spans="2:11" ht="28.8">
      <c r="B18" s="211">
        <v>40634</v>
      </c>
      <c r="C18" s="203" t="s">
        <v>138</v>
      </c>
      <c r="D18" s="200" t="s">
        <v>111</v>
      </c>
      <c r="E18" s="200" t="s">
        <v>110</v>
      </c>
      <c r="F18" s="201"/>
      <c r="G18" s="201">
        <v>15000</v>
      </c>
      <c r="H18" s="201"/>
      <c r="I18" s="201"/>
      <c r="J18" s="201"/>
      <c r="K18" s="202">
        <f>SUM(D18:J18)</f>
        <v>15000</v>
      </c>
    </row>
    <row r="19" spans="2:11" ht="22.5" customHeight="1" thickBot="1">
      <c r="B19" s="168"/>
      <c r="C19" s="167"/>
      <c r="D19" s="162"/>
      <c r="E19" s="162"/>
      <c r="F19" s="166"/>
      <c r="G19" s="166"/>
      <c r="H19" s="166"/>
      <c r="I19" s="166"/>
      <c r="J19" s="166"/>
      <c r="K19" s="165"/>
    </row>
    <row r="20" spans="2:11" ht="20.100000000000001" customHeight="1" thickTop="1" thickBot="1">
      <c r="B20" s="164"/>
      <c r="C20" s="163" t="s">
        <v>109</v>
      </c>
      <c r="D20" s="162"/>
      <c r="E20" s="161"/>
      <c r="F20" s="160">
        <f>SUM(F7:F19)</f>
        <v>148583.21</v>
      </c>
      <c r="G20" s="160">
        <f>SUM(G7:G19)</f>
        <v>8271138.0700000003</v>
      </c>
      <c r="H20" s="160"/>
      <c r="I20" s="160">
        <f>SUM(I7:I19)</f>
        <v>253308.76</v>
      </c>
      <c r="J20" s="160">
        <f>SUM(J7:J19)</f>
        <v>2189271.77</v>
      </c>
      <c r="K20" s="159">
        <f>SUM(K7:K19)</f>
        <v>10862301.810000001</v>
      </c>
    </row>
    <row r="21" spans="2:11" ht="14.4" thickTop="1"/>
  </sheetData>
  <mergeCells count="2">
    <mergeCell ref="B2:K2"/>
    <mergeCell ref="B3:K3"/>
  </mergeCells>
  <pageMargins left="0.70866141732283472" right="0" top="0.59055118110236227" bottom="0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94"/>
  <sheetViews>
    <sheetView view="pageBreakPreview" zoomScaleNormal="100" zoomScaleSheetLayoutView="100" workbookViewId="0">
      <selection sqref="A1:K1"/>
    </sheetView>
  </sheetViews>
  <sheetFormatPr baseColWidth="10" defaultColWidth="11.44140625" defaultRowHeight="13.2"/>
  <cols>
    <col min="1" max="1" width="9.33203125" style="1" customWidth="1"/>
    <col min="2" max="2" width="43.109375" style="1" customWidth="1"/>
    <col min="3" max="3" width="6.6640625" style="1" customWidth="1"/>
    <col min="4" max="4" width="30.109375" style="1" customWidth="1"/>
    <col min="5" max="5" width="6.6640625" style="1" customWidth="1"/>
    <col min="6" max="6" width="31" style="1" customWidth="1"/>
    <col min="7" max="8" width="14.6640625" style="1" customWidth="1"/>
    <col min="9" max="9" width="15.6640625" style="1" customWidth="1"/>
    <col min="10" max="10" width="16.6640625" style="1" customWidth="1"/>
    <col min="11" max="11" width="15.6640625" style="6" customWidth="1"/>
    <col min="12" max="12" width="13.33203125" style="55" bestFit="1" customWidth="1"/>
    <col min="13" max="19" width="11.44140625" style="55"/>
    <col min="20" max="16384" width="11.44140625" style="1"/>
  </cols>
  <sheetData>
    <row r="1" spans="1:19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9">
      <c r="A2" s="221" t="s">
        <v>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9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9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</row>
    <row r="5" spans="1:19">
      <c r="A5" s="220" t="s">
        <v>62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</row>
    <row r="6" spans="1:19" ht="35.25" customHeight="1">
      <c r="A6" s="2" t="s">
        <v>3</v>
      </c>
      <c r="B6" s="2" t="s">
        <v>4</v>
      </c>
      <c r="C6" s="2" t="s">
        <v>5</v>
      </c>
      <c r="D6" s="2" t="s">
        <v>6</v>
      </c>
      <c r="E6" s="3" t="s">
        <v>7</v>
      </c>
      <c r="F6" s="2" t="s">
        <v>8</v>
      </c>
      <c r="G6" s="2" t="s">
        <v>9</v>
      </c>
      <c r="H6" s="3" t="s">
        <v>10</v>
      </c>
      <c r="I6" s="2" t="s">
        <v>11</v>
      </c>
      <c r="J6" s="2" t="s">
        <v>12</v>
      </c>
      <c r="K6" s="4" t="s">
        <v>13</v>
      </c>
    </row>
    <row r="7" spans="1:19">
      <c r="A7" s="5"/>
      <c r="B7" s="5"/>
      <c r="C7" s="5"/>
      <c r="D7" s="5"/>
      <c r="E7" s="5"/>
      <c r="F7" s="5"/>
    </row>
    <row r="8" spans="1:19">
      <c r="A8" s="7" t="s">
        <v>14</v>
      </c>
      <c r="B8" s="8" t="s">
        <v>15</v>
      </c>
      <c r="C8" s="7" t="s">
        <v>14</v>
      </c>
      <c r="D8" s="8" t="s">
        <v>16</v>
      </c>
      <c r="E8" s="9">
        <v>51</v>
      </c>
      <c r="F8" s="8" t="s">
        <v>17</v>
      </c>
      <c r="G8" s="10">
        <v>462490.29</v>
      </c>
      <c r="H8" s="10">
        <v>0</v>
      </c>
      <c r="I8" s="10">
        <f t="shared" ref="I8:I13" si="0">SUM(G8:H8)</f>
        <v>462490.29</v>
      </c>
      <c r="J8" s="10">
        <v>239613.52</v>
      </c>
      <c r="K8" s="11">
        <f t="shared" ref="K8:K14" si="1">SUM(J8/I8)</f>
        <v>0.51809416366341443</v>
      </c>
    </row>
    <row r="9" spans="1:19">
      <c r="A9" s="12" t="s">
        <v>14</v>
      </c>
      <c r="B9" s="13" t="s">
        <v>15</v>
      </c>
      <c r="C9" s="12" t="s">
        <v>14</v>
      </c>
      <c r="D9" s="13" t="s">
        <v>16</v>
      </c>
      <c r="E9" s="14">
        <v>54</v>
      </c>
      <c r="F9" s="13" t="s">
        <v>18</v>
      </c>
      <c r="G9" s="15">
        <v>434112.57</v>
      </c>
      <c r="H9" s="15">
        <v>-123003.43</v>
      </c>
      <c r="I9" s="10">
        <f t="shared" si="0"/>
        <v>311109.14</v>
      </c>
      <c r="J9" s="15">
        <v>306683.88</v>
      </c>
      <c r="K9" s="16">
        <f t="shared" si="1"/>
        <v>0.98577585987991223</v>
      </c>
    </row>
    <row r="10" spans="1:19">
      <c r="A10" s="12" t="s">
        <v>14</v>
      </c>
      <c r="B10" s="13" t="s">
        <v>15</v>
      </c>
      <c r="C10" s="12" t="s">
        <v>14</v>
      </c>
      <c r="D10" s="13" t="s">
        <v>16</v>
      </c>
      <c r="E10" s="14">
        <v>55</v>
      </c>
      <c r="F10" s="13" t="s">
        <v>19</v>
      </c>
      <c r="G10" s="15">
        <v>0</v>
      </c>
      <c r="H10" s="15">
        <v>0</v>
      </c>
      <c r="I10" s="10">
        <f t="shared" si="0"/>
        <v>0</v>
      </c>
      <c r="J10" s="15">
        <v>0</v>
      </c>
      <c r="K10" s="16">
        <v>0</v>
      </c>
    </row>
    <row r="11" spans="1:19">
      <c r="A11" s="12" t="s">
        <v>14</v>
      </c>
      <c r="B11" s="13" t="s">
        <v>15</v>
      </c>
      <c r="C11" s="12" t="s">
        <v>14</v>
      </c>
      <c r="D11" s="13" t="s">
        <v>16</v>
      </c>
      <c r="E11" s="14">
        <v>56</v>
      </c>
      <c r="F11" s="13" t="s">
        <v>20</v>
      </c>
      <c r="G11" s="15">
        <v>0</v>
      </c>
      <c r="H11" s="15">
        <v>0</v>
      </c>
      <c r="I11" s="10">
        <f t="shared" si="0"/>
        <v>0</v>
      </c>
      <c r="J11" s="15">
        <v>0</v>
      </c>
      <c r="K11" s="16">
        <v>0</v>
      </c>
    </row>
    <row r="12" spans="1:19">
      <c r="A12" s="12" t="s">
        <v>14</v>
      </c>
      <c r="B12" s="13" t="s">
        <v>15</v>
      </c>
      <c r="C12" s="12" t="s">
        <v>14</v>
      </c>
      <c r="D12" s="13" t="s">
        <v>16</v>
      </c>
      <c r="E12" s="14">
        <v>61</v>
      </c>
      <c r="F12" s="13" t="s">
        <v>21</v>
      </c>
      <c r="G12" s="15">
        <v>0</v>
      </c>
      <c r="H12" s="15">
        <v>28827.43</v>
      </c>
      <c r="I12" s="10">
        <f t="shared" si="0"/>
        <v>28827.43</v>
      </c>
      <c r="J12" s="15">
        <v>27593.14</v>
      </c>
      <c r="K12" s="16">
        <f t="shared" si="1"/>
        <v>0.95718348808756104</v>
      </c>
    </row>
    <row r="13" spans="1:19">
      <c r="A13" s="17" t="s">
        <v>14</v>
      </c>
      <c r="B13" s="18" t="s">
        <v>15</v>
      </c>
      <c r="C13" s="17" t="s">
        <v>14</v>
      </c>
      <c r="D13" s="18" t="s">
        <v>16</v>
      </c>
      <c r="E13" s="19">
        <v>62</v>
      </c>
      <c r="F13" s="18" t="s">
        <v>22</v>
      </c>
      <c r="G13" s="20">
        <v>0</v>
      </c>
      <c r="H13" s="20">
        <v>0</v>
      </c>
      <c r="I13" s="10">
        <f t="shared" si="0"/>
        <v>0</v>
      </c>
      <c r="J13" s="20">
        <v>0</v>
      </c>
      <c r="K13" s="21">
        <v>0</v>
      </c>
    </row>
    <row r="14" spans="1:19" s="70" customFormat="1" ht="13.8" thickBot="1">
      <c r="A14" s="108"/>
      <c r="B14" s="109"/>
      <c r="C14" s="108"/>
      <c r="D14" s="109"/>
      <c r="E14" s="25"/>
      <c r="F14" s="75" t="s">
        <v>23</v>
      </c>
      <c r="G14" s="26">
        <f>SUM(G8:G13)</f>
        <v>896602.86</v>
      </c>
      <c r="H14" s="26">
        <f>SUM(H8:H13)</f>
        <v>-94176</v>
      </c>
      <c r="I14" s="26">
        <f>SUM(I8:I13)</f>
        <v>802426.86</v>
      </c>
      <c r="J14" s="26">
        <f>SUM(J8:J13)</f>
        <v>573890.54</v>
      </c>
      <c r="K14" s="27">
        <f t="shared" si="1"/>
        <v>0.71519358163060498</v>
      </c>
      <c r="L14" s="69"/>
      <c r="M14" s="69"/>
      <c r="N14" s="69"/>
      <c r="O14" s="69"/>
      <c r="P14" s="69"/>
      <c r="Q14" s="69"/>
      <c r="R14" s="69"/>
      <c r="S14" s="69"/>
    </row>
    <row r="15" spans="1:19" ht="13.8" thickTop="1">
      <c r="A15" s="22"/>
      <c r="B15" s="23"/>
      <c r="C15" s="28"/>
      <c r="D15" s="23"/>
      <c r="E15" s="24"/>
      <c r="F15" s="23"/>
      <c r="K15" s="29"/>
    </row>
    <row r="16" spans="1:19">
      <c r="A16" s="7" t="s">
        <v>14</v>
      </c>
      <c r="B16" s="8" t="s">
        <v>15</v>
      </c>
      <c r="C16" s="7" t="s">
        <v>24</v>
      </c>
      <c r="D16" s="8" t="s">
        <v>25</v>
      </c>
      <c r="E16" s="9">
        <v>51</v>
      </c>
      <c r="F16" s="8" t="s">
        <v>17</v>
      </c>
      <c r="G16" s="10">
        <v>141665.14000000001</v>
      </c>
      <c r="H16" s="10">
        <v>3813.26</v>
      </c>
      <c r="I16" s="10">
        <f t="shared" ref="I16:I21" si="2">SUM(G16:H16)</f>
        <v>145478.40000000002</v>
      </c>
      <c r="J16" s="10">
        <v>107313.78</v>
      </c>
      <c r="K16" s="11">
        <f t="shared" ref="K16:K22" si="3">SUM(J16/I16)</f>
        <v>0.73766126105318719</v>
      </c>
    </row>
    <row r="17" spans="1:19">
      <c r="A17" s="12" t="s">
        <v>14</v>
      </c>
      <c r="B17" s="13" t="s">
        <v>15</v>
      </c>
      <c r="C17" s="12" t="s">
        <v>24</v>
      </c>
      <c r="D17" s="13" t="s">
        <v>25</v>
      </c>
      <c r="E17" s="14">
        <v>54</v>
      </c>
      <c r="F17" s="13" t="s">
        <v>18</v>
      </c>
      <c r="G17" s="15">
        <v>172700</v>
      </c>
      <c r="H17" s="15">
        <v>-57490.400000000001</v>
      </c>
      <c r="I17" s="10">
        <f t="shared" si="2"/>
        <v>115209.60000000001</v>
      </c>
      <c r="J17" s="15">
        <v>113146.51</v>
      </c>
      <c r="K17" s="16">
        <f t="shared" si="3"/>
        <v>0.98209272491181276</v>
      </c>
    </row>
    <row r="18" spans="1:19">
      <c r="A18" s="12" t="s">
        <v>14</v>
      </c>
      <c r="B18" s="13" t="s">
        <v>15</v>
      </c>
      <c r="C18" s="12" t="s">
        <v>24</v>
      </c>
      <c r="D18" s="13" t="s">
        <v>25</v>
      </c>
      <c r="E18" s="14">
        <v>55</v>
      </c>
      <c r="F18" s="13" t="s">
        <v>19</v>
      </c>
      <c r="G18" s="15">
        <v>0</v>
      </c>
      <c r="H18" s="15">
        <v>0</v>
      </c>
      <c r="I18" s="10">
        <f t="shared" si="2"/>
        <v>0</v>
      </c>
      <c r="J18" s="15">
        <v>0</v>
      </c>
      <c r="K18" s="16">
        <v>0</v>
      </c>
    </row>
    <row r="19" spans="1:19">
      <c r="A19" s="12" t="s">
        <v>14</v>
      </c>
      <c r="B19" s="13" t="s">
        <v>15</v>
      </c>
      <c r="C19" s="12" t="s">
        <v>24</v>
      </c>
      <c r="D19" s="13" t="s">
        <v>25</v>
      </c>
      <c r="E19" s="14">
        <v>56</v>
      </c>
      <c r="F19" s="13" t="s">
        <v>20</v>
      </c>
      <c r="G19" s="15">
        <v>0</v>
      </c>
      <c r="H19" s="15">
        <v>0</v>
      </c>
      <c r="I19" s="10">
        <f t="shared" si="2"/>
        <v>0</v>
      </c>
      <c r="J19" s="15">
        <v>0</v>
      </c>
      <c r="K19" s="16">
        <v>0</v>
      </c>
    </row>
    <row r="20" spans="1:19">
      <c r="A20" s="12" t="s">
        <v>14</v>
      </c>
      <c r="B20" s="13" t="s">
        <v>15</v>
      </c>
      <c r="C20" s="12" t="s">
        <v>24</v>
      </c>
      <c r="D20" s="13" t="s">
        <v>25</v>
      </c>
      <c r="E20" s="14">
        <v>61</v>
      </c>
      <c r="F20" s="13" t="s">
        <v>21</v>
      </c>
      <c r="G20" s="15">
        <v>0</v>
      </c>
      <c r="H20" s="15">
        <v>33595.43</v>
      </c>
      <c r="I20" s="10">
        <f t="shared" si="2"/>
        <v>33595.43</v>
      </c>
      <c r="J20" s="15">
        <v>22063.599999999999</v>
      </c>
      <c r="K20" s="16">
        <f t="shared" si="3"/>
        <v>0.6567440869189648</v>
      </c>
    </row>
    <row r="21" spans="1:19">
      <c r="A21" s="17" t="s">
        <v>14</v>
      </c>
      <c r="B21" s="18" t="s">
        <v>15</v>
      </c>
      <c r="C21" s="17" t="s">
        <v>24</v>
      </c>
      <c r="D21" s="18" t="s">
        <v>25</v>
      </c>
      <c r="E21" s="19">
        <v>62</v>
      </c>
      <c r="F21" s="18" t="s">
        <v>22</v>
      </c>
      <c r="G21" s="20">
        <v>0</v>
      </c>
      <c r="H21" s="20">
        <v>0</v>
      </c>
      <c r="I21" s="10">
        <f t="shared" si="2"/>
        <v>0</v>
      </c>
      <c r="J21" s="20">
        <v>0</v>
      </c>
      <c r="K21" s="21">
        <v>0</v>
      </c>
    </row>
    <row r="22" spans="1:19" s="70" customFormat="1" ht="13.8" thickBot="1">
      <c r="A22" s="108"/>
      <c r="B22" s="109"/>
      <c r="C22" s="108"/>
      <c r="D22" s="109"/>
      <c r="E22" s="25"/>
      <c r="F22" s="61" t="s">
        <v>23</v>
      </c>
      <c r="G22" s="26">
        <f>SUM(G16:G21)</f>
        <v>314365.14</v>
      </c>
      <c r="H22" s="26">
        <f>SUM(H16:H21)</f>
        <v>-20081.71</v>
      </c>
      <c r="I22" s="26">
        <f>SUM(I16:I21)</f>
        <v>294283.43000000005</v>
      </c>
      <c r="J22" s="26">
        <f>SUM(J16:J21)</f>
        <v>242523.88999999998</v>
      </c>
      <c r="K22" s="27">
        <f t="shared" si="3"/>
        <v>0.82411670273110493</v>
      </c>
      <c r="L22" s="69"/>
      <c r="M22" s="69"/>
      <c r="N22" s="69"/>
      <c r="O22" s="69"/>
      <c r="P22" s="69"/>
      <c r="Q22" s="69"/>
      <c r="R22" s="69"/>
      <c r="S22" s="69"/>
    </row>
    <row r="23" spans="1:19" ht="13.8" thickTop="1">
      <c r="A23" s="22"/>
      <c r="B23" s="23"/>
      <c r="C23" s="22"/>
      <c r="D23" s="23"/>
      <c r="E23" s="24"/>
      <c r="F23" s="23"/>
      <c r="K23" s="29"/>
    </row>
    <row r="24" spans="1:19" s="32" customFormat="1">
      <c r="A24" s="7" t="s">
        <v>14</v>
      </c>
      <c r="B24" s="8" t="s">
        <v>15</v>
      </c>
      <c r="C24" s="7" t="s">
        <v>30</v>
      </c>
      <c r="D24" s="8" t="s">
        <v>28</v>
      </c>
      <c r="E24" s="9">
        <v>51</v>
      </c>
      <c r="F24" s="8" t="s">
        <v>17</v>
      </c>
      <c r="G24" s="10">
        <v>190216.57</v>
      </c>
      <c r="H24" s="10">
        <v>0</v>
      </c>
      <c r="I24" s="10">
        <f t="shared" ref="I24:I29" si="4">SUM(G24:H24)</f>
        <v>190216.57</v>
      </c>
      <c r="J24" s="10">
        <v>137489.67000000001</v>
      </c>
      <c r="K24" s="11">
        <f t="shared" ref="K24:K30" si="5">SUM(J24/I24)</f>
        <v>0.72280595744103682</v>
      </c>
    </row>
    <row r="25" spans="1:19" s="32" customFormat="1">
      <c r="A25" s="12" t="s">
        <v>14</v>
      </c>
      <c r="B25" s="13" t="s">
        <v>15</v>
      </c>
      <c r="C25" s="12" t="s">
        <v>30</v>
      </c>
      <c r="D25" s="13" t="s">
        <v>28</v>
      </c>
      <c r="E25" s="14">
        <v>54</v>
      </c>
      <c r="F25" s="13" t="s">
        <v>18</v>
      </c>
      <c r="G25" s="15">
        <v>130421.14</v>
      </c>
      <c r="H25" s="15">
        <v>-45714.29</v>
      </c>
      <c r="I25" s="10">
        <f t="shared" si="4"/>
        <v>84706.85</v>
      </c>
      <c r="J25" s="15">
        <v>82648.639999999999</v>
      </c>
      <c r="K25" s="16">
        <f t="shared" si="5"/>
        <v>0.97570196507130169</v>
      </c>
    </row>
    <row r="26" spans="1:19" s="32" customFormat="1">
      <c r="A26" s="12" t="s">
        <v>14</v>
      </c>
      <c r="B26" s="13" t="s">
        <v>15</v>
      </c>
      <c r="C26" s="12" t="s">
        <v>30</v>
      </c>
      <c r="D26" s="13" t="s">
        <v>28</v>
      </c>
      <c r="E26" s="14">
        <v>55</v>
      </c>
      <c r="F26" s="13" t="s">
        <v>19</v>
      </c>
      <c r="G26" s="15">
        <v>0</v>
      </c>
      <c r="H26" s="15">
        <v>0</v>
      </c>
      <c r="I26" s="10">
        <f t="shared" si="4"/>
        <v>0</v>
      </c>
      <c r="J26" s="15">
        <v>0</v>
      </c>
      <c r="K26" s="16">
        <v>0</v>
      </c>
    </row>
    <row r="27" spans="1:19" s="32" customFormat="1">
      <c r="A27" s="12" t="s">
        <v>14</v>
      </c>
      <c r="B27" s="13" t="s">
        <v>15</v>
      </c>
      <c r="C27" s="12" t="s">
        <v>30</v>
      </c>
      <c r="D27" s="13" t="s">
        <v>28</v>
      </c>
      <c r="E27" s="14">
        <v>56</v>
      </c>
      <c r="F27" s="13" t="s">
        <v>20</v>
      </c>
      <c r="G27" s="15">
        <v>0</v>
      </c>
      <c r="H27" s="15">
        <v>0</v>
      </c>
      <c r="I27" s="10">
        <f t="shared" si="4"/>
        <v>0</v>
      </c>
      <c r="J27" s="15">
        <v>0</v>
      </c>
      <c r="K27" s="16">
        <v>0</v>
      </c>
    </row>
    <row r="28" spans="1:19" s="32" customFormat="1">
      <c r="A28" s="12" t="s">
        <v>14</v>
      </c>
      <c r="B28" s="13" t="s">
        <v>15</v>
      </c>
      <c r="C28" s="12" t="s">
        <v>30</v>
      </c>
      <c r="D28" s="13" t="s">
        <v>28</v>
      </c>
      <c r="E28" s="14">
        <v>61</v>
      </c>
      <c r="F28" s="13" t="s">
        <v>21</v>
      </c>
      <c r="G28" s="15">
        <v>0</v>
      </c>
      <c r="H28" s="15">
        <v>0</v>
      </c>
      <c r="I28" s="10">
        <f t="shared" si="4"/>
        <v>0</v>
      </c>
      <c r="J28" s="15">
        <v>0</v>
      </c>
      <c r="K28" s="16">
        <v>0</v>
      </c>
    </row>
    <row r="29" spans="1:19" s="32" customFormat="1">
      <c r="A29" s="17" t="s">
        <v>14</v>
      </c>
      <c r="B29" s="18" t="s">
        <v>15</v>
      </c>
      <c r="C29" s="17" t="s">
        <v>30</v>
      </c>
      <c r="D29" s="18" t="s">
        <v>28</v>
      </c>
      <c r="E29" s="19">
        <v>62</v>
      </c>
      <c r="F29" s="18" t="s">
        <v>22</v>
      </c>
      <c r="G29" s="20">
        <v>0</v>
      </c>
      <c r="H29" s="20">
        <v>0</v>
      </c>
      <c r="I29" s="10">
        <f t="shared" si="4"/>
        <v>0</v>
      </c>
      <c r="J29" s="20">
        <v>0</v>
      </c>
      <c r="K29" s="21">
        <v>0</v>
      </c>
    </row>
    <row r="30" spans="1:19" s="110" customFormat="1" ht="13.8" thickBot="1">
      <c r="A30" s="108"/>
      <c r="B30" s="109"/>
      <c r="C30" s="108"/>
      <c r="D30" s="109"/>
      <c r="E30" s="25"/>
      <c r="F30" s="61" t="s">
        <v>23</v>
      </c>
      <c r="G30" s="26">
        <f>SUM(G24:G29)</f>
        <v>320637.71000000002</v>
      </c>
      <c r="H30" s="26">
        <f>SUM(H24:H29)</f>
        <v>-45714.29</v>
      </c>
      <c r="I30" s="26">
        <f>SUM(I24:I29)</f>
        <v>274923.42000000004</v>
      </c>
      <c r="J30" s="26">
        <f>SUM(J24:J29)</f>
        <v>220138.31</v>
      </c>
      <c r="K30" s="27">
        <f t="shared" si="5"/>
        <v>0.80072592578689716</v>
      </c>
    </row>
    <row r="31" spans="1:19" s="32" customFormat="1" ht="13.8" thickTop="1">
      <c r="A31" s="33"/>
      <c r="B31" s="30"/>
      <c r="C31" s="56"/>
      <c r="D31" s="44"/>
      <c r="E31" s="57"/>
      <c r="F31" s="44"/>
      <c r="K31" s="31"/>
    </row>
    <row r="32" spans="1:19" s="32" customFormat="1">
      <c r="A32" s="7" t="s">
        <v>14</v>
      </c>
      <c r="B32" s="8" t="s">
        <v>15</v>
      </c>
      <c r="C32" s="7" t="s">
        <v>32</v>
      </c>
      <c r="D32" s="8" t="s">
        <v>29</v>
      </c>
      <c r="E32" s="9">
        <v>51</v>
      </c>
      <c r="F32" s="8" t="s">
        <v>17</v>
      </c>
      <c r="G32" s="10">
        <v>190986.29</v>
      </c>
      <c r="H32" s="10">
        <v>0</v>
      </c>
      <c r="I32" s="10">
        <f t="shared" ref="I32:I37" si="6">SUM(G32:H32)</f>
        <v>190986.29</v>
      </c>
      <c r="J32" s="10">
        <v>102867.95</v>
      </c>
      <c r="K32" s="11">
        <f t="shared" ref="K32:K38" si="7">SUM(J32/I32)</f>
        <v>0.53861431624228107</v>
      </c>
    </row>
    <row r="33" spans="1:11" s="32" customFormat="1">
      <c r="A33" s="12" t="s">
        <v>14</v>
      </c>
      <c r="B33" s="13" t="s">
        <v>15</v>
      </c>
      <c r="C33" s="12" t="s">
        <v>32</v>
      </c>
      <c r="D33" s="13" t="s">
        <v>29</v>
      </c>
      <c r="E33" s="14">
        <v>54</v>
      </c>
      <c r="F33" s="13" t="s">
        <v>18</v>
      </c>
      <c r="G33" s="15">
        <v>272573.71000000002</v>
      </c>
      <c r="H33" s="15">
        <v>-78826.289999999994</v>
      </c>
      <c r="I33" s="10">
        <f t="shared" si="6"/>
        <v>193747.42000000004</v>
      </c>
      <c r="J33" s="15">
        <v>179510.12</v>
      </c>
      <c r="K33" s="16">
        <f t="shared" si="7"/>
        <v>0.92651618277033032</v>
      </c>
    </row>
    <row r="34" spans="1:11" s="32" customFormat="1">
      <c r="A34" s="12" t="s">
        <v>14</v>
      </c>
      <c r="B34" s="13" t="s">
        <v>15</v>
      </c>
      <c r="C34" s="12" t="s">
        <v>32</v>
      </c>
      <c r="D34" s="13" t="s">
        <v>29</v>
      </c>
      <c r="E34" s="14">
        <v>55</v>
      </c>
      <c r="F34" s="13" t="s">
        <v>19</v>
      </c>
      <c r="G34" s="15">
        <v>0</v>
      </c>
      <c r="H34" s="15">
        <v>0</v>
      </c>
      <c r="I34" s="10">
        <f t="shared" si="6"/>
        <v>0</v>
      </c>
      <c r="J34" s="15">
        <v>0</v>
      </c>
      <c r="K34" s="16">
        <v>0</v>
      </c>
    </row>
    <row r="35" spans="1:11" s="32" customFormat="1">
      <c r="A35" s="12" t="s">
        <v>14</v>
      </c>
      <c r="B35" s="13" t="s">
        <v>15</v>
      </c>
      <c r="C35" s="12" t="s">
        <v>32</v>
      </c>
      <c r="D35" s="13" t="s">
        <v>29</v>
      </c>
      <c r="E35" s="14">
        <v>56</v>
      </c>
      <c r="F35" s="13" t="s">
        <v>20</v>
      </c>
      <c r="G35" s="15">
        <v>0</v>
      </c>
      <c r="H35" s="15">
        <v>0</v>
      </c>
      <c r="I35" s="10">
        <f t="shared" si="6"/>
        <v>0</v>
      </c>
      <c r="J35" s="15">
        <v>0</v>
      </c>
      <c r="K35" s="16">
        <v>0</v>
      </c>
    </row>
    <row r="36" spans="1:11" s="32" customFormat="1">
      <c r="A36" s="12" t="s">
        <v>14</v>
      </c>
      <c r="B36" s="13" t="s">
        <v>15</v>
      </c>
      <c r="C36" s="12" t="s">
        <v>32</v>
      </c>
      <c r="D36" s="13" t="s">
        <v>29</v>
      </c>
      <c r="E36" s="14">
        <v>61</v>
      </c>
      <c r="F36" s="13" t="s">
        <v>21</v>
      </c>
      <c r="G36" s="15">
        <v>0</v>
      </c>
      <c r="H36" s="15">
        <v>0</v>
      </c>
      <c r="I36" s="10">
        <f t="shared" si="6"/>
        <v>0</v>
      </c>
      <c r="J36" s="15">
        <v>0</v>
      </c>
      <c r="K36" s="16">
        <v>0</v>
      </c>
    </row>
    <row r="37" spans="1:11" s="32" customFormat="1">
      <c r="A37" s="17" t="s">
        <v>14</v>
      </c>
      <c r="B37" s="18" t="s">
        <v>15</v>
      </c>
      <c r="C37" s="17" t="s">
        <v>32</v>
      </c>
      <c r="D37" s="18" t="s">
        <v>29</v>
      </c>
      <c r="E37" s="19">
        <v>62</v>
      </c>
      <c r="F37" s="18" t="s">
        <v>22</v>
      </c>
      <c r="G37" s="20">
        <v>90742.86</v>
      </c>
      <c r="H37" s="20">
        <v>0</v>
      </c>
      <c r="I37" s="10">
        <f t="shared" si="6"/>
        <v>90742.86</v>
      </c>
      <c r="J37" s="20">
        <v>0</v>
      </c>
      <c r="K37" s="21">
        <f t="shared" si="7"/>
        <v>0</v>
      </c>
    </row>
    <row r="38" spans="1:11" s="110" customFormat="1" ht="13.8" thickBot="1">
      <c r="A38" s="108"/>
      <c r="B38" s="109"/>
      <c r="C38" s="108"/>
      <c r="D38" s="109"/>
      <c r="E38" s="25"/>
      <c r="F38" s="61" t="s">
        <v>23</v>
      </c>
      <c r="G38" s="26">
        <f>SUM(G32:G37)</f>
        <v>554302.86</v>
      </c>
      <c r="H38" s="26">
        <f>SUM(H32:H37)</f>
        <v>-78826.289999999994</v>
      </c>
      <c r="I38" s="26">
        <f>SUM(I32:I37)</f>
        <v>475476.57000000007</v>
      </c>
      <c r="J38" s="26">
        <f>SUM(J32:J37)</f>
        <v>282378.07</v>
      </c>
      <c r="K38" s="27">
        <f t="shared" si="7"/>
        <v>0.5938843001243993</v>
      </c>
    </row>
    <row r="39" spans="1:11" s="32" customFormat="1" ht="13.8" thickTop="1">
      <c r="A39" s="33"/>
      <c r="B39" s="30"/>
      <c r="C39" s="58"/>
      <c r="D39" s="44"/>
      <c r="E39" s="57"/>
      <c r="F39" s="44"/>
      <c r="K39" s="31"/>
    </row>
    <row r="40" spans="1:11" s="32" customFormat="1">
      <c r="A40" s="7" t="s">
        <v>14</v>
      </c>
      <c r="B40" s="8" t="s">
        <v>15</v>
      </c>
      <c r="C40" s="7" t="s">
        <v>49</v>
      </c>
      <c r="D40" s="8" t="s">
        <v>50</v>
      </c>
      <c r="E40" s="9">
        <v>51</v>
      </c>
      <c r="F40" s="8" t="s">
        <v>17</v>
      </c>
      <c r="G40" s="10">
        <v>116151.43</v>
      </c>
      <c r="H40" s="10">
        <v>0</v>
      </c>
      <c r="I40" s="10">
        <f t="shared" ref="I40:I45" si="8">SUM(G40:H40)</f>
        <v>116151.43</v>
      </c>
      <c r="J40" s="10">
        <v>60099.72</v>
      </c>
      <c r="K40" s="11">
        <f t="shared" ref="K40:K54" si="9">SUM(J40/I40)</f>
        <v>0.51742557108423037</v>
      </c>
    </row>
    <row r="41" spans="1:11" s="32" customFormat="1">
      <c r="A41" s="12" t="s">
        <v>14</v>
      </c>
      <c r="B41" s="13" t="s">
        <v>15</v>
      </c>
      <c r="C41" s="12" t="s">
        <v>49</v>
      </c>
      <c r="D41" s="13" t="s">
        <v>50</v>
      </c>
      <c r="E41" s="14">
        <v>54</v>
      </c>
      <c r="F41" s="13" t="s">
        <v>18</v>
      </c>
      <c r="G41" s="15">
        <v>88587.43</v>
      </c>
      <c r="H41" s="15">
        <v>-16156.57</v>
      </c>
      <c r="I41" s="10">
        <f t="shared" si="8"/>
        <v>72430.859999999986</v>
      </c>
      <c r="J41" s="15">
        <v>45893.36</v>
      </c>
      <c r="K41" s="16">
        <f t="shared" si="9"/>
        <v>0.63361611335278922</v>
      </c>
    </row>
    <row r="42" spans="1:11" s="32" customFormat="1">
      <c r="A42" s="12" t="s">
        <v>14</v>
      </c>
      <c r="B42" s="13" t="s">
        <v>15</v>
      </c>
      <c r="C42" s="12" t="s">
        <v>49</v>
      </c>
      <c r="D42" s="13" t="s">
        <v>50</v>
      </c>
      <c r="E42" s="14">
        <v>55</v>
      </c>
      <c r="F42" s="13" t="s">
        <v>19</v>
      </c>
      <c r="G42" s="15">
        <v>0</v>
      </c>
      <c r="H42" s="15">
        <v>0</v>
      </c>
      <c r="I42" s="10">
        <f t="shared" si="8"/>
        <v>0</v>
      </c>
      <c r="J42" s="15">
        <v>0</v>
      </c>
      <c r="K42" s="16">
        <v>0</v>
      </c>
    </row>
    <row r="43" spans="1:11" s="32" customFormat="1">
      <c r="A43" s="12" t="s">
        <v>14</v>
      </c>
      <c r="B43" s="13" t="s">
        <v>15</v>
      </c>
      <c r="C43" s="12" t="s">
        <v>49</v>
      </c>
      <c r="D43" s="13" t="s">
        <v>50</v>
      </c>
      <c r="E43" s="14">
        <v>56</v>
      </c>
      <c r="F43" s="13" t="s">
        <v>20</v>
      </c>
      <c r="G43" s="15">
        <v>0</v>
      </c>
      <c r="H43" s="15">
        <v>0</v>
      </c>
      <c r="I43" s="10">
        <f t="shared" si="8"/>
        <v>0</v>
      </c>
      <c r="J43" s="15">
        <v>0</v>
      </c>
      <c r="K43" s="16">
        <v>0</v>
      </c>
    </row>
    <row r="44" spans="1:11" s="32" customFormat="1">
      <c r="A44" s="12" t="s">
        <v>14</v>
      </c>
      <c r="B44" s="13" t="s">
        <v>15</v>
      </c>
      <c r="C44" s="12" t="s">
        <v>49</v>
      </c>
      <c r="D44" s="13" t="s">
        <v>50</v>
      </c>
      <c r="E44" s="14">
        <v>61</v>
      </c>
      <c r="F44" s="13" t="s">
        <v>21</v>
      </c>
      <c r="G44" s="15">
        <v>0</v>
      </c>
      <c r="H44" s="15">
        <v>0</v>
      </c>
      <c r="I44" s="10">
        <f t="shared" si="8"/>
        <v>0</v>
      </c>
      <c r="J44" s="15">
        <v>0</v>
      </c>
      <c r="K44" s="16">
        <v>0</v>
      </c>
    </row>
    <row r="45" spans="1:11" s="32" customFormat="1">
      <c r="A45" s="17" t="s">
        <v>14</v>
      </c>
      <c r="B45" s="18" t="s">
        <v>15</v>
      </c>
      <c r="C45" s="17" t="s">
        <v>49</v>
      </c>
      <c r="D45" s="18" t="s">
        <v>50</v>
      </c>
      <c r="E45" s="19">
        <v>62</v>
      </c>
      <c r="F45" s="18" t="s">
        <v>22</v>
      </c>
      <c r="G45" s="20">
        <v>0</v>
      </c>
      <c r="H45" s="20">
        <v>0</v>
      </c>
      <c r="I45" s="10">
        <f t="shared" si="8"/>
        <v>0</v>
      </c>
      <c r="J45" s="20">
        <v>0</v>
      </c>
      <c r="K45" s="21">
        <v>0</v>
      </c>
    </row>
    <row r="46" spans="1:11" s="110" customFormat="1" ht="13.8" thickBot="1">
      <c r="A46" s="108"/>
      <c r="B46" s="109"/>
      <c r="C46" s="108"/>
      <c r="D46" s="109"/>
      <c r="E46" s="25"/>
      <c r="F46" s="61" t="s">
        <v>23</v>
      </c>
      <c r="G46" s="26">
        <f>SUM(G40:G45)</f>
        <v>204738.86</v>
      </c>
      <c r="H46" s="26">
        <f>SUM(H40:H45)</f>
        <v>-16156.57</v>
      </c>
      <c r="I46" s="26">
        <f>SUM(I40:I45)</f>
        <v>188582.28999999998</v>
      </c>
      <c r="J46" s="26">
        <f>SUM(J40:J45)</f>
        <v>105993.08</v>
      </c>
      <c r="K46" s="27">
        <f t="shared" si="9"/>
        <v>0.56205214179974172</v>
      </c>
    </row>
    <row r="47" spans="1:11" ht="13.8" thickTop="1">
      <c r="A47" s="22"/>
      <c r="B47" s="23"/>
      <c r="C47" s="28"/>
      <c r="D47" s="23"/>
      <c r="E47" s="24"/>
      <c r="F47" s="23"/>
      <c r="K47" s="29"/>
    </row>
    <row r="48" spans="1:11">
      <c r="A48" s="34" t="s">
        <v>14</v>
      </c>
      <c r="B48" s="35" t="s">
        <v>15</v>
      </c>
      <c r="C48" s="34"/>
      <c r="D48" s="35" t="s">
        <v>26</v>
      </c>
      <c r="E48" s="76">
        <v>51</v>
      </c>
      <c r="F48" s="35" t="s">
        <v>17</v>
      </c>
      <c r="G48" s="36">
        <f t="shared" ref="G48:J53" si="10">SUM(G8+G16+G24+G32+G40)</f>
        <v>1101509.72</v>
      </c>
      <c r="H48" s="36">
        <f t="shared" si="10"/>
        <v>3813.26</v>
      </c>
      <c r="I48" s="36">
        <f t="shared" si="10"/>
        <v>1105322.98</v>
      </c>
      <c r="J48" s="36">
        <f t="shared" si="10"/>
        <v>647384.6399999999</v>
      </c>
      <c r="K48" s="62">
        <f t="shared" si="9"/>
        <v>0.58569725927529337</v>
      </c>
    </row>
    <row r="49" spans="1:19">
      <c r="A49" s="37" t="s">
        <v>14</v>
      </c>
      <c r="B49" s="38" t="s">
        <v>15</v>
      </c>
      <c r="C49" s="37"/>
      <c r="D49" s="38" t="s">
        <v>26</v>
      </c>
      <c r="E49" s="77">
        <v>54</v>
      </c>
      <c r="F49" s="38" t="s">
        <v>18</v>
      </c>
      <c r="G49" s="36">
        <f t="shared" si="10"/>
        <v>1098394.8500000001</v>
      </c>
      <c r="H49" s="36">
        <f t="shared" si="10"/>
        <v>-321190.98</v>
      </c>
      <c r="I49" s="36">
        <f t="shared" si="10"/>
        <v>777203.87</v>
      </c>
      <c r="J49" s="36">
        <f t="shared" si="10"/>
        <v>727882.51</v>
      </c>
      <c r="K49" s="48">
        <f t="shared" si="9"/>
        <v>0.93653999689939782</v>
      </c>
    </row>
    <row r="50" spans="1:19">
      <c r="A50" s="37" t="s">
        <v>14</v>
      </c>
      <c r="B50" s="38" t="s">
        <v>15</v>
      </c>
      <c r="C50" s="37"/>
      <c r="D50" s="38" t="s">
        <v>26</v>
      </c>
      <c r="E50" s="77">
        <v>55</v>
      </c>
      <c r="F50" s="38" t="s">
        <v>19</v>
      </c>
      <c r="G50" s="36">
        <f t="shared" si="10"/>
        <v>0</v>
      </c>
      <c r="H50" s="36">
        <f t="shared" si="10"/>
        <v>0</v>
      </c>
      <c r="I50" s="36">
        <f t="shared" si="10"/>
        <v>0</v>
      </c>
      <c r="J50" s="36">
        <f t="shared" si="10"/>
        <v>0</v>
      </c>
      <c r="K50" s="48">
        <v>0</v>
      </c>
    </row>
    <row r="51" spans="1:19">
      <c r="A51" s="37" t="s">
        <v>14</v>
      </c>
      <c r="B51" s="38" t="s">
        <v>15</v>
      </c>
      <c r="C51" s="37"/>
      <c r="D51" s="38" t="s">
        <v>26</v>
      </c>
      <c r="E51" s="77">
        <v>56</v>
      </c>
      <c r="F51" s="38" t="s">
        <v>20</v>
      </c>
      <c r="G51" s="36">
        <f t="shared" si="10"/>
        <v>0</v>
      </c>
      <c r="H51" s="36">
        <f t="shared" si="10"/>
        <v>0</v>
      </c>
      <c r="I51" s="36">
        <f t="shared" si="10"/>
        <v>0</v>
      </c>
      <c r="J51" s="36">
        <f t="shared" si="10"/>
        <v>0</v>
      </c>
      <c r="K51" s="48">
        <v>0</v>
      </c>
    </row>
    <row r="52" spans="1:19">
      <c r="A52" s="37" t="s">
        <v>14</v>
      </c>
      <c r="B52" s="38" t="s">
        <v>15</v>
      </c>
      <c r="C52" s="37"/>
      <c r="D52" s="38" t="s">
        <v>26</v>
      </c>
      <c r="E52" s="77">
        <v>61</v>
      </c>
      <c r="F52" s="38" t="s">
        <v>21</v>
      </c>
      <c r="G52" s="36">
        <f t="shared" si="10"/>
        <v>0</v>
      </c>
      <c r="H52" s="36">
        <f t="shared" si="10"/>
        <v>62422.86</v>
      </c>
      <c r="I52" s="36">
        <f t="shared" si="10"/>
        <v>62422.86</v>
      </c>
      <c r="J52" s="36">
        <f t="shared" si="10"/>
        <v>49656.74</v>
      </c>
      <c r="K52" s="48">
        <f t="shared" si="9"/>
        <v>0.79548966516433239</v>
      </c>
    </row>
    <row r="53" spans="1:19">
      <c r="A53" s="39" t="s">
        <v>14</v>
      </c>
      <c r="B53" s="40" t="s">
        <v>15</v>
      </c>
      <c r="C53" s="39"/>
      <c r="D53" s="40" t="s">
        <v>26</v>
      </c>
      <c r="E53" s="79">
        <v>62</v>
      </c>
      <c r="F53" s="40" t="s">
        <v>22</v>
      </c>
      <c r="G53" s="36">
        <f t="shared" si="10"/>
        <v>90742.86</v>
      </c>
      <c r="H53" s="36">
        <f t="shared" si="10"/>
        <v>0</v>
      </c>
      <c r="I53" s="36">
        <f t="shared" si="10"/>
        <v>90742.86</v>
      </c>
      <c r="J53" s="36">
        <f t="shared" si="10"/>
        <v>0</v>
      </c>
      <c r="K53" s="80">
        <f t="shared" si="9"/>
        <v>0</v>
      </c>
    </row>
    <row r="54" spans="1:19" s="70" customFormat="1" ht="13.8" thickBot="1">
      <c r="A54" s="41"/>
      <c r="B54" s="42"/>
      <c r="C54" s="41"/>
      <c r="D54" s="42"/>
      <c r="E54" s="81"/>
      <c r="F54" s="82" t="s">
        <v>23</v>
      </c>
      <c r="G54" s="83">
        <f>SUM(G48:G53)</f>
        <v>2290647.4300000002</v>
      </c>
      <c r="H54" s="83">
        <f>SUM(H48:H53)</f>
        <v>-254954.86</v>
      </c>
      <c r="I54" s="83">
        <f>SUM(I48:I53)</f>
        <v>2035692.5700000003</v>
      </c>
      <c r="J54" s="83">
        <f>SUM(J48:J53)</f>
        <v>1424923.89</v>
      </c>
      <c r="K54" s="51">
        <f t="shared" si="9"/>
        <v>0.69997007947030021</v>
      </c>
      <c r="L54" s="69"/>
      <c r="M54" s="69"/>
      <c r="N54" s="69"/>
      <c r="O54" s="69"/>
      <c r="P54" s="69"/>
      <c r="Q54" s="69"/>
      <c r="R54" s="69"/>
      <c r="S54" s="69"/>
    </row>
    <row r="55" spans="1:19" ht="13.8" thickTop="1">
      <c r="A55" s="22"/>
      <c r="B55" s="23"/>
      <c r="C55" s="22"/>
      <c r="D55" s="23"/>
      <c r="E55" s="24"/>
      <c r="F55" s="23"/>
      <c r="K55" s="29"/>
    </row>
    <row r="56" spans="1:19">
      <c r="A56" s="7" t="s">
        <v>24</v>
      </c>
      <c r="B56" s="8" t="s">
        <v>27</v>
      </c>
      <c r="C56" s="7" t="s">
        <v>14</v>
      </c>
      <c r="D56" s="8" t="s">
        <v>28</v>
      </c>
      <c r="E56" s="9">
        <v>51</v>
      </c>
      <c r="F56" s="8" t="s">
        <v>17</v>
      </c>
      <c r="G56" s="10">
        <v>426492.57</v>
      </c>
      <c r="H56" s="10">
        <v>653.71</v>
      </c>
      <c r="I56" s="10">
        <f t="shared" ref="I56:I61" si="11">SUM(G56:H56)</f>
        <v>427146.28</v>
      </c>
      <c r="J56" s="10">
        <v>313017.36</v>
      </c>
      <c r="K56" s="11">
        <f t="shared" ref="K56:K62" si="12">SUM(J56/I56)</f>
        <v>0.73281068958390549</v>
      </c>
    </row>
    <row r="57" spans="1:19">
      <c r="A57" s="12" t="s">
        <v>24</v>
      </c>
      <c r="B57" s="13" t="s">
        <v>27</v>
      </c>
      <c r="C57" s="12" t="s">
        <v>14</v>
      </c>
      <c r="D57" s="13" t="s">
        <v>28</v>
      </c>
      <c r="E57" s="14">
        <v>54</v>
      </c>
      <c r="F57" s="13" t="s">
        <v>18</v>
      </c>
      <c r="G57" s="15">
        <v>139326.29</v>
      </c>
      <c r="H57" s="15">
        <v>-653.71</v>
      </c>
      <c r="I57" s="10">
        <f t="shared" si="11"/>
        <v>138672.58000000002</v>
      </c>
      <c r="J57" s="15">
        <v>129699.28</v>
      </c>
      <c r="K57" s="16">
        <f t="shared" si="12"/>
        <v>0.93529146136893093</v>
      </c>
    </row>
    <row r="58" spans="1:19">
      <c r="A58" s="12" t="s">
        <v>24</v>
      </c>
      <c r="B58" s="13" t="s">
        <v>27</v>
      </c>
      <c r="C58" s="12" t="s">
        <v>14</v>
      </c>
      <c r="D58" s="13" t="s">
        <v>28</v>
      </c>
      <c r="E58" s="14">
        <v>55</v>
      </c>
      <c r="F58" s="13" t="s">
        <v>19</v>
      </c>
      <c r="G58" s="15">
        <v>0</v>
      </c>
      <c r="H58" s="15">
        <v>0</v>
      </c>
      <c r="I58" s="10">
        <f t="shared" si="11"/>
        <v>0</v>
      </c>
      <c r="J58" s="15">
        <v>0</v>
      </c>
      <c r="K58" s="16">
        <v>0</v>
      </c>
    </row>
    <row r="59" spans="1:19">
      <c r="A59" s="12" t="s">
        <v>24</v>
      </c>
      <c r="B59" s="13" t="s">
        <v>27</v>
      </c>
      <c r="C59" s="12" t="s">
        <v>14</v>
      </c>
      <c r="D59" s="13" t="s">
        <v>28</v>
      </c>
      <c r="E59" s="14">
        <v>56</v>
      </c>
      <c r="F59" s="13" t="s">
        <v>20</v>
      </c>
      <c r="G59" s="15">
        <v>0</v>
      </c>
      <c r="H59" s="15">
        <v>0</v>
      </c>
      <c r="I59" s="10">
        <f t="shared" si="11"/>
        <v>0</v>
      </c>
      <c r="J59" s="15">
        <v>0</v>
      </c>
      <c r="K59" s="16">
        <v>0</v>
      </c>
    </row>
    <row r="60" spans="1:19">
      <c r="A60" s="12" t="s">
        <v>24</v>
      </c>
      <c r="B60" s="13" t="s">
        <v>27</v>
      </c>
      <c r="C60" s="12" t="s">
        <v>14</v>
      </c>
      <c r="D60" s="13" t="s">
        <v>28</v>
      </c>
      <c r="E60" s="14">
        <v>61</v>
      </c>
      <c r="F60" s="13" t="s">
        <v>21</v>
      </c>
      <c r="G60" s="15">
        <v>0</v>
      </c>
      <c r="H60" s="15">
        <v>0</v>
      </c>
      <c r="I60" s="10">
        <f t="shared" si="11"/>
        <v>0</v>
      </c>
      <c r="J60" s="15">
        <v>0</v>
      </c>
      <c r="K60" s="16">
        <v>0</v>
      </c>
    </row>
    <row r="61" spans="1:19">
      <c r="A61" s="17" t="s">
        <v>24</v>
      </c>
      <c r="B61" s="18" t="s">
        <v>27</v>
      </c>
      <c r="C61" s="17" t="s">
        <v>14</v>
      </c>
      <c r="D61" s="18" t="s">
        <v>28</v>
      </c>
      <c r="E61" s="19">
        <v>62</v>
      </c>
      <c r="F61" s="18" t="s">
        <v>22</v>
      </c>
      <c r="G61" s="20">
        <v>0</v>
      </c>
      <c r="H61" s="20">
        <v>0</v>
      </c>
      <c r="I61" s="10">
        <f t="shared" si="11"/>
        <v>0</v>
      </c>
      <c r="J61" s="20">
        <v>0</v>
      </c>
      <c r="K61" s="21">
        <v>0</v>
      </c>
    </row>
    <row r="62" spans="1:19" s="70" customFormat="1" ht="13.8" thickBot="1">
      <c r="A62" s="108"/>
      <c r="B62" s="109"/>
      <c r="C62" s="108"/>
      <c r="D62" s="109"/>
      <c r="E62" s="25"/>
      <c r="F62" s="61" t="s">
        <v>23</v>
      </c>
      <c r="G62" s="26">
        <f>SUM(G56:G61)</f>
        <v>565818.86</v>
      </c>
      <c r="H62" s="26">
        <f>SUM(H56:H61)</f>
        <v>0</v>
      </c>
      <c r="I62" s="26">
        <f>SUM(I56:I61)</f>
        <v>565818.8600000001</v>
      </c>
      <c r="J62" s="26">
        <f>SUM(J56:J61)</f>
        <v>442716.64</v>
      </c>
      <c r="K62" s="27">
        <f t="shared" si="12"/>
        <v>0.78243528326362244</v>
      </c>
      <c r="L62" s="69"/>
      <c r="M62" s="69"/>
      <c r="N62" s="69"/>
      <c r="O62" s="69"/>
      <c r="P62" s="69"/>
      <c r="Q62" s="69"/>
      <c r="R62" s="69"/>
      <c r="S62" s="69"/>
    </row>
    <row r="63" spans="1:19" ht="13.8" thickTop="1">
      <c r="A63" s="22"/>
      <c r="B63" s="23"/>
      <c r="C63" s="28"/>
      <c r="D63" s="44"/>
      <c r="E63" s="24"/>
      <c r="F63" s="23"/>
      <c r="K63" s="29"/>
    </row>
    <row r="64" spans="1:19">
      <c r="A64" s="7" t="s">
        <v>24</v>
      </c>
      <c r="B64" s="8" t="s">
        <v>27</v>
      </c>
      <c r="C64" s="7" t="s">
        <v>24</v>
      </c>
      <c r="D64" s="8" t="s">
        <v>29</v>
      </c>
      <c r="E64" s="9">
        <v>51</v>
      </c>
      <c r="F64" s="8" t="s">
        <v>17</v>
      </c>
      <c r="G64" s="10">
        <v>101482.29</v>
      </c>
      <c r="H64" s="10">
        <v>0</v>
      </c>
      <c r="I64" s="10">
        <f t="shared" ref="I64:I69" si="13">SUM(G64:H64)</f>
        <v>101482.29</v>
      </c>
      <c r="J64" s="10">
        <v>81574.149999999994</v>
      </c>
      <c r="K64" s="11">
        <f t="shared" ref="K64:K70" si="14">SUM(J64/I64)</f>
        <v>0.80382646075487652</v>
      </c>
    </row>
    <row r="65" spans="1:19">
      <c r="A65" s="12" t="s">
        <v>24</v>
      </c>
      <c r="B65" s="13" t="s">
        <v>27</v>
      </c>
      <c r="C65" s="12" t="s">
        <v>24</v>
      </c>
      <c r="D65" s="13" t="s">
        <v>29</v>
      </c>
      <c r="E65" s="14">
        <v>54</v>
      </c>
      <c r="F65" s="13" t="s">
        <v>18</v>
      </c>
      <c r="G65" s="15">
        <v>0</v>
      </c>
      <c r="H65" s="15">
        <v>7931.43</v>
      </c>
      <c r="I65" s="10">
        <f t="shared" si="13"/>
        <v>7931.43</v>
      </c>
      <c r="J65" s="15">
        <v>7909.4</v>
      </c>
      <c r="K65" s="16">
        <f t="shared" si="14"/>
        <v>0.99722244286339279</v>
      </c>
    </row>
    <row r="66" spans="1:19">
      <c r="A66" s="12" t="s">
        <v>24</v>
      </c>
      <c r="B66" s="13" t="s">
        <v>27</v>
      </c>
      <c r="C66" s="12" t="s">
        <v>24</v>
      </c>
      <c r="D66" s="13" t="s">
        <v>29</v>
      </c>
      <c r="E66" s="14">
        <v>55</v>
      </c>
      <c r="F66" s="13" t="s">
        <v>19</v>
      </c>
      <c r="G66" s="15">
        <v>0</v>
      </c>
      <c r="H66" s="15">
        <v>0</v>
      </c>
      <c r="I66" s="10">
        <f t="shared" si="13"/>
        <v>0</v>
      </c>
      <c r="J66" s="15">
        <v>0</v>
      </c>
      <c r="K66" s="16">
        <v>0</v>
      </c>
    </row>
    <row r="67" spans="1:19">
      <c r="A67" s="12" t="s">
        <v>24</v>
      </c>
      <c r="B67" s="13" t="s">
        <v>27</v>
      </c>
      <c r="C67" s="12" t="s">
        <v>24</v>
      </c>
      <c r="D67" s="13" t="s">
        <v>29</v>
      </c>
      <c r="E67" s="14">
        <v>56</v>
      </c>
      <c r="F67" s="13" t="s">
        <v>20</v>
      </c>
      <c r="G67" s="15">
        <v>0</v>
      </c>
      <c r="H67" s="15">
        <v>0</v>
      </c>
      <c r="I67" s="10">
        <f t="shared" si="13"/>
        <v>0</v>
      </c>
      <c r="J67" s="15">
        <v>0</v>
      </c>
      <c r="K67" s="16">
        <v>0</v>
      </c>
    </row>
    <row r="68" spans="1:19">
      <c r="A68" s="12" t="s">
        <v>24</v>
      </c>
      <c r="B68" s="13" t="s">
        <v>27</v>
      </c>
      <c r="C68" s="12" t="s">
        <v>24</v>
      </c>
      <c r="D68" s="13" t="s">
        <v>29</v>
      </c>
      <c r="E68" s="14">
        <v>61</v>
      </c>
      <c r="F68" s="13" t="s">
        <v>21</v>
      </c>
      <c r="G68" s="15">
        <v>0</v>
      </c>
      <c r="H68" s="15">
        <v>0</v>
      </c>
      <c r="I68" s="10">
        <f t="shared" si="13"/>
        <v>0</v>
      </c>
      <c r="J68" s="15">
        <v>0</v>
      </c>
      <c r="K68" s="16">
        <v>0</v>
      </c>
    </row>
    <row r="69" spans="1:19">
      <c r="A69" s="17" t="s">
        <v>24</v>
      </c>
      <c r="B69" s="18" t="s">
        <v>27</v>
      </c>
      <c r="C69" s="17" t="s">
        <v>24</v>
      </c>
      <c r="D69" s="18" t="s">
        <v>29</v>
      </c>
      <c r="E69" s="19">
        <v>62</v>
      </c>
      <c r="F69" s="18" t="s">
        <v>22</v>
      </c>
      <c r="G69" s="20">
        <v>0</v>
      </c>
      <c r="H69" s="20">
        <v>0</v>
      </c>
      <c r="I69" s="10">
        <f t="shared" si="13"/>
        <v>0</v>
      </c>
      <c r="J69" s="20">
        <v>0</v>
      </c>
      <c r="K69" s="21">
        <v>0</v>
      </c>
    </row>
    <row r="70" spans="1:19" s="70" customFormat="1" ht="13.8" thickBot="1">
      <c r="A70" s="108"/>
      <c r="B70" s="109"/>
      <c r="C70" s="108"/>
      <c r="D70" s="109"/>
      <c r="E70" s="25"/>
      <c r="F70" s="61" t="s">
        <v>23</v>
      </c>
      <c r="G70" s="26">
        <f>SUM(G64:G69)</f>
        <v>101482.29</v>
      </c>
      <c r="H70" s="26">
        <f>SUM(H64:H69)</f>
        <v>7931.43</v>
      </c>
      <c r="I70" s="26">
        <f>SUM(I64:I69)</f>
        <v>109413.72</v>
      </c>
      <c r="J70" s="26">
        <f>SUM(J64:J69)</f>
        <v>89483.549999999988</v>
      </c>
      <c r="K70" s="27">
        <f t="shared" si="14"/>
        <v>0.81784578753011949</v>
      </c>
      <c r="L70" s="69"/>
      <c r="M70" s="69"/>
      <c r="N70" s="69"/>
      <c r="O70" s="69"/>
      <c r="P70" s="69"/>
      <c r="Q70" s="69"/>
      <c r="R70" s="69"/>
      <c r="S70" s="69"/>
    </row>
    <row r="71" spans="1:19" ht="13.8" thickTop="1">
      <c r="A71" s="22"/>
      <c r="B71" s="23"/>
      <c r="C71" s="22"/>
      <c r="D71" s="23"/>
      <c r="E71" s="24"/>
      <c r="F71" s="23"/>
      <c r="G71" s="32"/>
      <c r="H71" s="32"/>
      <c r="I71" s="32"/>
      <c r="J71" s="32"/>
      <c r="K71" s="31"/>
    </row>
    <row r="72" spans="1:19">
      <c r="A72" s="7" t="s">
        <v>24</v>
      </c>
      <c r="B72" s="8" t="s">
        <v>27</v>
      </c>
      <c r="C72" s="7" t="s">
        <v>30</v>
      </c>
      <c r="D72" s="8" t="s">
        <v>31</v>
      </c>
      <c r="E72" s="9">
        <v>51</v>
      </c>
      <c r="F72" s="8" t="s">
        <v>17</v>
      </c>
      <c r="G72" s="10">
        <v>0</v>
      </c>
      <c r="H72" s="10">
        <v>0</v>
      </c>
      <c r="I72" s="10">
        <f t="shared" ref="I72:I77" si="15">SUM(G72:H72)</f>
        <v>0</v>
      </c>
      <c r="J72" s="10">
        <v>0</v>
      </c>
      <c r="K72" s="11">
        <v>0</v>
      </c>
    </row>
    <row r="73" spans="1:19">
      <c r="A73" s="12" t="s">
        <v>24</v>
      </c>
      <c r="B73" s="13" t="s">
        <v>27</v>
      </c>
      <c r="C73" s="12" t="s">
        <v>30</v>
      </c>
      <c r="D73" s="13" t="s">
        <v>31</v>
      </c>
      <c r="E73" s="14">
        <v>54</v>
      </c>
      <c r="F73" s="13" t="s">
        <v>18</v>
      </c>
      <c r="G73" s="15">
        <v>0</v>
      </c>
      <c r="H73" s="15">
        <v>0</v>
      </c>
      <c r="I73" s="15">
        <f t="shared" si="15"/>
        <v>0</v>
      </c>
      <c r="J73" s="15">
        <v>0</v>
      </c>
      <c r="K73" s="16">
        <v>0</v>
      </c>
    </row>
    <row r="74" spans="1:19">
      <c r="A74" s="12" t="s">
        <v>24</v>
      </c>
      <c r="B74" s="13" t="s">
        <v>27</v>
      </c>
      <c r="C74" s="12" t="s">
        <v>30</v>
      </c>
      <c r="D74" s="13" t="s">
        <v>31</v>
      </c>
      <c r="E74" s="14">
        <v>55</v>
      </c>
      <c r="F74" s="13" t="s">
        <v>19</v>
      </c>
      <c r="G74" s="15">
        <v>0</v>
      </c>
      <c r="H74" s="15">
        <v>0</v>
      </c>
      <c r="I74" s="15">
        <f t="shared" si="15"/>
        <v>0</v>
      </c>
      <c r="J74" s="15">
        <v>0</v>
      </c>
      <c r="K74" s="16">
        <v>0</v>
      </c>
    </row>
    <row r="75" spans="1:19">
      <c r="A75" s="12" t="s">
        <v>24</v>
      </c>
      <c r="B75" s="13" t="s">
        <v>27</v>
      </c>
      <c r="C75" s="12" t="s">
        <v>30</v>
      </c>
      <c r="D75" s="13" t="s">
        <v>31</v>
      </c>
      <c r="E75" s="14">
        <v>56</v>
      </c>
      <c r="F75" s="13" t="s">
        <v>20</v>
      </c>
      <c r="G75" s="15">
        <v>0</v>
      </c>
      <c r="H75" s="15">
        <v>0</v>
      </c>
      <c r="I75" s="15">
        <f t="shared" si="15"/>
        <v>0</v>
      </c>
      <c r="J75" s="15">
        <v>0</v>
      </c>
      <c r="K75" s="16">
        <v>0</v>
      </c>
    </row>
    <row r="76" spans="1:19">
      <c r="A76" s="12" t="s">
        <v>24</v>
      </c>
      <c r="B76" s="13" t="s">
        <v>27</v>
      </c>
      <c r="C76" s="12" t="s">
        <v>30</v>
      </c>
      <c r="D76" s="13" t="s">
        <v>31</v>
      </c>
      <c r="E76" s="14">
        <v>61</v>
      </c>
      <c r="F76" s="13" t="s">
        <v>21</v>
      </c>
      <c r="G76" s="15">
        <v>0</v>
      </c>
      <c r="H76" s="15">
        <v>0</v>
      </c>
      <c r="I76" s="15">
        <f t="shared" si="15"/>
        <v>0</v>
      </c>
      <c r="J76" s="15">
        <v>0</v>
      </c>
      <c r="K76" s="16">
        <v>0</v>
      </c>
    </row>
    <row r="77" spans="1:19">
      <c r="A77" s="17" t="s">
        <v>24</v>
      </c>
      <c r="B77" s="18" t="s">
        <v>27</v>
      </c>
      <c r="C77" s="17" t="s">
        <v>30</v>
      </c>
      <c r="D77" s="18" t="s">
        <v>31</v>
      </c>
      <c r="E77" s="19">
        <v>62</v>
      </c>
      <c r="F77" s="18" t="s">
        <v>22</v>
      </c>
      <c r="G77" s="20">
        <v>0</v>
      </c>
      <c r="H77" s="20">
        <v>0</v>
      </c>
      <c r="I77" s="20">
        <f t="shared" si="15"/>
        <v>0</v>
      </c>
      <c r="J77" s="20">
        <v>0</v>
      </c>
      <c r="K77" s="21">
        <v>0</v>
      </c>
    </row>
    <row r="78" spans="1:19" s="70" customFormat="1" ht="13.8" thickBot="1">
      <c r="A78" s="108"/>
      <c r="B78" s="109"/>
      <c r="C78" s="108"/>
      <c r="D78" s="109"/>
      <c r="E78" s="25"/>
      <c r="F78" s="61" t="s">
        <v>23</v>
      </c>
      <c r="G78" s="26">
        <f>SUM(G72:G77)</f>
        <v>0</v>
      </c>
      <c r="H78" s="26">
        <f>SUM(H72:H77)</f>
        <v>0</v>
      </c>
      <c r="I78" s="26">
        <f>SUM(I72:I77)</f>
        <v>0</v>
      </c>
      <c r="J78" s="26">
        <f>SUM(J72:J77)</f>
        <v>0</v>
      </c>
      <c r="K78" s="27">
        <v>0</v>
      </c>
      <c r="L78" s="69"/>
      <c r="M78" s="69"/>
      <c r="N78" s="69"/>
      <c r="O78" s="69"/>
      <c r="P78" s="69"/>
      <c r="Q78" s="69"/>
      <c r="R78" s="69"/>
      <c r="S78" s="69"/>
    </row>
    <row r="79" spans="1:19" ht="13.8" thickTop="1">
      <c r="A79" s="22"/>
      <c r="B79" s="23"/>
      <c r="C79" s="28"/>
      <c r="D79" s="23"/>
      <c r="E79" s="24"/>
      <c r="F79" s="23"/>
      <c r="G79" s="32"/>
      <c r="H79" s="32"/>
      <c r="I79" s="32"/>
      <c r="J79" s="32"/>
      <c r="K79" s="31"/>
    </row>
    <row r="80" spans="1:19">
      <c r="A80" s="7" t="s">
        <v>24</v>
      </c>
      <c r="B80" s="8" t="s">
        <v>27</v>
      </c>
      <c r="C80" s="7" t="s">
        <v>32</v>
      </c>
      <c r="D80" s="8" t="s">
        <v>33</v>
      </c>
      <c r="E80" s="9">
        <v>51</v>
      </c>
      <c r="F80" s="8" t="s">
        <v>17</v>
      </c>
      <c r="G80" s="10">
        <v>0</v>
      </c>
      <c r="H80" s="10">
        <v>0</v>
      </c>
      <c r="I80" s="10">
        <f t="shared" ref="I80:I85" si="16">SUM(G80:H80)</f>
        <v>0</v>
      </c>
      <c r="J80" s="10">
        <v>0</v>
      </c>
      <c r="K80" s="11">
        <v>0</v>
      </c>
    </row>
    <row r="81" spans="1:19">
      <c r="A81" s="12" t="s">
        <v>24</v>
      </c>
      <c r="B81" s="13" t="s">
        <v>27</v>
      </c>
      <c r="C81" s="12" t="s">
        <v>32</v>
      </c>
      <c r="D81" s="13" t="s">
        <v>33</v>
      </c>
      <c r="E81" s="14">
        <v>54</v>
      </c>
      <c r="F81" s="13" t="s">
        <v>18</v>
      </c>
      <c r="G81" s="15">
        <v>0</v>
      </c>
      <c r="H81" s="15">
        <v>0</v>
      </c>
      <c r="I81" s="15">
        <f t="shared" si="16"/>
        <v>0</v>
      </c>
      <c r="J81" s="15">
        <v>0</v>
      </c>
      <c r="K81" s="16">
        <v>0</v>
      </c>
    </row>
    <row r="82" spans="1:19">
      <c r="A82" s="12" t="s">
        <v>24</v>
      </c>
      <c r="B82" s="13" t="s">
        <v>27</v>
      </c>
      <c r="C82" s="12" t="s">
        <v>32</v>
      </c>
      <c r="D82" s="13" t="s">
        <v>33</v>
      </c>
      <c r="E82" s="14">
        <v>55</v>
      </c>
      <c r="F82" s="13" t="s">
        <v>19</v>
      </c>
      <c r="G82" s="15">
        <v>0</v>
      </c>
      <c r="H82" s="15">
        <v>0</v>
      </c>
      <c r="I82" s="15">
        <f t="shared" si="16"/>
        <v>0</v>
      </c>
      <c r="J82" s="15">
        <v>0</v>
      </c>
      <c r="K82" s="16">
        <v>0</v>
      </c>
    </row>
    <row r="83" spans="1:19">
      <c r="A83" s="12" t="s">
        <v>24</v>
      </c>
      <c r="B83" s="13" t="s">
        <v>27</v>
      </c>
      <c r="C83" s="12" t="s">
        <v>32</v>
      </c>
      <c r="D83" s="13" t="s">
        <v>33</v>
      </c>
      <c r="E83" s="14">
        <v>56</v>
      </c>
      <c r="F83" s="13" t="s">
        <v>20</v>
      </c>
      <c r="G83" s="15">
        <v>0</v>
      </c>
      <c r="H83" s="15">
        <v>0</v>
      </c>
      <c r="I83" s="15">
        <f t="shared" si="16"/>
        <v>0</v>
      </c>
      <c r="J83" s="15">
        <v>0</v>
      </c>
      <c r="K83" s="16">
        <v>0</v>
      </c>
    </row>
    <row r="84" spans="1:19">
      <c r="A84" s="12" t="s">
        <v>24</v>
      </c>
      <c r="B84" s="13" t="s">
        <v>27</v>
      </c>
      <c r="C84" s="12" t="s">
        <v>32</v>
      </c>
      <c r="D84" s="13" t="s">
        <v>33</v>
      </c>
      <c r="E84" s="14">
        <v>61</v>
      </c>
      <c r="F84" s="13" t="s">
        <v>21</v>
      </c>
      <c r="G84" s="15">
        <v>0</v>
      </c>
      <c r="H84" s="15">
        <v>0</v>
      </c>
      <c r="I84" s="15">
        <f t="shared" si="16"/>
        <v>0</v>
      </c>
      <c r="J84" s="15">
        <v>0</v>
      </c>
      <c r="K84" s="16">
        <v>0</v>
      </c>
    </row>
    <row r="85" spans="1:19">
      <c r="A85" s="17" t="s">
        <v>24</v>
      </c>
      <c r="B85" s="18" t="s">
        <v>27</v>
      </c>
      <c r="C85" s="17" t="s">
        <v>32</v>
      </c>
      <c r="D85" s="18" t="s">
        <v>33</v>
      </c>
      <c r="E85" s="19">
        <v>62</v>
      </c>
      <c r="F85" s="18" t="s">
        <v>22</v>
      </c>
      <c r="G85" s="20">
        <v>0</v>
      </c>
      <c r="H85" s="20">
        <v>0</v>
      </c>
      <c r="I85" s="20">
        <f t="shared" si="16"/>
        <v>0</v>
      </c>
      <c r="J85" s="20">
        <v>0</v>
      </c>
      <c r="K85" s="21">
        <v>0</v>
      </c>
    </row>
    <row r="86" spans="1:19" s="70" customFormat="1" ht="13.8" thickBot="1">
      <c r="A86" s="108"/>
      <c r="B86" s="109"/>
      <c r="C86" s="108"/>
      <c r="D86" s="109"/>
      <c r="E86" s="25"/>
      <c r="F86" s="61" t="s">
        <v>23</v>
      </c>
      <c r="G86" s="26">
        <f>SUM(G80:G85)</f>
        <v>0</v>
      </c>
      <c r="H86" s="26">
        <f>SUM(H80:H85)</f>
        <v>0</v>
      </c>
      <c r="I86" s="26">
        <f>SUM(I80:I85)</f>
        <v>0</v>
      </c>
      <c r="J86" s="26">
        <f>SUM(J80:J85)</f>
        <v>0</v>
      </c>
      <c r="K86" s="27">
        <v>0</v>
      </c>
      <c r="L86" s="69"/>
      <c r="M86" s="69"/>
      <c r="N86" s="69"/>
      <c r="O86" s="69"/>
      <c r="P86" s="69"/>
      <c r="Q86" s="69"/>
      <c r="R86" s="69"/>
      <c r="S86" s="69"/>
    </row>
    <row r="87" spans="1:19" ht="13.8" thickTop="1">
      <c r="A87" s="22"/>
      <c r="B87" s="23"/>
      <c r="C87" s="22"/>
      <c r="D87" s="23"/>
      <c r="E87" s="24"/>
      <c r="F87" s="23"/>
      <c r="K87" s="29"/>
    </row>
    <row r="88" spans="1:19">
      <c r="A88" s="34" t="s">
        <v>24</v>
      </c>
      <c r="B88" s="35" t="s">
        <v>27</v>
      </c>
      <c r="C88" s="34"/>
      <c r="D88" s="35" t="s">
        <v>26</v>
      </c>
      <c r="E88" s="76">
        <v>51</v>
      </c>
      <c r="F88" s="35" t="s">
        <v>17</v>
      </c>
      <c r="G88" s="36">
        <f t="shared" ref="G88:J93" si="17">SUM(+G56+G64+G72+G80)</f>
        <v>527974.86</v>
      </c>
      <c r="H88" s="36">
        <f t="shared" si="17"/>
        <v>653.71</v>
      </c>
      <c r="I88" s="36">
        <f t="shared" si="17"/>
        <v>528628.57000000007</v>
      </c>
      <c r="J88" s="36">
        <f t="shared" si="17"/>
        <v>394591.51</v>
      </c>
      <c r="K88" s="62">
        <f t="shared" ref="K88:K94" si="18">SUM(J88/I88)</f>
        <v>0.74644378377052145</v>
      </c>
      <c r="L88" s="63"/>
    </row>
    <row r="89" spans="1:19">
      <c r="A89" s="37" t="s">
        <v>24</v>
      </c>
      <c r="B89" s="38" t="s">
        <v>27</v>
      </c>
      <c r="C89" s="37"/>
      <c r="D89" s="38" t="s">
        <v>26</v>
      </c>
      <c r="E89" s="77">
        <v>54</v>
      </c>
      <c r="F89" s="38" t="s">
        <v>18</v>
      </c>
      <c r="G89" s="36">
        <f t="shared" si="17"/>
        <v>139326.29</v>
      </c>
      <c r="H89" s="36">
        <f t="shared" si="17"/>
        <v>7277.72</v>
      </c>
      <c r="I89" s="36">
        <f t="shared" si="17"/>
        <v>146604.01</v>
      </c>
      <c r="J89" s="36">
        <f t="shared" si="17"/>
        <v>137608.68</v>
      </c>
      <c r="K89" s="48">
        <f t="shared" si="18"/>
        <v>0.93864199212559041</v>
      </c>
      <c r="L89" s="63"/>
    </row>
    <row r="90" spans="1:19">
      <c r="A90" s="37" t="s">
        <v>24</v>
      </c>
      <c r="B90" s="38" t="s">
        <v>27</v>
      </c>
      <c r="C90" s="37"/>
      <c r="D90" s="38" t="s">
        <v>26</v>
      </c>
      <c r="E90" s="77">
        <v>55</v>
      </c>
      <c r="F90" s="38" t="s">
        <v>19</v>
      </c>
      <c r="G90" s="36">
        <f t="shared" si="17"/>
        <v>0</v>
      </c>
      <c r="H90" s="36">
        <f t="shared" si="17"/>
        <v>0</v>
      </c>
      <c r="I90" s="36">
        <f t="shared" si="17"/>
        <v>0</v>
      </c>
      <c r="J90" s="36">
        <f t="shared" si="17"/>
        <v>0</v>
      </c>
      <c r="K90" s="48">
        <v>0</v>
      </c>
      <c r="L90" s="63"/>
    </row>
    <row r="91" spans="1:19">
      <c r="A91" s="37" t="s">
        <v>24</v>
      </c>
      <c r="B91" s="38" t="s">
        <v>27</v>
      </c>
      <c r="C91" s="37"/>
      <c r="D91" s="38" t="s">
        <v>26</v>
      </c>
      <c r="E91" s="77">
        <v>56</v>
      </c>
      <c r="F91" s="38" t="s">
        <v>20</v>
      </c>
      <c r="G91" s="36">
        <f t="shared" si="17"/>
        <v>0</v>
      </c>
      <c r="H91" s="36">
        <f t="shared" si="17"/>
        <v>0</v>
      </c>
      <c r="I91" s="36">
        <f t="shared" si="17"/>
        <v>0</v>
      </c>
      <c r="J91" s="36">
        <f t="shared" si="17"/>
        <v>0</v>
      </c>
      <c r="K91" s="48">
        <v>0</v>
      </c>
      <c r="L91" s="63"/>
    </row>
    <row r="92" spans="1:19">
      <c r="A92" s="37" t="s">
        <v>24</v>
      </c>
      <c r="B92" s="38" t="s">
        <v>27</v>
      </c>
      <c r="C92" s="37"/>
      <c r="D92" s="38" t="s">
        <v>26</v>
      </c>
      <c r="E92" s="77">
        <v>61</v>
      </c>
      <c r="F92" s="38" t="s">
        <v>21</v>
      </c>
      <c r="G92" s="36">
        <f t="shared" si="17"/>
        <v>0</v>
      </c>
      <c r="H92" s="36">
        <f t="shared" si="17"/>
        <v>0</v>
      </c>
      <c r="I92" s="36">
        <f t="shared" si="17"/>
        <v>0</v>
      </c>
      <c r="J92" s="36">
        <f t="shared" si="17"/>
        <v>0</v>
      </c>
      <c r="K92" s="48">
        <v>0</v>
      </c>
      <c r="L92" s="63"/>
    </row>
    <row r="93" spans="1:19">
      <c r="A93" s="39" t="s">
        <v>24</v>
      </c>
      <c r="B93" s="40" t="s">
        <v>27</v>
      </c>
      <c r="C93" s="39"/>
      <c r="D93" s="40" t="s">
        <v>26</v>
      </c>
      <c r="E93" s="79">
        <v>62</v>
      </c>
      <c r="F93" s="40" t="s">
        <v>22</v>
      </c>
      <c r="G93" s="36">
        <f t="shared" si="17"/>
        <v>0</v>
      </c>
      <c r="H93" s="36">
        <f t="shared" si="17"/>
        <v>0</v>
      </c>
      <c r="I93" s="36">
        <f t="shared" si="17"/>
        <v>0</v>
      </c>
      <c r="J93" s="36">
        <f t="shared" si="17"/>
        <v>0</v>
      </c>
      <c r="K93" s="80">
        <v>0</v>
      </c>
      <c r="L93" s="63"/>
    </row>
    <row r="94" spans="1:19" s="70" customFormat="1" ht="13.8" thickBot="1">
      <c r="A94" s="49"/>
      <c r="B94" s="50"/>
      <c r="C94" s="49"/>
      <c r="D94" s="50"/>
      <c r="E94" s="43"/>
      <c r="F94" s="82" t="s">
        <v>23</v>
      </c>
      <c r="G94" s="83">
        <f>SUM(G88:G93)</f>
        <v>667301.15</v>
      </c>
      <c r="H94" s="83">
        <f>SUM(H88:H93)</f>
        <v>7931.43</v>
      </c>
      <c r="I94" s="83">
        <f>SUM(I88:I93)</f>
        <v>675232.58000000007</v>
      </c>
      <c r="J94" s="83">
        <f>SUM(J88:J93)</f>
        <v>532200.18999999994</v>
      </c>
      <c r="K94" s="51">
        <f t="shared" si="18"/>
        <v>0.78817315064980997</v>
      </c>
      <c r="L94" s="72"/>
      <c r="M94" s="69"/>
      <c r="N94" s="69"/>
      <c r="O94" s="69"/>
      <c r="P94" s="69"/>
      <c r="Q94" s="69"/>
      <c r="R94" s="69"/>
      <c r="S94" s="69"/>
    </row>
    <row r="95" spans="1:19" s="69" customFormat="1" ht="13.8" thickTop="1">
      <c r="A95" s="111"/>
      <c r="B95" s="112"/>
      <c r="C95" s="111"/>
      <c r="D95" s="112"/>
      <c r="E95" s="113"/>
      <c r="F95" s="115"/>
      <c r="G95" s="116"/>
      <c r="H95" s="116"/>
      <c r="I95" s="116"/>
      <c r="J95" s="116"/>
      <c r="K95" s="117"/>
      <c r="L95" s="72"/>
    </row>
    <row r="96" spans="1:19" s="69" customFormat="1">
      <c r="A96" s="45" t="s">
        <v>30</v>
      </c>
      <c r="B96" s="46" t="s">
        <v>34</v>
      </c>
      <c r="C96" s="45" t="s">
        <v>14</v>
      </c>
      <c r="D96" s="46" t="s">
        <v>35</v>
      </c>
      <c r="E96" s="86">
        <v>51</v>
      </c>
      <c r="F96" s="85" t="s">
        <v>17</v>
      </c>
      <c r="G96" s="15">
        <v>0</v>
      </c>
      <c r="H96" s="15">
        <v>0</v>
      </c>
      <c r="I96" s="15">
        <f t="shared" ref="I96:I102" si="19">SUM(G96:H96)</f>
        <v>0</v>
      </c>
      <c r="J96" s="15">
        <v>0</v>
      </c>
      <c r="K96" s="11">
        <v>0</v>
      </c>
      <c r="L96" s="72"/>
    </row>
    <row r="97" spans="1:19" s="69" customFormat="1">
      <c r="A97" s="45" t="s">
        <v>30</v>
      </c>
      <c r="B97" s="46" t="s">
        <v>34</v>
      </c>
      <c r="C97" s="45" t="s">
        <v>14</v>
      </c>
      <c r="D97" s="46" t="s">
        <v>35</v>
      </c>
      <c r="E97" s="91">
        <v>54</v>
      </c>
      <c r="F97" s="90" t="s">
        <v>18</v>
      </c>
      <c r="G97" s="15">
        <v>0</v>
      </c>
      <c r="H97" s="15">
        <v>0</v>
      </c>
      <c r="I97" s="15">
        <f t="shared" si="19"/>
        <v>0</v>
      </c>
      <c r="J97" s="15">
        <v>0</v>
      </c>
      <c r="K97" s="16">
        <v>0</v>
      </c>
      <c r="L97" s="72"/>
    </row>
    <row r="98" spans="1:19">
      <c r="A98" s="45" t="s">
        <v>30</v>
      </c>
      <c r="B98" s="46" t="s">
        <v>34</v>
      </c>
      <c r="C98" s="45" t="s">
        <v>14</v>
      </c>
      <c r="D98" s="46" t="s">
        <v>35</v>
      </c>
      <c r="E98" s="91">
        <v>55</v>
      </c>
      <c r="F98" s="90" t="s">
        <v>19</v>
      </c>
      <c r="G98" s="15">
        <v>0</v>
      </c>
      <c r="H98" s="15">
        <v>0</v>
      </c>
      <c r="I98" s="15">
        <f t="shared" si="19"/>
        <v>0</v>
      </c>
      <c r="J98" s="15">
        <v>0</v>
      </c>
      <c r="K98" s="16">
        <v>0</v>
      </c>
      <c r="L98" s="55" t="s">
        <v>52</v>
      </c>
    </row>
    <row r="99" spans="1:19">
      <c r="A99" s="45" t="s">
        <v>30</v>
      </c>
      <c r="B99" s="46" t="s">
        <v>34</v>
      </c>
      <c r="C99" s="45" t="s">
        <v>14</v>
      </c>
      <c r="D99" s="46" t="s">
        <v>35</v>
      </c>
      <c r="E99" s="47">
        <v>56</v>
      </c>
      <c r="F99" s="46" t="s">
        <v>20</v>
      </c>
      <c r="G99" s="15">
        <v>0</v>
      </c>
      <c r="H99" s="15">
        <v>0</v>
      </c>
      <c r="I99" s="15">
        <f t="shared" si="19"/>
        <v>0</v>
      </c>
      <c r="J99" s="15">
        <v>0</v>
      </c>
      <c r="K99" s="16">
        <v>0</v>
      </c>
    </row>
    <row r="100" spans="1:19">
      <c r="A100" s="45" t="s">
        <v>30</v>
      </c>
      <c r="B100" s="46" t="s">
        <v>34</v>
      </c>
      <c r="C100" s="45" t="s">
        <v>14</v>
      </c>
      <c r="D100" s="46" t="s">
        <v>35</v>
      </c>
      <c r="E100" s="91">
        <v>61</v>
      </c>
      <c r="F100" s="90" t="s">
        <v>21</v>
      </c>
      <c r="G100" s="15">
        <v>0</v>
      </c>
      <c r="H100" s="15">
        <v>0</v>
      </c>
      <c r="I100" s="15">
        <f t="shared" si="19"/>
        <v>0</v>
      </c>
      <c r="J100" s="15">
        <v>0</v>
      </c>
      <c r="K100" s="16">
        <v>0</v>
      </c>
    </row>
    <row r="101" spans="1:19">
      <c r="A101" s="45" t="s">
        <v>30</v>
      </c>
      <c r="B101" s="46" t="s">
        <v>34</v>
      </c>
      <c r="C101" s="45" t="s">
        <v>14</v>
      </c>
      <c r="D101" s="46" t="s">
        <v>35</v>
      </c>
      <c r="E101" s="96">
        <v>62</v>
      </c>
      <c r="F101" s="95" t="s">
        <v>22</v>
      </c>
      <c r="G101" s="15">
        <v>0</v>
      </c>
      <c r="H101" s="15">
        <v>0</v>
      </c>
      <c r="I101" s="15">
        <f t="shared" si="19"/>
        <v>0</v>
      </c>
      <c r="J101" s="15">
        <v>0</v>
      </c>
      <c r="K101" s="21">
        <v>0</v>
      </c>
    </row>
    <row r="102" spans="1:19" s="70" customFormat="1" ht="13.8" thickBot="1">
      <c r="A102" s="108"/>
      <c r="B102" s="109"/>
      <c r="C102" s="108"/>
      <c r="D102" s="109"/>
      <c r="E102" s="25"/>
      <c r="F102" s="102" t="s">
        <v>23</v>
      </c>
      <c r="G102" s="26">
        <f>SUM(G99)</f>
        <v>0</v>
      </c>
      <c r="H102" s="26">
        <f>SUM(H99)</f>
        <v>0</v>
      </c>
      <c r="I102" s="26">
        <f t="shared" si="19"/>
        <v>0</v>
      </c>
      <c r="J102" s="26">
        <f>SUM(J99)</f>
        <v>0</v>
      </c>
      <c r="K102" s="27">
        <v>0</v>
      </c>
      <c r="L102" s="69"/>
      <c r="M102" s="69"/>
      <c r="N102" s="69"/>
      <c r="O102" s="69"/>
      <c r="P102" s="69"/>
      <c r="Q102" s="69"/>
      <c r="R102" s="69"/>
      <c r="S102" s="69"/>
    </row>
    <row r="103" spans="1:19" ht="13.8" thickTop="1">
      <c r="A103" s="22"/>
      <c r="B103" s="23"/>
      <c r="C103" s="22"/>
      <c r="D103" s="23"/>
      <c r="E103" s="24"/>
      <c r="F103" s="23"/>
      <c r="K103" s="29"/>
    </row>
    <row r="104" spans="1:19">
      <c r="A104" s="45" t="s">
        <v>30</v>
      </c>
      <c r="B104" s="46" t="s">
        <v>34</v>
      </c>
      <c r="C104" s="45" t="s">
        <v>24</v>
      </c>
      <c r="D104" s="46" t="s">
        <v>56</v>
      </c>
      <c r="E104" s="86">
        <v>51</v>
      </c>
      <c r="F104" s="85" t="s">
        <v>17</v>
      </c>
      <c r="G104" s="15">
        <v>0</v>
      </c>
      <c r="H104" s="15">
        <v>0</v>
      </c>
      <c r="I104" s="15">
        <f t="shared" ref="I104:I110" si="20">SUM(G104:H104)</f>
        <v>0</v>
      </c>
      <c r="J104" s="15">
        <v>0</v>
      </c>
      <c r="K104" s="11">
        <v>0</v>
      </c>
    </row>
    <row r="105" spans="1:19" s="70" customFormat="1">
      <c r="A105" s="45" t="s">
        <v>30</v>
      </c>
      <c r="B105" s="46" t="s">
        <v>34</v>
      </c>
      <c r="C105" s="45" t="s">
        <v>24</v>
      </c>
      <c r="D105" s="46" t="s">
        <v>56</v>
      </c>
      <c r="E105" s="91">
        <v>54</v>
      </c>
      <c r="F105" s="90" t="s">
        <v>18</v>
      </c>
      <c r="G105" s="15">
        <v>0</v>
      </c>
      <c r="H105" s="15">
        <v>0</v>
      </c>
      <c r="I105" s="15">
        <f t="shared" si="20"/>
        <v>0</v>
      </c>
      <c r="J105" s="15">
        <v>0</v>
      </c>
      <c r="K105" s="16">
        <v>0</v>
      </c>
      <c r="L105" s="69"/>
      <c r="M105" s="69"/>
      <c r="N105" s="69"/>
      <c r="O105" s="69"/>
      <c r="P105" s="69"/>
      <c r="Q105" s="69"/>
      <c r="R105" s="69"/>
      <c r="S105" s="69"/>
    </row>
    <row r="106" spans="1:19">
      <c r="A106" s="45" t="s">
        <v>30</v>
      </c>
      <c r="B106" s="46" t="s">
        <v>34</v>
      </c>
      <c r="C106" s="45" t="s">
        <v>24</v>
      </c>
      <c r="D106" s="46" t="s">
        <v>56</v>
      </c>
      <c r="E106" s="91">
        <v>55</v>
      </c>
      <c r="F106" s="90" t="s">
        <v>19</v>
      </c>
      <c r="G106" s="15">
        <v>0</v>
      </c>
      <c r="H106" s="15">
        <v>0</v>
      </c>
      <c r="I106" s="15">
        <f t="shared" si="20"/>
        <v>0</v>
      </c>
      <c r="J106" s="15">
        <v>0</v>
      </c>
      <c r="K106" s="16">
        <v>0</v>
      </c>
    </row>
    <row r="107" spans="1:19">
      <c r="A107" s="45" t="s">
        <v>30</v>
      </c>
      <c r="B107" s="46" t="s">
        <v>34</v>
      </c>
      <c r="C107" s="45" t="s">
        <v>24</v>
      </c>
      <c r="D107" s="46" t="s">
        <v>56</v>
      </c>
      <c r="E107" s="47">
        <v>56</v>
      </c>
      <c r="F107" s="46" t="s">
        <v>20</v>
      </c>
      <c r="G107" s="15">
        <v>0</v>
      </c>
      <c r="H107" s="15">
        <v>0</v>
      </c>
      <c r="I107" s="15">
        <f t="shared" si="20"/>
        <v>0</v>
      </c>
      <c r="J107" s="15">
        <v>0</v>
      </c>
      <c r="K107" s="16">
        <v>0</v>
      </c>
    </row>
    <row r="108" spans="1:19" s="70" customFormat="1">
      <c r="A108" s="45" t="s">
        <v>30</v>
      </c>
      <c r="B108" s="46" t="s">
        <v>34</v>
      </c>
      <c r="C108" s="45" t="s">
        <v>24</v>
      </c>
      <c r="D108" s="46" t="s">
        <v>56</v>
      </c>
      <c r="E108" s="91">
        <v>61</v>
      </c>
      <c r="F108" s="90" t="s">
        <v>21</v>
      </c>
      <c r="G108" s="15">
        <v>0</v>
      </c>
      <c r="H108" s="15">
        <v>0</v>
      </c>
      <c r="I108" s="15">
        <f t="shared" si="20"/>
        <v>0</v>
      </c>
      <c r="J108" s="15">
        <v>0</v>
      </c>
      <c r="K108" s="16">
        <v>0</v>
      </c>
      <c r="L108" s="69"/>
      <c r="M108" s="69"/>
      <c r="N108" s="69"/>
      <c r="O108" s="69"/>
      <c r="P108" s="69"/>
      <c r="Q108" s="69"/>
      <c r="R108" s="69"/>
      <c r="S108" s="69"/>
    </row>
    <row r="109" spans="1:19">
      <c r="A109" s="45" t="s">
        <v>30</v>
      </c>
      <c r="B109" s="46" t="s">
        <v>34</v>
      </c>
      <c r="C109" s="45" t="s">
        <v>24</v>
      </c>
      <c r="D109" s="46" t="s">
        <v>56</v>
      </c>
      <c r="E109" s="96">
        <v>62</v>
      </c>
      <c r="F109" s="95" t="s">
        <v>22</v>
      </c>
      <c r="G109" s="15">
        <v>0</v>
      </c>
      <c r="H109" s="15">
        <v>0</v>
      </c>
      <c r="I109" s="15">
        <f t="shared" si="20"/>
        <v>0</v>
      </c>
      <c r="J109" s="15">
        <v>0</v>
      </c>
      <c r="K109" s="21">
        <v>0</v>
      </c>
    </row>
    <row r="110" spans="1:19" ht="13.8" thickBot="1">
      <c r="A110" s="108"/>
      <c r="B110" s="109"/>
      <c r="C110" s="108"/>
      <c r="D110" s="109"/>
      <c r="E110" s="25"/>
      <c r="F110" s="102" t="s">
        <v>23</v>
      </c>
      <c r="G110" s="26">
        <f>SUM(G107)</f>
        <v>0</v>
      </c>
      <c r="H110" s="26">
        <f>SUM(H107)</f>
        <v>0</v>
      </c>
      <c r="I110" s="26">
        <f t="shared" si="20"/>
        <v>0</v>
      </c>
      <c r="J110" s="26">
        <f>SUM(J107)</f>
        <v>0</v>
      </c>
      <c r="K110" s="27">
        <v>0</v>
      </c>
    </row>
    <row r="111" spans="1:19" ht="13.8" thickTop="1">
      <c r="A111" s="22"/>
      <c r="B111" s="23"/>
      <c r="C111" s="22"/>
      <c r="D111" s="23"/>
      <c r="E111" s="24"/>
      <c r="F111" s="23"/>
      <c r="J111" s="7"/>
      <c r="K111" s="8"/>
    </row>
    <row r="112" spans="1:19">
      <c r="A112" s="103" t="s">
        <v>30</v>
      </c>
      <c r="B112" s="104" t="s">
        <v>34</v>
      </c>
      <c r="C112" s="103"/>
      <c r="D112" s="38" t="s">
        <v>26</v>
      </c>
      <c r="E112" s="76">
        <v>51</v>
      </c>
      <c r="F112" s="35" t="s">
        <v>17</v>
      </c>
      <c r="G112" s="78">
        <v>0</v>
      </c>
      <c r="H112" s="78">
        <v>0</v>
      </c>
      <c r="I112" s="78">
        <f t="shared" ref="I112:I118" si="21">SUM(G112:H112)</f>
        <v>0</v>
      </c>
      <c r="J112" s="78">
        <v>0</v>
      </c>
      <c r="K112" s="62">
        <v>0</v>
      </c>
    </row>
    <row r="113" spans="1:19">
      <c r="A113" s="103" t="s">
        <v>30</v>
      </c>
      <c r="B113" s="104" t="s">
        <v>34</v>
      </c>
      <c r="C113" s="103"/>
      <c r="D113" s="38" t="s">
        <v>26</v>
      </c>
      <c r="E113" s="77">
        <v>54</v>
      </c>
      <c r="F113" s="38" t="s">
        <v>18</v>
      </c>
      <c r="G113" s="78">
        <v>0</v>
      </c>
      <c r="H113" s="78">
        <v>0</v>
      </c>
      <c r="I113" s="78">
        <f t="shared" si="21"/>
        <v>0</v>
      </c>
      <c r="J113" s="78">
        <v>0</v>
      </c>
      <c r="K113" s="48">
        <v>0</v>
      </c>
    </row>
    <row r="114" spans="1:19" s="70" customFormat="1">
      <c r="A114" s="103" t="s">
        <v>30</v>
      </c>
      <c r="B114" s="104" t="s">
        <v>34</v>
      </c>
      <c r="C114" s="103"/>
      <c r="D114" s="38" t="s">
        <v>26</v>
      </c>
      <c r="E114" s="77">
        <v>55</v>
      </c>
      <c r="F114" s="38" t="s">
        <v>19</v>
      </c>
      <c r="G114" s="78">
        <v>0</v>
      </c>
      <c r="H114" s="78">
        <v>0</v>
      </c>
      <c r="I114" s="78">
        <f t="shared" si="21"/>
        <v>0</v>
      </c>
      <c r="J114" s="78">
        <v>0</v>
      </c>
      <c r="K114" s="48">
        <v>0</v>
      </c>
      <c r="L114" s="69"/>
      <c r="M114" s="69"/>
      <c r="N114" s="69"/>
      <c r="O114" s="69"/>
      <c r="P114" s="69"/>
      <c r="Q114" s="69"/>
      <c r="R114" s="69"/>
      <c r="S114" s="69"/>
    </row>
    <row r="115" spans="1:19">
      <c r="A115" s="103" t="s">
        <v>30</v>
      </c>
      <c r="B115" s="104" t="s">
        <v>34</v>
      </c>
      <c r="C115" s="103"/>
      <c r="D115" s="38" t="s">
        <v>26</v>
      </c>
      <c r="E115" s="105">
        <v>56</v>
      </c>
      <c r="F115" s="104" t="s">
        <v>20</v>
      </c>
      <c r="G115" s="78">
        <v>0</v>
      </c>
      <c r="H115" s="78">
        <v>0</v>
      </c>
      <c r="I115" s="78">
        <f t="shared" si="21"/>
        <v>0</v>
      </c>
      <c r="J115" s="78">
        <v>0</v>
      </c>
      <c r="K115" s="48">
        <v>0</v>
      </c>
    </row>
    <row r="116" spans="1:19">
      <c r="A116" s="103" t="s">
        <v>30</v>
      </c>
      <c r="B116" s="104" t="s">
        <v>34</v>
      </c>
      <c r="C116" s="103"/>
      <c r="D116" s="38" t="s">
        <v>26</v>
      </c>
      <c r="E116" s="77">
        <v>61</v>
      </c>
      <c r="F116" s="38" t="s">
        <v>21</v>
      </c>
      <c r="G116" s="78">
        <v>0</v>
      </c>
      <c r="H116" s="78">
        <v>0</v>
      </c>
      <c r="I116" s="78">
        <f t="shared" si="21"/>
        <v>0</v>
      </c>
      <c r="J116" s="78">
        <v>0</v>
      </c>
      <c r="K116" s="48">
        <v>0</v>
      </c>
    </row>
    <row r="117" spans="1:19">
      <c r="A117" s="103" t="s">
        <v>30</v>
      </c>
      <c r="B117" s="104" t="s">
        <v>34</v>
      </c>
      <c r="C117" s="103"/>
      <c r="D117" s="38" t="s">
        <v>26</v>
      </c>
      <c r="E117" s="79">
        <v>62</v>
      </c>
      <c r="F117" s="40" t="s">
        <v>22</v>
      </c>
      <c r="G117" s="78">
        <v>0</v>
      </c>
      <c r="H117" s="78">
        <v>0</v>
      </c>
      <c r="I117" s="78">
        <f t="shared" si="21"/>
        <v>0</v>
      </c>
      <c r="J117" s="78">
        <v>0</v>
      </c>
      <c r="K117" s="80">
        <v>0</v>
      </c>
    </row>
    <row r="118" spans="1:19" ht="13.8" thickBot="1">
      <c r="A118" s="49"/>
      <c r="B118" s="50"/>
      <c r="C118" s="49"/>
      <c r="D118" s="50"/>
      <c r="E118" s="43"/>
      <c r="F118" s="106" t="s">
        <v>23</v>
      </c>
      <c r="G118" s="83">
        <f>SUM(G115)</f>
        <v>0</v>
      </c>
      <c r="H118" s="83">
        <f>SUM(H115)</f>
        <v>0</v>
      </c>
      <c r="I118" s="83">
        <f t="shared" si="21"/>
        <v>0</v>
      </c>
      <c r="J118" s="83">
        <f>SUM(J115)</f>
        <v>0</v>
      </c>
      <c r="K118" s="51">
        <v>0</v>
      </c>
    </row>
    <row r="119" spans="1:19" ht="13.8" thickTop="1">
      <c r="A119" s="22"/>
      <c r="B119" s="23"/>
      <c r="C119" s="22"/>
      <c r="D119" s="23"/>
      <c r="E119" s="24"/>
      <c r="F119" s="23"/>
      <c r="J119" s="12"/>
      <c r="K119" s="13"/>
    </row>
    <row r="120" spans="1:19" s="70" customFormat="1">
      <c r="A120" s="7" t="s">
        <v>32</v>
      </c>
      <c r="B120" s="8" t="s">
        <v>36</v>
      </c>
      <c r="C120" s="7" t="s">
        <v>14</v>
      </c>
      <c r="D120" s="8" t="s">
        <v>37</v>
      </c>
      <c r="E120" s="9">
        <v>51</v>
      </c>
      <c r="F120" s="8" t="s">
        <v>17</v>
      </c>
      <c r="G120" s="10">
        <v>0</v>
      </c>
      <c r="H120" s="10">
        <v>0</v>
      </c>
      <c r="I120" s="10">
        <f t="shared" ref="I120:I125" si="22">SUM(G120:H120)</f>
        <v>0</v>
      </c>
      <c r="J120" s="10">
        <v>0</v>
      </c>
      <c r="K120" s="11">
        <v>0</v>
      </c>
      <c r="L120" s="69"/>
      <c r="M120" s="69"/>
      <c r="N120" s="69"/>
      <c r="O120" s="69"/>
      <c r="P120" s="69"/>
      <c r="Q120" s="69"/>
      <c r="R120" s="69"/>
      <c r="S120" s="69"/>
    </row>
    <row r="121" spans="1:19">
      <c r="A121" s="12" t="s">
        <v>32</v>
      </c>
      <c r="B121" s="13" t="s">
        <v>36</v>
      </c>
      <c r="C121" s="12" t="s">
        <v>14</v>
      </c>
      <c r="D121" s="13" t="s">
        <v>37</v>
      </c>
      <c r="E121" s="14">
        <v>54</v>
      </c>
      <c r="F121" s="13" t="s">
        <v>18</v>
      </c>
      <c r="G121" s="15">
        <v>0</v>
      </c>
      <c r="H121" s="15">
        <v>0</v>
      </c>
      <c r="I121" s="15">
        <f t="shared" si="22"/>
        <v>0</v>
      </c>
      <c r="J121" s="15">
        <v>0</v>
      </c>
      <c r="K121" s="16">
        <v>0</v>
      </c>
    </row>
    <row r="122" spans="1:19" s="32" customFormat="1">
      <c r="A122" s="12" t="s">
        <v>32</v>
      </c>
      <c r="B122" s="13" t="s">
        <v>36</v>
      </c>
      <c r="C122" s="12" t="s">
        <v>14</v>
      </c>
      <c r="D122" s="13" t="s">
        <v>37</v>
      </c>
      <c r="E122" s="14">
        <v>55</v>
      </c>
      <c r="F122" s="13" t="s">
        <v>19</v>
      </c>
      <c r="G122" s="15">
        <v>0</v>
      </c>
      <c r="H122" s="15">
        <v>0</v>
      </c>
      <c r="I122" s="15">
        <f t="shared" si="22"/>
        <v>0</v>
      </c>
      <c r="J122" s="15">
        <v>0</v>
      </c>
      <c r="K122" s="16">
        <v>0</v>
      </c>
    </row>
    <row r="123" spans="1:19" s="32" customFormat="1">
      <c r="A123" s="12" t="s">
        <v>32</v>
      </c>
      <c r="B123" s="13" t="s">
        <v>36</v>
      </c>
      <c r="C123" s="12" t="s">
        <v>14</v>
      </c>
      <c r="D123" s="13" t="s">
        <v>37</v>
      </c>
      <c r="E123" s="14">
        <v>56</v>
      </c>
      <c r="F123" s="13" t="s">
        <v>20</v>
      </c>
      <c r="G123" s="15">
        <v>0</v>
      </c>
      <c r="H123" s="15">
        <v>0</v>
      </c>
      <c r="I123" s="15">
        <f t="shared" si="22"/>
        <v>0</v>
      </c>
      <c r="J123" s="15">
        <v>0</v>
      </c>
      <c r="K123" s="16">
        <v>0</v>
      </c>
    </row>
    <row r="124" spans="1:19" s="32" customFormat="1">
      <c r="A124" s="12" t="s">
        <v>32</v>
      </c>
      <c r="B124" s="13" t="s">
        <v>36</v>
      </c>
      <c r="C124" s="12" t="s">
        <v>14</v>
      </c>
      <c r="D124" s="13" t="s">
        <v>37</v>
      </c>
      <c r="E124" s="14">
        <v>61</v>
      </c>
      <c r="F124" s="13" t="s">
        <v>21</v>
      </c>
      <c r="G124" s="15">
        <v>0</v>
      </c>
      <c r="H124" s="15">
        <v>0</v>
      </c>
      <c r="I124" s="15">
        <f t="shared" si="22"/>
        <v>0</v>
      </c>
      <c r="J124" s="15">
        <v>0</v>
      </c>
      <c r="K124" s="16">
        <v>0</v>
      </c>
    </row>
    <row r="125" spans="1:19" s="32" customFormat="1">
      <c r="A125" s="17" t="s">
        <v>32</v>
      </c>
      <c r="B125" s="18" t="s">
        <v>36</v>
      </c>
      <c r="C125" s="17" t="s">
        <v>14</v>
      </c>
      <c r="D125" s="18" t="s">
        <v>37</v>
      </c>
      <c r="E125" s="19">
        <v>62</v>
      </c>
      <c r="F125" s="18" t="s">
        <v>22</v>
      </c>
      <c r="G125" s="20">
        <v>0</v>
      </c>
      <c r="H125" s="20">
        <v>0</v>
      </c>
      <c r="I125" s="20">
        <f t="shared" si="22"/>
        <v>0</v>
      </c>
      <c r="J125" s="20">
        <v>0</v>
      </c>
      <c r="K125" s="21">
        <v>0</v>
      </c>
    </row>
    <row r="126" spans="1:19" s="32" customFormat="1" ht="13.8" thickBot="1">
      <c r="A126" s="108"/>
      <c r="B126" s="109"/>
      <c r="C126" s="108"/>
      <c r="D126" s="109"/>
      <c r="E126" s="25"/>
      <c r="F126" s="61" t="s">
        <v>23</v>
      </c>
      <c r="G126" s="26">
        <f>SUM(G120:G125)</f>
        <v>0</v>
      </c>
      <c r="H126" s="26">
        <f>SUM(H120:H125)</f>
        <v>0</v>
      </c>
      <c r="I126" s="26">
        <f>SUM(I120:I125)</f>
        <v>0</v>
      </c>
      <c r="J126" s="26">
        <f>SUM(J120:J125)</f>
        <v>0</v>
      </c>
      <c r="K126" s="27">
        <f>SUM(K120:K125)</f>
        <v>0</v>
      </c>
    </row>
    <row r="127" spans="1:19" s="32" customFormat="1" ht="13.8" thickTop="1">
      <c r="A127" s="22"/>
      <c r="B127" s="23"/>
      <c r="C127" s="28"/>
      <c r="D127" s="23"/>
      <c r="E127" s="24"/>
      <c r="F127" s="23"/>
      <c r="G127" s="1"/>
      <c r="H127" s="1"/>
      <c r="I127" s="1"/>
      <c r="J127" s="12"/>
      <c r="K127" s="13"/>
    </row>
    <row r="128" spans="1:19" s="110" customFormat="1">
      <c r="A128" s="7" t="s">
        <v>32</v>
      </c>
      <c r="B128" s="8" t="s">
        <v>36</v>
      </c>
      <c r="C128" s="7" t="s">
        <v>24</v>
      </c>
      <c r="D128" s="8" t="s">
        <v>38</v>
      </c>
      <c r="E128" s="9">
        <v>51</v>
      </c>
      <c r="F128" s="8" t="s">
        <v>17</v>
      </c>
      <c r="G128" s="10">
        <v>0</v>
      </c>
      <c r="H128" s="10">
        <v>0</v>
      </c>
      <c r="I128" s="10">
        <f t="shared" ref="I128:I133" si="23">SUM(G128:H128)</f>
        <v>0</v>
      </c>
      <c r="J128" s="10">
        <v>0</v>
      </c>
      <c r="K128" s="11">
        <v>0</v>
      </c>
    </row>
    <row r="129" spans="1:19" s="32" customFormat="1">
      <c r="A129" s="12" t="s">
        <v>32</v>
      </c>
      <c r="B129" s="13" t="s">
        <v>36</v>
      </c>
      <c r="C129" s="12" t="s">
        <v>24</v>
      </c>
      <c r="D129" s="13" t="s">
        <v>38</v>
      </c>
      <c r="E129" s="14">
        <v>54</v>
      </c>
      <c r="F129" s="13" t="s">
        <v>18</v>
      </c>
      <c r="G129" s="15">
        <v>0</v>
      </c>
      <c r="H129" s="15">
        <v>0</v>
      </c>
      <c r="I129" s="15">
        <f t="shared" si="23"/>
        <v>0</v>
      </c>
      <c r="J129" s="15">
        <v>0</v>
      </c>
      <c r="K129" s="16">
        <v>0</v>
      </c>
    </row>
    <row r="130" spans="1:19" s="32" customFormat="1">
      <c r="A130" s="12" t="s">
        <v>32</v>
      </c>
      <c r="B130" s="13" t="s">
        <v>36</v>
      </c>
      <c r="C130" s="12" t="s">
        <v>24</v>
      </c>
      <c r="D130" s="13" t="s">
        <v>38</v>
      </c>
      <c r="E130" s="14">
        <v>55</v>
      </c>
      <c r="F130" s="13" t="s">
        <v>19</v>
      </c>
      <c r="G130" s="15">
        <v>0</v>
      </c>
      <c r="H130" s="15">
        <v>0</v>
      </c>
      <c r="I130" s="15">
        <f t="shared" si="23"/>
        <v>0</v>
      </c>
      <c r="J130" s="15">
        <v>0</v>
      </c>
      <c r="K130" s="16">
        <v>0</v>
      </c>
    </row>
    <row r="131" spans="1:19" s="32" customFormat="1">
      <c r="A131" s="12" t="s">
        <v>32</v>
      </c>
      <c r="B131" s="13" t="s">
        <v>36</v>
      </c>
      <c r="C131" s="12" t="s">
        <v>24</v>
      </c>
      <c r="D131" s="13" t="s">
        <v>38</v>
      </c>
      <c r="E131" s="14">
        <v>56</v>
      </c>
      <c r="F131" s="13" t="s">
        <v>20</v>
      </c>
      <c r="G131" s="15">
        <v>0</v>
      </c>
      <c r="H131" s="15">
        <v>0</v>
      </c>
      <c r="I131" s="15">
        <f t="shared" si="23"/>
        <v>0</v>
      </c>
      <c r="J131" s="15">
        <v>0</v>
      </c>
      <c r="K131" s="16">
        <v>0</v>
      </c>
    </row>
    <row r="132" spans="1:19" s="32" customFormat="1">
      <c r="A132" s="12" t="s">
        <v>32</v>
      </c>
      <c r="B132" s="13" t="s">
        <v>36</v>
      </c>
      <c r="C132" s="12" t="s">
        <v>24</v>
      </c>
      <c r="D132" s="13" t="s">
        <v>38</v>
      </c>
      <c r="E132" s="14">
        <v>61</v>
      </c>
      <c r="F132" s="13" t="s">
        <v>21</v>
      </c>
      <c r="G132" s="15">
        <v>0</v>
      </c>
      <c r="H132" s="15">
        <v>0</v>
      </c>
      <c r="I132" s="15">
        <f t="shared" si="23"/>
        <v>0</v>
      </c>
      <c r="J132" s="15">
        <v>0</v>
      </c>
      <c r="K132" s="16">
        <v>0</v>
      </c>
    </row>
    <row r="133" spans="1:19" s="32" customFormat="1">
      <c r="A133" s="17" t="s">
        <v>32</v>
      </c>
      <c r="B133" s="18" t="s">
        <v>36</v>
      </c>
      <c r="C133" s="17" t="s">
        <v>24</v>
      </c>
      <c r="D133" s="18" t="s">
        <v>38</v>
      </c>
      <c r="E133" s="19">
        <v>62</v>
      </c>
      <c r="F133" s="18" t="s">
        <v>22</v>
      </c>
      <c r="G133" s="20">
        <v>0</v>
      </c>
      <c r="H133" s="20">
        <v>0</v>
      </c>
      <c r="I133" s="20">
        <f t="shared" si="23"/>
        <v>0</v>
      </c>
      <c r="J133" s="20">
        <v>0</v>
      </c>
      <c r="K133" s="21">
        <v>0</v>
      </c>
    </row>
    <row r="134" spans="1:19" s="32" customFormat="1" ht="13.8" thickBot="1">
      <c r="A134" s="108"/>
      <c r="B134" s="109"/>
      <c r="C134" s="108"/>
      <c r="D134" s="109"/>
      <c r="E134" s="25"/>
      <c r="F134" s="61" t="s">
        <v>23</v>
      </c>
      <c r="G134" s="26">
        <f>SUM(G128:G133)</f>
        <v>0</v>
      </c>
      <c r="H134" s="26">
        <f>SUM(H128:H133)</f>
        <v>0</v>
      </c>
      <c r="I134" s="26">
        <f>SUM(I128:I133)</f>
        <v>0</v>
      </c>
      <c r="J134" s="26">
        <f>SUM(J128:J133)</f>
        <v>0</v>
      </c>
      <c r="K134" s="27">
        <f>SUM(K128:K133)</f>
        <v>0</v>
      </c>
    </row>
    <row r="135" spans="1:19" s="32" customFormat="1" ht="13.8" thickTop="1">
      <c r="A135" s="22"/>
      <c r="B135" s="23"/>
      <c r="C135" s="22"/>
      <c r="D135" s="23"/>
      <c r="E135" s="24"/>
      <c r="F135" s="23"/>
      <c r="G135" s="1"/>
      <c r="H135" s="1"/>
      <c r="I135" s="1"/>
      <c r="J135" s="1"/>
      <c r="K135" s="29"/>
    </row>
    <row r="136" spans="1:19" s="70" customFormat="1">
      <c r="A136" s="7" t="s">
        <v>32</v>
      </c>
      <c r="B136" s="8" t="s">
        <v>36</v>
      </c>
      <c r="C136" s="7" t="s">
        <v>30</v>
      </c>
      <c r="D136" s="8" t="s">
        <v>37</v>
      </c>
      <c r="E136" s="9">
        <v>51</v>
      </c>
      <c r="F136" s="8" t="s">
        <v>17</v>
      </c>
      <c r="G136" s="10">
        <v>0</v>
      </c>
      <c r="H136" s="10">
        <v>0</v>
      </c>
      <c r="I136" s="10">
        <f t="shared" ref="I136:I141" si="24">SUM(G136:H136)</f>
        <v>0</v>
      </c>
      <c r="J136" s="10">
        <v>0</v>
      </c>
      <c r="K136" s="11">
        <v>0</v>
      </c>
      <c r="L136" s="69"/>
      <c r="M136" s="69"/>
      <c r="N136" s="69"/>
      <c r="O136" s="69"/>
      <c r="P136" s="69"/>
      <c r="Q136" s="69"/>
      <c r="R136" s="69"/>
      <c r="S136" s="69"/>
    </row>
    <row r="137" spans="1:19">
      <c r="A137" s="12" t="s">
        <v>32</v>
      </c>
      <c r="B137" s="13" t="s">
        <v>36</v>
      </c>
      <c r="C137" s="12" t="s">
        <v>30</v>
      </c>
      <c r="D137" s="13" t="s">
        <v>37</v>
      </c>
      <c r="E137" s="14">
        <v>54</v>
      </c>
      <c r="F137" s="13" t="s">
        <v>18</v>
      </c>
      <c r="G137" s="15">
        <v>0</v>
      </c>
      <c r="H137" s="15">
        <v>0</v>
      </c>
      <c r="I137" s="15">
        <f t="shared" si="24"/>
        <v>0</v>
      </c>
      <c r="J137" s="15">
        <v>0</v>
      </c>
      <c r="K137" s="16">
        <v>0</v>
      </c>
    </row>
    <row r="138" spans="1:19">
      <c r="A138" s="12" t="s">
        <v>32</v>
      </c>
      <c r="B138" s="13" t="s">
        <v>36</v>
      </c>
      <c r="C138" s="12" t="s">
        <v>30</v>
      </c>
      <c r="D138" s="13" t="s">
        <v>37</v>
      </c>
      <c r="E138" s="14">
        <v>55</v>
      </c>
      <c r="F138" s="13" t="s">
        <v>19</v>
      </c>
      <c r="G138" s="15">
        <v>0</v>
      </c>
      <c r="H138" s="15">
        <v>0</v>
      </c>
      <c r="I138" s="15">
        <f t="shared" si="24"/>
        <v>0</v>
      </c>
      <c r="J138" s="15">
        <v>0</v>
      </c>
      <c r="K138" s="16">
        <v>0</v>
      </c>
    </row>
    <row r="139" spans="1:19">
      <c r="A139" s="12" t="s">
        <v>32</v>
      </c>
      <c r="B139" s="13" t="s">
        <v>36</v>
      </c>
      <c r="C139" s="12" t="s">
        <v>30</v>
      </c>
      <c r="D139" s="13" t="s">
        <v>37</v>
      </c>
      <c r="E139" s="14">
        <v>56</v>
      </c>
      <c r="F139" s="13" t="s">
        <v>20</v>
      </c>
      <c r="G139" s="15">
        <v>0</v>
      </c>
      <c r="H139" s="15">
        <v>0</v>
      </c>
      <c r="I139" s="15">
        <f t="shared" si="24"/>
        <v>0</v>
      </c>
      <c r="J139" s="15">
        <v>0</v>
      </c>
      <c r="K139" s="16">
        <v>0</v>
      </c>
    </row>
    <row r="140" spans="1:19">
      <c r="A140" s="12" t="s">
        <v>32</v>
      </c>
      <c r="B140" s="13" t="s">
        <v>36</v>
      </c>
      <c r="C140" s="12" t="s">
        <v>30</v>
      </c>
      <c r="D140" s="13" t="s">
        <v>37</v>
      </c>
      <c r="E140" s="14">
        <v>61</v>
      </c>
      <c r="F140" s="13" t="s">
        <v>21</v>
      </c>
      <c r="G140" s="15">
        <v>0</v>
      </c>
      <c r="H140" s="15">
        <v>0</v>
      </c>
      <c r="I140" s="15">
        <f t="shared" si="24"/>
        <v>0</v>
      </c>
      <c r="J140" s="15">
        <v>0</v>
      </c>
      <c r="K140" s="16">
        <v>0</v>
      </c>
    </row>
    <row r="141" spans="1:19">
      <c r="A141" s="17" t="s">
        <v>32</v>
      </c>
      <c r="B141" s="18" t="s">
        <v>36</v>
      </c>
      <c r="C141" s="17" t="s">
        <v>30</v>
      </c>
      <c r="D141" s="18" t="s">
        <v>37</v>
      </c>
      <c r="E141" s="19">
        <v>62</v>
      </c>
      <c r="F141" s="18" t="s">
        <v>22</v>
      </c>
      <c r="G141" s="20">
        <v>0</v>
      </c>
      <c r="H141" s="20">
        <v>0</v>
      </c>
      <c r="I141" s="20">
        <f t="shared" si="24"/>
        <v>0</v>
      </c>
      <c r="J141" s="20">
        <v>0</v>
      </c>
      <c r="K141" s="21">
        <v>0</v>
      </c>
    </row>
    <row r="142" spans="1:19" ht="13.8" thickBot="1">
      <c r="A142" s="108"/>
      <c r="B142" s="109"/>
      <c r="C142" s="108"/>
      <c r="D142" s="109"/>
      <c r="E142" s="25"/>
      <c r="F142" s="61" t="s">
        <v>23</v>
      </c>
      <c r="G142" s="26">
        <f>SUM(G136:G141)</f>
        <v>0</v>
      </c>
      <c r="H142" s="26">
        <f>SUM(H136:H141)</f>
        <v>0</v>
      </c>
      <c r="I142" s="26">
        <f>SUM(I136:I141)</f>
        <v>0</v>
      </c>
      <c r="J142" s="26">
        <f>SUM(J136:J141)</f>
        <v>0</v>
      </c>
      <c r="K142" s="27">
        <f>SUM(K136:K141)</f>
        <v>0</v>
      </c>
    </row>
    <row r="143" spans="1:19" ht="13.8" thickTop="1">
      <c r="A143" s="22"/>
      <c r="B143" s="23"/>
      <c r="C143" s="28"/>
      <c r="D143" s="23"/>
      <c r="E143" s="24"/>
      <c r="F143" s="23"/>
      <c r="G143" s="32"/>
      <c r="H143" s="32"/>
      <c r="I143" s="32"/>
      <c r="J143" s="32"/>
      <c r="K143" s="31"/>
    </row>
    <row r="144" spans="1:19" s="70" customFormat="1">
      <c r="A144" s="7" t="s">
        <v>32</v>
      </c>
      <c r="B144" s="8" t="s">
        <v>36</v>
      </c>
      <c r="C144" s="7" t="s">
        <v>32</v>
      </c>
      <c r="D144" s="8" t="s">
        <v>38</v>
      </c>
      <c r="E144" s="9">
        <v>51</v>
      </c>
      <c r="F144" s="8" t="s">
        <v>17</v>
      </c>
      <c r="G144" s="10">
        <v>0</v>
      </c>
      <c r="H144" s="10">
        <v>0</v>
      </c>
      <c r="I144" s="10">
        <f t="shared" ref="I144:I149" si="25">SUM(G144:H144)</f>
        <v>0</v>
      </c>
      <c r="J144" s="10">
        <v>0</v>
      </c>
      <c r="K144" s="11">
        <v>0</v>
      </c>
      <c r="L144" s="69"/>
      <c r="M144" s="69"/>
      <c r="N144" s="69"/>
      <c r="O144" s="69"/>
      <c r="P144" s="69"/>
      <c r="Q144" s="69"/>
      <c r="R144" s="69"/>
      <c r="S144" s="69"/>
    </row>
    <row r="145" spans="1:19">
      <c r="A145" s="12" t="s">
        <v>32</v>
      </c>
      <c r="B145" s="13" t="s">
        <v>36</v>
      </c>
      <c r="C145" s="12" t="s">
        <v>32</v>
      </c>
      <c r="D145" s="13" t="s">
        <v>38</v>
      </c>
      <c r="E145" s="14">
        <v>54</v>
      </c>
      <c r="F145" s="13" t="s">
        <v>18</v>
      </c>
      <c r="G145" s="15">
        <v>0</v>
      </c>
      <c r="H145" s="15">
        <v>0</v>
      </c>
      <c r="I145" s="15">
        <f t="shared" si="25"/>
        <v>0</v>
      </c>
      <c r="J145" s="15">
        <v>0</v>
      </c>
      <c r="K145" s="16">
        <v>0</v>
      </c>
    </row>
    <row r="146" spans="1:19">
      <c r="A146" s="12" t="s">
        <v>32</v>
      </c>
      <c r="B146" s="13" t="s">
        <v>36</v>
      </c>
      <c r="C146" s="12" t="s">
        <v>32</v>
      </c>
      <c r="D146" s="13" t="s">
        <v>38</v>
      </c>
      <c r="E146" s="14">
        <v>55</v>
      </c>
      <c r="F146" s="13" t="s">
        <v>19</v>
      </c>
      <c r="G146" s="15">
        <v>0</v>
      </c>
      <c r="H146" s="15">
        <v>0</v>
      </c>
      <c r="I146" s="15">
        <f t="shared" si="25"/>
        <v>0</v>
      </c>
      <c r="J146" s="15">
        <v>0</v>
      </c>
      <c r="K146" s="16">
        <v>0</v>
      </c>
    </row>
    <row r="147" spans="1:19">
      <c r="A147" s="12" t="s">
        <v>32</v>
      </c>
      <c r="B147" s="13" t="s">
        <v>36</v>
      </c>
      <c r="C147" s="12" t="s">
        <v>32</v>
      </c>
      <c r="D147" s="13" t="s">
        <v>38</v>
      </c>
      <c r="E147" s="14">
        <v>56</v>
      </c>
      <c r="F147" s="13" t="s">
        <v>20</v>
      </c>
      <c r="G147" s="15">
        <v>0</v>
      </c>
      <c r="H147" s="15">
        <v>0</v>
      </c>
      <c r="I147" s="15">
        <f t="shared" si="25"/>
        <v>0</v>
      </c>
      <c r="J147" s="15">
        <v>0</v>
      </c>
      <c r="K147" s="16">
        <v>0</v>
      </c>
    </row>
    <row r="148" spans="1:19">
      <c r="A148" s="12" t="s">
        <v>32</v>
      </c>
      <c r="B148" s="13" t="s">
        <v>36</v>
      </c>
      <c r="C148" s="12" t="s">
        <v>32</v>
      </c>
      <c r="D148" s="13" t="s">
        <v>38</v>
      </c>
      <c r="E148" s="14">
        <v>61</v>
      </c>
      <c r="F148" s="13" t="s">
        <v>21</v>
      </c>
      <c r="G148" s="15">
        <v>0</v>
      </c>
      <c r="H148" s="15">
        <v>0</v>
      </c>
      <c r="I148" s="15">
        <f t="shared" si="25"/>
        <v>0</v>
      </c>
      <c r="J148" s="15">
        <v>0</v>
      </c>
      <c r="K148" s="16">
        <v>0</v>
      </c>
    </row>
    <row r="149" spans="1:19">
      <c r="A149" s="17" t="s">
        <v>32</v>
      </c>
      <c r="B149" s="18" t="s">
        <v>36</v>
      </c>
      <c r="C149" s="17" t="s">
        <v>32</v>
      </c>
      <c r="D149" s="18" t="s">
        <v>38</v>
      </c>
      <c r="E149" s="19">
        <v>62</v>
      </c>
      <c r="F149" s="18" t="s">
        <v>22</v>
      </c>
      <c r="G149" s="20">
        <v>0</v>
      </c>
      <c r="H149" s="20">
        <v>0</v>
      </c>
      <c r="I149" s="20">
        <f t="shared" si="25"/>
        <v>0</v>
      </c>
      <c r="J149" s="20">
        <v>0</v>
      </c>
      <c r="K149" s="21">
        <v>0</v>
      </c>
    </row>
    <row r="150" spans="1:19" ht="13.8" thickBot="1">
      <c r="A150" s="108"/>
      <c r="B150" s="109"/>
      <c r="C150" s="108"/>
      <c r="D150" s="109"/>
      <c r="E150" s="25"/>
      <c r="F150" s="61" t="s">
        <v>23</v>
      </c>
      <c r="G150" s="26">
        <f>SUM(G144:G149)</f>
        <v>0</v>
      </c>
      <c r="H150" s="26">
        <f>SUM(H144:H149)</f>
        <v>0</v>
      </c>
      <c r="I150" s="26">
        <f>SUM(I144:I149)</f>
        <v>0</v>
      </c>
      <c r="J150" s="26">
        <f>SUM(J144:J149)</f>
        <v>0</v>
      </c>
      <c r="K150" s="27">
        <f>SUM(K144:K149)</f>
        <v>0</v>
      </c>
    </row>
    <row r="151" spans="1:19" ht="13.8" thickTop="1">
      <c r="A151" s="22"/>
      <c r="B151" s="23"/>
      <c r="C151" s="22"/>
      <c r="D151" s="23"/>
      <c r="E151" s="24"/>
      <c r="F151" s="25"/>
      <c r="G151" s="32"/>
      <c r="H151" s="32"/>
      <c r="I151" s="32"/>
      <c r="J151" s="32"/>
      <c r="K151" s="31"/>
    </row>
    <row r="152" spans="1:19" s="70" customFormat="1">
      <c r="A152" s="7" t="s">
        <v>32</v>
      </c>
      <c r="B152" s="8" t="s">
        <v>36</v>
      </c>
      <c r="C152" s="7" t="s">
        <v>49</v>
      </c>
      <c r="D152" s="8" t="s">
        <v>38</v>
      </c>
      <c r="E152" s="9">
        <v>51</v>
      </c>
      <c r="F152" s="8" t="s">
        <v>17</v>
      </c>
      <c r="G152" s="10">
        <v>0</v>
      </c>
      <c r="H152" s="10">
        <v>0</v>
      </c>
      <c r="I152" s="10">
        <f t="shared" ref="I152:I157" si="26">SUM(G152:H152)</f>
        <v>0</v>
      </c>
      <c r="J152" s="10">
        <v>0</v>
      </c>
      <c r="K152" s="11">
        <v>0</v>
      </c>
      <c r="L152" s="69"/>
      <c r="M152" s="69"/>
      <c r="N152" s="69"/>
      <c r="O152" s="69"/>
      <c r="P152" s="69"/>
      <c r="Q152" s="69"/>
      <c r="R152" s="69"/>
      <c r="S152" s="69"/>
    </row>
    <row r="153" spans="1:19">
      <c r="A153" s="12" t="s">
        <v>32</v>
      </c>
      <c r="B153" s="13" t="s">
        <v>36</v>
      </c>
      <c r="C153" s="12" t="s">
        <v>49</v>
      </c>
      <c r="D153" s="13" t="s">
        <v>38</v>
      </c>
      <c r="E153" s="14">
        <v>54</v>
      </c>
      <c r="F153" s="13" t="s">
        <v>18</v>
      </c>
      <c r="G153" s="15">
        <v>0</v>
      </c>
      <c r="H153" s="15">
        <v>0</v>
      </c>
      <c r="I153" s="15">
        <f t="shared" si="26"/>
        <v>0</v>
      </c>
      <c r="J153" s="15">
        <v>0</v>
      </c>
      <c r="K153" s="16">
        <v>0</v>
      </c>
    </row>
    <row r="154" spans="1:19">
      <c r="A154" s="12" t="s">
        <v>32</v>
      </c>
      <c r="B154" s="13" t="s">
        <v>36</v>
      </c>
      <c r="C154" s="12" t="s">
        <v>49</v>
      </c>
      <c r="D154" s="13" t="s">
        <v>38</v>
      </c>
      <c r="E154" s="14">
        <v>55</v>
      </c>
      <c r="F154" s="13" t="s">
        <v>19</v>
      </c>
      <c r="G154" s="15">
        <v>0</v>
      </c>
      <c r="H154" s="15">
        <v>0</v>
      </c>
      <c r="I154" s="15">
        <f t="shared" si="26"/>
        <v>0</v>
      </c>
      <c r="J154" s="15">
        <v>0</v>
      </c>
      <c r="K154" s="16">
        <v>0</v>
      </c>
    </row>
    <row r="155" spans="1:19">
      <c r="A155" s="12" t="s">
        <v>32</v>
      </c>
      <c r="B155" s="13" t="s">
        <v>36</v>
      </c>
      <c r="C155" s="12" t="s">
        <v>49</v>
      </c>
      <c r="D155" s="13" t="s">
        <v>38</v>
      </c>
      <c r="E155" s="14">
        <v>56</v>
      </c>
      <c r="F155" s="13" t="s">
        <v>20</v>
      </c>
      <c r="G155" s="15">
        <v>0</v>
      </c>
      <c r="H155" s="15">
        <v>0</v>
      </c>
      <c r="I155" s="15">
        <f t="shared" si="26"/>
        <v>0</v>
      </c>
      <c r="J155" s="15">
        <v>0</v>
      </c>
      <c r="K155" s="16">
        <v>0</v>
      </c>
    </row>
    <row r="156" spans="1:19">
      <c r="A156" s="12" t="s">
        <v>32</v>
      </c>
      <c r="B156" s="13" t="s">
        <v>36</v>
      </c>
      <c r="C156" s="12" t="s">
        <v>49</v>
      </c>
      <c r="D156" s="13" t="s">
        <v>38</v>
      </c>
      <c r="E156" s="14">
        <v>61</v>
      </c>
      <c r="F156" s="13" t="s">
        <v>21</v>
      </c>
      <c r="G156" s="15">
        <v>0</v>
      </c>
      <c r="H156" s="15">
        <v>0</v>
      </c>
      <c r="I156" s="15">
        <f t="shared" si="26"/>
        <v>0</v>
      </c>
      <c r="J156" s="15">
        <v>0</v>
      </c>
      <c r="K156" s="16">
        <v>0</v>
      </c>
    </row>
    <row r="157" spans="1:19">
      <c r="A157" s="17" t="s">
        <v>32</v>
      </c>
      <c r="B157" s="18" t="s">
        <v>36</v>
      </c>
      <c r="C157" s="17" t="s">
        <v>49</v>
      </c>
      <c r="D157" s="18" t="s">
        <v>38</v>
      </c>
      <c r="E157" s="19">
        <v>62</v>
      </c>
      <c r="F157" s="18" t="s">
        <v>22</v>
      </c>
      <c r="G157" s="20">
        <v>0</v>
      </c>
      <c r="H157" s="20">
        <v>0</v>
      </c>
      <c r="I157" s="20">
        <f t="shared" si="26"/>
        <v>0</v>
      </c>
      <c r="J157" s="20">
        <v>0</v>
      </c>
      <c r="K157" s="21">
        <v>0</v>
      </c>
    </row>
    <row r="158" spans="1:19" ht="12.75" customHeight="1" thickBot="1">
      <c r="A158" s="108"/>
      <c r="B158" s="109"/>
      <c r="C158" s="108"/>
      <c r="D158" s="109"/>
      <c r="E158" s="25"/>
      <c r="F158" s="61" t="s">
        <v>23</v>
      </c>
      <c r="G158" s="26">
        <f>SUM(G152:G157)</f>
        <v>0</v>
      </c>
      <c r="H158" s="26">
        <f>SUM(H152:H157)</f>
        <v>0</v>
      </c>
      <c r="I158" s="26">
        <f>SUM(I152:I157)</f>
        <v>0</v>
      </c>
      <c r="J158" s="26">
        <f>SUM(J152:J157)</f>
        <v>0</v>
      </c>
      <c r="K158" s="27">
        <f>SUM(K152:K157)</f>
        <v>0</v>
      </c>
    </row>
    <row r="159" spans="1:19" ht="12.75" customHeight="1" thickTop="1">
      <c r="A159" s="22"/>
      <c r="B159" s="23"/>
      <c r="C159" s="22"/>
      <c r="D159" s="23"/>
      <c r="E159" s="24"/>
      <c r="F159" s="25"/>
      <c r="K159" s="29"/>
    </row>
    <row r="160" spans="1:19" s="70" customFormat="1">
      <c r="A160" s="34" t="s">
        <v>32</v>
      </c>
      <c r="B160" s="35" t="s">
        <v>36</v>
      </c>
      <c r="C160" s="34"/>
      <c r="D160" s="35" t="s">
        <v>26</v>
      </c>
      <c r="E160" s="76">
        <v>51</v>
      </c>
      <c r="F160" s="35" t="s">
        <v>17</v>
      </c>
      <c r="G160" s="36">
        <f t="shared" ref="G160:K165" si="27">SUM(G120+G128+G136+G144+G152)</f>
        <v>0</v>
      </c>
      <c r="H160" s="36">
        <f t="shared" si="27"/>
        <v>0</v>
      </c>
      <c r="I160" s="36">
        <f t="shared" si="27"/>
        <v>0</v>
      </c>
      <c r="J160" s="36">
        <f t="shared" si="27"/>
        <v>0</v>
      </c>
      <c r="K160" s="62">
        <f t="shared" si="27"/>
        <v>0</v>
      </c>
      <c r="L160" s="69"/>
      <c r="M160" s="69"/>
      <c r="N160" s="69"/>
      <c r="O160" s="69"/>
      <c r="P160" s="69"/>
      <c r="Q160" s="69"/>
      <c r="R160" s="69"/>
      <c r="S160" s="69"/>
    </row>
    <row r="161" spans="1:19">
      <c r="A161" s="37" t="s">
        <v>32</v>
      </c>
      <c r="B161" s="38" t="s">
        <v>36</v>
      </c>
      <c r="C161" s="37"/>
      <c r="D161" s="38" t="s">
        <v>26</v>
      </c>
      <c r="E161" s="77">
        <v>54</v>
      </c>
      <c r="F161" s="38" t="s">
        <v>18</v>
      </c>
      <c r="G161" s="36">
        <f t="shared" si="27"/>
        <v>0</v>
      </c>
      <c r="H161" s="36">
        <f t="shared" si="27"/>
        <v>0</v>
      </c>
      <c r="I161" s="36">
        <f t="shared" si="27"/>
        <v>0</v>
      </c>
      <c r="J161" s="36">
        <f t="shared" si="27"/>
        <v>0</v>
      </c>
      <c r="K161" s="48">
        <f t="shared" si="27"/>
        <v>0</v>
      </c>
    </row>
    <row r="162" spans="1:19">
      <c r="A162" s="37" t="s">
        <v>32</v>
      </c>
      <c r="B162" s="38" t="s">
        <v>36</v>
      </c>
      <c r="C162" s="37"/>
      <c r="D162" s="38" t="s">
        <v>26</v>
      </c>
      <c r="E162" s="77">
        <v>55</v>
      </c>
      <c r="F162" s="38" t="s">
        <v>19</v>
      </c>
      <c r="G162" s="36">
        <f t="shared" si="27"/>
        <v>0</v>
      </c>
      <c r="H162" s="36">
        <f t="shared" si="27"/>
        <v>0</v>
      </c>
      <c r="I162" s="36">
        <f t="shared" si="27"/>
        <v>0</v>
      </c>
      <c r="J162" s="36">
        <f t="shared" si="27"/>
        <v>0</v>
      </c>
      <c r="K162" s="48">
        <f t="shared" si="27"/>
        <v>0</v>
      </c>
    </row>
    <row r="163" spans="1:19">
      <c r="A163" s="37" t="s">
        <v>32</v>
      </c>
      <c r="B163" s="38" t="s">
        <v>36</v>
      </c>
      <c r="C163" s="37"/>
      <c r="D163" s="38" t="s">
        <v>26</v>
      </c>
      <c r="E163" s="77">
        <v>56</v>
      </c>
      <c r="F163" s="38" t="s">
        <v>20</v>
      </c>
      <c r="G163" s="36">
        <f t="shared" si="27"/>
        <v>0</v>
      </c>
      <c r="H163" s="36">
        <f t="shared" si="27"/>
        <v>0</v>
      </c>
      <c r="I163" s="36">
        <f t="shared" si="27"/>
        <v>0</v>
      </c>
      <c r="J163" s="36">
        <f t="shared" si="27"/>
        <v>0</v>
      </c>
      <c r="K163" s="48">
        <f t="shared" si="27"/>
        <v>0</v>
      </c>
    </row>
    <row r="164" spans="1:19">
      <c r="A164" s="37" t="s">
        <v>32</v>
      </c>
      <c r="B164" s="38" t="s">
        <v>36</v>
      </c>
      <c r="C164" s="37"/>
      <c r="D164" s="38" t="s">
        <v>26</v>
      </c>
      <c r="E164" s="77">
        <v>61</v>
      </c>
      <c r="F164" s="38" t="s">
        <v>21</v>
      </c>
      <c r="G164" s="36">
        <f t="shared" si="27"/>
        <v>0</v>
      </c>
      <c r="H164" s="36">
        <f t="shared" si="27"/>
        <v>0</v>
      </c>
      <c r="I164" s="36">
        <f t="shared" si="27"/>
        <v>0</v>
      </c>
      <c r="J164" s="36">
        <f t="shared" si="27"/>
        <v>0</v>
      </c>
      <c r="K164" s="48">
        <f t="shared" si="27"/>
        <v>0</v>
      </c>
    </row>
    <row r="165" spans="1:19">
      <c r="A165" s="39" t="s">
        <v>32</v>
      </c>
      <c r="B165" s="40" t="s">
        <v>36</v>
      </c>
      <c r="C165" s="39"/>
      <c r="D165" s="40" t="s">
        <v>26</v>
      </c>
      <c r="E165" s="79">
        <v>62</v>
      </c>
      <c r="F165" s="40" t="s">
        <v>22</v>
      </c>
      <c r="G165" s="36">
        <f t="shared" si="27"/>
        <v>0</v>
      </c>
      <c r="H165" s="36">
        <f t="shared" si="27"/>
        <v>0</v>
      </c>
      <c r="I165" s="36">
        <f t="shared" si="27"/>
        <v>0</v>
      </c>
      <c r="J165" s="36">
        <f t="shared" si="27"/>
        <v>0</v>
      </c>
      <c r="K165" s="80">
        <f t="shared" si="27"/>
        <v>0</v>
      </c>
    </row>
    <row r="166" spans="1:19" ht="13.8" thickBot="1">
      <c r="A166" s="49"/>
      <c r="B166" s="50"/>
      <c r="C166" s="49"/>
      <c r="D166" s="50"/>
      <c r="E166" s="43"/>
      <c r="F166" s="82" t="s">
        <v>23</v>
      </c>
      <c r="G166" s="83">
        <f>SUM(G160:G165)</f>
        <v>0</v>
      </c>
      <c r="H166" s="83">
        <f>SUM(H160:H165)</f>
        <v>0</v>
      </c>
      <c r="I166" s="83">
        <f>SUM(I160:I165)</f>
        <v>0</v>
      </c>
      <c r="J166" s="83">
        <f>SUM(J160:J165)</f>
        <v>0</v>
      </c>
      <c r="K166" s="51">
        <f>SUM(K160:K165)</f>
        <v>0</v>
      </c>
    </row>
    <row r="167" spans="1:19" ht="13.8" thickTop="1">
      <c r="A167" s="22"/>
      <c r="B167" s="23"/>
      <c r="C167" s="28"/>
      <c r="D167" s="23"/>
      <c r="E167" s="24"/>
      <c r="F167" s="23"/>
      <c r="K167" s="29"/>
    </row>
    <row r="168" spans="1:19" s="70" customFormat="1">
      <c r="A168" s="84" t="s">
        <v>49</v>
      </c>
      <c r="B168" s="85" t="s">
        <v>51</v>
      </c>
      <c r="C168" s="84" t="s">
        <v>14</v>
      </c>
      <c r="D168" s="85" t="s">
        <v>51</v>
      </c>
      <c r="E168" s="86">
        <v>51</v>
      </c>
      <c r="F168" s="85" t="s">
        <v>17</v>
      </c>
      <c r="G168" s="87">
        <v>0</v>
      </c>
      <c r="H168" s="87">
        <v>0</v>
      </c>
      <c r="I168" s="87">
        <f t="shared" ref="I168:I173" si="28">SUM(G168:H168)</f>
        <v>0</v>
      </c>
      <c r="J168" s="87">
        <v>0</v>
      </c>
      <c r="K168" s="88">
        <v>0</v>
      </c>
      <c r="L168" s="69"/>
      <c r="M168" s="69"/>
      <c r="N168" s="69"/>
      <c r="O168" s="69"/>
      <c r="P168" s="69"/>
      <c r="Q168" s="69"/>
      <c r="R168" s="69"/>
      <c r="S168" s="69"/>
    </row>
    <row r="169" spans="1:19">
      <c r="A169" s="89" t="s">
        <v>49</v>
      </c>
      <c r="B169" s="90" t="s">
        <v>51</v>
      </c>
      <c r="C169" s="89" t="s">
        <v>14</v>
      </c>
      <c r="D169" s="90" t="s">
        <v>51</v>
      </c>
      <c r="E169" s="91">
        <v>54</v>
      </c>
      <c r="F169" s="90" t="s">
        <v>18</v>
      </c>
      <c r="G169" s="92">
        <v>0</v>
      </c>
      <c r="H169" s="92">
        <v>0</v>
      </c>
      <c r="I169" s="92">
        <f t="shared" si="28"/>
        <v>0</v>
      </c>
      <c r="J169" s="92">
        <v>0</v>
      </c>
      <c r="K169" s="93">
        <v>0</v>
      </c>
    </row>
    <row r="170" spans="1:19">
      <c r="A170" s="89" t="s">
        <v>49</v>
      </c>
      <c r="B170" s="90" t="s">
        <v>51</v>
      </c>
      <c r="C170" s="89" t="s">
        <v>14</v>
      </c>
      <c r="D170" s="90" t="s">
        <v>51</v>
      </c>
      <c r="E170" s="91">
        <v>55</v>
      </c>
      <c r="F170" s="90" t="s">
        <v>19</v>
      </c>
      <c r="G170" s="92">
        <v>0</v>
      </c>
      <c r="H170" s="92">
        <v>0</v>
      </c>
      <c r="I170" s="92">
        <f t="shared" si="28"/>
        <v>0</v>
      </c>
      <c r="J170" s="92">
        <v>0</v>
      </c>
      <c r="K170" s="93">
        <v>0</v>
      </c>
    </row>
    <row r="171" spans="1:19">
      <c r="A171" s="89" t="s">
        <v>49</v>
      </c>
      <c r="B171" s="90" t="s">
        <v>51</v>
      </c>
      <c r="C171" s="89" t="s">
        <v>14</v>
      </c>
      <c r="D171" s="90" t="s">
        <v>51</v>
      </c>
      <c r="E171" s="91">
        <v>56</v>
      </c>
      <c r="F171" s="90" t="s">
        <v>20</v>
      </c>
      <c r="G171" s="92">
        <v>0</v>
      </c>
      <c r="H171" s="92">
        <v>0</v>
      </c>
      <c r="I171" s="92">
        <f t="shared" si="28"/>
        <v>0</v>
      </c>
      <c r="J171" s="92">
        <v>0</v>
      </c>
      <c r="K171" s="93">
        <v>0</v>
      </c>
    </row>
    <row r="172" spans="1:19">
      <c r="A172" s="89" t="s">
        <v>49</v>
      </c>
      <c r="B172" s="90" t="s">
        <v>51</v>
      </c>
      <c r="C172" s="89" t="s">
        <v>14</v>
      </c>
      <c r="D172" s="90" t="s">
        <v>51</v>
      </c>
      <c r="E172" s="91">
        <v>61</v>
      </c>
      <c r="F172" s="90" t="s">
        <v>21</v>
      </c>
      <c r="G172" s="92">
        <v>0</v>
      </c>
      <c r="H172" s="92">
        <v>0</v>
      </c>
      <c r="I172" s="92">
        <f t="shared" si="28"/>
        <v>0</v>
      </c>
      <c r="J172" s="92">
        <v>0</v>
      </c>
      <c r="K172" s="93">
        <v>0</v>
      </c>
    </row>
    <row r="173" spans="1:19">
      <c r="A173" s="94" t="s">
        <v>49</v>
      </c>
      <c r="B173" s="95" t="s">
        <v>51</v>
      </c>
      <c r="C173" s="94" t="s">
        <v>14</v>
      </c>
      <c r="D173" s="95" t="s">
        <v>51</v>
      </c>
      <c r="E173" s="96">
        <v>62</v>
      </c>
      <c r="F173" s="95" t="s">
        <v>22</v>
      </c>
      <c r="G173" s="97">
        <v>0</v>
      </c>
      <c r="H173" s="97">
        <v>0</v>
      </c>
      <c r="I173" s="97">
        <f t="shared" si="28"/>
        <v>0</v>
      </c>
      <c r="J173" s="97">
        <v>0</v>
      </c>
      <c r="K173" s="98">
        <v>0</v>
      </c>
    </row>
    <row r="174" spans="1:19" ht="13.8" thickBot="1">
      <c r="A174" s="111"/>
      <c r="B174" s="112"/>
      <c r="C174" s="111"/>
      <c r="D174" s="112"/>
      <c r="E174" s="113"/>
      <c r="F174" s="99" t="s">
        <v>23</v>
      </c>
      <c r="G174" s="100">
        <f>SUM(G168:G173)</f>
        <v>0</v>
      </c>
      <c r="H174" s="100">
        <f>SUM(H168:H173)</f>
        <v>0</v>
      </c>
      <c r="I174" s="100">
        <f>SUM(I168:I173)</f>
        <v>0</v>
      </c>
      <c r="J174" s="100">
        <f>SUM(J168:J173)</f>
        <v>0</v>
      </c>
      <c r="K174" s="101">
        <f>SUM(K168:K173)</f>
        <v>0</v>
      </c>
    </row>
    <row r="175" spans="1:19" ht="13.8" thickTop="1">
      <c r="A175" s="22"/>
      <c r="B175" s="23"/>
      <c r="C175" s="22"/>
      <c r="D175" s="23"/>
      <c r="E175" s="24"/>
      <c r="F175" s="25"/>
      <c r="G175" s="59"/>
      <c r="H175" s="59"/>
      <c r="I175" s="59"/>
      <c r="J175" s="59"/>
      <c r="K175" s="60"/>
    </row>
    <row r="176" spans="1:19" s="70" customFormat="1">
      <c r="A176" s="34" t="s">
        <v>49</v>
      </c>
      <c r="B176" s="35" t="s">
        <v>51</v>
      </c>
      <c r="C176" s="34"/>
      <c r="D176" s="35" t="s">
        <v>26</v>
      </c>
      <c r="E176" s="76">
        <v>51</v>
      </c>
      <c r="F176" s="35" t="s">
        <v>17</v>
      </c>
      <c r="G176" s="36">
        <f t="shared" ref="G176:K181" si="29">SUM(+G168)</f>
        <v>0</v>
      </c>
      <c r="H176" s="36">
        <f t="shared" si="29"/>
        <v>0</v>
      </c>
      <c r="I176" s="36">
        <f t="shared" si="29"/>
        <v>0</v>
      </c>
      <c r="J176" s="36">
        <f t="shared" si="29"/>
        <v>0</v>
      </c>
      <c r="K176" s="62">
        <f t="shared" si="29"/>
        <v>0</v>
      </c>
      <c r="L176" s="69"/>
      <c r="M176" s="69"/>
      <c r="N176" s="69"/>
      <c r="O176" s="69"/>
      <c r="P176" s="69"/>
      <c r="Q176" s="69"/>
      <c r="R176" s="69"/>
      <c r="S176" s="69"/>
    </row>
    <row r="177" spans="1:19">
      <c r="A177" s="37" t="s">
        <v>49</v>
      </c>
      <c r="B177" s="38" t="s">
        <v>51</v>
      </c>
      <c r="C177" s="37"/>
      <c r="D177" s="38" t="s">
        <v>26</v>
      </c>
      <c r="E177" s="77">
        <v>54</v>
      </c>
      <c r="F177" s="38" t="s">
        <v>18</v>
      </c>
      <c r="G177" s="36">
        <f t="shared" si="29"/>
        <v>0</v>
      </c>
      <c r="H177" s="36">
        <f t="shared" si="29"/>
        <v>0</v>
      </c>
      <c r="I177" s="36">
        <f t="shared" si="29"/>
        <v>0</v>
      </c>
      <c r="J177" s="36">
        <f t="shared" si="29"/>
        <v>0</v>
      </c>
      <c r="K177" s="48">
        <f t="shared" si="29"/>
        <v>0</v>
      </c>
    </row>
    <row r="178" spans="1:19">
      <c r="A178" s="37" t="s">
        <v>49</v>
      </c>
      <c r="B178" s="38" t="s">
        <v>51</v>
      </c>
      <c r="C178" s="37"/>
      <c r="D178" s="38" t="s">
        <v>26</v>
      </c>
      <c r="E178" s="77">
        <v>55</v>
      </c>
      <c r="F178" s="38" t="s">
        <v>19</v>
      </c>
      <c r="G178" s="36">
        <f t="shared" si="29"/>
        <v>0</v>
      </c>
      <c r="H178" s="36">
        <f t="shared" si="29"/>
        <v>0</v>
      </c>
      <c r="I178" s="36">
        <f t="shared" si="29"/>
        <v>0</v>
      </c>
      <c r="J178" s="36">
        <f t="shared" si="29"/>
        <v>0</v>
      </c>
      <c r="K178" s="48">
        <f t="shared" si="29"/>
        <v>0</v>
      </c>
    </row>
    <row r="179" spans="1:19">
      <c r="A179" s="37" t="s">
        <v>49</v>
      </c>
      <c r="B179" s="38" t="s">
        <v>51</v>
      </c>
      <c r="C179" s="37"/>
      <c r="D179" s="38" t="s">
        <v>26</v>
      </c>
      <c r="E179" s="77">
        <v>56</v>
      </c>
      <c r="F179" s="38" t="s">
        <v>20</v>
      </c>
      <c r="G179" s="36">
        <f t="shared" si="29"/>
        <v>0</v>
      </c>
      <c r="H179" s="36">
        <f t="shared" si="29"/>
        <v>0</v>
      </c>
      <c r="I179" s="36">
        <f t="shared" si="29"/>
        <v>0</v>
      </c>
      <c r="J179" s="36">
        <f t="shared" si="29"/>
        <v>0</v>
      </c>
      <c r="K179" s="48">
        <f t="shared" si="29"/>
        <v>0</v>
      </c>
    </row>
    <row r="180" spans="1:19">
      <c r="A180" s="37" t="s">
        <v>49</v>
      </c>
      <c r="B180" s="38" t="s">
        <v>51</v>
      </c>
      <c r="C180" s="37"/>
      <c r="D180" s="38" t="s">
        <v>26</v>
      </c>
      <c r="E180" s="77">
        <v>61</v>
      </c>
      <c r="F180" s="38" t="s">
        <v>21</v>
      </c>
      <c r="G180" s="36">
        <f t="shared" si="29"/>
        <v>0</v>
      </c>
      <c r="H180" s="36">
        <f t="shared" si="29"/>
        <v>0</v>
      </c>
      <c r="I180" s="36">
        <f t="shared" si="29"/>
        <v>0</v>
      </c>
      <c r="J180" s="36">
        <f t="shared" si="29"/>
        <v>0</v>
      </c>
      <c r="K180" s="48">
        <f t="shared" si="29"/>
        <v>0</v>
      </c>
    </row>
    <row r="181" spans="1:19">
      <c r="A181" s="39" t="s">
        <v>49</v>
      </c>
      <c r="B181" s="40" t="s">
        <v>51</v>
      </c>
      <c r="C181" s="39"/>
      <c r="D181" s="40" t="s">
        <v>26</v>
      </c>
      <c r="E181" s="79">
        <v>62</v>
      </c>
      <c r="F181" s="40" t="s">
        <v>22</v>
      </c>
      <c r="G181" s="36">
        <f t="shared" si="29"/>
        <v>0</v>
      </c>
      <c r="H181" s="36">
        <f t="shared" si="29"/>
        <v>0</v>
      </c>
      <c r="I181" s="36">
        <f t="shared" si="29"/>
        <v>0</v>
      </c>
      <c r="J181" s="36">
        <f t="shared" si="29"/>
        <v>0</v>
      </c>
      <c r="K181" s="80">
        <f t="shared" si="29"/>
        <v>0</v>
      </c>
    </row>
    <row r="182" spans="1:19" ht="13.8" thickBot="1">
      <c r="A182" s="49"/>
      <c r="B182" s="50"/>
      <c r="C182" s="49"/>
      <c r="D182" s="50"/>
      <c r="E182" s="43"/>
      <c r="F182" s="82" t="s">
        <v>23</v>
      </c>
      <c r="G182" s="83">
        <f>SUM(G168:G181)</f>
        <v>0</v>
      </c>
      <c r="H182" s="83">
        <f>SUM(H168:H181)</f>
        <v>0</v>
      </c>
      <c r="I182" s="83">
        <f>SUM(I168:I181)</f>
        <v>0</v>
      </c>
      <c r="J182" s="83">
        <f>SUM(J168:J181)</f>
        <v>0</v>
      </c>
      <c r="K182" s="51">
        <f>SUM(K176:K181)</f>
        <v>0</v>
      </c>
    </row>
    <row r="183" spans="1:19" ht="13.8" thickTop="1">
      <c r="A183" s="52"/>
      <c r="B183" s="53"/>
      <c r="C183" s="52"/>
      <c r="D183" s="53"/>
      <c r="E183" s="52"/>
      <c r="F183" s="53"/>
      <c r="G183" s="54"/>
      <c r="H183" s="64"/>
      <c r="I183" s="65"/>
      <c r="J183" s="65"/>
      <c r="K183" s="65"/>
    </row>
    <row r="184" spans="1:19">
      <c r="A184" s="34" t="s">
        <v>39</v>
      </c>
      <c r="B184" s="35" t="s">
        <v>40</v>
      </c>
      <c r="C184" s="34"/>
      <c r="D184" s="35" t="s">
        <v>41</v>
      </c>
      <c r="E184" s="76">
        <v>51</v>
      </c>
      <c r="F184" s="35" t="s">
        <v>17</v>
      </c>
      <c r="G184" s="36">
        <f>SUM(G48+G88+G112+G160+G176)</f>
        <v>1629484.58</v>
      </c>
      <c r="H184" s="36">
        <f>SUM(H48+H88+H112+H160+H176)</f>
        <v>4466.97</v>
      </c>
      <c r="I184" s="36">
        <f>SUM(I48+I88+I112+I160+I176)</f>
        <v>1633951.55</v>
      </c>
      <c r="J184" s="36">
        <f>SUM(J48+J88+J112+J160+J176)</f>
        <v>1041976.1499999999</v>
      </c>
      <c r="K184" s="48">
        <f t="shared" ref="K184:K190" si="30">SUM(J184/I184)</f>
        <v>0.63770321096730187</v>
      </c>
    </row>
    <row r="185" spans="1:19" s="70" customFormat="1">
      <c r="A185" s="37" t="s">
        <v>39</v>
      </c>
      <c r="B185" s="38" t="s">
        <v>40</v>
      </c>
      <c r="C185" s="37"/>
      <c r="D185" s="38" t="s">
        <v>41</v>
      </c>
      <c r="E185" s="77">
        <v>54</v>
      </c>
      <c r="F185" s="38" t="s">
        <v>18</v>
      </c>
      <c r="G185" s="36">
        <f t="shared" ref="G185:J189" si="31">SUM(G49+G89+G113+G161+G177)</f>
        <v>1237721.1400000001</v>
      </c>
      <c r="H185" s="36">
        <f t="shared" si="31"/>
        <v>-313913.26</v>
      </c>
      <c r="I185" s="36">
        <f t="shared" si="31"/>
        <v>923807.88</v>
      </c>
      <c r="J185" s="36">
        <f t="shared" si="31"/>
        <v>865491.19</v>
      </c>
      <c r="K185" s="48">
        <f t="shared" si="30"/>
        <v>0.93687357375648272</v>
      </c>
      <c r="L185" s="69"/>
      <c r="M185" s="69"/>
      <c r="N185" s="69"/>
      <c r="O185" s="69"/>
      <c r="P185" s="69"/>
      <c r="Q185" s="69"/>
      <c r="R185" s="69"/>
      <c r="S185" s="69"/>
    </row>
    <row r="186" spans="1:19">
      <c r="A186" s="37" t="s">
        <v>39</v>
      </c>
      <c r="B186" s="38" t="s">
        <v>40</v>
      </c>
      <c r="C186" s="37"/>
      <c r="D186" s="38" t="s">
        <v>41</v>
      </c>
      <c r="E186" s="77">
        <v>55</v>
      </c>
      <c r="F186" s="38" t="s">
        <v>19</v>
      </c>
      <c r="G186" s="36">
        <f t="shared" si="31"/>
        <v>0</v>
      </c>
      <c r="H186" s="36">
        <f t="shared" si="31"/>
        <v>0</v>
      </c>
      <c r="I186" s="36">
        <f t="shared" si="31"/>
        <v>0</v>
      </c>
      <c r="J186" s="36">
        <f t="shared" si="31"/>
        <v>0</v>
      </c>
      <c r="K186" s="48">
        <v>0</v>
      </c>
    </row>
    <row r="187" spans="1:19">
      <c r="A187" s="37" t="s">
        <v>39</v>
      </c>
      <c r="B187" s="38" t="s">
        <v>40</v>
      </c>
      <c r="C187" s="37"/>
      <c r="D187" s="38" t="s">
        <v>41</v>
      </c>
      <c r="E187" s="77">
        <v>56</v>
      </c>
      <c r="F187" s="38" t="s">
        <v>20</v>
      </c>
      <c r="G187" s="36">
        <f t="shared" si="31"/>
        <v>0</v>
      </c>
      <c r="H187" s="36">
        <f t="shared" si="31"/>
        <v>0</v>
      </c>
      <c r="I187" s="36">
        <f t="shared" si="31"/>
        <v>0</v>
      </c>
      <c r="J187" s="36">
        <f t="shared" si="31"/>
        <v>0</v>
      </c>
      <c r="K187" s="48">
        <v>0</v>
      </c>
    </row>
    <row r="188" spans="1:19">
      <c r="A188" s="37" t="s">
        <v>39</v>
      </c>
      <c r="B188" s="38" t="s">
        <v>40</v>
      </c>
      <c r="C188" s="37"/>
      <c r="D188" s="38" t="s">
        <v>41</v>
      </c>
      <c r="E188" s="77">
        <v>61</v>
      </c>
      <c r="F188" s="38" t="s">
        <v>21</v>
      </c>
      <c r="G188" s="36">
        <f t="shared" si="31"/>
        <v>0</v>
      </c>
      <c r="H188" s="36">
        <f t="shared" si="31"/>
        <v>62422.86</v>
      </c>
      <c r="I188" s="36">
        <f t="shared" si="31"/>
        <v>62422.86</v>
      </c>
      <c r="J188" s="36">
        <f t="shared" si="31"/>
        <v>49656.74</v>
      </c>
      <c r="K188" s="48">
        <f t="shared" si="30"/>
        <v>0.79548966516433239</v>
      </c>
    </row>
    <row r="189" spans="1:19">
      <c r="A189" s="39"/>
      <c r="B189" s="40"/>
      <c r="C189" s="39"/>
      <c r="D189" s="40"/>
      <c r="E189" s="79">
        <v>62</v>
      </c>
      <c r="F189" s="40" t="s">
        <v>22</v>
      </c>
      <c r="G189" s="36">
        <f t="shared" si="31"/>
        <v>90742.86</v>
      </c>
      <c r="H189" s="36">
        <f t="shared" si="31"/>
        <v>0</v>
      </c>
      <c r="I189" s="36">
        <f t="shared" si="31"/>
        <v>90742.86</v>
      </c>
      <c r="J189" s="36">
        <f t="shared" si="31"/>
        <v>0</v>
      </c>
      <c r="K189" s="48">
        <f t="shared" si="30"/>
        <v>0</v>
      </c>
    </row>
    <row r="190" spans="1:19" ht="13.8" thickBot="1">
      <c r="A190" s="49"/>
      <c r="B190" s="50"/>
      <c r="C190" s="49"/>
      <c r="D190" s="50"/>
      <c r="E190" s="43"/>
      <c r="F190" s="82" t="s">
        <v>23</v>
      </c>
      <c r="G190" s="83">
        <f>SUM(G184:G189)</f>
        <v>2957948.58</v>
      </c>
      <c r="H190" s="83">
        <f>SUM(H184:H189)</f>
        <v>-247023.43000000005</v>
      </c>
      <c r="I190" s="83">
        <f>SUM(I184:I189)</f>
        <v>2710925.15</v>
      </c>
      <c r="J190" s="83">
        <f>SUM(J184:J189)</f>
        <v>1957124.0799999998</v>
      </c>
      <c r="K190" s="71">
        <f t="shared" si="30"/>
        <v>0.72193954893959356</v>
      </c>
    </row>
    <row r="191" spans="1:19" ht="13.8" thickTop="1">
      <c r="A191" s="52"/>
      <c r="B191" s="53"/>
      <c r="C191" s="52"/>
      <c r="D191" s="53"/>
      <c r="E191" s="33"/>
      <c r="F191" s="30"/>
      <c r="G191" s="66"/>
      <c r="H191" s="66"/>
      <c r="I191" s="66"/>
      <c r="J191" s="66"/>
      <c r="K191" s="67"/>
    </row>
    <row r="192" spans="1:19" ht="26.4">
      <c r="A192" s="218" t="s">
        <v>42</v>
      </c>
      <c r="B192" s="219"/>
      <c r="C192" s="218"/>
      <c r="D192" s="219"/>
      <c r="E192" s="218" t="s">
        <v>7</v>
      </c>
      <c r="F192" s="219"/>
      <c r="G192" s="2" t="s">
        <v>9</v>
      </c>
      <c r="H192" s="2" t="s">
        <v>43</v>
      </c>
      <c r="I192" s="2" t="s">
        <v>11</v>
      </c>
      <c r="J192" s="2" t="s">
        <v>12</v>
      </c>
      <c r="K192" s="2" t="s">
        <v>44</v>
      </c>
    </row>
    <row r="193" spans="1:19" s="70" customFormat="1">
      <c r="A193" s="84" t="s">
        <v>57</v>
      </c>
      <c r="B193" s="85" t="s">
        <v>45</v>
      </c>
      <c r="C193" s="84"/>
      <c r="D193" s="85"/>
      <c r="E193" s="86">
        <v>51</v>
      </c>
      <c r="F193" s="85" t="s">
        <v>17</v>
      </c>
      <c r="G193" s="87">
        <f t="shared" ref="G193:J198" si="32">SUM(G48+G88+G176)</f>
        <v>1629484.58</v>
      </c>
      <c r="H193" s="87">
        <f t="shared" si="32"/>
        <v>4466.97</v>
      </c>
      <c r="I193" s="87">
        <f t="shared" si="32"/>
        <v>1633951.55</v>
      </c>
      <c r="J193" s="87">
        <f t="shared" si="32"/>
        <v>1041976.1499999999</v>
      </c>
      <c r="K193" s="88">
        <f t="shared" ref="K193:K199" si="33">SUM(J193/I193)</f>
        <v>0.63770321096730187</v>
      </c>
      <c r="L193" s="69"/>
      <c r="M193" s="69"/>
      <c r="N193" s="69"/>
      <c r="O193" s="69"/>
      <c r="P193" s="69"/>
      <c r="Q193" s="69"/>
      <c r="R193" s="69"/>
      <c r="S193" s="69"/>
    </row>
    <row r="194" spans="1:19">
      <c r="A194" s="84" t="s">
        <v>57</v>
      </c>
      <c r="B194" s="90" t="s">
        <v>45</v>
      </c>
      <c r="C194" s="89"/>
      <c r="D194" s="90"/>
      <c r="E194" s="91">
        <v>54</v>
      </c>
      <c r="F194" s="90" t="s">
        <v>18</v>
      </c>
      <c r="G194" s="87">
        <f t="shared" si="32"/>
        <v>1237721.1400000001</v>
      </c>
      <c r="H194" s="87">
        <f t="shared" si="32"/>
        <v>-313913.26</v>
      </c>
      <c r="I194" s="87">
        <f t="shared" si="32"/>
        <v>923807.88</v>
      </c>
      <c r="J194" s="87">
        <f t="shared" si="32"/>
        <v>865491.19</v>
      </c>
      <c r="K194" s="93">
        <f t="shared" si="33"/>
        <v>0.93687357375648272</v>
      </c>
    </row>
    <row r="195" spans="1:19">
      <c r="A195" s="84" t="s">
        <v>57</v>
      </c>
      <c r="B195" s="90" t="s">
        <v>45</v>
      </c>
      <c r="C195" s="89"/>
      <c r="D195" s="90"/>
      <c r="E195" s="91">
        <v>55</v>
      </c>
      <c r="F195" s="90" t="s">
        <v>19</v>
      </c>
      <c r="G195" s="87">
        <f t="shared" si="32"/>
        <v>0</v>
      </c>
      <c r="H195" s="87">
        <f t="shared" si="32"/>
        <v>0</v>
      </c>
      <c r="I195" s="87">
        <f t="shared" si="32"/>
        <v>0</v>
      </c>
      <c r="J195" s="87">
        <f t="shared" si="32"/>
        <v>0</v>
      </c>
      <c r="K195" s="93">
        <v>0</v>
      </c>
    </row>
    <row r="196" spans="1:19" s="70" customFormat="1">
      <c r="A196" s="84" t="s">
        <v>57</v>
      </c>
      <c r="B196" s="90" t="s">
        <v>45</v>
      </c>
      <c r="C196" s="89"/>
      <c r="D196" s="90"/>
      <c r="E196" s="91">
        <v>56</v>
      </c>
      <c r="F196" s="90" t="s">
        <v>20</v>
      </c>
      <c r="G196" s="87">
        <f t="shared" si="32"/>
        <v>0</v>
      </c>
      <c r="H196" s="87">
        <f t="shared" si="32"/>
        <v>0</v>
      </c>
      <c r="I196" s="87">
        <f t="shared" si="32"/>
        <v>0</v>
      </c>
      <c r="J196" s="87">
        <f t="shared" si="32"/>
        <v>0</v>
      </c>
      <c r="K196" s="93">
        <v>0</v>
      </c>
      <c r="L196" s="69"/>
      <c r="M196" s="69"/>
      <c r="N196" s="69"/>
      <c r="O196" s="69"/>
      <c r="P196" s="69"/>
      <c r="Q196" s="69"/>
      <c r="R196" s="69"/>
      <c r="S196" s="69"/>
    </row>
    <row r="197" spans="1:19">
      <c r="A197" s="84" t="s">
        <v>57</v>
      </c>
      <c r="B197" s="90" t="s">
        <v>45</v>
      </c>
      <c r="C197" s="89"/>
      <c r="D197" s="90"/>
      <c r="E197" s="91">
        <v>61</v>
      </c>
      <c r="F197" s="90" t="s">
        <v>21</v>
      </c>
      <c r="G197" s="87">
        <f t="shared" si="32"/>
        <v>0</v>
      </c>
      <c r="H197" s="87">
        <f t="shared" si="32"/>
        <v>62422.86</v>
      </c>
      <c r="I197" s="87">
        <f t="shared" si="32"/>
        <v>62422.86</v>
      </c>
      <c r="J197" s="87">
        <f t="shared" si="32"/>
        <v>49656.74</v>
      </c>
      <c r="K197" s="93">
        <f t="shared" si="33"/>
        <v>0.79548966516433239</v>
      </c>
    </row>
    <row r="198" spans="1:19">
      <c r="A198" s="84" t="s">
        <v>57</v>
      </c>
      <c r="B198" s="95" t="s">
        <v>45</v>
      </c>
      <c r="C198" s="94"/>
      <c r="D198" s="95"/>
      <c r="E198" s="96">
        <v>62</v>
      </c>
      <c r="F198" s="95" t="s">
        <v>22</v>
      </c>
      <c r="G198" s="87">
        <f t="shared" si="32"/>
        <v>90742.86</v>
      </c>
      <c r="H198" s="87">
        <f t="shared" si="32"/>
        <v>0</v>
      </c>
      <c r="I198" s="87">
        <f t="shared" si="32"/>
        <v>90742.86</v>
      </c>
      <c r="J198" s="87">
        <f t="shared" si="32"/>
        <v>0</v>
      </c>
      <c r="K198" s="98">
        <f t="shared" si="33"/>
        <v>0</v>
      </c>
    </row>
    <row r="199" spans="1:19" ht="13.8" thickBot="1">
      <c r="A199" s="111"/>
      <c r="B199" s="112"/>
      <c r="C199" s="111"/>
      <c r="D199" s="112"/>
      <c r="E199" s="113"/>
      <c r="F199" s="99" t="s">
        <v>23</v>
      </c>
      <c r="G199" s="100">
        <f>SUM(G193:G198)</f>
        <v>2957948.58</v>
      </c>
      <c r="H199" s="100">
        <f>SUM(H193:H198)</f>
        <v>-247023.43000000005</v>
      </c>
      <c r="I199" s="100">
        <f>SUM(I193:I198)</f>
        <v>2710925.15</v>
      </c>
      <c r="J199" s="100">
        <f>SUM(J193:J198)</f>
        <v>1957124.0799999998</v>
      </c>
      <c r="K199" s="101">
        <f t="shared" si="33"/>
        <v>0.72193954893959356</v>
      </c>
    </row>
    <row r="200" spans="1:19" ht="13.8" thickTop="1">
      <c r="A200" s="22"/>
      <c r="B200" s="23"/>
      <c r="C200" s="28"/>
      <c r="D200" s="23"/>
      <c r="E200" s="24"/>
      <c r="F200" s="23"/>
      <c r="K200" s="29"/>
    </row>
    <row r="201" spans="1:19">
      <c r="A201" s="84" t="s">
        <v>32</v>
      </c>
      <c r="B201" s="85" t="s">
        <v>46</v>
      </c>
      <c r="C201" s="84"/>
      <c r="D201" s="85"/>
      <c r="E201" s="86">
        <v>51</v>
      </c>
      <c r="F201" s="85" t="s">
        <v>17</v>
      </c>
      <c r="G201" s="87">
        <f t="shared" ref="G201:J206" si="34">SUM(G160)</f>
        <v>0</v>
      </c>
      <c r="H201" s="87">
        <f t="shared" si="34"/>
        <v>0</v>
      </c>
      <c r="I201" s="87">
        <f t="shared" si="34"/>
        <v>0</v>
      </c>
      <c r="J201" s="87">
        <f t="shared" si="34"/>
        <v>0</v>
      </c>
      <c r="K201" s="88">
        <v>0</v>
      </c>
    </row>
    <row r="202" spans="1:19">
      <c r="A202" s="89" t="s">
        <v>32</v>
      </c>
      <c r="B202" s="90" t="s">
        <v>46</v>
      </c>
      <c r="C202" s="89"/>
      <c r="D202" s="90"/>
      <c r="E202" s="91">
        <v>54</v>
      </c>
      <c r="F202" s="90" t="s">
        <v>18</v>
      </c>
      <c r="G202" s="87">
        <f t="shared" si="34"/>
        <v>0</v>
      </c>
      <c r="H202" s="87">
        <f t="shared" si="34"/>
        <v>0</v>
      </c>
      <c r="I202" s="87">
        <f t="shared" si="34"/>
        <v>0</v>
      </c>
      <c r="J202" s="87">
        <f t="shared" si="34"/>
        <v>0</v>
      </c>
      <c r="K202" s="93">
        <v>0</v>
      </c>
    </row>
    <row r="203" spans="1:19">
      <c r="A203" s="89" t="s">
        <v>32</v>
      </c>
      <c r="B203" s="90" t="s">
        <v>46</v>
      </c>
      <c r="C203" s="89"/>
      <c r="D203" s="90"/>
      <c r="E203" s="91">
        <v>55</v>
      </c>
      <c r="F203" s="90" t="s">
        <v>19</v>
      </c>
      <c r="G203" s="87">
        <f t="shared" si="34"/>
        <v>0</v>
      </c>
      <c r="H203" s="87">
        <f t="shared" si="34"/>
        <v>0</v>
      </c>
      <c r="I203" s="87">
        <f t="shared" si="34"/>
        <v>0</v>
      </c>
      <c r="J203" s="87">
        <f t="shared" si="34"/>
        <v>0</v>
      </c>
      <c r="K203" s="93">
        <v>0</v>
      </c>
    </row>
    <row r="204" spans="1:19" s="70" customFormat="1">
      <c r="A204" s="89" t="s">
        <v>32</v>
      </c>
      <c r="B204" s="90" t="s">
        <v>46</v>
      </c>
      <c r="C204" s="89"/>
      <c r="D204" s="90"/>
      <c r="E204" s="91">
        <v>56</v>
      </c>
      <c r="F204" s="90" t="s">
        <v>20</v>
      </c>
      <c r="G204" s="87">
        <f t="shared" si="34"/>
        <v>0</v>
      </c>
      <c r="H204" s="87">
        <f t="shared" si="34"/>
        <v>0</v>
      </c>
      <c r="I204" s="87">
        <f t="shared" si="34"/>
        <v>0</v>
      </c>
      <c r="J204" s="87">
        <f t="shared" si="34"/>
        <v>0</v>
      </c>
      <c r="K204" s="93">
        <v>0</v>
      </c>
      <c r="L204" s="69"/>
      <c r="M204" s="69"/>
      <c r="N204" s="69"/>
      <c r="O204" s="69"/>
      <c r="P204" s="69"/>
      <c r="Q204" s="69"/>
      <c r="R204" s="69"/>
      <c r="S204" s="69"/>
    </row>
    <row r="205" spans="1:19">
      <c r="A205" s="89" t="s">
        <v>32</v>
      </c>
      <c r="B205" s="90" t="s">
        <v>46</v>
      </c>
      <c r="C205" s="89"/>
      <c r="D205" s="90"/>
      <c r="E205" s="91">
        <v>61</v>
      </c>
      <c r="F205" s="90" t="s">
        <v>21</v>
      </c>
      <c r="G205" s="87">
        <f t="shared" si="34"/>
        <v>0</v>
      </c>
      <c r="H205" s="87">
        <f t="shared" si="34"/>
        <v>0</v>
      </c>
      <c r="I205" s="87">
        <f t="shared" si="34"/>
        <v>0</v>
      </c>
      <c r="J205" s="87">
        <f t="shared" si="34"/>
        <v>0</v>
      </c>
      <c r="K205" s="93">
        <v>0</v>
      </c>
    </row>
    <row r="206" spans="1:19">
      <c r="A206" s="94" t="s">
        <v>32</v>
      </c>
      <c r="B206" s="95" t="s">
        <v>46</v>
      </c>
      <c r="C206" s="94"/>
      <c r="D206" s="95"/>
      <c r="E206" s="96">
        <v>62</v>
      </c>
      <c r="F206" s="95" t="s">
        <v>22</v>
      </c>
      <c r="G206" s="87">
        <f t="shared" si="34"/>
        <v>0</v>
      </c>
      <c r="H206" s="87">
        <f t="shared" si="34"/>
        <v>0</v>
      </c>
      <c r="I206" s="87">
        <f t="shared" si="34"/>
        <v>0</v>
      </c>
      <c r="J206" s="87">
        <f t="shared" si="34"/>
        <v>0</v>
      </c>
      <c r="K206" s="98">
        <v>0</v>
      </c>
    </row>
    <row r="207" spans="1:19" ht="13.8" thickBot="1">
      <c r="A207" s="111"/>
      <c r="B207" s="112"/>
      <c r="C207" s="111"/>
      <c r="D207" s="112"/>
      <c r="E207" s="113"/>
      <c r="F207" s="99" t="s">
        <v>23</v>
      </c>
      <c r="G207" s="100">
        <f>SUM(G201:G206)</f>
        <v>0</v>
      </c>
      <c r="H207" s="100">
        <f>SUM(H201:H206)</f>
        <v>0</v>
      </c>
      <c r="I207" s="100">
        <f>SUM(I201:I206)</f>
        <v>0</v>
      </c>
      <c r="J207" s="100">
        <f>SUM(J201:J206)</f>
        <v>0</v>
      </c>
      <c r="K207" s="101">
        <v>0</v>
      </c>
    </row>
    <row r="208" spans="1:19" ht="13.8" thickTop="1">
      <c r="A208" s="22"/>
      <c r="B208" s="23"/>
      <c r="C208" s="22"/>
      <c r="D208" s="23"/>
      <c r="E208" s="24"/>
      <c r="F208" s="23"/>
      <c r="K208" s="29"/>
    </row>
    <row r="209" spans="1:11">
      <c r="A209" s="45" t="s">
        <v>30</v>
      </c>
      <c r="B209" s="46" t="s">
        <v>47</v>
      </c>
      <c r="C209" s="45"/>
      <c r="D209" s="46"/>
      <c r="E209" s="86">
        <v>51</v>
      </c>
      <c r="F209" s="85" t="s">
        <v>17</v>
      </c>
      <c r="G209" s="10">
        <v>0</v>
      </c>
      <c r="H209" s="10">
        <v>0</v>
      </c>
      <c r="I209" s="10">
        <v>0</v>
      </c>
      <c r="J209" s="10">
        <v>0</v>
      </c>
      <c r="K209" s="93">
        <v>0</v>
      </c>
    </row>
    <row r="210" spans="1:11">
      <c r="A210" s="45" t="s">
        <v>32</v>
      </c>
      <c r="B210" s="46" t="s">
        <v>47</v>
      </c>
      <c r="C210" s="45"/>
      <c r="D210" s="46"/>
      <c r="E210" s="91">
        <v>54</v>
      </c>
      <c r="F210" s="90" t="s">
        <v>18</v>
      </c>
      <c r="G210" s="10">
        <v>0</v>
      </c>
      <c r="H210" s="10">
        <v>0</v>
      </c>
      <c r="I210" s="10">
        <v>0</v>
      </c>
      <c r="J210" s="10">
        <v>0</v>
      </c>
      <c r="K210" s="93">
        <v>0</v>
      </c>
    </row>
    <row r="211" spans="1:11">
      <c r="A211" s="45" t="s">
        <v>49</v>
      </c>
      <c r="B211" s="46" t="s">
        <v>47</v>
      </c>
      <c r="C211" s="45"/>
      <c r="D211" s="46"/>
      <c r="E211" s="91">
        <v>55</v>
      </c>
      <c r="F211" s="90" t="s">
        <v>19</v>
      </c>
      <c r="G211" s="10">
        <v>0</v>
      </c>
      <c r="H211" s="10">
        <v>0</v>
      </c>
      <c r="I211" s="10">
        <v>0</v>
      </c>
      <c r="J211" s="10">
        <v>0</v>
      </c>
      <c r="K211" s="93">
        <v>0</v>
      </c>
    </row>
    <row r="212" spans="1:11">
      <c r="A212" s="45" t="s">
        <v>55</v>
      </c>
      <c r="B212" s="46" t="s">
        <v>47</v>
      </c>
      <c r="C212" s="45"/>
      <c r="D212" s="46"/>
      <c r="E212" s="91">
        <v>56</v>
      </c>
      <c r="F212" s="90" t="s">
        <v>20</v>
      </c>
      <c r="G212" s="15">
        <f>SUM(G115)</f>
        <v>0</v>
      </c>
      <c r="H212" s="15">
        <f>SUM(H115)</f>
        <v>0</v>
      </c>
      <c r="I212" s="15">
        <f>SUM(I115)</f>
        <v>0</v>
      </c>
      <c r="J212" s="15">
        <f>SUM(J115)</f>
        <v>0</v>
      </c>
      <c r="K212" s="93">
        <v>0</v>
      </c>
    </row>
    <row r="213" spans="1:11">
      <c r="A213" s="45" t="s">
        <v>58</v>
      </c>
      <c r="B213" s="46" t="s">
        <v>47</v>
      </c>
      <c r="C213" s="45"/>
      <c r="D213" s="46"/>
      <c r="E213" s="91">
        <v>61</v>
      </c>
      <c r="F213" s="90" t="s">
        <v>21</v>
      </c>
      <c r="G213" s="10">
        <v>0</v>
      </c>
      <c r="H213" s="10">
        <v>0</v>
      </c>
      <c r="I213" s="10">
        <v>0</v>
      </c>
      <c r="J213" s="10">
        <v>0</v>
      </c>
      <c r="K213" s="93">
        <v>0</v>
      </c>
    </row>
    <row r="214" spans="1:11">
      <c r="A214" s="45" t="s">
        <v>59</v>
      </c>
      <c r="B214" s="46" t="s">
        <v>47</v>
      </c>
      <c r="C214" s="45"/>
      <c r="D214" s="46"/>
      <c r="E214" s="96">
        <v>62</v>
      </c>
      <c r="F214" s="95" t="s">
        <v>22</v>
      </c>
      <c r="G214" s="10">
        <v>0</v>
      </c>
      <c r="H214" s="10">
        <v>0</v>
      </c>
      <c r="I214" s="10">
        <v>0</v>
      </c>
      <c r="J214" s="10">
        <v>0</v>
      </c>
      <c r="K214" s="93">
        <v>0</v>
      </c>
    </row>
    <row r="215" spans="1:11" ht="13.8" thickBot="1">
      <c r="A215" s="108"/>
      <c r="B215" s="109"/>
      <c r="C215" s="108"/>
      <c r="D215" s="109"/>
      <c r="E215" s="25"/>
      <c r="F215" s="102" t="s">
        <v>23</v>
      </c>
      <c r="G215" s="26">
        <f>SUM(G209:G214)</f>
        <v>0</v>
      </c>
      <c r="H215" s="26">
        <f>SUM(H209:H214)</f>
        <v>0</v>
      </c>
      <c r="I215" s="26">
        <f>SUM(I209:I214)</f>
        <v>0</v>
      </c>
      <c r="J215" s="26">
        <f>SUM(J209:J214)</f>
        <v>0</v>
      </c>
      <c r="K215" s="118">
        <f>SUM(K209:K214)</f>
        <v>0</v>
      </c>
    </row>
    <row r="216" spans="1:11" ht="13.8" thickTop="1">
      <c r="A216" s="22"/>
      <c r="B216" s="23"/>
      <c r="C216" s="22"/>
      <c r="D216" s="23"/>
      <c r="E216" s="24"/>
      <c r="F216" s="23"/>
      <c r="K216" s="29"/>
    </row>
    <row r="217" spans="1:11">
      <c r="A217" s="34" t="s">
        <v>39</v>
      </c>
      <c r="B217" s="35" t="s">
        <v>48</v>
      </c>
      <c r="C217" s="34"/>
      <c r="D217" s="35"/>
      <c r="E217" s="76">
        <v>51</v>
      </c>
      <c r="F217" s="35" t="s">
        <v>17</v>
      </c>
      <c r="G217" s="36">
        <f>SUM(G193+G201+G209)</f>
        <v>1629484.58</v>
      </c>
      <c r="H217" s="36">
        <f>SUM(H193+H201+H209)</f>
        <v>4466.97</v>
      </c>
      <c r="I217" s="36">
        <f>SUM(I193+I201+I209)</f>
        <v>1633951.55</v>
      </c>
      <c r="J217" s="36">
        <f>SUM(J193+J201+J209)</f>
        <v>1041976.1499999999</v>
      </c>
      <c r="K217" s="48">
        <f>SUM(J217/I217)</f>
        <v>0.63770321096730187</v>
      </c>
    </row>
    <row r="218" spans="1:11">
      <c r="A218" s="37" t="s">
        <v>39</v>
      </c>
      <c r="B218" s="38" t="s">
        <v>48</v>
      </c>
      <c r="C218" s="37"/>
      <c r="D218" s="38"/>
      <c r="E218" s="77">
        <v>54</v>
      </c>
      <c r="F218" s="38" t="s">
        <v>18</v>
      </c>
      <c r="G218" s="36">
        <f t="shared" ref="G218:J222" si="35">SUM(G194+G202+G210)</f>
        <v>1237721.1400000001</v>
      </c>
      <c r="H218" s="36">
        <f t="shared" si="35"/>
        <v>-313913.26</v>
      </c>
      <c r="I218" s="36">
        <f t="shared" si="35"/>
        <v>923807.88</v>
      </c>
      <c r="J218" s="36">
        <f t="shared" si="35"/>
        <v>865491.19</v>
      </c>
      <c r="K218" s="48">
        <f>SUM(J218/I218)</f>
        <v>0.93687357375648272</v>
      </c>
    </row>
    <row r="219" spans="1:11">
      <c r="A219" s="37" t="s">
        <v>39</v>
      </c>
      <c r="B219" s="38" t="s">
        <v>48</v>
      </c>
      <c r="C219" s="37"/>
      <c r="D219" s="38"/>
      <c r="E219" s="77">
        <v>55</v>
      </c>
      <c r="F219" s="38" t="s">
        <v>19</v>
      </c>
      <c r="G219" s="36">
        <f t="shared" si="35"/>
        <v>0</v>
      </c>
      <c r="H219" s="36">
        <f t="shared" si="35"/>
        <v>0</v>
      </c>
      <c r="I219" s="36">
        <f t="shared" si="35"/>
        <v>0</v>
      </c>
      <c r="J219" s="36">
        <f t="shared" si="35"/>
        <v>0</v>
      </c>
      <c r="K219" s="48">
        <f>SUM(+K206)</f>
        <v>0</v>
      </c>
    </row>
    <row r="220" spans="1:11">
      <c r="A220" s="37" t="s">
        <v>39</v>
      </c>
      <c r="B220" s="38" t="s">
        <v>48</v>
      </c>
      <c r="C220" s="37"/>
      <c r="D220" s="38"/>
      <c r="E220" s="77">
        <v>56</v>
      </c>
      <c r="F220" s="38" t="s">
        <v>20</v>
      </c>
      <c r="G220" s="36">
        <f t="shared" si="35"/>
        <v>0</v>
      </c>
      <c r="H220" s="36">
        <f t="shared" si="35"/>
        <v>0</v>
      </c>
      <c r="I220" s="36">
        <f t="shared" si="35"/>
        <v>0</v>
      </c>
      <c r="J220" s="36">
        <f t="shared" si="35"/>
        <v>0</v>
      </c>
      <c r="K220" s="48">
        <f>SUM(+K207)</f>
        <v>0</v>
      </c>
    </row>
    <row r="221" spans="1:11">
      <c r="A221" s="37" t="s">
        <v>39</v>
      </c>
      <c r="B221" s="38" t="s">
        <v>48</v>
      </c>
      <c r="C221" s="37"/>
      <c r="D221" s="38"/>
      <c r="E221" s="77">
        <v>61</v>
      </c>
      <c r="F221" s="38" t="s">
        <v>21</v>
      </c>
      <c r="G221" s="36">
        <f t="shared" si="35"/>
        <v>0</v>
      </c>
      <c r="H221" s="36">
        <f t="shared" si="35"/>
        <v>62422.86</v>
      </c>
      <c r="I221" s="36">
        <f t="shared" si="35"/>
        <v>62422.86</v>
      </c>
      <c r="J221" s="36">
        <f t="shared" si="35"/>
        <v>49656.74</v>
      </c>
      <c r="K221" s="48">
        <f>SUM(J221/I221)</f>
        <v>0.79548966516433239</v>
      </c>
    </row>
    <row r="222" spans="1:11">
      <c r="A222" s="39" t="s">
        <v>39</v>
      </c>
      <c r="B222" s="40" t="s">
        <v>48</v>
      </c>
      <c r="C222" s="39"/>
      <c r="D222" s="40"/>
      <c r="E222" s="79">
        <v>62</v>
      </c>
      <c r="F222" s="40" t="s">
        <v>22</v>
      </c>
      <c r="G222" s="36">
        <f t="shared" si="35"/>
        <v>90742.86</v>
      </c>
      <c r="H222" s="36">
        <f t="shared" si="35"/>
        <v>0</v>
      </c>
      <c r="I222" s="36">
        <f t="shared" si="35"/>
        <v>90742.86</v>
      </c>
      <c r="J222" s="36">
        <f t="shared" si="35"/>
        <v>0</v>
      </c>
      <c r="K222" s="80">
        <f>SUM(+K209)</f>
        <v>0</v>
      </c>
    </row>
    <row r="223" spans="1:11" ht="13.8" thickBot="1">
      <c r="A223" s="49"/>
      <c r="B223" s="50"/>
      <c r="C223" s="49"/>
      <c r="D223" s="50"/>
      <c r="E223" s="43"/>
      <c r="F223" s="82" t="s">
        <v>23</v>
      </c>
      <c r="G223" s="83">
        <f>SUM(G217:G222)</f>
        <v>2957948.58</v>
      </c>
      <c r="H223" s="83">
        <f>SUM(H217:H222)</f>
        <v>-247023.43000000005</v>
      </c>
      <c r="I223" s="83">
        <f>SUM(I217:I222)</f>
        <v>2710925.15</v>
      </c>
      <c r="J223" s="83">
        <f>SUM(J217:J222)</f>
        <v>1957124.0799999998</v>
      </c>
      <c r="K223" s="51">
        <f>SUM(J223/I223)</f>
        <v>0.72193954893959356</v>
      </c>
    </row>
    <row r="224" spans="1:11" ht="13.8" thickTop="1">
      <c r="A224" s="52"/>
      <c r="B224" s="53"/>
      <c r="C224" s="53"/>
      <c r="D224" s="53"/>
      <c r="E224" s="54"/>
      <c r="F224" s="53"/>
      <c r="G224" s="55"/>
      <c r="H224" s="55"/>
      <c r="I224" s="55"/>
      <c r="J224" s="55"/>
      <c r="K224" s="68"/>
    </row>
    <row r="225" spans="1:11">
      <c r="A225" s="52"/>
      <c r="B225" s="53"/>
      <c r="C225" s="53"/>
      <c r="D225" s="53"/>
      <c r="E225" s="54"/>
      <c r="F225" s="53"/>
      <c r="G225" s="55"/>
      <c r="H225" s="55"/>
      <c r="I225" s="55"/>
      <c r="J225" s="55"/>
      <c r="K225" s="68"/>
    </row>
    <row r="226" spans="1:11">
      <c r="A226" s="52"/>
      <c r="B226" s="53"/>
      <c r="C226" s="53"/>
      <c r="D226" s="53"/>
      <c r="E226" s="54"/>
      <c r="F226" s="53"/>
      <c r="G226" s="55"/>
      <c r="H226" s="55"/>
      <c r="I226" s="55"/>
      <c r="J226" s="55"/>
      <c r="K226" s="68"/>
    </row>
    <row r="227" spans="1:11">
      <c r="A227" s="52"/>
      <c r="B227" s="53"/>
      <c r="C227" s="53"/>
      <c r="D227" s="53"/>
      <c r="E227" s="54"/>
      <c r="F227" s="53"/>
      <c r="G227" s="55"/>
      <c r="H227" s="55"/>
      <c r="I227" s="55"/>
      <c r="J227" s="55"/>
      <c r="K227" s="68"/>
    </row>
    <row r="228" spans="1:11">
      <c r="A228" s="52"/>
      <c r="B228" s="53"/>
      <c r="C228" s="53"/>
      <c r="D228" s="53"/>
      <c r="E228" s="54"/>
      <c r="F228" s="53"/>
      <c r="G228" s="55"/>
      <c r="H228" s="55"/>
      <c r="I228" s="55"/>
      <c r="J228" s="55"/>
      <c r="K228" s="68"/>
    </row>
    <row r="229" spans="1:11">
      <c r="A229" s="52"/>
      <c r="B229" s="53"/>
      <c r="C229" s="53"/>
      <c r="D229" s="53"/>
      <c r="E229" s="54"/>
      <c r="F229" s="53"/>
      <c r="G229" s="55"/>
      <c r="H229" s="55"/>
      <c r="I229" s="55"/>
      <c r="J229" s="55"/>
      <c r="K229" s="68"/>
    </row>
    <row r="230" spans="1:11">
      <c r="A230" s="52"/>
      <c r="B230" s="53"/>
      <c r="C230" s="53"/>
      <c r="D230" s="53"/>
      <c r="E230" s="54"/>
      <c r="F230" s="53"/>
      <c r="G230" s="55"/>
      <c r="H230" s="55"/>
      <c r="I230" s="55"/>
      <c r="J230" s="55"/>
      <c r="K230" s="68"/>
    </row>
    <row r="231" spans="1:11">
      <c r="A231" s="52"/>
      <c r="B231" s="53"/>
      <c r="C231" s="53"/>
      <c r="D231" s="53"/>
      <c r="E231" s="54"/>
      <c r="F231" s="53"/>
      <c r="G231" s="55"/>
      <c r="H231" s="55"/>
      <c r="I231" s="55"/>
      <c r="J231" s="55"/>
      <c r="K231" s="68"/>
    </row>
    <row r="232" spans="1:11">
      <c r="A232" s="52"/>
      <c r="B232" s="53"/>
      <c r="C232" s="53"/>
      <c r="D232" s="53"/>
      <c r="E232" s="54"/>
      <c r="F232" s="53"/>
      <c r="G232" s="55"/>
      <c r="H232" s="55"/>
      <c r="I232" s="55"/>
      <c r="J232" s="55"/>
      <c r="K232" s="68"/>
    </row>
    <row r="233" spans="1:11">
      <c r="A233" s="52"/>
      <c r="B233" s="53"/>
      <c r="C233" s="53"/>
      <c r="D233" s="53"/>
      <c r="E233" s="54"/>
      <c r="F233" s="53"/>
      <c r="G233" s="55"/>
      <c r="H233" s="55"/>
      <c r="I233" s="55"/>
      <c r="J233" s="55"/>
      <c r="K233" s="68"/>
    </row>
    <row r="234" spans="1:11">
      <c r="A234" s="52"/>
      <c r="B234" s="53"/>
      <c r="C234" s="53"/>
      <c r="D234" s="53"/>
      <c r="E234" s="54"/>
      <c r="F234" s="53"/>
      <c r="G234" s="55"/>
      <c r="H234" s="55"/>
      <c r="I234" s="55"/>
      <c r="J234" s="55"/>
      <c r="K234" s="68"/>
    </row>
    <row r="235" spans="1:11">
      <c r="A235" s="52"/>
      <c r="B235" s="53"/>
      <c r="C235" s="53"/>
      <c r="D235" s="53"/>
      <c r="E235" s="54"/>
      <c r="F235" s="53"/>
      <c r="G235" s="55"/>
      <c r="H235" s="55"/>
      <c r="I235" s="55"/>
      <c r="J235" s="55"/>
      <c r="K235" s="68"/>
    </row>
    <row r="236" spans="1:11">
      <c r="A236" s="52"/>
      <c r="B236" s="53"/>
      <c r="C236" s="53"/>
      <c r="D236" s="53"/>
      <c r="E236" s="54"/>
      <c r="F236" s="53"/>
      <c r="G236" s="55"/>
      <c r="H236" s="55"/>
      <c r="I236" s="55"/>
      <c r="J236" s="55"/>
      <c r="K236" s="68"/>
    </row>
    <row r="237" spans="1:11">
      <c r="A237" s="52"/>
      <c r="B237" s="53"/>
      <c r="C237" s="53"/>
      <c r="D237" s="53"/>
      <c r="E237" s="54"/>
      <c r="F237" s="53"/>
      <c r="G237" s="55"/>
      <c r="H237" s="55"/>
      <c r="I237" s="55"/>
      <c r="J237" s="55"/>
      <c r="K237" s="68"/>
    </row>
    <row r="238" spans="1:11">
      <c r="A238" s="52"/>
      <c r="B238" s="53"/>
      <c r="C238" s="53"/>
      <c r="D238" s="53"/>
      <c r="E238" s="54"/>
      <c r="F238" s="53"/>
      <c r="G238" s="55"/>
      <c r="H238" s="55"/>
      <c r="I238" s="55"/>
      <c r="J238" s="55"/>
      <c r="K238" s="68"/>
    </row>
    <row r="239" spans="1:11">
      <c r="A239" s="52"/>
      <c r="B239" s="53"/>
      <c r="C239" s="53"/>
      <c r="D239" s="53"/>
      <c r="E239" s="54"/>
      <c r="F239" s="53"/>
      <c r="G239" s="55"/>
      <c r="H239" s="55"/>
      <c r="I239" s="55"/>
      <c r="J239" s="55"/>
      <c r="K239" s="68"/>
    </row>
    <row r="240" spans="1:11">
      <c r="A240" s="52"/>
      <c r="B240" s="53"/>
      <c r="C240" s="53"/>
      <c r="D240" s="53"/>
      <c r="E240" s="54"/>
      <c r="F240" s="53"/>
      <c r="G240" s="55"/>
      <c r="H240" s="55"/>
      <c r="I240" s="55"/>
      <c r="J240" s="55"/>
      <c r="K240" s="68"/>
    </row>
    <row r="241" spans="1:11">
      <c r="A241" s="52"/>
      <c r="B241" s="53"/>
      <c r="C241" s="53"/>
      <c r="D241" s="53"/>
      <c r="E241" s="54"/>
      <c r="F241" s="53"/>
      <c r="G241" s="55"/>
      <c r="H241" s="55"/>
      <c r="I241" s="55"/>
      <c r="J241" s="55"/>
      <c r="K241" s="68"/>
    </row>
    <row r="242" spans="1:11">
      <c r="A242" s="52"/>
      <c r="B242" s="53"/>
      <c r="C242" s="53"/>
      <c r="D242" s="53"/>
      <c r="E242" s="54"/>
      <c r="F242" s="53"/>
      <c r="G242" s="55"/>
      <c r="H242" s="55"/>
      <c r="I242" s="55"/>
      <c r="J242" s="55"/>
      <c r="K242" s="68"/>
    </row>
    <row r="243" spans="1:11">
      <c r="A243" s="22"/>
      <c r="B243" s="23"/>
      <c r="C243" s="23"/>
      <c r="D243" s="23"/>
      <c r="E243" s="24"/>
      <c r="F243" s="23"/>
    </row>
    <row r="244" spans="1:11">
      <c r="A244" s="22"/>
      <c r="B244" s="23"/>
      <c r="C244" s="23"/>
      <c r="D244" s="23"/>
      <c r="E244" s="24"/>
      <c r="F244" s="23"/>
    </row>
    <row r="245" spans="1:11">
      <c r="A245" s="22"/>
      <c r="B245" s="23"/>
      <c r="C245" s="23"/>
      <c r="D245" s="23"/>
      <c r="E245" s="24"/>
      <c r="F245" s="23"/>
    </row>
    <row r="246" spans="1:11">
      <c r="A246" s="22"/>
      <c r="B246" s="23"/>
      <c r="C246" s="23"/>
      <c r="D246" s="23"/>
      <c r="E246" s="24"/>
      <c r="F246" s="23"/>
    </row>
    <row r="247" spans="1:11">
      <c r="A247" s="22"/>
      <c r="B247" s="23"/>
      <c r="C247" s="23"/>
      <c r="D247" s="23"/>
      <c r="E247" s="24"/>
      <c r="F247" s="23"/>
    </row>
    <row r="248" spans="1:11">
      <c r="A248" s="22"/>
      <c r="B248" s="23"/>
      <c r="C248" s="23"/>
      <c r="D248" s="23"/>
      <c r="E248" s="24"/>
      <c r="F248" s="23"/>
    </row>
    <row r="249" spans="1:11">
      <c r="A249" s="22"/>
      <c r="B249" s="23"/>
      <c r="C249" s="23"/>
      <c r="D249" s="23"/>
      <c r="E249" s="24"/>
      <c r="F249" s="23"/>
    </row>
    <row r="250" spans="1:11">
      <c r="A250" s="22"/>
      <c r="B250" s="23"/>
      <c r="C250" s="23"/>
      <c r="D250" s="23"/>
      <c r="E250" s="24"/>
      <c r="F250" s="23"/>
    </row>
    <row r="251" spans="1:11">
      <c r="A251" s="22"/>
      <c r="B251" s="23"/>
      <c r="C251" s="23"/>
      <c r="D251" s="23"/>
      <c r="E251" s="24"/>
      <c r="F251" s="23"/>
    </row>
    <row r="252" spans="1:11">
      <c r="A252" s="22"/>
      <c r="B252" s="23"/>
      <c r="C252" s="23"/>
      <c r="D252" s="23"/>
      <c r="E252" s="24"/>
      <c r="F252" s="23"/>
    </row>
    <row r="253" spans="1:11">
      <c r="A253" s="22"/>
      <c r="B253" s="23"/>
      <c r="C253" s="23"/>
      <c r="D253" s="23"/>
      <c r="E253" s="24"/>
      <c r="F253" s="23"/>
    </row>
    <row r="254" spans="1:11">
      <c r="A254" s="22"/>
      <c r="B254" s="23"/>
      <c r="C254" s="23"/>
      <c r="D254" s="23"/>
      <c r="E254" s="24"/>
      <c r="F254" s="23"/>
    </row>
    <row r="255" spans="1:11">
      <c r="A255" s="22"/>
      <c r="B255" s="23"/>
      <c r="C255" s="23"/>
      <c r="D255" s="23"/>
      <c r="E255" s="24"/>
      <c r="F255" s="23"/>
    </row>
    <row r="256" spans="1:11">
      <c r="A256" s="22"/>
      <c r="B256" s="23"/>
      <c r="C256" s="23"/>
      <c r="D256" s="23"/>
      <c r="E256" s="24"/>
      <c r="F256" s="23"/>
    </row>
    <row r="257" spans="1:6">
      <c r="A257" s="22"/>
      <c r="B257" s="23"/>
      <c r="C257" s="23"/>
      <c r="D257" s="23"/>
      <c r="E257" s="24"/>
      <c r="F257" s="23"/>
    </row>
    <row r="258" spans="1:6">
      <c r="A258" s="22"/>
      <c r="B258" s="23"/>
      <c r="C258" s="23"/>
      <c r="D258" s="23"/>
      <c r="E258" s="24"/>
      <c r="F258" s="23"/>
    </row>
    <row r="259" spans="1:6">
      <c r="A259" s="22"/>
      <c r="B259" s="23"/>
      <c r="C259" s="23"/>
      <c r="D259" s="23"/>
      <c r="E259" s="24"/>
      <c r="F259" s="23"/>
    </row>
    <row r="260" spans="1:6">
      <c r="A260" s="22"/>
      <c r="B260" s="23"/>
      <c r="C260" s="23"/>
      <c r="D260" s="23"/>
      <c r="E260" s="24"/>
      <c r="F260" s="23"/>
    </row>
    <row r="261" spans="1:6">
      <c r="A261" s="22"/>
      <c r="B261" s="23"/>
      <c r="C261" s="23"/>
      <c r="D261" s="23"/>
      <c r="E261" s="24"/>
      <c r="F261" s="23"/>
    </row>
    <row r="262" spans="1:6">
      <c r="A262" s="22"/>
      <c r="B262" s="23"/>
      <c r="C262" s="23"/>
      <c r="D262" s="23"/>
      <c r="E262" s="24"/>
      <c r="F262" s="23"/>
    </row>
    <row r="263" spans="1:6">
      <c r="A263" s="22"/>
      <c r="B263" s="23"/>
      <c r="C263" s="23"/>
      <c r="D263" s="23"/>
      <c r="E263" s="24"/>
      <c r="F263" s="23"/>
    </row>
    <row r="264" spans="1:6">
      <c r="A264" s="22"/>
      <c r="B264" s="23"/>
      <c r="C264" s="23"/>
      <c r="D264" s="23"/>
      <c r="E264" s="24"/>
      <c r="F264" s="23"/>
    </row>
    <row r="265" spans="1:6">
      <c r="A265" s="22"/>
      <c r="B265" s="23"/>
      <c r="C265" s="23"/>
      <c r="D265" s="23"/>
      <c r="E265" s="24"/>
      <c r="F265" s="23"/>
    </row>
    <row r="266" spans="1:6">
      <c r="A266" s="22"/>
      <c r="B266" s="23"/>
      <c r="C266" s="23"/>
      <c r="D266" s="23"/>
      <c r="E266" s="24"/>
      <c r="F266" s="23"/>
    </row>
    <row r="267" spans="1:6">
      <c r="A267" s="22"/>
      <c r="B267" s="23"/>
      <c r="C267" s="23"/>
      <c r="D267" s="23"/>
      <c r="E267" s="24"/>
      <c r="F267" s="23"/>
    </row>
    <row r="268" spans="1:6">
      <c r="A268" s="22"/>
      <c r="B268" s="23"/>
      <c r="C268" s="23"/>
      <c r="D268" s="23"/>
      <c r="E268" s="24"/>
      <c r="F268" s="23"/>
    </row>
    <row r="269" spans="1:6">
      <c r="A269" s="22"/>
      <c r="B269" s="23"/>
      <c r="C269" s="23"/>
      <c r="D269" s="23"/>
      <c r="E269" s="24"/>
      <c r="F269" s="23"/>
    </row>
    <row r="270" spans="1:6">
      <c r="A270" s="22"/>
      <c r="B270" s="23"/>
      <c r="C270" s="23"/>
      <c r="D270" s="23"/>
      <c r="E270" s="24"/>
      <c r="F270" s="23"/>
    </row>
    <row r="271" spans="1:6">
      <c r="A271" s="22"/>
      <c r="B271" s="23"/>
      <c r="C271" s="23"/>
      <c r="D271" s="23"/>
      <c r="E271" s="24"/>
      <c r="F271" s="23"/>
    </row>
    <row r="272" spans="1:6">
      <c r="A272" s="22"/>
      <c r="B272" s="23"/>
      <c r="C272" s="23"/>
      <c r="D272" s="23"/>
      <c r="E272" s="24"/>
      <c r="F272" s="23"/>
    </row>
    <row r="273" spans="1:6">
      <c r="A273" s="22"/>
      <c r="B273" s="23"/>
      <c r="C273" s="23"/>
      <c r="D273" s="23"/>
      <c r="E273" s="24"/>
      <c r="F273" s="23"/>
    </row>
    <row r="274" spans="1:6">
      <c r="A274" s="22"/>
      <c r="B274" s="23"/>
      <c r="C274" s="23"/>
      <c r="D274" s="23"/>
      <c r="E274" s="24"/>
      <c r="F274" s="23"/>
    </row>
    <row r="275" spans="1:6">
      <c r="A275" s="22"/>
      <c r="B275" s="23"/>
      <c r="C275" s="23"/>
      <c r="D275" s="23"/>
      <c r="E275" s="24"/>
      <c r="F275" s="23"/>
    </row>
    <row r="276" spans="1:6">
      <c r="A276" s="22"/>
      <c r="B276" s="23"/>
      <c r="C276" s="23"/>
      <c r="D276" s="23"/>
      <c r="E276" s="24"/>
      <c r="F276" s="23"/>
    </row>
    <row r="277" spans="1:6">
      <c r="A277" s="22"/>
      <c r="B277" s="23"/>
      <c r="C277" s="23"/>
      <c r="D277" s="23"/>
      <c r="E277" s="24"/>
      <c r="F277" s="23"/>
    </row>
    <row r="278" spans="1:6">
      <c r="A278" s="22"/>
      <c r="B278" s="23"/>
      <c r="C278" s="23"/>
      <c r="D278" s="23"/>
      <c r="E278" s="24"/>
      <c r="F278" s="23"/>
    </row>
    <row r="279" spans="1:6">
      <c r="A279" s="22"/>
      <c r="B279" s="23"/>
      <c r="C279" s="23"/>
      <c r="D279" s="23"/>
      <c r="E279" s="24"/>
      <c r="F279" s="23"/>
    </row>
    <row r="280" spans="1:6">
      <c r="A280" s="22"/>
      <c r="B280" s="23"/>
      <c r="C280" s="23"/>
      <c r="D280" s="23"/>
      <c r="E280" s="24"/>
      <c r="F280" s="23"/>
    </row>
    <row r="281" spans="1:6">
      <c r="A281" s="22"/>
      <c r="B281" s="23"/>
      <c r="C281" s="23"/>
      <c r="D281" s="23"/>
      <c r="E281" s="24"/>
      <c r="F281" s="23"/>
    </row>
    <row r="282" spans="1:6">
      <c r="A282" s="22"/>
      <c r="B282" s="23"/>
      <c r="C282" s="23"/>
      <c r="D282" s="23"/>
      <c r="E282" s="24"/>
      <c r="F282" s="23"/>
    </row>
    <row r="283" spans="1:6">
      <c r="A283" s="22"/>
      <c r="B283" s="23"/>
      <c r="C283" s="23"/>
      <c r="D283" s="23"/>
      <c r="E283" s="24"/>
      <c r="F283" s="23"/>
    </row>
    <row r="284" spans="1:6">
      <c r="A284" s="22"/>
      <c r="B284" s="23"/>
      <c r="C284" s="23"/>
      <c r="D284" s="23"/>
      <c r="E284" s="24"/>
      <c r="F284" s="23"/>
    </row>
    <row r="285" spans="1:6">
      <c r="A285" s="22"/>
      <c r="B285" s="23"/>
      <c r="C285" s="23"/>
      <c r="D285" s="23"/>
      <c r="E285" s="24"/>
      <c r="F285" s="23"/>
    </row>
    <row r="286" spans="1:6">
      <c r="A286" s="22"/>
      <c r="B286" s="23"/>
      <c r="C286" s="23"/>
      <c r="D286" s="23"/>
      <c r="E286" s="24"/>
      <c r="F286" s="23"/>
    </row>
    <row r="287" spans="1:6">
      <c r="A287" s="22"/>
      <c r="B287" s="23"/>
      <c r="C287" s="23"/>
      <c r="D287" s="23"/>
      <c r="E287" s="24"/>
      <c r="F287" s="23"/>
    </row>
    <row r="288" spans="1:6">
      <c r="A288" s="22"/>
      <c r="B288" s="23"/>
      <c r="C288" s="23"/>
      <c r="D288" s="23"/>
      <c r="E288" s="24"/>
      <c r="F288" s="23"/>
    </row>
    <row r="289" spans="1:6">
      <c r="A289" s="22"/>
      <c r="B289" s="23"/>
      <c r="C289" s="23"/>
      <c r="D289" s="23"/>
      <c r="E289" s="24"/>
      <c r="F289" s="23"/>
    </row>
    <row r="290" spans="1:6">
      <c r="A290" s="22"/>
      <c r="B290" s="23"/>
      <c r="C290" s="23"/>
      <c r="D290" s="23"/>
      <c r="E290" s="24"/>
      <c r="F290" s="23"/>
    </row>
    <row r="291" spans="1:6">
      <c r="A291" s="22"/>
      <c r="B291" s="23"/>
      <c r="C291" s="23"/>
      <c r="D291" s="23"/>
      <c r="E291" s="24"/>
      <c r="F291" s="23"/>
    </row>
    <row r="292" spans="1:6">
      <c r="A292" s="22"/>
      <c r="B292" s="23"/>
      <c r="C292" s="23"/>
      <c r="D292" s="23"/>
      <c r="E292" s="24"/>
      <c r="F292" s="23"/>
    </row>
    <row r="293" spans="1:6">
      <c r="A293" s="22"/>
      <c r="B293" s="23"/>
      <c r="C293" s="23"/>
      <c r="D293" s="23"/>
      <c r="E293" s="24"/>
      <c r="F293" s="23"/>
    </row>
    <row r="294" spans="1:6">
      <c r="A294" s="22"/>
      <c r="B294" s="23"/>
      <c r="C294" s="23"/>
      <c r="D294" s="23"/>
      <c r="E294" s="24"/>
      <c r="F294" s="23"/>
    </row>
  </sheetData>
  <mergeCells count="8">
    <mergeCell ref="A1:K1"/>
    <mergeCell ref="A2:K2"/>
    <mergeCell ref="A3:K3"/>
    <mergeCell ref="A4:K4"/>
    <mergeCell ref="A192:B192"/>
    <mergeCell ref="C192:D192"/>
    <mergeCell ref="E192:F192"/>
    <mergeCell ref="A5:K5"/>
  </mergeCells>
  <phoneticPr fontId="0" type="noConversion"/>
  <printOptions horizontalCentered="1" verticalCentered="1" gridLines="1"/>
  <pageMargins left="0" right="0" top="0" bottom="0" header="0" footer="0"/>
  <pageSetup scale="50" orientation="portrait" r:id="rId1"/>
  <headerFooter alignWithMargins="0">
    <oddFooter xml:space="preserve">&amp;L&amp;F&amp;C&amp;A&amp;RIRAHETA </oddFooter>
  </headerFooter>
  <rowBreaks count="2" manualBreakCount="2">
    <brk id="94" max="10" man="1"/>
    <brk id="19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S294"/>
  <sheetViews>
    <sheetView view="pageBreakPreview" zoomScaleNormal="100" zoomScaleSheetLayoutView="100" workbookViewId="0">
      <selection sqref="A1:K1"/>
    </sheetView>
  </sheetViews>
  <sheetFormatPr baseColWidth="10" defaultColWidth="11.44140625" defaultRowHeight="13.2"/>
  <cols>
    <col min="1" max="1" width="9.33203125" style="1" customWidth="1"/>
    <col min="2" max="2" width="43.109375" style="1" customWidth="1"/>
    <col min="3" max="3" width="6.6640625" style="1" customWidth="1"/>
    <col min="4" max="4" width="30.109375" style="1" customWidth="1"/>
    <col min="5" max="5" width="6.6640625" style="1" customWidth="1"/>
    <col min="6" max="6" width="31" style="1" customWidth="1"/>
    <col min="7" max="8" width="14.6640625" style="1" customWidth="1"/>
    <col min="9" max="9" width="15.6640625" style="1" customWidth="1"/>
    <col min="10" max="10" width="16.6640625" style="1" customWidth="1"/>
    <col min="11" max="11" width="15.6640625" style="6" customWidth="1"/>
    <col min="12" max="12" width="13.33203125" style="55" bestFit="1" customWidth="1"/>
    <col min="13" max="19" width="11.44140625" style="55"/>
    <col min="20" max="16384" width="11.44140625" style="1"/>
  </cols>
  <sheetData>
    <row r="1" spans="1:19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9">
      <c r="A2" s="221" t="s">
        <v>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9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9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</row>
    <row r="5" spans="1:19">
      <c r="A5" s="220" t="s">
        <v>63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</row>
    <row r="6" spans="1:19" ht="35.25" customHeight="1">
      <c r="A6" s="2" t="s">
        <v>3</v>
      </c>
      <c r="B6" s="2" t="s">
        <v>4</v>
      </c>
      <c r="C6" s="2" t="s">
        <v>5</v>
      </c>
      <c r="D6" s="2" t="s">
        <v>6</v>
      </c>
      <c r="E6" s="3" t="s">
        <v>7</v>
      </c>
      <c r="F6" s="2" t="s">
        <v>8</v>
      </c>
      <c r="G6" s="2" t="s">
        <v>9</v>
      </c>
      <c r="H6" s="3" t="s">
        <v>10</v>
      </c>
      <c r="I6" s="2" t="s">
        <v>11</v>
      </c>
      <c r="J6" s="2" t="s">
        <v>12</v>
      </c>
      <c r="K6" s="4" t="s">
        <v>13</v>
      </c>
    </row>
    <row r="7" spans="1:19">
      <c r="A7" s="5"/>
      <c r="B7" s="5"/>
      <c r="C7" s="5"/>
      <c r="D7" s="5"/>
      <c r="E7" s="5"/>
      <c r="F7" s="5"/>
    </row>
    <row r="8" spans="1:19">
      <c r="A8" s="7" t="s">
        <v>14</v>
      </c>
      <c r="B8" s="8" t="s">
        <v>15</v>
      </c>
      <c r="C8" s="7" t="s">
        <v>14</v>
      </c>
      <c r="D8" s="8" t="s">
        <v>16</v>
      </c>
      <c r="E8" s="9">
        <v>51</v>
      </c>
      <c r="F8" s="8" t="s">
        <v>17</v>
      </c>
      <c r="G8" s="10">
        <v>220916</v>
      </c>
      <c r="H8" s="10">
        <v>-33302.97</v>
      </c>
      <c r="I8" s="10">
        <f t="shared" ref="I8:I13" si="0">SUM(G8:H8)</f>
        <v>187613.03</v>
      </c>
      <c r="J8" s="10">
        <v>186271.87</v>
      </c>
      <c r="K8" s="11">
        <f>SUM(J8/I8)</f>
        <v>0.99285145599961788</v>
      </c>
    </row>
    <row r="9" spans="1:19">
      <c r="A9" s="12" t="s">
        <v>14</v>
      </c>
      <c r="B9" s="13" t="s">
        <v>15</v>
      </c>
      <c r="C9" s="12" t="s">
        <v>14</v>
      </c>
      <c r="D9" s="13" t="s">
        <v>16</v>
      </c>
      <c r="E9" s="14">
        <v>54</v>
      </c>
      <c r="F9" s="13" t="s">
        <v>18</v>
      </c>
      <c r="G9" s="15">
        <v>71387.429999999993</v>
      </c>
      <c r="H9" s="15">
        <v>145929.49</v>
      </c>
      <c r="I9" s="15">
        <f t="shared" si="0"/>
        <v>217316.91999999998</v>
      </c>
      <c r="J9" s="15">
        <v>206333.57</v>
      </c>
      <c r="K9" s="16">
        <f>SUM(J9/I9)</f>
        <v>0.94945929658859518</v>
      </c>
    </row>
    <row r="10" spans="1:19">
      <c r="A10" s="12" t="s">
        <v>14</v>
      </c>
      <c r="B10" s="13" t="s">
        <v>15</v>
      </c>
      <c r="C10" s="12" t="s">
        <v>14</v>
      </c>
      <c r="D10" s="13" t="s">
        <v>16</v>
      </c>
      <c r="E10" s="14">
        <v>55</v>
      </c>
      <c r="F10" s="13" t="s">
        <v>19</v>
      </c>
      <c r="G10" s="15">
        <v>0</v>
      </c>
      <c r="H10" s="15">
        <v>473.03</v>
      </c>
      <c r="I10" s="15">
        <f t="shared" si="0"/>
        <v>473.03</v>
      </c>
      <c r="J10" s="15">
        <v>0</v>
      </c>
      <c r="K10" s="16">
        <f>SUM(J10/I10)</f>
        <v>0</v>
      </c>
    </row>
    <row r="11" spans="1:19">
      <c r="A11" s="12" t="s">
        <v>14</v>
      </c>
      <c r="B11" s="13" t="s">
        <v>15</v>
      </c>
      <c r="C11" s="12" t="s">
        <v>14</v>
      </c>
      <c r="D11" s="13" t="s">
        <v>16</v>
      </c>
      <c r="E11" s="14">
        <v>56</v>
      </c>
      <c r="F11" s="13" t="s">
        <v>20</v>
      </c>
      <c r="G11" s="15">
        <v>0</v>
      </c>
      <c r="H11" s="15">
        <v>0</v>
      </c>
      <c r="I11" s="15">
        <f t="shared" si="0"/>
        <v>0</v>
      </c>
      <c r="J11" s="15">
        <v>0</v>
      </c>
      <c r="K11" s="16">
        <v>0</v>
      </c>
    </row>
    <row r="12" spans="1:19">
      <c r="A12" s="12" t="s">
        <v>14</v>
      </c>
      <c r="B12" s="13" t="s">
        <v>15</v>
      </c>
      <c r="C12" s="12" t="s">
        <v>14</v>
      </c>
      <c r="D12" s="13" t="s">
        <v>16</v>
      </c>
      <c r="E12" s="14">
        <v>61</v>
      </c>
      <c r="F12" s="13" t="s">
        <v>21</v>
      </c>
      <c r="G12" s="15">
        <v>0</v>
      </c>
      <c r="H12" s="15">
        <v>0</v>
      </c>
      <c r="I12" s="15">
        <f t="shared" si="0"/>
        <v>0</v>
      </c>
      <c r="J12" s="15">
        <v>0</v>
      </c>
      <c r="K12" s="16">
        <v>0</v>
      </c>
    </row>
    <row r="13" spans="1:19">
      <c r="A13" s="17" t="s">
        <v>14</v>
      </c>
      <c r="B13" s="18" t="s">
        <v>15</v>
      </c>
      <c r="C13" s="17" t="s">
        <v>14</v>
      </c>
      <c r="D13" s="18" t="s">
        <v>16</v>
      </c>
      <c r="E13" s="19">
        <v>62</v>
      </c>
      <c r="F13" s="18" t="s">
        <v>22</v>
      </c>
      <c r="G13" s="20">
        <v>0</v>
      </c>
      <c r="H13" s="20">
        <v>0</v>
      </c>
      <c r="I13" s="20">
        <f t="shared" si="0"/>
        <v>0</v>
      </c>
      <c r="J13" s="20">
        <v>0</v>
      </c>
      <c r="K13" s="21">
        <v>0</v>
      </c>
    </row>
    <row r="14" spans="1:19" s="70" customFormat="1" ht="13.8" thickBot="1">
      <c r="A14" s="108"/>
      <c r="B14" s="109"/>
      <c r="C14" s="108"/>
      <c r="D14" s="109"/>
      <c r="E14" s="25"/>
      <c r="F14" s="75" t="s">
        <v>23</v>
      </c>
      <c r="G14" s="26">
        <f>SUM(G8:G13)</f>
        <v>292303.43</v>
      </c>
      <c r="H14" s="26">
        <f>SUM(H8:H13)</f>
        <v>113099.54999999999</v>
      </c>
      <c r="I14" s="26">
        <f>SUM(I8:I13)</f>
        <v>405402.98</v>
      </c>
      <c r="J14" s="26">
        <f>SUM(J8:J13)</f>
        <v>392605.44</v>
      </c>
      <c r="K14" s="27">
        <v>0</v>
      </c>
      <c r="L14" s="69"/>
      <c r="M14" s="69"/>
      <c r="N14" s="69"/>
      <c r="O14" s="69"/>
      <c r="P14" s="69"/>
      <c r="Q14" s="69"/>
      <c r="R14" s="69"/>
      <c r="S14" s="69"/>
    </row>
    <row r="15" spans="1:19" ht="13.8" thickTop="1">
      <c r="A15" s="22"/>
      <c r="B15" s="23"/>
      <c r="C15" s="28"/>
      <c r="D15" s="23"/>
      <c r="E15" s="24"/>
      <c r="F15" s="23"/>
      <c r="K15" s="29"/>
    </row>
    <row r="16" spans="1:19">
      <c r="A16" s="7" t="s">
        <v>14</v>
      </c>
      <c r="B16" s="8" t="s">
        <v>15</v>
      </c>
      <c r="C16" s="7" t="s">
        <v>24</v>
      </c>
      <c r="D16" s="8" t="s">
        <v>25</v>
      </c>
      <c r="E16" s="9">
        <v>51</v>
      </c>
      <c r="F16" s="8" t="s">
        <v>17</v>
      </c>
      <c r="G16" s="10">
        <v>476735.43</v>
      </c>
      <c r="H16" s="10">
        <v>-13553.83</v>
      </c>
      <c r="I16" s="10">
        <f t="shared" ref="I16:I21" si="1">SUM(G16:H16)</f>
        <v>463181.6</v>
      </c>
      <c r="J16" s="10">
        <v>462074.52</v>
      </c>
      <c r="K16" s="11">
        <f t="shared" ref="K16:K22" si="2">SUM(J16/I16)</f>
        <v>0.99760983596930453</v>
      </c>
    </row>
    <row r="17" spans="1:19">
      <c r="A17" s="12" t="s">
        <v>14</v>
      </c>
      <c r="B17" s="13" t="s">
        <v>15</v>
      </c>
      <c r="C17" s="12" t="s">
        <v>24</v>
      </c>
      <c r="D17" s="13" t="s">
        <v>25</v>
      </c>
      <c r="E17" s="14">
        <v>54</v>
      </c>
      <c r="F17" s="13" t="s">
        <v>18</v>
      </c>
      <c r="G17" s="15">
        <v>338393.14</v>
      </c>
      <c r="H17" s="15">
        <v>134476.23000000001</v>
      </c>
      <c r="I17" s="15">
        <f t="shared" si="1"/>
        <v>472869.37</v>
      </c>
      <c r="J17" s="15">
        <v>467876.66</v>
      </c>
      <c r="K17" s="16">
        <f t="shared" si="2"/>
        <v>0.98944167180885489</v>
      </c>
    </row>
    <row r="18" spans="1:19">
      <c r="A18" s="12" t="s">
        <v>14</v>
      </c>
      <c r="B18" s="13" t="s">
        <v>15</v>
      </c>
      <c r="C18" s="12" t="s">
        <v>24</v>
      </c>
      <c r="D18" s="13" t="s">
        <v>25</v>
      </c>
      <c r="E18" s="14">
        <v>55</v>
      </c>
      <c r="F18" s="13" t="s">
        <v>19</v>
      </c>
      <c r="G18" s="15">
        <v>0</v>
      </c>
      <c r="H18" s="15">
        <v>15186.06</v>
      </c>
      <c r="I18" s="15">
        <f t="shared" si="1"/>
        <v>15186.06</v>
      </c>
      <c r="J18" s="15">
        <v>13608.72</v>
      </c>
      <c r="K18" s="16">
        <f t="shared" si="2"/>
        <v>0.8961323740325009</v>
      </c>
    </row>
    <row r="19" spans="1:19">
      <c r="A19" s="12" t="s">
        <v>14</v>
      </c>
      <c r="B19" s="13" t="s">
        <v>15</v>
      </c>
      <c r="C19" s="12" t="s">
        <v>24</v>
      </c>
      <c r="D19" s="13" t="s">
        <v>25</v>
      </c>
      <c r="E19" s="14">
        <v>56</v>
      </c>
      <c r="F19" s="13" t="s">
        <v>20</v>
      </c>
      <c r="G19" s="15">
        <v>0</v>
      </c>
      <c r="H19" s="15">
        <v>0</v>
      </c>
      <c r="I19" s="15">
        <f t="shared" si="1"/>
        <v>0</v>
      </c>
      <c r="J19" s="15">
        <v>0</v>
      </c>
      <c r="K19" s="16">
        <v>0</v>
      </c>
    </row>
    <row r="20" spans="1:19">
      <c r="A20" s="12" t="s">
        <v>14</v>
      </c>
      <c r="B20" s="13" t="s">
        <v>15</v>
      </c>
      <c r="C20" s="12" t="s">
        <v>24</v>
      </c>
      <c r="D20" s="13" t="s">
        <v>25</v>
      </c>
      <c r="E20" s="14">
        <v>61</v>
      </c>
      <c r="F20" s="13" t="s">
        <v>21</v>
      </c>
      <c r="G20" s="15">
        <v>0</v>
      </c>
      <c r="H20" s="15">
        <v>0</v>
      </c>
      <c r="I20" s="15">
        <f t="shared" si="1"/>
        <v>0</v>
      </c>
      <c r="J20" s="15">
        <v>0</v>
      </c>
      <c r="K20" s="16">
        <v>0</v>
      </c>
    </row>
    <row r="21" spans="1:19">
      <c r="A21" s="17" t="s">
        <v>14</v>
      </c>
      <c r="B21" s="18" t="s">
        <v>15</v>
      </c>
      <c r="C21" s="17" t="s">
        <v>24</v>
      </c>
      <c r="D21" s="18" t="s">
        <v>25</v>
      </c>
      <c r="E21" s="19">
        <v>62</v>
      </c>
      <c r="F21" s="18" t="s">
        <v>22</v>
      </c>
      <c r="G21" s="20">
        <v>0</v>
      </c>
      <c r="H21" s="20">
        <v>0</v>
      </c>
      <c r="I21" s="20">
        <f t="shared" si="1"/>
        <v>0</v>
      </c>
      <c r="J21" s="20">
        <v>0</v>
      </c>
      <c r="K21" s="21">
        <v>0</v>
      </c>
    </row>
    <row r="22" spans="1:19" s="70" customFormat="1" ht="13.8" thickBot="1">
      <c r="A22" s="108"/>
      <c r="B22" s="109"/>
      <c r="C22" s="108"/>
      <c r="D22" s="109"/>
      <c r="E22" s="25"/>
      <c r="F22" s="61" t="s">
        <v>23</v>
      </c>
      <c r="G22" s="26">
        <f>SUM(G16:G21)</f>
        <v>815128.57000000007</v>
      </c>
      <c r="H22" s="26">
        <f>SUM(H16:H21)</f>
        <v>136108.46000000002</v>
      </c>
      <c r="I22" s="26">
        <f>SUM(I16:I21)</f>
        <v>951237.03</v>
      </c>
      <c r="J22" s="26">
        <f>SUM(J16:J21)</f>
        <v>943559.89999999991</v>
      </c>
      <c r="K22" s="27">
        <f t="shared" si="2"/>
        <v>0.99192931965653175</v>
      </c>
      <c r="L22" s="69"/>
      <c r="M22" s="69"/>
      <c r="N22" s="69"/>
      <c r="O22" s="69"/>
      <c r="P22" s="69"/>
      <c r="Q22" s="69"/>
      <c r="R22" s="69"/>
      <c r="S22" s="69"/>
    </row>
    <row r="23" spans="1:19" ht="13.8" thickTop="1">
      <c r="A23" s="22"/>
      <c r="B23" s="23"/>
      <c r="C23" s="22"/>
      <c r="D23" s="23"/>
      <c r="E23" s="24"/>
      <c r="F23" s="23"/>
      <c r="K23" s="29"/>
    </row>
    <row r="24" spans="1:19" s="32" customFormat="1">
      <c r="A24" s="7" t="s">
        <v>14</v>
      </c>
      <c r="B24" s="8" t="s">
        <v>15</v>
      </c>
      <c r="C24" s="7" t="s">
        <v>30</v>
      </c>
      <c r="D24" s="8" t="s">
        <v>28</v>
      </c>
      <c r="E24" s="9">
        <v>51</v>
      </c>
      <c r="F24" s="8" t="s">
        <v>17</v>
      </c>
      <c r="G24" s="10">
        <v>0</v>
      </c>
      <c r="H24" s="10">
        <v>0</v>
      </c>
      <c r="I24" s="10">
        <f t="shared" ref="I24:I29" si="3">SUM(G24:H24)</f>
        <v>0</v>
      </c>
      <c r="J24" s="10">
        <v>0</v>
      </c>
      <c r="K24" s="11">
        <v>0</v>
      </c>
    </row>
    <row r="25" spans="1:19" s="32" customFormat="1">
      <c r="A25" s="12" t="s">
        <v>14</v>
      </c>
      <c r="B25" s="13" t="s">
        <v>15</v>
      </c>
      <c r="C25" s="12" t="s">
        <v>30</v>
      </c>
      <c r="D25" s="13" t="s">
        <v>28</v>
      </c>
      <c r="E25" s="14">
        <v>54</v>
      </c>
      <c r="F25" s="13" t="s">
        <v>18</v>
      </c>
      <c r="G25" s="15">
        <v>0</v>
      </c>
      <c r="H25" s="15">
        <v>0</v>
      </c>
      <c r="I25" s="15">
        <f t="shared" si="3"/>
        <v>0</v>
      </c>
      <c r="J25" s="15">
        <v>0</v>
      </c>
      <c r="K25" s="16">
        <v>0</v>
      </c>
    </row>
    <row r="26" spans="1:19" s="32" customFormat="1">
      <c r="A26" s="12" t="s">
        <v>14</v>
      </c>
      <c r="B26" s="13" t="s">
        <v>15</v>
      </c>
      <c r="C26" s="12" t="s">
        <v>30</v>
      </c>
      <c r="D26" s="13" t="s">
        <v>28</v>
      </c>
      <c r="E26" s="14">
        <v>55</v>
      </c>
      <c r="F26" s="13" t="s">
        <v>19</v>
      </c>
      <c r="G26" s="15">
        <v>0</v>
      </c>
      <c r="H26" s="15">
        <v>0</v>
      </c>
      <c r="I26" s="15">
        <f t="shared" si="3"/>
        <v>0</v>
      </c>
      <c r="J26" s="15">
        <v>0</v>
      </c>
      <c r="K26" s="16">
        <v>0</v>
      </c>
    </row>
    <row r="27" spans="1:19" s="32" customFormat="1">
      <c r="A27" s="12" t="s">
        <v>14</v>
      </c>
      <c r="B27" s="13" t="s">
        <v>15</v>
      </c>
      <c r="C27" s="12" t="s">
        <v>30</v>
      </c>
      <c r="D27" s="13" t="s">
        <v>28</v>
      </c>
      <c r="E27" s="14">
        <v>56</v>
      </c>
      <c r="F27" s="13" t="s">
        <v>20</v>
      </c>
      <c r="G27" s="15">
        <v>0</v>
      </c>
      <c r="H27" s="15">
        <v>0</v>
      </c>
      <c r="I27" s="15">
        <f t="shared" si="3"/>
        <v>0</v>
      </c>
      <c r="J27" s="15">
        <v>0</v>
      </c>
      <c r="K27" s="16">
        <v>0</v>
      </c>
    </row>
    <row r="28" spans="1:19" s="32" customFormat="1">
      <c r="A28" s="12" t="s">
        <v>14</v>
      </c>
      <c r="B28" s="13" t="s">
        <v>15</v>
      </c>
      <c r="C28" s="12" t="s">
        <v>30</v>
      </c>
      <c r="D28" s="13" t="s">
        <v>28</v>
      </c>
      <c r="E28" s="14">
        <v>61</v>
      </c>
      <c r="F28" s="13" t="s">
        <v>21</v>
      </c>
      <c r="G28" s="15">
        <v>0</v>
      </c>
      <c r="H28" s="15">
        <v>0</v>
      </c>
      <c r="I28" s="15">
        <f t="shared" si="3"/>
        <v>0</v>
      </c>
      <c r="J28" s="15">
        <v>0</v>
      </c>
      <c r="K28" s="16">
        <v>0</v>
      </c>
    </row>
    <row r="29" spans="1:19" s="32" customFormat="1">
      <c r="A29" s="17" t="s">
        <v>14</v>
      </c>
      <c r="B29" s="18" t="s">
        <v>15</v>
      </c>
      <c r="C29" s="17" t="s">
        <v>30</v>
      </c>
      <c r="D29" s="18" t="s">
        <v>28</v>
      </c>
      <c r="E29" s="19">
        <v>62</v>
      </c>
      <c r="F29" s="18" t="s">
        <v>22</v>
      </c>
      <c r="G29" s="20">
        <v>0</v>
      </c>
      <c r="H29" s="20">
        <v>0</v>
      </c>
      <c r="I29" s="20">
        <f t="shared" si="3"/>
        <v>0</v>
      </c>
      <c r="J29" s="20">
        <v>0</v>
      </c>
      <c r="K29" s="21">
        <v>0</v>
      </c>
    </row>
    <row r="30" spans="1:19" s="110" customFormat="1" ht="13.8" thickBot="1">
      <c r="A30" s="108"/>
      <c r="B30" s="109"/>
      <c r="C30" s="108"/>
      <c r="D30" s="109"/>
      <c r="E30" s="25"/>
      <c r="F30" s="61" t="s">
        <v>23</v>
      </c>
      <c r="G30" s="26">
        <f>SUM(G24:G29)</f>
        <v>0</v>
      </c>
      <c r="H30" s="26">
        <f>SUM(H24:H29)</f>
        <v>0</v>
      </c>
      <c r="I30" s="26">
        <f>SUM(I24:I29)</f>
        <v>0</v>
      </c>
      <c r="J30" s="26">
        <f>SUM(J24:J29)</f>
        <v>0</v>
      </c>
      <c r="K30" s="27">
        <v>0</v>
      </c>
    </row>
    <row r="31" spans="1:19" s="32" customFormat="1" ht="13.8" thickTop="1">
      <c r="A31" s="33"/>
      <c r="B31" s="30"/>
      <c r="C31" s="56"/>
      <c r="D31" s="44"/>
      <c r="E31" s="57"/>
      <c r="F31" s="44"/>
      <c r="K31" s="31"/>
    </row>
    <row r="32" spans="1:19" s="32" customFormat="1">
      <c r="A32" s="7" t="s">
        <v>14</v>
      </c>
      <c r="B32" s="8" t="s">
        <v>15</v>
      </c>
      <c r="C32" s="7" t="s">
        <v>32</v>
      </c>
      <c r="D32" s="8" t="s">
        <v>29</v>
      </c>
      <c r="E32" s="9">
        <v>51</v>
      </c>
      <c r="F32" s="8" t="s">
        <v>17</v>
      </c>
      <c r="G32" s="10">
        <v>0</v>
      </c>
      <c r="H32" s="10">
        <v>0</v>
      </c>
      <c r="I32" s="10">
        <f t="shared" ref="I32:I37" si="4">SUM(G32:H32)</f>
        <v>0</v>
      </c>
      <c r="J32" s="10">
        <v>0</v>
      </c>
      <c r="K32" s="11">
        <v>0</v>
      </c>
    </row>
    <row r="33" spans="1:11" s="32" customFormat="1">
      <c r="A33" s="12" t="s">
        <v>14</v>
      </c>
      <c r="B33" s="13" t="s">
        <v>15</v>
      </c>
      <c r="C33" s="12" t="s">
        <v>32</v>
      </c>
      <c r="D33" s="13" t="s">
        <v>29</v>
      </c>
      <c r="E33" s="14">
        <v>54</v>
      </c>
      <c r="F33" s="13" t="s">
        <v>18</v>
      </c>
      <c r="G33" s="15">
        <v>0</v>
      </c>
      <c r="H33" s="15">
        <v>0</v>
      </c>
      <c r="I33" s="15">
        <f t="shared" si="4"/>
        <v>0</v>
      </c>
      <c r="J33" s="15">
        <v>0</v>
      </c>
      <c r="K33" s="16">
        <v>0</v>
      </c>
    </row>
    <row r="34" spans="1:11" s="32" customFormat="1">
      <c r="A34" s="12" t="s">
        <v>14</v>
      </c>
      <c r="B34" s="13" t="s">
        <v>15</v>
      </c>
      <c r="C34" s="12" t="s">
        <v>32</v>
      </c>
      <c r="D34" s="13" t="s">
        <v>29</v>
      </c>
      <c r="E34" s="14">
        <v>55</v>
      </c>
      <c r="F34" s="13" t="s">
        <v>19</v>
      </c>
      <c r="G34" s="15">
        <v>0</v>
      </c>
      <c r="H34" s="15">
        <v>0</v>
      </c>
      <c r="I34" s="15">
        <f t="shared" si="4"/>
        <v>0</v>
      </c>
      <c r="J34" s="15">
        <v>0</v>
      </c>
      <c r="K34" s="16">
        <v>0</v>
      </c>
    </row>
    <row r="35" spans="1:11" s="32" customFormat="1">
      <c r="A35" s="12" t="s">
        <v>14</v>
      </c>
      <c r="B35" s="13" t="s">
        <v>15</v>
      </c>
      <c r="C35" s="12" t="s">
        <v>32</v>
      </c>
      <c r="D35" s="13" t="s">
        <v>29</v>
      </c>
      <c r="E35" s="14">
        <v>56</v>
      </c>
      <c r="F35" s="13" t="s">
        <v>20</v>
      </c>
      <c r="G35" s="15">
        <v>0</v>
      </c>
      <c r="H35" s="15">
        <v>0</v>
      </c>
      <c r="I35" s="15">
        <f t="shared" si="4"/>
        <v>0</v>
      </c>
      <c r="J35" s="15">
        <v>0</v>
      </c>
      <c r="K35" s="16">
        <v>0</v>
      </c>
    </row>
    <row r="36" spans="1:11" s="32" customFormat="1">
      <c r="A36" s="12" t="s">
        <v>14</v>
      </c>
      <c r="B36" s="13" t="s">
        <v>15</v>
      </c>
      <c r="C36" s="12" t="s">
        <v>32</v>
      </c>
      <c r="D36" s="13" t="s">
        <v>29</v>
      </c>
      <c r="E36" s="14">
        <v>61</v>
      </c>
      <c r="F36" s="13" t="s">
        <v>21</v>
      </c>
      <c r="G36" s="15">
        <v>0</v>
      </c>
      <c r="H36" s="15">
        <v>0</v>
      </c>
      <c r="I36" s="15">
        <f t="shared" si="4"/>
        <v>0</v>
      </c>
      <c r="J36" s="15">
        <v>0</v>
      </c>
      <c r="K36" s="16">
        <v>0</v>
      </c>
    </row>
    <row r="37" spans="1:11" s="32" customFormat="1">
      <c r="A37" s="17" t="s">
        <v>14</v>
      </c>
      <c r="B37" s="18" t="s">
        <v>15</v>
      </c>
      <c r="C37" s="17" t="s">
        <v>32</v>
      </c>
      <c r="D37" s="18" t="s">
        <v>29</v>
      </c>
      <c r="E37" s="19">
        <v>62</v>
      </c>
      <c r="F37" s="18" t="s">
        <v>22</v>
      </c>
      <c r="G37" s="20">
        <v>0</v>
      </c>
      <c r="H37" s="20">
        <v>0</v>
      </c>
      <c r="I37" s="20">
        <f t="shared" si="4"/>
        <v>0</v>
      </c>
      <c r="J37" s="20">
        <v>0</v>
      </c>
      <c r="K37" s="21">
        <v>0</v>
      </c>
    </row>
    <row r="38" spans="1:11" s="110" customFormat="1" ht="13.8" thickBot="1">
      <c r="A38" s="108"/>
      <c r="B38" s="109"/>
      <c r="C38" s="108"/>
      <c r="D38" s="109"/>
      <c r="E38" s="25"/>
      <c r="F38" s="61" t="s">
        <v>23</v>
      </c>
      <c r="G38" s="26">
        <f>SUM(G32:G37)</f>
        <v>0</v>
      </c>
      <c r="H38" s="26">
        <f>SUM(H32:H37)</f>
        <v>0</v>
      </c>
      <c r="I38" s="26">
        <f>SUM(I32:I37)</f>
        <v>0</v>
      </c>
      <c r="J38" s="26">
        <f>SUM(J32:J37)</f>
        <v>0</v>
      </c>
      <c r="K38" s="27">
        <v>0</v>
      </c>
    </row>
    <row r="39" spans="1:11" s="32" customFormat="1" ht="13.8" thickTop="1">
      <c r="A39" s="33"/>
      <c r="B39" s="30"/>
      <c r="C39" s="58"/>
      <c r="D39" s="44"/>
      <c r="E39" s="57"/>
      <c r="F39" s="44"/>
      <c r="K39" s="31"/>
    </row>
    <row r="40" spans="1:11" s="32" customFormat="1">
      <c r="A40" s="7" t="s">
        <v>14</v>
      </c>
      <c r="B40" s="8" t="s">
        <v>15</v>
      </c>
      <c r="C40" s="7" t="s">
        <v>49</v>
      </c>
      <c r="D40" s="8" t="s">
        <v>50</v>
      </c>
      <c r="E40" s="9">
        <v>51</v>
      </c>
      <c r="F40" s="8" t="s">
        <v>17</v>
      </c>
      <c r="G40" s="10">
        <v>0</v>
      </c>
      <c r="H40" s="10">
        <v>0</v>
      </c>
      <c r="I40" s="10">
        <f t="shared" ref="I40:I45" si="5">SUM(G40:H40)</f>
        <v>0</v>
      </c>
      <c r="J40" s="10">
        <v>0</v>
      </c>
      <c r="K40" s="11">
        <v>0</v>
      </c>
    </row>
    <row r="41" spans="1:11" s="32" customFormat="1">
      <c r="A41" s="12" t="s">
        <v>14</v>
      </c>
      <c r="B41" s="13" t="s">
        <v>15</v>
      </c>
      <c r="C41" s="12" t="s">
        <v>49</v>
      </c>
      <c r="D41" s="13" t="s">
        <v>50</v>
      </c>
      <c r="E41" s="14">
        <v>54</v>
      </c>
      <c r="F41" s="13" t="s">
        <v>18</v>
      </c>
      <c r="G41" s="15">
        <v>0</v>
      </c>
      <c r="H41" s="15">
        <v>0</v>
      </c>
      <c r="I41" s="15">
        <f t="shared" si="5"/>
        <v>0</v>
      </c>
      <c r="J41" s="15">
        <v>0</v>
      </c>
      <c r="K41" s="16">
        <v>0</v>
      </c>
    </row>
    <row r="42" spans="1:11" s="32" customFormat="1">
      <c r="A42" s="12" t="s">
        <v>14</v>
      </c>
      <c r="B42" s="13" t="s">
        <v>15</v>
      </c>
      <c r="C42" s="12" t="s">
        <v>49</v>
      </c>
      <c r="D42" s="13" t="s">
        <v>50</v>
      </c>
      <c r="E42" s="14">
        <v>55</v>
      </c>
      <c r="F42" s="13" t="s">
        <v>19</v>
      </c>
      <c r="G42" s="15">
        <v>0</v>
      </c>
      <c r="H42" s="15">
        <v>0</v>
      </c>
      <c r="I42" s="15">
        <f t="shared" si="5"/>
        <v>0</v>
      </c>
      <c r="J42" s="15">
        <v>0</v>
      </c>
      <c r="K42" s="16">
        <v>0</v>
      </c>
    </row>
    <row r="43" spans="1:11" s="32" customFormat="1">
      <c r="A43" s="12" t="s">
        <v>14</v>
      </c>
      <c r="B43" s="13" t="s">
        <v>15</v>
      </c>
      <c r="C43" s="12" t="s">
        <v>49</v>
      </c>
      <c r="D43" s="13" t="s">
        <v>50</v>
      </c>
      <c r="E43" s="14">
        <v>56</v>
      </c>
      <c r="F43" s="13" t="s">
        <v>20</v>
      </c>
      <c r="G43" s="15">
        <v>0</v>
      </c>
      <c r="H43" s="15">
        <v>0</v>
      </c>
      <c r="I43" s="15">
        <f t="shared" si="5"/>
        <v>0</v>
      </c>
      <c r="J43" s="15">
        <v>0</v>
      </c>
      <c r="K43" s="16">
        <v>0</v>
      </c>
    </row>
    <row r="44" spans="1:11" s="32" customFormat="1">
      <c r="A44" s="12" t="s">
        <v>14</v>
      </c>
      <c r="B44" s="13" t="s">
        <v>15</v>
      </c>
      <c r="C44" s="12" t="s">
        <v>49</v>
      </c>
      <c r="D44" s="13" t="s">
        <v>50</v>
      </c>
      <c r="E44" s="14">
        <v>61</v>
      </c>
      <c r="F44" s="13" t="s">
        <v>21</v>
      </c>
      <c r="G44" s="15">
        <v>0</v>
      </c>
      <c r="H44" s="15">
        <v>0</v>
      </c>
      <c r="I44" s="15">
        <f t="shared" si="5"/>
        <v>0</v>
      </c>
      <c r="J44" s="15">
        <v>0</v>
      </c>
      <c r="K44" s="16">
        <v>0</v>
      </c>
    </row>
    <row r="45" spans="1:11" s="32" customFormat="1">
      <c r="A45" s="17" t="s">
        <v>14</v>
      </c>
      <c r="B45" s="18" t="s">
        <v>15</v>
      </c>
      <c r="C45" s="17" t="s">
        <v>49</v>
      </c>
      <c r="D45" s="18" t="s">
        <v>50</v>
      </c>
      <c r="E45" s="19">
        <v>62</v>
      </c>
      <c r="F45" s="18" t="s">
        <v>22</v>
      </c>
      <c r="G45" s="20">
        <v>0</v>
      </c>
      <c r="H45" s="20">
        <v>0</v>
      </c>
      <c r="I45" s="20">
        <f t="shared" si="5"/>
        <v>0</v>
      </c>
      <c r="J45" s="20">
        <v>0</v>
      </c>
      <c r="K45" s="21">
        <v>0</v>
      </c>
    </row>
    <row r="46" spans="1:11" s="110" customFormat="1" ht="13.8" thickBot="1">
      <c r="A46" s="108"/>
      <c r="B46" s="109"/>
      <c r="C46" s="108"/>
      <c r="D46" s="109"/>
      <c r="E46" s="25"/>
      <c r="F46" s="61" t="s">
        <v>23</v>
      </c>
      <c r="G46" s="26">
        <f>SUM(G40:G45)</f>
        <v>0</v>
      </c>
      <c r="H46" s="26">
        <f>SUM(H40:H45)</f>
        <v>0</v>
      </c>
      <c r="I46" s="26">
        <f>SUM(I40:I45)</f>
        <v>0</v>
      </c>
      <c r="J46" s="26">
        <f>SUM(J40:J45)</f>
        <v>0</v>
      </c>
      <c r="K46" s="27">
        <v>0</v>
      </c>
    </row>
    <row r="47" spans="1:11" ht="13.8" thickTop="1">
      <c r="A47" s="22"/>
      <c r="B47" s="23"/>
      <c r="C47" s="28"/>
      <c r="D47" s="23"/>
      <c r="E47" s="24"/>
      <c r="F47" s="23"/>
      <c r="K47" s="29"/>
    </row>
    <row r="48" spans="1:11">
      <c r="A48" s="34" t="s">
        <v>14</v>
      </c>
      <c r="B48" s="35" t="s">
        <v>15</v>
      </c>
      <c r="C48" s="34"/>
      <c r="D48" s="35" t="s">
        <v>26</v>
      </c>
      <c r="E48" s="76">
        <v>51</v>
      </c>
      <c r="F48" s="35" t="s">
        <v>17</v>
      </c>
      <c r="G48" s="36">
        <f t="shared" ref="G48:K53" si="6">SUM(G8+G16+G24+G32+G40)</f>
        <v>697651.42999999993</v>
      </c>
      <c r="H48" s="36">
        <f t="shared" si="6"/>
        <v>-46856.800000000003</v>
      </c>
      <c r="I48" s="36">
        <f t="shared" si="6"/>
        <v>650794.63</v>
      </c>
      <c r="J48" s="36">
        <f t="shared" si="6"/>
        <v>648346.39</v>
      </c>
      <c r="K48" s="62">
        <f t="shared" si="6"/>
        <v>1.9904612919689224</v>
      </c>
    </row>
    <row r="49" spans="1:19">
      <c r="A49" s="37" t="s">
        <v>14</v>
      </c>
      <c r="B49" s="38" t="s">
        <v>15</v>
      </c>
      <c r="C49" s="37"/>
      <c r="D49" s="38" t="s">
        <v>26</v>
      </c>
      <c r="E49" s="77">
        <v>54</v>
      </c>
      <c r="F49" s="38" t="s">
        <v>18</v>
      </c>
      <c r="G49" s="36">
        <f t="shared" si="6"/>
        <v>409780.57</v>
      </c>
      <c r="H49" s="36">
        <f t="shared" si="6"/>
        <v>280405.71999999997</v>
      </c>
      <c r="I49" s="36">
        <f t="shared" si="6"/>
        <v>690186.29</v>
      </c>
      <c r="J49" s="36">
        <f t="shared" si="6"/>
        <v>674210.23</v>
      </c>
      <c r="K49" s="48">
        <f t="shared" si="6"/>
        <v>1.9389009683974501</v>
      </c>
    </row>
    <row r="50" spans="1:19">
      <c r="A50" s="37" t="s">
        <v>14</v>
      </c>
      <c r="B50" s="38" t="s">
        <v>15</v>
      </c>
      <c r="C50" s="37"/>
      <c r="D50" s="38" t="s">
        <v>26</v>
      </c>
      <c r="E50" s="77">
        <v>55</v>
      </c>
      <c r="F50" s="38" t="s">
        <v>19</v>
      </c>
      <c r="G50" s="36">
        <f t="shared" si="6"/>
        <v>0</v>
      </c>
      <c r="H50" s="36">
        <f t="shared" si="6"/>
        <v>15659.09</v>
      </c>
      <c r="I50" s="36">
        <f t="shared" si="6"/>
        <v>15659.09</v>
      </c>
      <c r="J50" s="36">
        <f t="shared" si="6"/>
        <v>13608.72</v>
      </c>
      <c r="K50" s="48">
        <f t="shared" si="6"/>
        <v>0.8961323740325009</v>
      </c>
    </row>
    <row r="51" spans="1:19">
      <c r="A51" s="37" t="s">
        <v>14</v>
      </c>
      <c r="B51" s="38" t="s">
        <v>15</v>
      </c>
      <c r="C51" s="37"/>
      <c r="D51" s="38" t="s">
        <v>26</v>
      </c>
      <c r="E51" s="77">
        <v>56</v>
      </c>
      <c r="F51" s="38" t="s">
        <v>20</v>
      </c>
      <c r="G51" s="36">
        <f t="shared" si="6"/>
        <v>0</v>
      </c>
      <c r="H51" s="36">
        <f t="shared" si="6"/>
        <v>0</v>
      </c>
      <c r="I51" s="36">
        <f t="shared" si="6"/>
        <v>0</v>
      </c>
      <c r="J51" s="36">
        <f t="shared" si="6"/>
        <v>0</v>
      </c>
      <c r="K51" s="48">
        <f t="shared" si="6"/>
        <v>0</v>
      </c>
    </row>
    <row r="52" spans="1:19">
      <c r="A52" s="37" t="s">
        <v>14</v>
      </c>
      <c r="B52" s="38" t="s">
        <v>15</v>
      </c>
      <c r="C52" s="37"/>
      <c r="D52" s="38" t="s">
        <v>26</v>
      </c>
      <c r="E52" s="77">
        <v>61</v>
      </c>
      <c r="F52" s="38" t="s">
        <v>21</v>
      </c>
      <c r="G52" s="36">
        <f t="shared" si="6"/>
        <v>0</v>
      </c>
      <c r="H52" s="36">
        <f t="shared" si="6"/>
        <v>0</v>
      </c>
      <c r="I52" s="36">
        <f t="shared" si="6"/>
        <v>0</v>
      </c>
      <c r="J52" s="36">
        <f t="shared" si="6"/>
        <v>0</v>
      </c>
      <c r="K52" s="48">
        <f t="shared" si="6"/>
        <v>0</v>
      </c>
    </row>
    <row r="53" spans="1:19">
      <c r="A53" s="39" t="s">
        <v>14</v>
      </c>
      <c r="B53" s="40" t="s">
        <v>15</v>
      </c>
      <c r="C53" s="39"/>
      <c r="D53" s="40" t="s">
        <v>26</v>
      </c>
      <c r="E53" s="79">
        <v>62</v>
      </c>
      <c r="F53" s="40" t="s">
        <v>22</v>
      </c>
      <c r="G53" s="36">
        <f t="shared" si="6"/>
        <v>0</v>
      </c>
      <c r="H53" s="36">
        <f t="shared" si="6"/>
        <v>0</v>
      </c>
      <c r="I53" s="36">
        <f t="shared" si="6"/>
        <v>0</v>
      </c>
      <c r="J53" s="36">
        <f t="shared" si="6"/>
        <v>0</v>
      </c>
      <c r="K53" s="80">
        <f t="shared" si="6"/>
        <v>0</v>
      </c>
    </row>
    <row r="54" spans="1:19" ht="13.8" thickBot="1">
      <c r="A54" s="41"/>
      <c r="B54" s="42"/>
      <c r="C54" s="41"/>
      <c r="D54" s="42"/>
      <c r="E54" s="81"/>
      <c r="F54" s="82" t="s">
        <v>23</v>
      </c>
      <c r="G54" s="83">
        <f>SUM(G48:G53)</f>
        <v>1107432</v>
      </c>
      <c r="H54" s="83">
        <f>SUM(H48:H53)</f>
        <v>249208.00999999998</v>
      </c>
      <c r="I54" s="83">
        <f>SUM(I48:I53)</f>
        <v>1356640.01</v>
      </c>
      <c r="J54" s="83">
        <f>SUM(J48:J53)</f>
        <v>1336165.3400000001</v>
      </c>
      <c r="K54" s="51">
        <f>SUM(K48:K53)</f>
        <v>4.8254946343988729</v>
      </c>
    </row>
    <row r="55" spans="1:19" ht="13.8" thickTop="1">
      <c r="A55" s="22"/>
      <c r="B55" s="23"/>
      <c r="C55" s="22"/>
      <c r="D55" s="23"/>
      <c r="E55" s="24"/>
      <c r="F55" s="23"/>
      <c r="K55" s="29"/>
    </row>
    <row r="56" spans="1:19">
      <c r="A56" s="7" t="s">
        <v>24</v>
      </c>
      <c r="B56" s="8" t="s">
        <v>27</v>
      </c>
      <c r="C56" s="7" t="s">
        <v>14</v>
      </c>
      <c r="D56" s="8" t="s">
        <v>28</v>
      </c>
      <c r="E56" s="9">
        <v>51</v>
      </c>
      <c r="F56" s="8" t="s">
        <v>17</v>
      </c>
      <c r="G56" s="10">
        <v>371172.57</v>
      </c>
      <c r="H56" s="10">
        <v>-29348.57</v>
      </c>
      <c r="I56" s="10">
        <f t="shared" ref="I56:I61" si="7">SUM(G56:H56)</f>
        <v>341824</v>
      </c>
      <c r="J56" s="10">
        <v>341085.36</v>
      </c>
      <c r="K56" s="11">
        <f t="shared" ref="K56:K62" si="8">SUM(J56/I56)</f>
        <v>0.99783912188728696</v>
      </c>
    </row>
    <row r="57" spans="1:19">
      <c r="A57" s="12" t="s">
        <v>24</v>
      </c>
      <c r="B57" s="13" t="s">
        <v>27</v>
      </c>
      <c r="C57" s="12" t="s">
        <v>14</v>
      </c>
      <c r="D57" s="13" t="s">
        <v>28</v>
      </c>
      <c r="E57" s="14">
        <v>54</v>
      </c>
      <c r="F57" s="13" t="s">
        <v>18</v>
      </c>
      <c r="G57" s="15">
        <v>178855.43</v>
      </c>
      <c r="H57" s="15">
        <v>-40150.17</v>
      </c>
      <c r="I57" s="15">
        <f t="shared" si="7"/>
        <v>138705.26</v>
      </c>
      <c r="J57" s="15">
        <v>128877.99</v>
      </c>
      <c r="K57" s="16">
        <f t="shared" si="8"/>
        <v>0.92914998320900011</v>
      </c>
    </row>
    <row r="58" spans="1:19">
      <c r="A58" s="12" t="s">
        <v>24</v>
      </c>
      <c r="B58" s="13" t="s">
        <v>27</v>
      </c>
      <c r="C58" s="12" t="s">
        <v>14</v>
      </c>
      <c r="D58" s="13" t="s">
        <v>28</v>
      </c>
      <c r="E58" s="14">
        <v>55</v>
      </c>
      <c r="F58" s="13" t="s">
        <v>19</v>
      </c>
      <c r="G58" s="15">
        <v>0</v>
      </c>
      <c r="H58" s="15">
        <v>0</v>
      </c>
      <c r="I58" s="15">
        <f t="shared" si="7"/>
        <v>0</v>
      </c>
      <c r="J58" s="15">
        <v>0</v>
      </c>
      <c r="K58" s="16">
        <v>0</v>
      </c>
    </row>
    <row r="59" spans="1:19">
      <c r="A59" s="12" t="s">
        <v>24</v>
      </c>
      <c r="B59" s="13" t="s">
        <v>27</v>
      </c>
      <c r="C59" s="12" t="s">
        <v>14</v>
      </c>
      <c r="D59" s="13" t="s">
        <v>28</v>
      </c>
      <c r="E59" s="14">
        <v>56</v>
      </c>
      <c r="F59" s="13" t="s">
        <v>20</v>
      </c>
      <c r="G59" s="15">
        <v>0</v>
      </c>
      <c r="H59" s="15">
        <v>0</v>
      </c>
      <c r="I59" s="15">
        <f t="shared" si="7"/>
        <v>0</v>
      </c>
      <c r="J59" s="15">
        <v>0</v>
      </c>
      <c r="K59" s="16">
        <v>0</v>
      </c>
    </row>
    <row r="60" spans="1:19">
      <c r="A60" s="12" t="s">
        <v>24</v>
      </c>
      <c r="B60" s="13" t="s">
        <v>27</v>
      </c>
      <c r="C60" s="12" t="s">
        <v>14</v>
      </c>
      <c r="D60" s="13" t="s">
        <v>28</v>
      </c>
      <c r="E60" s="14">
        <v>61</v>
      </c>
      <c r="F60" s="13" t="s">
        <v>21</v>
      </c>
      <c r="G60" s="15">
        <v>0</v>
      </c>
      <c r="H60" s="15">
        <v>0</v>
      </c>
      <c r="I60" s="15">
        <f t="shared" si="7"/>
        <v>0</v>
      </c>
      <c r="J60" s="15">
        <v>0</v>
      </c>
      <c r="K60" s="16">
        <v>0</v>
      </c>
    </row>
    <row r="61" spans="1:19">
      <c r="A61" s="17" t="s">
        <v>24</v>
      </c>
      <c r="B61" s="18" t="s">
        <v>27</v>
      </c>
      <c r="C61" s="17" t="s">
        <v>14</v>
      </c>
      <c r="D61" s="18" t="s">
        <v>28</v>
      </c>
      <c r="E61" s="19">
        <v>62</v>
      </c>
      <c r="F61" s="18" t="s">
        <v>22</v>
      </c>
      <c r="G61" s="20">
        <v>0</v>
      </c>
      <c r="H61" s="20">
        <v>0</v>
      </c>
      <c r="I61" s="20">
        <f t="shared" si="7"/>
        <v>0</v>
      </c>
      <c r="J61" s="20">
        <v>0</v>
      </c>
      <c r="K61" s="21">
        <v>0</v>
      </c>
    </row>
    <row r="62" spans="1:19" s="70" customFormat="1" ht="13.8" thickBot="1">
      <c r="A62" s="108"/>
      <c r="B62" s="109"/>
      <c r="C62" s="108"/>
      <c r="D62" s="109"/>
      <c r="E62" s="25"/>
      <c r="F62" s="61" t="s">
        <v>23</v>
      </c>
      <c r="G62" s="26">
        <f>SUM(G56:G61)</f>
        <v>550028</v>
      </c>
      <c r="H62" s="26">
        <f>SUM(H56:H61)</f>
        <v>-69498.739999999991</v>
      </c>
      <c r="I62" s="26">
        <f>SUM(I56:I61)</f>
        <v>480529.26</v>
      </c>
      <c r="J62" s="26">
        <f>SUM(J56:J61)</f>
        <v>469963.35</v>
      </c>
      <c r="K62" s="27">
        <f t="shared" si="8"/>
        <v>0.97801193209337545</v>
      </c>
      <c r="L62" s="69"/>
      <c r="M62" s="69"/>
      <c r="N62" s="69"/>
      <c r="O62" s="69"/>
      <c r="P62" s="69"/>
      <c r="Q62" s="69"/>
      <c r="R62" s="69"/>
      <c r="S62" s="69"/>
    </row>
    <row r="63" spans="1:19" ht="13.8" thickTop="1">
      <c r="A63" s="22"/>
      <c r="B63" s="23"/>
      <c r="C63" s="28"/>
      <c r="D63" s="44"/>
      <c r="E63" s="24"/>
      <c r="F63" s="23"/>
      <c r="K63" s="29"/>
    </row>
    <row r="64" spans="1:19">
      <c r="A64" s="7" t="s">
        <v>24</v>
      </c>
      <c r="B64" s="8" t="s">
        <v>27</v>
      </c>
      <c r="C64" s="7" t="s">
        <v>24</v>
      </c>
      <c r="D64" s="8" t="s">
        <v>29</v>
      </c>
      <c r="E64" s="9">
        <v>51</v>
      </c>
      <c r="F64" s="8" t="s">
        <v>17</v>
      </c>
      <c r="G64" s="10">
        <v>617701.14</v>
      </c>
      <c r="H64" s="10">
        <v>-60044.11</v>
      </c>
      <c r="I64" s="10">
        <f t="shared" ref="I64:I69" si="9">SUM(G64:H64)</f>
        <v>557657.03</v>
      </c>
      <c r="J64" s="10">
        <v>557216.5</v>
      </c>
      <c r="K64" s="11">
        <f t="shared" ref="K64:K70" si="10">SUM(J64/I64)</f>
        <v>0.99921003416741638</v>
      </c>
    </row>
    <row r="65" spans="1:19">
      <c r="A65" s="12" t="s">
        <v>24</v>
      </c>
      <c r="B65" s="13" t="s">
        <v>27</v>
      </c>
      <c r="C65" s="12" t="s">
        <v>24</v>
      </c>
      <c r="D65" s="13" t="s">
        <v>29</v>
      </c>
      <c r="E65" s="14">
        <v>54</v>
      </c>
      <c r="F65" s="13" t="s">
        <v>18</v>
      </c>
      <c r="G65" s="15">
        <v>207663.43</v>
      </c>
      <c r="H65" s="15">
        <v>-63753.03</v>
      </c>
      <c r="I65" s="15">
        <f t="shared" si="9"/>
        <v>143910.39999999999</v>
      </c>
      <c r="J65" s="15">
        <v>135995.09</v>
      </c>
      <c r="K65" s="16">
        <f t="shared" si="10"/>
        <v>0.9449983461931869</v>
      </c>
    </row>
    <row r="66" spans="1:19">
      <c r="A66" s="12" t="s">
        <v>24</v>
      </c>
      <c r="B66" s="13" t="s">
        <v>27</v>
      </c>
      <c r="C66" s="12" t="s">
        <v>24</v>
      </c>
      <c r="D66" s="13" t="s">
        <v>29</v>
      </c>
      <c r="E66" s="14">
        <v>55</v>
      </c>
      <c r="F66" s="13" t="s">
        <v>19</v>
      </c>
      <c r="G66" s="15">
        <v>0</v>
      </c>
      <c r="H66" s="15">
        <v>5.03</v>
      </c>
      <c r="I66" s="15">
        <f t="shared" si="9"/>
        <v>5.03</v>
      </c>
      <c r="J66" s="15">
        <v>4.99</v>
      </c>
      <c r="K66" s="16">
        <f t="shared" si="10"/>
        <v>0.99204771371769385</v>
      </c>
    </row>
    <row r="67" spans="1:19">
      <c r="A67" s="12" t="s">
        <v>24</v>
      </c>
      <c r="B67" s="13" t="s">
        <v>27</v>
      </c>
      <c r="C67" s="12" t="s">
        <v>24</v>
      </c>
      <c r="D67" s="13" t="s">
        <v>29</v>
      </c>
      <c r="E67" s="14">
        <v>56</v>
      </c>
      <c r="F67" s="13" t="s">
        <v>20</v>
      </c>
      <c r="G67" s="15">
        <v>0</v>
      </c>
      <c r="H67" s="15">
        <v>0</v>
      </c>
      <c r="I67" s="15">
        <f t="shared" si="9"/>
        <v>0</v>
      </c>
      <c r="J67" s="15">
        <v>0</v>
      </c>
      <c r="K67" s="16">
        <v>0</v>
      </c>
    </row>
    <row r="68" spans="1:19">
      <c r="A68" s="12" t="s">
        <v>24</v>
      </c>
      <c r="B68" s="13" t="s">
        <v>27</v>
      </c>
      <c r="C68" s="12" t="s">
        <v>24</v>
      </c>
      <c r="D68" s="13" t="s">
        <v>29</v>
      </c>
      <c r="E68" s="14">
        <v>61</v>
      </c>
      <c r="F68" s="13" t="s">
        <v>21</v>
      </c>
      <c r="G68" s="15">
        <v>0</v>
      </c>
      <c r="H68" s="15">
        <v>0</v>
      </c>
      <c r="I68" s="15">
        <f t="shared" si="9"/>
        <v>0</v>
      </c>
      <c r="J68" s="15">
        <v>0</v>
      </c>
      <c r="K68" s="16">
        <v>0</v>
      </c>
    </row>
    <row r="69" spans="1:19">
      <c r="A69" s="17" t="s">
        <v>24</v>
      </c>
      <c r="B69" s="18" t="s">
        <v>27</v>
      </c>
      <c r="C69" s="17" t="s">
        <v>24</v>
      </c>
      <c r="D69" s="18" t="s">
        <v>29</v>
      </c>
      <c r="E69" s="19">
        <v>62</v>
      </c>
      <c r="F69" s="18" t="s">
        <v>22</v>
      </c>
      <c r="G69" s="20">
        <v>0</v>
      </c>
      <c r="H69" s="20">
        <v>0</v>
      </c>
      <c r="I69" s="20">
        <f t="shared" si="9"/>
        <v>0</v>
      </c>
      <c r="J69" s="20">
        <v>0</v>
      </c>
      <c r="K69" s="21">
        <v>0</v>
      </c>
    </row>
    <row r="70" spans="1:19" s="70" customFormat="1" ht="13.8" thickBot="1">
      <c r="A70" s="108"/>
      <c r="B70" s="109"/>
      <c r="C70" s="108"/>
      <c r="D70" s="109"/>
      <c r="E70" s="25"/>
      <c r="F70" s="61" t="s">
        <v>23</v>
      </c>
      <c r="G70" s="26">
        <f>SUM(G64:G69)</f>
        <v>825364.57000000007</v>
      </c>
      <c r="H70" s="26">
        <f>SUM(H64:H69)</f>
        <v>-123792.11</v>
      </c>
      <c r="I70" s="26">
        <f>SUM(I64:I69)</f>
        <v>701572.46000000008</v>
      </c>
      <c r="J70" s="26">
        <f>SUM(J64:J69)</f>
        <v>693216.58</v>
      </c>
      <c r="K70" s="27">
        <f t="shared" si="10"/>
        <v>0.98808978334183739</v>
      </c>
      <c r="L70" s="69"/>
      <c r="M70" s="69"/>
      <c r="N70" s="69"/>
      <c r="O70" s="69"/>
      <c r="P70" s="69"/>
      <c r="Q70" s="69"/>
      <c r="R70" s="69"/>
      <c r="S70" s="69"/>
    </row>
    <row r="71" spans="1:19" ht="13.8" thickTop="1">
      <c r="A71" s="22"/>
      <c r="B71" s="23"/>
      <c r="C71" s="22"/>
      <c r="D71" s="23"/>
      <c r="E71" s="24"/>
      <c r="F71" s="23"/>
      <c r="G71" s="32"/>
      <c r="H71" s="32"/>
      <c r="I71" s="32"/>
      <c r="J71" s="32"/>
      <c r="K71" s="31"/>
    </row>
    <row r="72" spans="1:19">
      <c r="A72" s="7" t="s">
        <v>24</v>
      </c>
      <c r="B72" s="8" t="s">
        <v>27</v>
      </c>
      <c r="C72" s="7" t="s">
        <v>30</v>
      </c>
      <c r="D72" s="8" t="s">
        <v>31</v>
      </c>
      <c r="E72" s="9">
        <v>51</v>
      </c>
      <c r="F72" s="8" t="s">
        <v>17</v>
      </c>
      <c r="G72" s="10">
        <v>0</v>
      </c>
      <c r="H72" s="10">
        <v>0</v>
      </c>
      <c r="I72" s="10">
        <f t="shared" ref="I72:I77" si="11">SUM(G72:H72)</f>
        <v>0</v>
      </c>
      <c r="J72" s="10">
        <v>0</v>
      </c>
      <c r="K72" s="11">
        <v>0</v>
      </c>
    </row>
    <row r="73" spans="1:19">
      <c r="A73" s="12" t="s">
        <v>24</v>
      </c>
      <c r="B73" s="13" t="s">
        <v>27</v>
      </c>
      <c r="C73" s="12" t="s">
        <v>30</v>
      </c>
      <c r="D73" s="13" t="s">
        <v>31</v>
      </c>
      <c r="E73" s="14">
        <v>54</v>
      </c>
      <c r="F73" s="13" t="s">
        <v>18</v>
      </c>
      <c r="G73" s="15">
        <v>0</v>
      </c>
      <c r="H73" s="15">
        <v>0</v>
      </c>
      <c r="I73" s="15">
        <f t="shared" si="11"/>
        <v>0</v>
      </c>
      <c r="J73" s="15">
        <v>0</v>
      </c>
      <c r="K73" s="16">
        <v>0</v>
      </c>
    </row>
    <row r="74" spans="1:19">
      <c r="A74" s="12" t="s">
        <v>24</v>
      </c>
      <c r="B74" s="13" t="s">
        <v>27</v>
      </c>
      <c r="C74" s="12" t="s">
        <v>30</v>
      </c>
      <c r="D74" s="13" t="s">
        <v>31</v>
      </c>
      <c r="E74" s="14">
        <v>55</v>
      </c>
      <c r="F74" s="13" t="s">
        <v>19</v>
      </c>
      <c r="G74" s="15">
        <v>0</v>
      </c>
      <c r="H74" s="15">
        <v>0</v>
      </c>
      <c r="I74" s="15">
        <f t="shared" si="11"/>
        <v>0</v>
      </c>
      <c r="J74" s="15">
        <v>0</v>
      </c>
      <c r="K74" s="16">
        <v>0</v>
      </c>
    </row>
    <row r="75" spans="1:19">
      <c r="A75" s="12" t="s">
        <v>24</v>
      </c>
      <c r="B75" s="13" t="s">
        <v>27</v>
      </c>
      <c r="C75" s="12" t="s">
        <v>30</v>
      </c>
      <c r="D75" s="13" t="s">
        <v>31</v>
      </c>
      <c r="E75" s="14">
        <v>56</v>
      </c>
      <c r="F75" s="13" t="s">
        <v>20</v>
      </c>
      <c r="G75" s="15">
        <v>0</v>
      </c>
      <c r="H75" s="15">
        <v>0</v>
      </c>
      <c r="I75" s="15">
        <f t="shared" si="11"/>
        <v>0</v>
      </c>
      <c r="J75" s="15">
        <v>0</v>
      </c>
      <c r="K75" s="16">
        <v>0</v>
      </c>
    </row>
    <row r="76" spans="1:19">
      <c r="A76" s="12" t="s">
        <v>24</v>
      </c>
      <c r="B76" s="13" t="s">
        <v>27</v>
      </c>
      <c r="C76" s="12" t="s">
        <v>30</v>
      </c>
      <c r="D76" s="13" t="s">
        <v>31</v>
      </c>
      <c r="E76" s="14">
        <v>61</v>
      </c>
      <c r="F76" s="13" t="s">
        <v>21</v>
      </c>
      <c r="G76" s="15">
        <v>0</v>
      </c>
      <c r="H76" s="15">
        <v>0</v>
      </c>
      <c r="I76" s="15">
        <f t="shared" si="11"/>
        <v>0</v>
      </c>
      <c r="J76" s="15">
        <v>0</v>
      </c>
      <c r="K76" s="16">
        <v>0</v>
      </c>
    </row>
    <row r="77" spans="1:19">
      <c r="A77" s="17" t="s">
        <v>24</v>
      </c>
      <c r="B77" s="18" t="s">
        <v>27</v>
      </c>
      <c r="C77" s="17" t="s">
        <v>30</v>
      </c>
      <c r="D77" s="18" t="s">
        <v>31</v>
      </c>
      <c r="E77" s="19">
        <v>62</v>
      </c>
      <c r="F77" s="18" t="s">
        <v>22</v>
      </c>
      <c r="G77" s="20">
        <v>0</v>
      </c>
      <c r="H77" s="20">
        <v>0</v>
      </c>
      <c r="I77" s="20">
        <f t="shared" si="11"/>
        <v>0</v>
      </c>
      <c r="J77" s="20">
        <v>0</v>
      </c>
      <c r="K77" s="21">
        <v>0</v>
      </c>
    </row>
    <row r="78" spans="1:19" s="70" customFormat="1" ht="13.8" thickBot="1">
      <c r="A78" s="108"/>
      <c r="B78" s="109"/>
      <c r="C78" s="108"/>
      <c r="D78" s="109"/>
      <c r="E78" s="25"/>
      <c r="F78" s="61" t="s">
        <v>23</v>
      </c>
      <c r="G78" s="26">
        <f>SUM(G72:G77)</f>
        <v>0</v>
      </c>
      <c r="H78" s="26">
        <f>SUM(H72:H77)</f>
        <v>0</v>
      </c>
      <c r="I78" s="26">
        <f>SUM(I72:I77)</f>
        <v>0</v>
      </c>
      <c r="J78" s="26">
        <f>SUM(J72:J77)</f>
        <v>0</v>
      </c>
      <c r="K78" s="27">
        <v>0</v>
      </c>
      <c r="L78" s="69"/>
      <c r="M78" s="69"/>
      <c r="N78" s="69"/>
      <c r="O78" s="69"/>
      <c r="P78" s="69"/>
      <c r="Q78" s="69"/>
      <c r="R78" s="69"/>
      <c r="S78" s="69"/>
    </row>
    <row r="79" spans="1:19" ht="13.8" thickTop="1">
      <c r="A79" s="22"/>
      <c r="B79" s="23"/>
      <c r="C79" s="28"/>
      <c r="D79" s="23"/>
      <c r="E79" s="24"/>
      <c r="F79" s="23"/>
      <c r="G79" s="32"/>
      <c r="H79" s="32"/>
      <c r="I79" s="32"/>
      <c r="J79" s="32"/>
      <c r="K79" s="31"/>
    </row>
    <row r="80" spans="1:19">
      <c r="A80" s="7" t="s">
        <v>24</v>
      </c>
      <c r="B80" s="8" t="s">
        <v>27</v>
      </c>
      <c r="C80" s="7" t="s">
        <v>32</v>
      </c>
      <c r="D80" s="8" t="s">
        <v>33</v>
      </c>
      <c r="E80" s="9">
        <v>51</v>
      </c>
      <c r="F80" s="8" t="s">
        <v>17</v>
      </c>
      <c r="G80" s="10">
        <v>0</v>
      </c>
      <c r="H80" s="10">
        <v>0</v>
      </c>
      <c r="I80" s="10">
        <f t="shared" ref="I80:I85" si="12">SUM(G80:H80)</f>
        <v>0</v>
      </c>
      <c r="J80" s="10">
        <v>0</v>
      </c>
      <c r="K80" s="11">
        <v>0</v>
      </c>
    </row>
    <row r="81" spans="1:19">
      <c r="A81" s="12" t="s">
        <v>24</v>
      </c>
      <c r="B81" s="13" t="s">
        <v>27</v>
      </c>
      <c r="C81" s="12" t="s">
        <v>32</v>
      </c>
      <c r="D81" s="13" t="s">
        <v>33</v>
      </c>
      <c r="E81" s="14">
        <v>54</v>
      </c>
      <c r="F81" s="13" t="s">
        <v>18</v>
      </c>
      <c r="G81" s="15">
        <v>0</v>
      </c>
      <c r="H81" s="15">
        <v>0</v>
      </c>
      <c r="I81" s="15">
        <f t="shared" si="12"/>
        <v>0</v>
      </c>
      <c r="J81" s="15">
        <v>0</v>
      </c>
      <c r="K81" s="16">
        <v>0</v>
      </c>
    </row>
    <row r="82" spans="1:19">
      <c r="A82" s="12" t="s">
        <v>24</v>
      </c>
      <c r="B82" s="13" t="s">
        <v>27</v>
      </c>
      <c r="C82" s="12" t="s">
        <v>32</v>
      </c>
      <c r="D82" s="13" t="s">
        <v>33</v>
      </c>
      <c r="E82" s="14">
        <v>55</v>
      </c>
      <c r="F82" s="13" t="s">
        <v>19</v>
      </c>
      <c r="G82" s="15">
        <v>0</v>
      </c>
      <c r="H82" s="15">
        <v>0</v>
      </c>
      <c r="I82" s="15">
        <f t="shared" si="12"/>
        <v>0</v>
      </c>
      <c r="J82" s="15">
        <v>0</v>
      </c>
      <c r="K82" s="16">
        <v>0</v>
      </c>
    </row>
    <row r="83" spans="1:19">
      <c r="A83" s="12" t="s">
        <v>24</v>
      </c>
      <c r="B83" s="13" t="s">
        <v>27</v>
      </c>
      <c r="C83" s="12" t="s">
        <v>32</v>
      </c>
      <c r="D83" s="13" t="s">
        <v>33</v>
      </c>
      <c r="E83" s="14">
        <v>56</v>
      </c>
      <c r="F83" s="13" t="s">
        <v>20</v>
      </c>
      <c r="G83" s="15">
        <v>0</v>
      </c>
      <c r="H83" s="15">
        <v>0</v>
      </c>
      <c r="I83" s="15">
        <f t="shared" si="12"/>
        <v>0</v>
      </c>
      <c r="J83" s="15">
        <v>0</v>
      </c>
      <c r="K83" s="16">
        <v>0</v>
      </c>
    </row>
    <row r="84" spans="1:19">
      <c r="A84" s="12" t="s">
        <v>24</v>
      </c>
      <c r="B84" s="13" t="s">
        <v>27</v>
      </c>
      <c r="C84" s="12" t="s">
        <v>32</v>
      </c>
      <c r="D84" s="13" t="s">
        <v>33</v>
      </c>
      <c r="E84" s="14">
        <v>61</v>
      </c>
      <c r="F84" s="13" t="s">
        <v>21</v>
      </c>
      <c r="G84" s="15">
        <v>0</v>
      </c>
      <c r="H84" s="15">
        <v>0</v>
      </c>
      <c r="I84" s="15">
        <f t="shared" si="12"/>
        <v>0</v>
      </c>
      <c r="J84" s="15">
        <v>0</v>
      </c>
      <c r="K84" s="16">
        <v>0</v>
      </c>
    </row>
    <row r="85" spans="1:19">
      <c r="A85" s="17" t="s">
        <v>24</v>
      </c>
      <c r="B85" s="18" t="s">
        <v>27</v>
      </c>
      <c r="C85" s="17" t="s">
        <v>32</v>
      </c>
      <c r="D85" s="18" t="s">
        <v>33</v>
      </c>
      <c r="E85" s="19">
        <v>62</v>
      </c>
      <c r="F85" s="18" t="s">
        <v>22</v>
      </c>
      <c r="G85" s="20">
        <v>0</v>
      </c>
      <c r="H85" s="20">
        <v>0</v>
      </c>
      <c r="I85" s="20">
        <f t="shared" si="12"/>
        <v>0</v>
      </c>
      <c r="J85" s="20">
        <v>0</v>
      </c>
      <c r="K85" s="21">
        <v>0</v>
      </c>
    </row>
    <row r="86" spans="1:19" s="70" customFormat="1" ht="13.8" thickBot="1">
      <c r="A86" s="108"/>
      <c r="B86" s="109"/>
      <c r="C86" s="108"/>
      <c r="D86" s="109"/>
      <c r="E86" s="25"/>
      <c r="F86" s="61" t="s">
        <v>23</v>
      </c>
      <c r="G86" s="26">
        <f>SUM(G80:G85)</f>
        <v>0</v>
      </c>
      <c r="H86" s="26">
        <f>SUM(H80:H85)</f>
        <v>0</v>
      </c>
      <c r="I86" s="26">
        <f>SUM(I80:I85)</f>
        <v>0</v>
      </c>
      <c r="J86" s="26">
        <f>SUM(J80:J85)</f>
        <v>0</v>
      </c>
      <c r="K86" s="27">
        <v>0</v>
      </c>
      <c r="L86" s="69"/>
      <c r="M86" s="69"/>
      <c r="N86" s="69"/>
      <c r="O86" s="69"/>
      <c r="P86" s="69"/>
      <c r="Q86" s="69"/>
      <c r="R86" s="69"/>
      <c r="S86" s="69"/>
    </row>
    <row r="87" spans="1:19" ht="13.8" thickTop="1">
      <c r="A87" s="22"/>
      <c r="B87" s="23"/>
      <c r="C87" s="22"/>
      <c r="D87" s="23"/>
      <c r="E87" s="24"/>
      <c r="F87" s="23"/>
      <c r="K87" s="29"/>
    </row>
    <row r="88" spans="1:19">
      <c r="A88" s="34" t="s">
        <v>24</v>
      </c>
      <c r="B88" s="35" t="s">
        <v>27</v>
      </c>
      <c r="C88" s="34"/>
      <c r="D88" s="35" t="s">
        <v>26</v>
      </c>
      <c r="E88" s="76">
        <v>51</v>
      </c>
      <c r="F88" s="35" t="s">
        <v>17</v>
      </c>
      <c r="G88" s="36">
        <f t="shared" ref="G88:J93" si="13">SUM(+G56+G64+G72+G80)</f>
        <v>988873.71</v>
      </c>
      <c r="H88" s="36">
        <f t="shared" si="13"/>
        <v>-89392.68</v>
      </c>
      <c r="I88" s="36">
        <f t="shared" si="13"/>
        <v>899481.03</v>
      </c>
      <c r="J88" s="36">
        <f t="shared" si="13"/>
        <v>898301.86</v>
      </c>
      <c r="K88" s="62">
        <f t="shared" ref="K88:K94" si="14">SUM(J88/I88)</f>
        <v>0.99868905517662776</v>
      </c>
      <c r="L88" s="63"/>
    </row>
    <row r="89" spans="1:19">
      <c r="A89" s="37" t="s">
        <v>24</v>
      </c>
      <c r="B89" s="38" t="s">
        <v>27</v>
      </c>
      <c r="C89" s="37"/>
      <c r="D89" s="38" t="s">
        <v>26</v>
      </c>
      <c r="E89" s="77">
        <v>54</v>
      </c>
      <c r="F89" s="38" t="s">
        <v>18</v>
      </c>
      <c r="G89" s="36">
        <f t="shared" si="13"/>
        <v>386518.86</v>
      </c>
      <c r="H89" s="36">
        <f t="shared" si="13"/>
        <v>-103903.2</v>
      </c>
      <c r="I89" s="36">
        <f t="shared" si="13"/>
        <v>282615.66000000003</v>
      </c>
      <c r="J89" s="36">
        <f t="shared" si="13"/>
        <v>264873.08</v>
      </c>
      <c r="K89" s="48">
        <f t="shared" si="14"/>
        <v>0.93722011016657747</v>
      </c>
      <c r="L89" s="63"/>
    </row>
    <row r="90" spans="1:19">
      <c r="A90" s="37" t="s">
        <v>24</v>
      </c>
      <c r="B90" s="38" t="s">
        <v>27</v>
      </c>
      <c r="C90" s="37"/>
      <c r="D90" s="38" t="s">
        <v>26</v>
      </c>
      <c r="E90" s="77">
        <v>55</v>
      </c>
      <c r="F90" s="38" t="s">
        <v>19</v>
      </c>
      <c r="G90" s="36">
        <f t="shared" si="13"/>
        <v>0</v>
      </c>
      <c r="H90" s="36">
        <f t="shared" si="13"/>
        <v>5.03</v>
      </c>
      <c r="I90" s="36">
        <f t="shared" si="13"/>
        <v>5.03</v>
      </c>
      <c r="J90" s="36">
        <f t="shared" si="13"/>
        <v>4.99</v>
      </c>
      <c r="K90" s="48">
        <f t="shared" si="14"/>
        <v>0.99204771371769385</v>
      </c>
      <c r="L90" s="63"/>
    </row>
    <row r="91" spans="1:19">
      <c r="A91" s="37" t="s">
        <v>24</v>
      </c>
      <c r="B91" s="38" t="s">
        <v>27</v>
      </c>
      <c r="C91" s="37"/>
      <c r="D91" s="38" t="s">
        <v>26</v>
      </c>
      <c r="E91" s="77">
        <v>56</v>
      </c>
      <c r="F91" s="38" t="s">
        <v>20</v>
      </c>
      <c r="G91" s="36">
        <f t="shared" si="13"/>
        <v>0</v>
      </c>
      <c r="H91" s="36">
        <f t="shared" si="13"/>
        <v>0</v>
      </c>
      <c r="I91" s="36">
        <f t="shared" si="13"/>
        <v>0</v>
      </c>
      <c r="J91" s="36">
        <f t="shared" si="13"/>
        <v>0</v>
      </c>
      <c r="K91" s="48">
        <v>0</v>
      </c>
      <c r="L91" s="63"/>
    </row>
    <row r="92" spans="1:19">
      <c r="A92" s="37" t="s">
        <v>24</v>
      </c>
      <c r="B92" s="38" t="s">
        <v>27</v>
      </c>
      <c r="C92" s="37"/>
      <c r="D92" s="38" t="s">
        <v>26</v>
      </c>
      <c r="E92" s="77">
        <v>61</v>
      </c>
      <c r="F92" s="38" t="s">
        <v>21</v>
      </c>
      <c r="G92" s="36">
        <f t="shared" si="13"/>
        <v>0</v>
      </c>
      <c r="H92" s="36">
        <f t="shared" si="13"/>
        <v>0</v>
      </c>
      <c r="I92" s="36">
        <f t="shared" si="13"/>
        <v>0</v>
      </c>
      <c r="J92" s="36">
        <f t="shared" si="13"/>
        <v>0</v>
      </c>
      <c r="K92" s="48">
        <v>0</v>
      </c>
      <c r="L92" s="63"/>
    </row>
    <row r="93" spans="1:19">
      <c r="A93" s="39" t="s">
        <v>24</v>
      </c>
      <c r="B93" s="40" t="s">
        <v>27</v>
      </c>
      <c r="C93" s="39"/>
      <c r="D93" s="40" t="s">
        <v>26</v>
      </c>
      <c r="E93" s="79">
        <v>62</v>
      </c>
      <c r="F93" s="40" t="s">
        <v>22</v>
      </c>
      <c r="G93" s="36">
        <f t="shared" si="13"/>
        <v>0</v>
      </c>
      <c r="H93" s="36">
        <f t="shared" si="13"/>
        <v>0</v>
      </c>
      <c r="I93" s="36">
        <f t="shared" si="13"/>
        <v>0</v>
      </c>
      <c r="J93" s="36">
        <f t="shared" si="13"/>
        <v>0</v>
      </c>
      <c r="K93" s="80">
        <v>0</v>
      </c>
      <c r="L93" s="63"/>
    </row>
    <row r="94" spans="1:19" s="70" customFormat="1" ht="13.8" thickBot="1">
      <c r="A94" s="49"/>
      <c r="B94" s="50"/>
      <c r="C94" s="49"/>
      <c r="D94" s="50"/>
      <c r="E94" s="43"/>
      <c r="F94" s="82" t="s">
        <v>23</v>
      </c>
      <c r="G94" s="83">
        <f>SUM(G88:G93)</f>
        <v>1375392.5699999998</v>
      </c>
      <c r="H94" s="83">
        <f>SUM(H88:H93)</f>
        <v>-193290.85</v>
      </c>
      <c r="I94" s="83">
        <f>SUM(I88:I93)</f>
        <v>1182101.72</v>
      </c>
      <c r="J94" s="83">
        <f>SUM(J88:J93)</f>
        <v>1163179.93</v>
      </c>
      <c r="K94" s="51">
        <f t="shared" si="14"/>
        <v>0.98399309494279386</v>
      </c>
      <c r="L94" s="72"/>
      <c r="M94" s="69"/>
      <c r="N94" s="69"/>
      <c r="O94" s="69"/>
      <c r="P94" s="69"/>
      <c r="Q94" s="69"/>
      <c r="R94" s="69"/>
      <c r="S94" s="69"/>
    </row>
    <row r="95" spans="1:19" s="69" customFormat="1" ht="13.8" thickTop="1">
      <c r="A95" s="111"/>
      <c r="B95" s="112"/>
      <c r="C95" s="111"/>
      <c r="D95" s="112"/>
      <c r="E95" s="113"/>
      <c r="F95" s="115"/>
      <c r="G95" s="116"/>
      <c r="H95" s="116"/>
      <c r="I95" s="116"/>
      <c r="J95" s="116"/>
      <c r="K95" s="117"/>
      <c r="L95" s="72"/>
    </row>
    <row r="96" spans="1:19" s="69" customFormat="1">
      <c r="A96" s="45" t="s">
        <v>30</v>
      </c>
      <c r="B96" s="46" t="s">
        <v>34</v>
      </c>
      <c r="C96" s="45" t="s">
        <v>14</v>
      </c>
      <c r="D96" s="46" t="s">
        <v>35</v>
      </c>
      <c r="E96" s="86">
        <v>51</v>
      </c>
      <c r="F96" s="85" t="s">
        <v>17</v>
      </c>
      <c r="G96" s="15">
        <v>0</v>
      </c>
      <c r="H96" s="15">
        <v>0</v>
      </c>
      <c r="I96" s="15">
        <v>0</v>
      </c>
      <c r="J96" s="15">
        <v>0</v>
      </c>
      <c r="K96" s="11">
        <v>0</v>
      </c>
      <c r="L96" s="72"/>
    </row>
    <row r="97" spans="1:19" s="69" customFormat="1">
      <c r="A97" s="45" t="s">
        <v>30</v>
      </c>
      <c r="B97" s="46" t="s">
        <v>34</v>
      </c>
      <c r="C97" s="45" t="s">
        <v>14</v>
      </c>
      <c r="D97" s="46" t="s">
        <v>35</v>
      </c>
      <c r="E97" s="91">
        <v>54</v>
      </c>
      <c r="F97" s="90" t="s">
        <v>18</v>
      </c>
      <c r="G97" s="15">
        <v>0</v>
      </c>
      <c r="H97" s="15">
        <v>0</v>
      </c>
      <c r="I97" s="15">
        <v>0</v>
      </c>
      <c r="J97" s="15">
        <v>0</v>
      </c>
      <c r="K97" s="16">
        <v>0</v>
      </c>
      <c r="L97" s="72"/>
    </row>
    <row r="98" spans="1:19">
      <c r="A98" s="45" t="s">
        <v>30</v>
      </c>
      <c r="B98" s="46" t="s">
        <v>34</v>
      </c>
      <c r="C98" s="45" t="s">
        <v>14</v>
      </c>
      <c r="D98" s="46" t="s">
        <v>35</v>
      </c>
      <c r="E98" s="91">
        <v>55</v>
      </c>
      <c r="F98" s="90" t="s">
        <v>19</v>
      </c>
      <c r="G98" s="15">
        <v>0</v>
      </c>
      <c r="H98" s="15">
        <v>0</v>
      </c>
      <c r="I98" s="15">
        <v>0</v>
      </c>
      <c r="J98" s="15">
        <v>0</v>
      </c>
      <c r="K98" s="16">
        <v>0</v>
      </c>
    </row>
    <row r="99" spans="1:19">
      <c r="A99" s="45" t="s">
        <v>30</v>
      </c>
      <c r="B99" s="46" t="s">
        <v>34</v>
      </c>
      <c r="C99" s="45" t="s">
        <v>14</v>
      </c>
      <c r="D99" s="46" t="s">
        <v>35</v>
      </c>
      <c r="E99" s="47">
        <v>56</v>
      </c>
      <c r="F99" s="46" t="s">
        <v>20</v>
      </c>
      <c r="G99" s="15">
        <v>228571.43</v>
      </c>
      <c r="H99" s="15">
        <v>83428.570000000007</v>
      </c>
      <c r="I99" s="15">
        <f>SUM(G99:H99)</f>
        <v>312000</v>
      </c>
      <c r="J99" s="15">
        <v>312000</v>
      </c>
      <c r="K99" s="16">
        <v>0</v>
      </c>
    </row>
    <row r="100" spans="1:19">
      <c r="A100" s="45" t="s">
        <v>30</v>
      </c>
      <c r="B100" s="46" t="s">
        <v>34</v>
      </c>
      <c r="C100" s="45" t="s">
        <v>14</v>
      </c>
      <c r="D100" s="46" t="s">
        <v>35</v>
      </c>
      <c r="E100" s="91">
        <v>61</v>
      </c>
      <c r="F100" s="90" t="s">
        <v>21</v>
      </c>
      <c r="G100" s="15">
        <v>0</v>
      </c>
      <c r="H100" s="15">
        <v>0</v>
      </c>
      <c r="I100" s="15">
        <v>0</v>
      </c>
      <c r="J100" s="15">
        <v>0</v>
      </c>
      <c r="K100" s="16">
        <v>0</v>
      </c>
    </row>
    <row r="101" spans="1:19">
      <c r="A101" s="45" t="s">
        <v>30</v>
      </c>
      <c r="B101" s="46" t="s">
        <v>34</v>
      </c>
      <c r="C101" s="45" t="s">
        <v>14</v>
      </c>
      <c r="D101" s="46" t="s">
        <v>35</v>
      </c>
      <c r="E101" s="96">
        <v>62</v>
      </c>
      <c r="F101" s="95" t="s">
        <v>22</v>
      </c>
      <c r="G101" s="15">
        <v>0</v>
      </c>
      <c r="H101" s="15">
        <v>0</v>
      </c>
      <c r="I101" s="15">
        <v>0</v>
      </c>
      <c r="J101" s="15">
        <v>0</v>
      </c>
      <c r="K101" s="21">
        <v>0</v>
      </c>
    </row>
    <row r="102" spans="1:19" s="70" customFormat="1" ht="13.8" thickBot="1">
      <c r="A102" s="108"/>
      <c r="B102" s="109"/>
      <c r="C102" s="108"/>
      <c r="D102" s="109"/>
      <c r="E102" s="25"/>
      <c r="F102" s="102" t="s">
        <v>23</v>
      </c>
      <c r="G102" s="26">
        <f>SUM(G99)</f>
        <v>228571.43</v>
      </c>
      <c r="H102" s="26">
        <f>SUM(H99)</f>
        <v>83428.570000000007</v>
      </c>
      <c r="I102" s="26">
        <f>SUM(G102:H102)</f>
        <v>312000</v>
      </c>
      <c r="J102" s="26">
        <f>SUM(J99)</f>
        <v>312000</v>
      </c>
      <c r="K102" s="27">
        <v>0</v>
      </c>
      <c r="L102" s="69"/>
      <c r="M102" s="69"/>
      <c r="N102" s="69"/>
      <c r="O102" s="69"/>
      <c r="P102" s="69"/>
      <c r="Q102" s="69"/>
      <c r="R102" s="69"/>
      <c r="S102" s="69"/>
    </row>
    <row r="103" spans="1:19" ht="13.8" thickTop="1">
      <c r="A103" s="22"/>
      <c r="B103" s="23"/>
      <c r="C103" s="22"/>
      <c r="D103" s="23"/>
      <c r="E103" s="24"/>
      <c r="F103" s="23"/>
      <c r="K103" s="29"/>
    </row>
    <row r="104" spans="1:19">
      <c r="A104" s="45" t="s">
        <v>30</v>
      </c>
      <c r="B104" s="46" t="s">
        <v>34</v>
      </c>
      <c r="C104" s="45" t="s">
        <v>24</v>
      </c>
      <c r="D104" s="46" t="s">
        <v>56</v>
      </c>
      <c r="E104" s="86">
        <v>51</v>
      </c>
      <c r="F104" s="85" t="s">
        <v>17</v>
      </c>
      <c r="G104" s="15">
        <v>0</v>
      </c>
      <c r="H104" s="15">
        <v>0</v>
      </c>
      <c r="I104" s="15">
        <v>0</v>
      </c>
      <c r="J104" s="15">
        <v>0</v>
      </c>
      <c r="K104" s="11">
        <v>0</v>
      </c>
    </row>
    <row r="105" spans="1:19" s="70" customFormat="1">
      <c r="A105" s="45" t="s">
        <v>30</v>
      </c>
      <c r="B105" s="46" t="s">
        <v>34</v>
      </c>
      <c r="C105" s="45" t="s">
        <v>24</v>
      </c>
      <c r="D105" s="46" t="s">
        <v>56</v>
      </c>
      <c r="E105" s="91">
        <v>54</v>
      </c>
      <c r="F105" s="90" t="s">
        <v>18</v>
      </c>
      <c r="G105" s="15">
        <v>0</v>
      </c>
      <c r="H105" s="15">
        <v>0</v>
      </c>
      <c r="I105" s="15">
        <v>0</v>
      </c>
      <c r="J105" s="15">
        <v>0</v>
      </c>
      <c r="K105" s="16">
        <v>0</v>
      </c>
      <c r="L105" s="69"/>
      <c r="M105" s="69"/>
      <c r="N105" s="69"/>
      <c r="O105" s="69"/>
      <c r="P105" s="69"/>
      <c r="Q105" s="69"/>
      <c r="R105" s="69"/>
      <c r="S105" s="69"/>
    </row>
    <row r="106" spans="1:19">
      <c r="A106" s="45" t="s">
        <v>30</v>
      </c>
      <c r="B106" s="46" t="s">
        <v>34</v>
      </c>
      <c r="C106" s="45" t="s">
        <v>24</v>
      </c>
      <c r="D106" s="46" t="s">
        <v>56</v>
      </c>
      <c r="E106" s="91">
        <v>55</v>
      </c>
      <c r="F106" s="90" t="s">
        <v>19</v>
      </c>
      <c r="G106" s="15">
        <v>0</v>
      </c>
      <c r="H106" s="15">
        <v>0</v>
      </c>
      <c r="I106" s="15">
        <v>0</v>
      </c>
      <c r="J106" s="15">
        <v>0</v>
      </c>
      <c r="K106" s="16">
        <v>0</v>
      </c>
    </row>
    <row r="107" spans="1:19">
      <c r="A107" s="45" t="s">
        <v>30</v>
      </c>
      <c r="B107" s="46" t="s">
        <v>34</v>
      </c>
      <c r="C107" s="45" t="s">
        <v>24</v>
      </c>
      <c r="D107" s="46" t="s">
        <v>56</v>
      </c>
      <c r="E107" s="47">
        <v>56</v>
      </c>
      <c r="F107" s="46" t="s">
        <v>20</v>
      </c>
      <c r="G107" s="15">
        <v>0</v>
      </c>
      <c r="H107" s="15">
        <v>0</v>
      </c>
      <c r="I107" s="15">
        <v>0</v>
      </c>
      <c r="J107" s="15">
        <v>0</v>
      </c>
      <c r="K107" s="16">
        <v>0</v>
      </c>
    </row>
    <row r="108" spans="1:19" s="70" customFormat="1">
      <c r="A108" s="45" t="s">
        <v>30</v>
      </c>
      <c r="B108" s="46" t="s">
        <v>34</v>
      </c>
      <c r="C108" s="45" t="s">
        <v>24</v>
      </c>
      <c r="D108" s="46" t="s">
        <v>56</v>
      </c>
      <c r="E108" s="91">
        <v>61</v>
      </c>
      <c r="F108" s="90" t="s">
        <v>21</v>
      </c>
      <c r="G108" s="15">
        <v>0</v>
      </c>
      <c r="H108" s="15">
        <v>0</v>
      </c>
      <c r="I108" s="15">
        <v>0</v>
      </c>
      <c r="J108" s="15">
        <v>0</v>
      </c>
      <c r="K108" s="16">
        <v>0</v>
      </c>
      <c r="L108" s="69"/>
      <c r="M108" s="69"/>
      <c r="N108" s="69"/>
      <c r="O108" s="69"/>
      <c r="P108" s="69"/>
      <c r="Q108" s="69"/>
      <c r="R108" s="69"/>
      <c r="S108" s="69"/>
    </row>
    <row r="109" spans="1:19">
      <c r="A109" s="45" t="s">
        <v>30</v>
      </c>
      <c r="B109" s="46" t="s">
        <v>34</v>
      </c>
      <c r="C109" s="45" t="s">
        <v>24</v>
      </c>
      <c r="D109" s="46" t="s">
        <v>56</v>
      </c>
      <c r="E109" s="96">
        <v>62</v>
      </c>
      <c r="F109" s="95" t="s">
        <v>22</v>
      </c>
      <c r="G109" s="15">
        <v>0</v>
      </c>
      <c r="H109" s="15">
        <v>0</v>
      </c>
      <c r="I109" s="15">
        <v>0</v>
      </c>
      <c r="J109" s="15">
        <v>0</v>
      </c>
      <c r="K109" s="21">
        <v>0</v>
      </c>
    </row>
    <row r="110" spans="1:19" ht="13.8" thickBot="1">
      <c r="A110" s="108"/>
      <c r="B110" s="109"/>
      <c r="C110" s="108"/>
      <c r="D110" s="109"/>
      <c r="E110" s="25"/>
      <c r="F110" s="102" t="s">
        <v>23</v>
      </c>
      <c r="G110" s="26">
        <f>SUM(G107)</f>
        <v>0</v>
      </c>
      <c r="H110" s="26">
        <f>SUM(H107)</f>
        <v>0</v>
      </c>
      <c r="I110" s="26">
        <f>SUM(G110:H110)</f>
        <v>0</v>
      </c>
      <c r="J110" s="26">
        <f>SUM(J107)</f>
        <v>0</v>
      </c>
      <c r="K110" s="27">
        <v>0</v>
      </c>
    </row>
    <row r="111" spans="1:19" ht="13.8" thickTop="1">
      <c r="A111" s="22"/>
      <c r="B111" s="23"/>
      <c r="C111" s="22"/>
      <c r="D111" s="23"/>
      <c r="E111" s="24"/>
      <c r="F111" s="23"/>
      <c r="J111" s="7"/>
      <c r="K111" s="8"/>
    </row>
    <row r="112" spans="1:19">
      <c r="A112" s="103" t="s">
        <v>30</v>
      </c>
      <c r="B112" s="104" t="s">
        <v>34</v>
      </c>
      <c r="C112" s="103"/>
      <c r="D112" s="38" t="s">
        <v>26</v>
      </c>
      <c r="E112" s="76">
        <v>51</v>
      </c>
      <c r="F112" s="35" t="s">
        <v>17</v>
      </c>
      <c r="G112" s="78">
        <f>SUM(G96+G104)</f>
        <v>0</v>
      </c>
      <c r="H112" s="78">
        <f>SUM(H96+H104)</f>
        <v>0</v>
      </c>
      <c r="I112" s="78">
        <f>SUM(I96+I104)</f>
        <v>0</v>
      </c>
      <c r="J112" s="78">
        <f>SUM(J96+J104)</f>
        <v>0</v>
      </c>
      <c r="K112" s="62">
        <v>0</v>
      </c>
    </row>
    <row r="113" spans="1:19">
      <c r="A113" s="103" t="s">
        <v>30</v>
      </c>
      <c r="B113" s="104" t="s">
        <v>34</v>
      </c>
      <c r="C113" s="103"/>
      <c r="D113" s="38" t="s">
        <v>26</v>
      </c>
      <c r="E113" s="77">
        <v>54</v>
      </c>
      <c r="F113" s="38" t="s">
        <v>18</v>
      </c>
      <c r="G113" s="78">
        <f t="shared" ref="G113:J117" si="15">SUM(G97+G105)</f>
        <v>0</v>
      </c>
      <c r="H113" s="78">
        <f t="shared" si="15"/>
        <v>0</v>
      </c>
      <c r="I113" s="78">
        <f t="shared" si="15"/>
        <v>0</v>
      </c>
      <c r="J113" s="78">
        <f t="shared" si="15"/>
        <v>0</v>
      </c>
      <c r="K113" s="48">
        <v>0</v>
      </c>
    </row>
    <row r="114" spans="1:19" s="70" customFormat="1">
      <c r="A114" s="103" t="s">
        <v>30</v>
      </c>
      <c r="B114" s="104" t="s">
        <v>34</v>
      </c>
      <c r="C114" s="103"/>
      <c r="D114" s="38" t="s">
        <v>26</v>
      </c>
      <c r="E114" s="77">
        <v>55</v>
      </c>
      <c r="F114" s="38" t="s">
        <v>19</v>
      </c>
      <c r="G114" s="78">
        <f t="shared" si="15"/>
        <v>0</v>
      </c>
      <c r="H114" s="78">
        <f t="shared" si="15"/>
        <v>0</v>
      </c>
      <c r="I114" s="78">
        <f t="shared" si="15"/>
        <v>0</v>
      </c>
      <c r="J114" s="78">
        <f t="shared" si="15"/>
        <v>0</v>
      </c>
      <c r="K114" s="48">
        <v>0</v>
      </c>
      <c r="L114" s="69"/>
      <c r="M114" s="69"/>
      <c r="N114" s="69"/>
      <c r="O114" s="69"/>
      <c r="P114" s="69"/>
      <c r="Q114" s="69"/>
      <c r="R114" s="69"/>
      <c r="S114" s="69"/>
    </row>
    <row r="115" spans="1:19">
      <c r="A115" s="103" t="s">
        <v>30</v>
      </c>
      <c r="B115" s="104" t="s">
        <v>34</v>
      </c>
      <c r="C115" s="103"/>
      <c r="D115" s="38" t="s">
        <v>26</v>
      </c>
      <c r="E115" s="105">
        <v>56</v>
      </c>
      <c r="F115" s="104" t="s">
        <v>20</v>
      </c>
      <c r="G115" s="78">
        <f t="shared" si="15"/>
        <v>228571.43</v>
      </c>
      <c r="H115" s="78">
        <f t="shared" si="15"/>
        <v>83428.570000000007</v>
      </c>
      <c r="I115" s="78">
        <f t="shared" si="15"/>
        <v>312000</v>
      </c>
      <c r="J115" s="78">
        <f t="shared" si="15"/>
        <v>312000</v>
      </c>
      <c r="K115" s="48">
        <v>0</v>
      </c>
    </row>
    <row r="116" spans="1:19">
      <c r="A116" s="103" t="s">
        <v>30</v>
      </c>
      <c r="B116" s="104" t="s">
        <v>34</v>
      </c>
      <c r="C116" s="103"/>
      <c r="D116" s="38" t="s">
        <v>26</v>
      </c>
      <c r="E116" s="77">
        <v>61</v>
      </c>
      <c r="F116" s="38" t="s">
        <v>21</v>
      </c>
      <c r="G116" s="78">
        <f t="shared" si="15"/>
        <v>0</v>
      </c>
      <c r="H116" s="78">
        <f t="shared" si="15"/>
        <v>0</v>
      </c>
      <c r="I116" s="78">
        <f t="shared" si="15"/>
        <v>0</v>
      </c>
      <c r="J116" s="78">
        <f t="shared" si="15"/>
        <v>0</v>
      </c>
      <c r="K116" s="48">
        <v>0</v>
      </c>
    </row>
    <row r="117" spans="1:19">
      <c r="A117" s="103" t="s">
        <v>30</v>
      </c>
      <c r="B117" s="104" t="s">
        <v>34</v>
      </c>
      <c r="C117" s="103"/>
      <c r="D117" s="38" t="s">
        <v>26</v>
      </c>
      <c r="E117" s="79">
        <v>62</v>
      </c>
      <c r="F117" s="40" t="s">
        <v>22</v>
      </c>
      <c r="G117" s="78">
        <f t="shared" si="15"/>
        <v>0</v>
      </c>
      <c r="H117" s="78">
        <f t="shared" si="15"/>
        <v>0</v>
      </c>
      <c r="I117" s="78">
        <f t="shared" si="15"/>
        <v>0</v>
      </c>
      <c r="J117" s="78">
        <f t="shared" si="15"/>
        <v>0</v>
      </c>
      <c r="K117" s="80">
        <v>0</v>
      </c>
    </row>
    <row r="118" spans="1:19" ht="13.8" thickBot="1">
      <c r="A118" s="49"/>
      <c r="B118" s="50"/>
      <c r="C118" s="49"/>
      <c r="D118" s="50"/>
      <c r="E118" s="43"/>
      <c r="F118" s="106" t="s">
        <v>23</v>
      </c>
      <c r="G118" s="83">
        <f>SUM(G115)</f>
        <v>228571.43</v>
      </c>
      <c r="H118" s="83">
        <f>SUM(H115)</f>
        <v>83428.570000000007</v>
      </c>
      <c r="I118" s="83">
        <f>SUM(G118:H118)</f>
        <v>312000</v>
      </c>
      <c r="J118" s="83">
        <f>SUM(J115)</f>
        <v>312000</v>
      </c>
      <c r="K118" s="51">
        <v>0</v>
      </c>
    </row>
    <row r="119" spans="1:19" ht="13.8" thickTop="1">
      <c r="A119" s="22"/>
      <c r="B119" s="23"/>
      <c r="C119" s="22"/>
      <c r="D119" s="23"/>
      <c r="E119" s="24"/>
      <c r="F119" s="23"/>
      <c r="J119" s="12"/>
      <c r="K119" s="13"/>
    </row>
    <row r="120" spans="1:19" s="70" customFormat="1">
      <c r="A120" s="7" t="s">
        <v>32</v>
      </c>
      <c r="B120" s="8" t="s">
        <v>36</v>
      </c>
      <c r="C120" s="7" t="s">
        <v>14</v>
      </c>
      <c r="D120" s="8" t="s">
        <v>37</v>
      </c>
      <c r="E120" s="9">
        <v>51</v>
      </c>
      <c r="F120" s="8" t="s">
        <v>17</v>
      </c>
      <c r="G120" s="10">
        <v>0</v>
      </c>
      <c r="H120" s="10">
        <v>0</v>
      </c>
      <c r="I120" s="10">
        <f t="shared" ref="I120:I125" si="16">SUM(G120:H120)</f>
        <v>0</v>
      </c>
      <c r="J120" s="10">
        <v>0</v>
      </c>
      <c r="K120" s="11">
        <v>0</v>
      </c>
      <c r="L120" s="69"/>
      <c r="M120" s="69"/>
      <c r="N120" s="69"/>
      <c r="O120" s="69"/>
      <c r="P120" s="69"/>
      <c r="Q120" s="69"/>
      <c r="R120" s="69"/>
      <c r="S120" s="69"/>
    </row>
    <row r="121" spans="1:19">
      <c r="A121" s="12" t="s">
        <v>32</v>
      </c>
      <c r="B121" s="13" t="s">
        <v>36</v>
      </c>
      <c r="C121" s="12" t="s">
        <v>14</v>
      </c>
      <c r="D121" s="13" t="s">
        <v>37</v>
      </c>
      <c r="E121" s="14">
        <v>54</v>
      </c>
      <c r="F121" s="13" t="s">
        <v>18</v>
      </c>
      <c r="G121" s="15">
        <v>0</v>
      </c>
      <c r="H121" s="15">
        <v>0</v>
      </c>
      <c r="I121" s="15">
        <f t="shared" si="16"/>
        <v>0</v>
      </c>
      <c r="J121" s="15">
        <v>0</v>
      </c>
      <c r="K121" s="16">
        <v>0</v>
      </c>
    </row>
    <row r="122" spans="1:19" s="32" customFormat="1">
      <c r="A122" s="12" t="s">
        <v>32</v>
      </c>
      <c r="B122" s="13" t="s">
        <v>36</v>
      </c>
      <c r="C122" s="12" t="s">
        <v>14</v>
      </c>
      <c r="D122" s="13" t="s">
        <v>37</v>
      </c>
      <c r="E122" s="14">
        <v>55</v>
      </c>
      <c r="F122" s="13" t="s">
        <v>19</v>
      </c>
      <c r="G122" s="15">
        <v>0</v>
      </c>
      <c r="H122" s="15">
        <v>0</v>
      </c>
      <c r="I122" s="15">
        <f t="shared" si="16"/>
        <v>0</v>
      </c>
      <c r="J122" s="15">
        <v>0</v>
      </c>
      <c r="K122" s="16">
        <v>0</v>
      </c>
    </row>
    <row r="123" spans="1:19" s="32" customFormat="1">
      <c r="A123" s="12" t="s">
        <v>32</v>
      </c>
      <c r="B123" s="13" t="s">
        <v>36</v>
      </c>
      <c r="C123" s="12" t="s">
        <v>14</v>
      </c>
      <c r="D123" s="13" t="s">
        <v>37</v>
      </c>
      <c r="E123" s="14">
        <v>56</v>
      </c>
      <c r="F123" s="13" t="s">
        <v>20</v>
      </c>
      <c r="G123" s="15">
        <v>0</v>
      </c>
      <c r="H123" s="15">
        <v>0</v>
      </c>
      <c r="I123" s="15">
        <f t="shared" si="16"/>
        <v>0</v>
      </c>
      <c r="J123" s="15">
        <v>0</v>
      </c>
      <c r="K123" s="16">
        <v>0</v>
      </c>
    </row>
    <row r="124" spans="1:19" s="32" customFormat="1">
      <c r="A124" s="12" t="s">
        <v>32</v>
      </c>
      <c r="B124" s="13" t="s">
        <v>36</v>
      </c>
      <c r="C124" s="12" t="s">
        <v>14</v>
      </c>
      <c r="D124" s="13" t="s">
        <v>37</v>
      </c>
      <c r="E124" s="14">
        <v>61</v>
      </c>
      <c r="F124" s="13" t="s">
        <v>21</v>
      </c>
      <c r="G124" s="15">
        <v>0</v>
      </c>
      <c r="H124" s="15">
        <v>0</v>
      </c>
      <c r="I124" s="15">
        <f t="shared" si="16"/>
        <v>0</v>
      </c>
      <c r="J124" s="15">
        <v>0</v>
      </c>
      <c r="K124" s="16">
        <v>0</v>
      </c>
    </row>
    <row r="125" spans="1:19" s="32" customFormat="1">
      <c r="A125" s="17" t="s">
        <v>32</v>
      </c>
      <c r="B125" s="18" t="s">
        <v>36</v>
      </c>
      <c r="C125" s="17" t="s">
        <v>14</v>
      </c>
      <c r="D125" s="18" t="s">
        <v>37</v>
      </c>
      <c r="E125" s="19">
        <v>62</v>
      </c>
      <c r="F125" s="18" t="s">
        <v>22</v>
      </c>
      <c r="G125" s="20">
        <v>0</v>
      </c>
      <c r="H125" s="20">
        <v>0</v>
      </c>
      <c r="I125" s="20">
        <f t="shared" si="16"/>
        <v>0</v>
      </c>
      <c r="J125" s="20">
        <v>0</v>
      </c>
      <c r="K125" s="21">
        <v>0</v>
      </c>
    </row>
    <row r="126" spans="1:19" s="32" customFormat="1" ht="13.8" thickBot="1">
      <c r="A126" s="108"/>
      <c r="B126" s="109"/>
      <c r="C126" s="108"/>
      <c r="D126" s="109"/>
      <c r="E126" s="25"/>
      <c r="F126" s="61" t="s">
        <v>23</v>
      </c>
      <c r="G126" s="26">
        <f>SUM(G120:G125)</f>
        <v>0</v>
      </c>
      <c r="H126" s="26">
        <f>SUM(H120:H125)</f>
        <v>0</v>
      </c>
      <c r="I126" s="26">
        <f>SUM(I120:I125)</f>
        <v>0</v>
      </c>
      <c r="J126" s="26">
        <f>SUM(J120:J125)</f>
        <v>0</v>
      </c>
      <c r="K126" s="27">
        <v>0</v>
      </c>
    </row>
    <row r="127" spans="1:19" s="32" customFormat="1" ht="13.8" thickTop="1">
      <c r="A127" s="22"/>
      <c r="B127" s="23"/>
      <c r="C127" s="28"/>
      <c r="D127" s="23"/>
      <c r="E127" s="24"/>
      <c r="F127" s="23"/>
      <c r="G127" s="1"/>
      <c r="H127" s="1"/>
      <c r="I127" s="1"/>
      <c r="J127" s="12"/>
      <c r="K127" s="13"/>
    </row>
    <row r="128" spans="1:19" s="110" customFormat="1">
      <c r="A128" s="7" t="s">
        <v>32</v>
      </c>
      <c r="B128" s="8" t="s">
        <v>36</v>
      </c>
      <c r="C128" s="7" t="s">
        <v>24</v>
      </c>
      <c r="D128" s="8" t="s">
        <v>38</v>
      </c>
      <c r="E128" s="9">
        <v>51</v>
      </c>
      <c r="F128" s="8" t="s">
        <v>17</v>
      </c>
      <c r="G128" s="10">
        <v>0</v>
      </c>
      <c r="H128" s="10">
        <v>0</v>
      </c>
      <c r="I128" s="10">
        <f t="shared" ref="I128:I133" si="17">SUM(G128:H128)</f>
        <v>0</v>
      </c>
      <c r="J128" s="10">
        <v>0</v>
      </c>
      <c r="K128" s="11">
        <v>0</v>
      </c>
    </row>
    <row r="129" spans="1:19" s="32" customFormat="1">
      <c r="A129" s="12" t="s">
        <v>32</v>
      </c>
      <c r="B129" s="13" t="s">
        <v>36</v>
      </c>
      <c r="C129" s="12" t="s">
        <v>24</v>
      </c>
      <c r="D129" s="13" t="s">
        <v>38</v>
      </c>
      <c r="E129" s="14">
        <v>54</v>
      </c>
      <c r="F129" s="13" t="s">
        <v>18</v>
      </c>
      <c r="G129" s="15">
        <v>0</v>
      </c>
      <c r="H129" s="15">
        <v>0</v>
      </c>
      <c r="I129" s="15">
        <f t="shared" si="17"/>
        <v>0</v>
      </c>
      <c r="J129" s="15">
        <v>0</v>
      </c>
      <c r="K129" s="16">
        <v>0</v>
      </c>
    </row>
    <row r="130" spans="1:19" s="32" customFormat="1">
      <c r="A130" s="12" t="s">
        <v>32</v>
      </c>
      <c r="B130" s="13" t="s">
        <v>36</v>
      </c>
      <c r="C130" s="12" t="s">
        <v>24</v>
      </c>
      <c r="D130" s="13" t="s">
        <v>38</v>
      </c>
      <c r="E130" s="14">
        <v>55</v>
      </c>
      <c r="F130" s="13" t="s">
        <v>19</v>
      </c>
      <c r="G130" s="15">
        <v>0</v>
      </c>
      <c r="H130" s="15">
        <v>0</v>
      </c>
      <c r="I130" s="15">
        <f t="shared" si="17"/>
        <v>0</v>
      </c>
      <c r="J130" s="15">
        <v>0</v>
      </c>
      <c r="K130" s="16">
        <v>0</v>
      </c>
    </row>
    <row r="131" spans="1:19" s="32" customFormat="1">
      <c r="A131" s="12" t="s">
        <v>32</v>
      </c>
      <c r="B131" s="13" t="s">
        <v>36</v>
      </c>
      <c r="C131" s="12" t="s">
        <v>24</v>
      </c>
      <c r="D131" s="13" t="s">
        <v>38</v>
      </c>
      <c r="E131" s="14">
        <v>56</v>
      </c>
      <c r="F131" s="13" t="s">
        <v>20</v>
      </c>
      <c r="G131" s="15">
        <v>0</v>
      </c>
      <c r="H131" s="15">
        <v>0</v>
      </c>
      <c r="I131" s="15">
        <f t="shared" si="17"/>
        <v>0</v>
      </c>
      <c r="J131" s="15">
        <v>0</v>
      </c>
      <c r="K131" s="16">
        <v>0</v>
      </c>
    </row>
    <row r="132" spans="1:19" s="32" customFormat="1">
      <c r="A132" s="12" t="s">
        <v>32</v>
      </c>
      <c r="B132" s="13" t="s">
        <v>36</v>
      </c>
      <c r="C132" s="12" t="s">
        <v>24</v>
      </c>
      <c r="D132" s="13" t="s">
        <v>38</v>
      </c>
      <c r="E132" s="14">
        <v>61</v>
      </c>
      <c r="F132" s="13" t="s">
        <v>21</v>
      </c>
      <c r="G132" s="15">
        <v>0</v>
      </c>
      <c r="H132" s="15">
        <v>0</v>
      </c>
      <c r="I132" s="15">
        <f t="shared" si="17"/>
        <v>0</v>
      </c>
      <c r="J132" s="15">
        <v>0</v>
      </c>
      <c r="K132" s="16">
        <v>0</v>
      </c>
    </row>
    <row r="133" spans="1:19" s="32" customFormat="1">
      <c r="A133" s="17" t="s">
        <v>32</v>
      </c>
      <c r="B133" s="18" t="s">
        <v>36</v>
      </c>
      <c r="C133" s="17" t="s">
        <v>24</v>
      </c>
      <c r="D133" s="18" t="s">
        <v>38</v>
      </c>
      <c r="E133" s="19">
        <v>62</v>
      </c>
      <c r="F133" s="18" t="s">
        <v>22</v>
      </c>
      <c r="G133" s="20">
        <v>0</v>
      </c>
      <c r="H133" s="20">
        <v>0</v>
      </c>
      <c r="I133" s="20">
        <f t="shared" si="17"/>
        <v>0</v>
      </c>
      <c r="J133" s="20">
        <v>0</v>
      </c>
      <c r="K133" s="21">
        <v>0</v>
      </c>
    </row>
    <row r="134" spans="1:19" s="32" customFormat="1" ht="13.8" thickBot="1">
      <c r="A134" s="108"/>
      <c r="B134" s="109"/>
      <c r="C134" s="108"/>
      <c r="D134" s="109"/>
      <c r="E134" s="25"/>
      <c r="F134" s="61" t="s">
        <v>23</v>
      </c>
      <c r="G134" s="26">
        <f>SUM(G128:G133)</f>
        <v>0</v>
      </c>
      <c r="H134" s="26">
        <f>SUM(H128:H133)</f>
        <v>0</v>
      </c>
      <c r="I134" s="26">
        <f>SUM(I128:I133)</f>
        <v>0</v>
      </c>
      <c r="J134" s="26">
        <f>SUM(J128:J133)</f>
        <v>0</v>
      </c>
      <c r="K134" s="27">
        <v>0</v>
      </c>
    </row>
    <row r="135" spans="1:19" s="32" customFormat="1" ht="13.8" thickTop="1">
      <c r="A135" s="22"/>
      <c r="B135" s="23"/>
      <c r="C135" s="22"/>
      <c r="D135" s="23"/>
      <c r="E135" s="24"/>
      <c r="F135" s="23"/>
      <c r="G135" s="1"/>
      <c r="H135" s="1"/>
      <c r="I135" s="1"/>
      <c r="J135" s="1"/>
      <c r="K135" s="29"/>
    </row>
    <row r="136" spans="1:19" s="70" customFormat="1">
      <c r="A136" s="7" t="s">
        <v>32</v>
      </c>
      <c r="B136" s="8" t="s">
        <v>36</v>
      </c>
      <c r="C136" s="7" t="s">
        <v>30</v>
      </c>
      <c r="D136" s="8" t="s">
        <v>37</v>
      </c>
      <c r="E136" s="9">
        <v>51</v>
      </c>
      <c r="F136" s="8" t="s">
        <v>17</v>
      </c>
      <c r="G136" s="10">
        <v>0</v>
      </c>
      <c r="H136" s="10">
        <v>0</v>
      </c>
      <c r="I136" s="10">
        <f t="shared" ref="I136:I141" si="18">SUM(G136:H136)</f>
        <v>0</v>
      </c>
      <c r="J136" s="10">
        <v>0</v>
      </c>
      <c r="K136" s="11">
        <v>0</v>
      </c>
      <c r="L136" s="69"/>
      <c r="M136" s="69"/>
      <c r="N136" s="69"/>
      <c r="O136" s="69"/>
      <c r="P136" s="69"/>
      <c r="Q136" s="69"/>
      <c r="R136" s="69"/>
      <c r="S136" s="69"/>
    </row>
    <row r="137" spans="1:19">
      <c r="A137" s="12" t="s">
        <v>32</v>
      </c>
      <c r="B137" s="13" t="s">
        <v>36</v>
      </c>
      <c r="C137" s="12" t="s">
        <v>30</v>
      </c>
      <c r="D137" s="13" t="s">
        <v>37</v>
      </c>
      <c r="E137" s="14">
        <v>54</v>
      </c>
      <c r="F137" s="13" t="s">
        <v>18</v>
      </c>
      <c r="G137" s="15">
        <v>0</v>
      </c>
      <c r="H137" s="15">
        <v>0</v>
      </c>
      <c r="I137" s="15">
        <f t="shared" si="18"/>
        <v>0</v>
      </c>
      <c r="J137" s="15">
        <v>0</v>
      </c>
      <c r="K137" s="16">
        <v>0</v>
      </c>
    </row>
    <row r="138" spans="1:19">
      <c r="A138" s="12" t="s">
        <v>32</v>
      </c>
      <c r="B138" s="13" t="s">
        <v>36</v>
      </c>
      <c r="C138" s="12" t="s">
        <v>30</v>
      </c>
      <c r="D138" s="13" t="s">
        <v>37</v>
      </c>
      <c r="E138" s="14">
        <v>55</v>
      </c>
      <c r="F138" s="13" t="s">
        <v>19</v>
      </c>
      <c r="G138" s="15">
        <v>0</v>
      </c>
      <c r="H138" s="15">
        <v>0</v>
      </c>
      <c r="I138" s="15">
        <f t="shared" si="18"/>
        <v>0</v>
      </c>
      <c r="J138" s="15">
        <v>0</v>
      </c>
      <c r="K138" s="16">
        <v>0</v>
      </c>
    </row>
    <row r="139" spans="1:19">
      <c r="A139" s="12" t="s">
        <v>32</v>
      </c>
      <c r="B139" s="13" t="s">
        <v>36</v>
      </c>
      <c r="C139" s="12" t="s">
        <v>30</v>
      </c>
      <c r="D139" s="13" t="s">
        <v>37</v>
      </c>
      <c r="E139" s="14">
        <v>56</v>
      </c>
      <c r="F139" s="13" t="s">
        <v>20</v>
      </c>
      <c r="G139" s="15">
        <v>0</v>
      </c>
      <c r="H139" s="15">
        <v>0</v>
      </c>
      <c r="I139" s="15">
        <f t="shared" si="18"/>
        <v>0</v>
      </c>
      <c r="J139" s="15">
        <v>0</v>
      </c>
      <c r="K139" s="16">
        <v>0</v>
      </c>
    </row>
    <row r="140" spans="1:19">
      <c r="A140" s="12" t="s">
        <v>32</v>
      </c>
      <c r="B140" s="13" t="s">
        <v>36</v>
      </c>
      <c r="C140" s="12" t="s">
        <v>30</v>
      </c>
      <c r="D140" s="13" t="s">
        <v>37</v>
      </c>
      <c r="E140" s="14">
        <v>61</v>
      </c>
      <c r="F140" s="13" t="s">
        <v>21</v>
      </c>
      <c r="G140" s="15">
        <v>0</v>
      </c>
      <c r="H140" s="15">
        <v>0</v>
      </c>
      <c r="I140" s="15">
        <f t="shared" si="18"/>
        <v>0</v>
      </c>
      <c r="J140" s="15">
        <v>0</v>
      </c>
      <c r="K140" s="16">
        <v>0</v>
      </c>
    </row>
    <row r="141" spans="1:19">
      <c r="A141" s="17" t="s">
        <v>32</v>
      </c>
      <c r="B141" s="18" t="s">
        <v>36</v>
      </c>
      <c r="C141" s="17" t="s">
        <v>30</v>
      </c>
      <c r="D141" s="18" t="s">
        <v>37</v>
      </c>
      <c r="E141" s="19">
        <v>62</v>
      </c>
      <c r="F141" s="18" t="s">
        <v>22</v>
      </c>
      <c r="G141" s="20">
        <v>0</v>
      </c>
      <c r="H141" s="20">
        <v>0</v>
      </c>
      <c r="I141" s="20">
        <f t="shared" si="18"/>
        <v>0</v>
      </c>
      <c r="J141" s="20">
        <v>0</v>
      </c>
      <c r="K141" s="21">
        <v>0</v>
      </c>
    </row>
    <row r="142" spans="1:19" ht="13.8" thickBot="1">
      <c r="A142" s="108"/>
      <c r="B142" s="109"/>
      <c r="C142" s="108"/>
      <c r="D142" s="109"/>
      <c r="E142" s="25"/>
      <c r="F142" s="61" t="s">
        <v>23</v>
      </c>
      <c r="G142" s="26">
        <f>SUM(G136:G141)</f>
        <v>0</v>
      </c>
      <c r="H142" s="26">
        <f>SUM(H136:H141)</f>
        <v>0</v>
      </c>
      <c r="I142" s="26">
        <f>SUM(I136:I141)</f>
        <v>0</v>
      </c>
      <c r="J142" s="26">
        <f>SUM(J136:J141)</f>
        <v>0</v>
      </c>
      <c r="K142" s="27">
        <v>0</v>
      </c>
    </row>
    <row r="143" spans="1:19" ht="13.8" thickTop="1">
      <c r="A143" s="22"/>
      <c r="B143" s="23"/>
      <c r="C143" s="28"/>
      <c r="D143" s="23"/>
      <c r="E143" s="24"/>
      <c r="F143" s="23"/>
      <c r="G143" s="32"/>
      <c r="H143" s="32"/>
      <c r="I143" s="32"/>
      <c r="J143" s="32"/>
      <c r="K143" s="31"/>
    </row>
    <row r="144" spans="1:19" s="70" customFormat="1">
      <c r="A144" s="7" t="s">
        <v>32</v>
      </c>
      <c r="B144" s="8" t="s">
        <v>36</v>
      </c>
      <c r="C144" s="7" t="s">
        <v>32</v>
      </c>
      <c r="D144" s="8" t="s">
        <v>38</v>
      </c>
      <c r="E144" s="9">
        <v>51</v>
      </c>
      <c r="F144" s="8" t="s">
        <v>17</v>
      </c>
      <c r="G144" s="10">
        <v>0</v>
      </c>
      <c r="H144" s="10">
        <v>0</v>
      </c>
      <c r="I144" s="10">
        <f t="shared" ref="I144:I149" si="19">SUM(G144:H144)</f>
        <v>0</v>
      </c>
      <c r="J144" s="10">
        <v>0</v>
      </c>
      <c r="K144" s="11">
        <v>0</v>
      </c>
      <c r="L144" s="69"/>
      <c r="M144" s="69"/>
      <c r="N144" s="69"/>
      <c r="O144" s="69"/>
      <c r="P144" s="69"/>
      <c r="Q144" s="69"/>
      <c r="R144" s="69"/>
      <c r="S144" s="69"/>
    </row>
    <row r="145" spans="1:19">
      <c r="A145" s="12" t="s">
        <v>32</v>
      </c>
      <c r="B145" s="13" t="s">
        <v>36</v>
      </c>
      <c r="C145" s="12" t="s">
        <v>32</v>
      </c>
      <c r="D145" s="13" t="s">
        <v>38</v>
      </c>
      <c r="E145" s="14">
        <v>54</v>
      </c>
      <c r="F145" s="13" t="s">
        <v>18</v>
      </c>
      <c r="G145" s="15">
        <v>0</v>
      </c>
      <c r="H145" s="15">
        <v>0</v>
      </c>
      <c r="I145" s="15">
        <f t="shared" si="19"/>
        <v>0</v>
      </c>
      <c r="J145" s="15">
        <v>0</v>
      </c>
      <c r="K145" s="16">
        <v>0</v>
      </c>
    </row>
    <row r="146" spans="1:19">
      <c r="A146" s="12" t="s">
        <v>32</v>
      </c>
      <c r="B146" s="13" t="s">
        <v>36</v>
      </c>
      <c r="C146" s="12" t="s">
        <v>32</v>
      </c>
      <c r="D146" s="13" t="s">
        <v>38</v>
      </c>
      <c r="E146" s="14">
        <v>55</v>
      </c>
      <c r="F146" s="13" t="s">
        <v>19</v>
      </c>
      <c r="G146" s="15">
        <v>0</v>
      </c>
      <c r="H146" s="15">
        <v>0</v>
      </c>
      <c r="I146" s="15">
        <f t="shared" si="19"/>
        <v>0</v>
      </c>
      <c r="J146" s="15">
        <v>0</v>
      </c>
      <c r="K146" s="16">
        <v>0</v>
      </c>
    </row>
    <row r="147" spans="1:19">
      <c r="A147" s="12" t="s">
        <v>32</v>
      </c>
      <c r="B147" s="13" t="s">
        <v>36</v>
      </c>
      <c r="C147" s="12" t="s">
        <v>32</v>
      </c>
      <c r="D147" s="13" t="s">
        <v>38</v>
      </c>
      <c r="E147" s="14">
        <v>56</v>
      </c>
      <c r="F147" s="13" t="s">
        <v>20</v>
      </c>
      <c r="G147" s="15">
        <v>0</v>
      </c>
      <c r="H147" s="15">
        <v>0</v>
      </c>
      <c r="I147" s="15">
        <f t="shared" si="19"/>
        <v>0</v>
      </c>
      <c r="J147" s="15">
        <v>0</v>
      </c>
      <c r="K147" s="16">
        <v>0</v>
      </c>
    </row>
    <row r="148" spans="1:19">
      <c r="A148" s="12" t="s">
        <v>32</v>
      </c>
      <c r="B148" s="13" t="s">
        <v>36</v>
      </c>
      <c r="C148" s="12" t="s">
        <v>32</v>
      </c>
      <c r="D148" s="13" t="s">
        <v>38</v>
      </c>
      <c r="E148" s="14">
        <v>61</v>
      </c>
      <c r="F148" s="13" t="s">
        <v>21</v>
      </c>
      <c r="G148" s="15">
        <v>0</v>
      </c>
      <c r="H148" s="15">
        <v>0</v>
      </c>
      <c r="I148" s="15">
        <f t="shared" si="19"/>
        <v>0</v>
      </c>
      <c r="J148" s="15">
        <v>0</v>
      </c>
      <c r="K148" s="16">
        <v>0</v>
      </c>
    </row>
    <row r="149" spans="1:19">
      <c r="A149" s="17" t="s">
        <v>32</v>
      </c>
      <c r="B149" s="18" t="s">
        <v>36</v>
      </c>
      <c r="C149" s="17" t="s">
        <v>32</v>
      </c>
      <c r="D149" s="18" t="s">
        <v>38</v>
      </c>
      <c r="E149" s="19">
        <v>62</v>
      </c>
      <c r="F149" s="18" t="s">
        <v>22</v>
      </c>
      <c r="G149" s="20">
        <v>0</v>
      </c>
      <c r="H149" s="20">
        <v>0</v>
      </c>
      <c r="I149" s="20">
        <f t="shared" si="19"/>
        <v>0</v>
      </c>
      <c r="J149" s="20">
        <v>0</v>
      </c>
      <c r="K149" s="21">
        <v>0</v>
      </c>
    </row>
    <row r="150" spans="1:19" ht="13.8" thickBot="1">
      <c r="A150" s="108"/>
      <c r="B150" s="109"/>
      <c r="C150" s="108"/>
      <c r="D150" s="109"/>
      <c r="E150" s="25"/>
      <c r="F150" s="61" t="s">
        <v>23</v>
      </c>
      <c r="G150" s="26">
        <f>SUM(G144:G149)</f>
        <v>0</v>
      </c>
      <c r="H150" s="26">
        <f>SUM(H144:H149)</f>
        <v>0</v>
      </c>
      <c r="I150" s="26">
        <f>SUM(I144:I149)</f>
        <v>0</v>
      </c>
      <c r="J150" s="26">
        <f>SUM(J144:J149)</f>
        <v>0</v>
      </c>
      <c r="K150" s="27">
        <v>0</v>
      </c>
    </row>
    <row r="151" spans="1:19" ht="13.8" thickTop="1">
      <c r="A151" s="22"/>
      <c r="B151" s="23"/>
      <c r="C151" s="22"/>
      <c r="D151" s="23"/>
      <c r="E151" s="24"/>
      <c r="F151" s="25"/>
      <c r="G151" s="32"/>
      <c r="H151" s="32"/>
      <c r="I151" s="32"/>
      <c r="J151" s="32"/>
      <c r="K151" s="31"/>
    </row>
    <row r="152" spans="1:19" s="70" customFormat="1">
      <c r="A152" s="7" t="s">
        <v>32</v>
      </c>
      <c r="B152" s="8" t="s">
        <v>36</v>
      </c>
      <c r="C152" s="7" t="s">
        <v>49</v>
      </c>
      <c r="D152" s="8" t="s">
        <v>38</v>
      </c>
      <c r="E152" s="9">
        <v>51</v>
      </c>
      <c r="F152" s="8" t="s">
        <v>17</v>
      </c>
      <c r="G152" s="10">
        <v>0</v>
      </c>
      <c r="H152" s="10">
        <v>0</v>
      </c>
      <c r="I152" s="10">
        <f t="shared" ref="I152:I157" si="20">SUM(G152:H152)</f>
        <v>0</v>
      </c>
      <c r="J152" s="10">
        <v>0</v>
      </c>
      <c r="K152" s="11">
        <v>0</v>
      </c>
      <c r="L152" s="69"/>
      <c r="M152" s="69"/>
      <c r="N152" s="69"/>
      <c r="O152" s="69"/>
      <c r="P152" s="69"/>
      <c r="Q152" s="69"/>
      <c r="R152" s="69"/>
      <c r="S152" s="69"/>
    </row>
    <row r="153" spans="1:19">
      <c r="A153" s="12" t="s">
        <v>32</v>
      </c>
      <c r="B153" s="13" t="s">
        <v>36</v>
      </c>
      <c r="C153" s="12" t="s">
        <v>49</v>
      </c>
      <c r="D153" s="13" t="s">
        <v>38</v>
      </c>
      <c r="E153" s="14">
        <v>54</v>
      </c>
      <c r="F153" s="13" t="s">
        <v>18</v>
      </c>
      <c r="G153" s="15">
        <v>0</v>
      </c>
      <c r="H153" s="15">
        <v>0</v>
      </c>
      <c r="I153" s="15">
        <f t="shared" si="20"/>
        <v>0</v>
      </c>
      <c r="J153" s="15">
        <v>0</v>
      </c>
      <c r="K153" s="16">
        <v>0</v>
      </c>
    </row>
    <row r="154" spans="1:19">
      <c r="A154" s="12" t="s">
        <v>32</v>
      </c>
      <c r="B154" s="13" t="s">
        <v>36</v>
      </c>
      <c r="C154" s="12" t="s">
        <v>49</v>
      </c>
      <c r="D154" s="13" t="s">
        <v>38</v>
      </c>
      <c r="E154" s="14">
        <v>55</v>
      </c>
      <c r="F154" s="13" t="s">
        <v>19</v>
      </c>
      <c r="G154" s="15">
        <v>0</v>
      </c>
      <c r="H154" s="15">
        <v>0</v>
      </c>
      <c r="I154" s="15">
        <f t="shared" si="20"/>
        <v>0</v>
      </c>
      <c r="J154" s="15">
        <v>0</v>
      </c>
      <c r="K154" s="16">
        <v>0</v>
      </c>
    </row>
    <row r="155" spans="1:19">
      <c r="A155" s="12" t="s">
        <v>32</v>
      </c>
      <c r="B155" s="13" t="s">
        <v>36</v>
      </c>
      <c r="C155" s="12" t="s">
        <v>49</v>
      </c>
      <c r="D155" s="13" t="s">
        <v>38</v>
      </c>
      <c r="E155" s="14">
        <v>56</v>
      </c>
      <c r="F155" s="13" t="s">
        <v>20</v>
      </c>
      <c r="G155" s="15">
        <v>0</v>
      </c>
      <c r="H155" s="15">
        <v>0</v>
      </c>
      <c r="I155" s="15">
        <f t="shared" si="20"/>
        <v>0</v>
      </c>
      <c r="J155" s="15">
        <v>0</v>
      </c>
      <c r="K155" s="16">
        <v>0</v>
      </c>
    </row>
    <row r="156" spans="1:19">
      <c r="A156" s="12" t="s">
        <v>32</v>
      </c>
      <c r="B156" s="13" t="s">
        <v>36</v>
      </c>
      <c r="C156" s="12" t="s">
        <v>49</v>
      </c>
      <c r="D156" s="13" t="s">
        <v>38</v>
      </c>
      <c r="E156" s="14">
        <v>61</v>
      </c>
      <c r="F156" s="13" t="s">
        <v>21</v>
      </c>
      <c r="G156" s="15">
        <v>0</v>
      </c>
      <c r="H156" s="15">
        <v>0</v>
      </c>
      <c r="I156" s="15">
        <f t="shared" si="20"/>
        <v>0</v>
      </c>
      <c r="J156" s="15">
        <v>0</v>
      </c>
      <c r="K156" s="16">
        <v>0</v>
      </c>
    </row>
    <row r="157" spans="1:19">
      <c r="A157" s="17" t="s">
        <v>32</v>
      </c>
      <c r="B157" s="18" t="s">
        <v>36</v>
      </c>
      <c r="C157" s="17" t="s">
        <v>49</v>
      </c>
      <c r="D157" s="18" t="s">
        <v>38</v>
      </c>
      <c r="E157" s="19">
        <v>62</v>
      </c>
      <c r="F157" s="18" t="s">
        <v>22</v>
      </c>
      <c r="G157" s="20">
        <v>0</v>
      </c>
      <c r="H157" s="20">
        <v>0</v>
      </c>
      <c r="I157" s="20">
        <f t="shared" si="20"/>
        <v>0</v>
      </c>
      <c r="J157" s="20">
        <v>0</v>
      </c>
      <c r="K157" s="21">
        <v>0</v>
      </c>
    </row>
    <row r="158" spans="1:19" ht="12.75" customHeight="1" thickBot="1">
      <c r="A158" s="108"/>
      <c r="B158" s="109"/>
      <c r="C158" s="108"/>
      <c r="D158" s="109"/>
      <c r="E158" s="25"/>
      <c r="F158" s="61" t="s">
        <v>23</v>
      </c>
      <c r="G158" s="26">
        <f>SUM(G152:G157)</f>
        <v>0</v>
      </c>
      <c r="H158" s="26">
        <f>SUM(H152:H157)</f>
        <v>0</v>
      </c>
      <c r="I158" s="26">
        <f>SUM(I152:I157)</f>
        <v>0</v>
      </c>
      <c r="J158" s="26">
        <f>SUM(J152:J157)</f>
        <v>0</v>
      </c>
      <c r="K158" s="27">
        <v>0</v>
      </c>
    </row>
    <row r="159" spans="1:19" ht="12.75" customHeight="1" thickTop="1">
      <c r="A159" s="22"/>
      <c r="B159" s="23"/>
      <c r="C159" s="22"/>
      <c r="D159" s="23"/>
      <c r="E159" s="24"/>
      <c r="F159" s="25"/>
      <c r="K159" s="29"/>
    </row>
    <row r="160" spans="1:19" s="70" customFormat="1">
      <c r="A160" s="34" t="s">
        <v>32</v>
      </c>
      <c r="B160" s="35" t="s">
        <v>36</v>
      </c>
      <c r="C160" s="34"/>
      <c r="D160" s="35" t="s">
        <v>26</v>
      </c>
      <c r="E160" s="76">
        <v>51</v>
      </c>
      <c r="F160" s="35" t="s">
        <v>17</v>
      </c>
      <c r="G160" s="36">
        <f t="shared" ref="G160:K165" si="21">SUM(G120+G128+G136+G144+G152)</f>
        <v>0</v>
      </c>
      <c r="H160" s="36">
        <f t="shared" si="21"/>
        <v>0</v>
      </c>
      <c r="I160" s="36">
        <f t="shared" si="21"/>
        <v>0</v>
      </c>
      <c r="J160" s="36">
        <f t="shared" si="21"/>
        <v>0</v>
      </c>
      <c r="K160" s="62">
        <f t="shared" si="21"/>
        <v>0</v>
      </c>
      <c r="L160" s="69"/>
      <c r="M160" s="69"/>
      <c r="N160" s="69"/>
      <c r="O160" s="69"/>
      <c r="P160" s="69"/>
      <c r="Q160" s="69"/>
      <c r="R160" s="69"/>
      <c r="S160" s="69"/>
    </row>
    <row r="161" spans="1:19">
      <c r="A161" s="37" t="s">
        <v>32</v>
      </c>
      <c r="B161" s="38" t="s">
        <v>36</v>
      </c>
      <c r="C161" s="37"/>
      <c r="D161" s="38" t="s">
        <v>26</v>
      </c>
      <c r="E161" s="77">
        <v>54</v>
      </c>
      <c r="F161" s="38" t="s">
        <v>18</v>
      </c>
      <c r="G161" s="36">
        <f t="shared" si="21"/>
        <v>0</v>
      </c>
      <c r="H161" s="36">
        <f t="shared" si="21"/>
        <v>0</v>
      </c>
      <c r="I161" s="36">
        <f t="shared" si="21"/>
        <v>0</v>
      </c>
      <c r="J161" s="36">
        <f t="shared" si="21"/>
        <v>0</v>
      </c>
      <c r="K161" s="48">
        <f t="shared" si="21"/>
        <v>0</v>
      </c>
    </row>
    <row r="162" spans="1:19">
      <c r="A162" s="37" t="s">
        <v>32</v>
      </c>
      <c r="B162" s="38" t="s">
        <v>36</v>
      </c>
      <c r="C162" s="37"/>
      <c r="D162" s="38" t="s">
        <v>26</v>
      </c>
      <c r="E162" s="77">
        <v>55</v>
      </c>
      <c r="F162" s="38" t="s">
        <v>19</v>
      </c>
      <c r="G162" s="36">
        <f t="shared" si="21"/>
        <v>0</v>
      </c>
      <c r="H162" s="36">
        <f t="shared" si="21"/>
        <v>0</v>
      </c>
      <c r="I162" s="36">
        <f t="shared" si="21"/>
        <v>0</v>
      </c>
      <c r="J162" s="36">
        <f t="shared" si="21"/>
        <v>0</v>
      </c>
      <c r="K162" s="48">
        <f t="shared" si="21"/>
        <v>0</v>
      </c>
    </row>
    <row r="163" spans="1:19">
      <c r="A163" s="37" t="s">
        <v>32</v>
      </c>
      <c r="B163" s="38" t="s">
        <v>36</v>
      </c>
      <c r="C163" s="37"/>
      <c r="D163" s="38" t="s">
        <v>26</v>
      </c>
      <c r="E163" s="77">
        <v>56</v>
      </c>
      <c r="F163" s="38" t="s">
        <v>20</v>
      </c>
      <c r="G163" s="36">
        <f t="shared" si="21"/>
        <v>0</v>
      </c>
      <c r="H163" s="36">
        <f t="shared" si="21"/>
        <v>0</v>
      </c>
      <c r="I163" s="36">
        <f t="shared" si="21"/>
        <v>0</v>
      </c>
      <c r="J163" s="36">
        <f t="shared" si="21"/>
        <v>0</v>
      </c>
      <c r="K163" s="48">
        <f t="shared" si="21"/>
        <v>0</v>
      </c>
    </row>
    <row r="164" spans="1:19">
      <c r="A164" s="37" t="s">
        <v>32</v>
      </c>
      <c r="B164" s="38" t="s">
        <v>36</v>
      </c>
      <c r="C164" s="37"/>
      <c r="D164" s="38" t="s">
        <v>26</v>
      </c>
      <c r="E164" s="77">
        <v>61</v>
      </c>
      <c r="F164" s="38" t="s">
        <v>21</v>
      </c>
      <c r="G164" s="36">
        <f t="shared" si="21"/>
        <v>0</v>
      </c>
      <c r="H164" s="36">
        <f t="shared" si="21"/>
        <v>0</v>
      </c>
      <c r="I164" s="36">
        <f t="shared" si="21"/>
        <v>0</v>
      </c>
      <c r="J164" s="36">
        <f t="shared" si="21"/>
        <v>0</v>
      </c>
      <c r="K164" s="48">
        <f t="shared" si="21"/>
        <v>0</v>
      </c>
    </row>
    <row r="165" spans="1:19">
      <c r="A165" s="39" t="s">
        <v>32</v>
      </c>
      <c r="B165" s="40" t="s">
        <v>36</v>
      </c>
      <c r="C165" s="39"/>
      <c r="D165" s="40" t="s">
        <v>26</v>
      </c>
      <c r="E165" s="79">
        <v>62</v>
      </c>
      <c r="F165" s="40" t="s">
        <v>22</v>
      </c>
      <c r="G165" s="36">
        <f t="shared" si="21"/>
        <v>0</v>
      </c>
      <c r="H165" s="36">
        <f t="shared" si="21"/>
        <v>0</v>
      </c>
      <c r="I165" s="36">
        <f t="shared" si="21"/>
        <v>0</v>
      </c>
      <c r="J165" s="36">
        <f t="shared" si="21"/>
        <v>0</v>
      </c>
      <c r="K165" s="80">
        <f t="shared" si="21"/>
        <v>0</v>
      </c>
    </row>
    <row r="166" spans="1:19" ht="13.8" thickBot="1">
      <c r="A166" s="49"/>
      <c r="B166" s="50"/>
      <c r="C166" s="49"/>
      <c r="D166" s="50"/>
      <c r="E166" s="43"/>
      <c r="F166" s="82" t="s">
        <v>23</v>
      </c>
      <c r="G166" s="83">
        <f>SUM(G160:G165)</f>
        <v>0</v>
      </c>
      <c r="H166" s="83">
        <f>SUM(H160:H165)</f>
        <v>0</v>
      </c>
      <c r="I166" s="83">
        <f>SUM(I160:I165)</f>
        <v>0</v>
      </c>
      <c r="J166" s="83">
        <f>SUM(J160:J165)</f>
        <v>0</v>
      </c>
      <c r="K166" s="51">
        <f>SUM(K160:K165)</f>
        <v>0</v>
      </c>
    </row>
    <row r="167" spans="1:19" ht="13.8" thickTop="1">
      <c r="A167" s="22"/>
      <c r="B167" s="23"/>
      <c r="C167" s="28"/>
      <c r="D167" s="23"/>
      <c r="E167" s="24"/>
      <c r="F167" s="23"/>
      <c r="K167" s="29"/>
    </row>
    <row r="168" spans="1:19" s="70" customFormat="1">
      <c r="A168" s="84" t="s">
        <v>49</v>
      </c>
      <c r="B168" s="85" t="s">
        <v>51</v>
      </c>
      <c r="C168" s="84" t="s">
        <v>14</v>
      </c>
      <c r="D168" s="85" t="s">
        <v>51</v>
      </c>
      <c r="E168" s="86">
        <v>51</v>
      </c>
      <c r="F168" s="85" t="s">
        <v>17</v>
      </c>
      <c r="G168" s="87">
        <v>0</v>
      </c>
      <c r="H168" s="87">
        <v>0</v>
      </c>
      <c r="I168" s="87">
        <f t="shared" ref="I168:I173" si="22">SUM(G168:H168)</f>
        <v>0</v>
      </c>
      <c r="J168" s="87">
        <v>0</v>
      </c>
      <c r="K168" s="88">
        <v>0</v>
      </c>
      <c r="L168" s="69"/>
      <c r="M168" s="69"/>
      <c r="N168" s="69"/>
      <c r="O168" s="69"/>
      <c r="P168" s="69"/>
      <c r="Q168" s="69"/>
      <c r="R168" s="69"/>
      <c r="S168" s="69"/>
    </row>
    <row r="169" spans="1:19">
      <c r="A169" s="89" t="s">
        <v>49</v>
      </c>
      <c r="B169" s="90" t="s">
        <v>51</v>
      </c>
      <c r="C169" s="89" t="s">
        <v>14</v>
      </c>
      <c r="D169" s="90" t="s">
        <v>51</v>
      </c>
      <c r="E169" s="91">
        <v>54</v>
      </c>
      <c r="F169" s="90" t="s">
        <v>18</v>
      </c>
      <c r="G169" s="92">
        <v>0</v>
      </c>
      <c r="H169" s="92">
        <v>0</v>
      </c>
      <c r="I169" s="92">
        <f t="shared" si="22"/>
        <v>0</v>
      </c>
      <c r="J169" s="92">
        <v>0</v>
      </c>
      <c r="K169" s="93">
        <v>0</v>
      </c>
    </row>
    <row r="170" spans="1:19">
      <c r="A170" s="89" t="s">
        <v>49</v>
      </c>
      <c r="B170" s="90" t="s">
        <v>51</v>
      </c>
      <c r="C170" s="89" t="s">
        <v>14</v>
      </c>
      <c r="D170" s="90" t="s">
        <v>51</v>
      </c>
      <c r="E170" s="91">
        <v>55</v>
      </c>
      <c r="F170" s="90" t="s">
        <v>19</v>
      </c>
      <c r="G170" s="92">
        <v>0</v>
      </c>
      <c r="H170" s="92">
        <v>0</v>
      </c>
      <c r="I170" s="92">
        <f t="shared" si="22"/>
        <v>0</v>
      </c>
      <c r="J170" s="92">
        <v>0</v>
      </c>
      <c r="K170" s="93">
        <v>0</v>
      </c>
    </row>
    <row r="171" spans="1:19">
      <c r="A171" s="89" t="s">
        <v>49</v>
      </c>
      <c r="B171" s="90" t="s">
        <v>51</v>
      </c>
      <c r="C171" s="89" t="s">
        <v>14</v>
      </c>
      <c r="D171" s="90" t="s">
        <v>51</v>
      </c>
      <c r="E171" s="91">
        <v>56</v>
      </c>
      <c r="F171" s="90" t="s">
        <v>20</v>
      </c>
      <c r="G171" s="92">
        <v>0</v>
      </c>
      <c r="H171" s="92">
        <v>0</v>
      </c>
      <c r="I171" s="92">
        <f t="shared" si="22"/>
        <v>0</v>
      </c>
      <c r="J171" s="92">
        <v>0</v>
      </c>
      <c r="K171" s="93">
        <v>0</v>
      </c>
    </row>
    <row r="172" spans="1:19">
      <c r="A172" s="89" t="s">
        <v>49</v>
      </c>
      <c r="B172" s="90" t="s">
        <v>51</v>
      </c>
      <c r="C172" s="89" t="s">
        <v>14</v>
      </c>
      <c r="D172" s="90" t="s">
        <v>51</v>
      </c>
      <c r="E172" s="91">
        <v>61</v>
      </c>
      <c r="F172" s="90" t="s">
        <v>21</v>
      </c>
      <c r="G172" s="92">
        <v>0</v>
      </c>
      <c r="H172" s="92">
        <v>0</v>
      </c>
      <c r="I172" s="92">
        <f t="shared" si="22"/>
        <v>0</v>
      </c>
      <c r="J172" s="92">
        <v>0</v>
      </c>
      <c r="K172" s="93">
        <v>0</v>
      </c>
    </row>
    <row r="173" spans="1:19">
      <c r="A173" s="94" t="s">
        <v>49</v>
      </c>
      <c r="B173" s="95" t="s">
        <v>51</v>
      </c>
      <c r="C173" s="94" t="s">
        <v>14</v>
      </c>
      <c r="D173" s="95" t="s">
        <v>51</v>
      </c>
      <c r="E173" s="96">
        <v>62</v>
      </c>
      <c r="F173" s="95" t="s">
        <v>22</v>
      </c>
      <c r="G173" s="97">
        <v>0</v>
      </c>
      <c r="H173" s="97">
        <v>0</v>
      </c>
      <c r="I173" s="97">
        <f t="shared" si="22"/>
        <v>0</v>
      </c>
      <c r="J173" s="97">
        <v>0</v>
      </c>
      <c r="K173" s="98">
        <v>0</v>
      </c>
    </row>
    <row r="174" spans="1:19" ht="13.8" thickBot="1">
      <c r="A174" s="111"/>
      <c r="B174" s="112"/>
      <c r="C174" s="111"/>
      <c r="D174" s="112"/>
      <c r="E174" s="113"/>
      <c r="F174" s="99" t="s">
        <v>23</v>
      </c>
      <c r="G174" s="100">
        <f>SUM(G168:G173)</f>
        <v>0</v>
      </c>
      <c r="H174" s="100">
        <f>SUM(H168:H173)</f>
        <v>0</v>
      </c>
      <c r="I174" s="100">
        <f>SUM(I168:I173)</f>
        <v>0</v>
      </c>
      <c r="J174" s="100">
        <f>SUM(J168:J173)</f>
        <v>0</v>
      </c>
      <c r="K174" s="101">
        <v>0</v>
      </c>
    </row>
    <row r="175" spans="1:19" ht="13.8" thickTop="1">
      <c r="A175" s="22"/>
      <c r="B175" s="23"/>
      <c r="C175" s="22"/>
      <c r="D175" s="23"/>
      <c r="E175" s="24"/>
      <c r="F175" s="25"/>
      <c r="G175" s="59"/>
      <c r="H175" s="59"/>
      <c r="I175" s="59"/>
      <c r="J175" s="59"/>
      <c r="K175" s="60"/>
    </row>
    <row r="176" spans="1:19" s="70" customFormat="1">
      <c r="A176" s="34" t="s">
        <v>49</v>
      </c>
      <c r="B176" s="35" t="s">
        <v>51</v>
      </c>
      <c r="C176" s="34"/>
      <c r="D176" s="35" t="s">
        <v>26</v>
      </c>
      <c r="E176" s="76">
        <v>51</v>
      </c>
      <c r="F176" s="35" t="s">
        <v>17</v>
      </c>
      <c r="G176" s="36">
        <f t="shared" ref="G176:K181" si="23">SUM(+G168)</f>
        <v>0</v>
      </c>
      <c r="H176" s="36">
        <f t="shared" si="23"/>
        <v>0</v>
      </c>
      <c r="I176" s="36">
        <f t="shared" si="23"/>
        <v>0</v>
      </c>
      <c r="J176" s="36">
        <f t="shared" si="23"/>
        <v>0</v>
      </c>
      <c r="K176" s="62">
        <f t="shared" si="23"/>
        <v>0</v>
      </c>
      <c r="L176" s="69"/>
      <c r="M176" s="69"/>
      <c r="N176" s="69"/>
      <c r="O176" s="69"/>
      <c r="P176" s="69"/>
      <c r="Q176" s="69"/>
      <c r="R176" s="69"/>
      <c r="S176" s="69"/>
    </row>
    <row r="177" spans="1:19">
      <c r="A177" s="37" t="s">
        <v>49</v>
      </c>
      <c r="B177" s="38" t="s">
        <v>51</v>
      </c>
      <c r="C177" s="37"/>
      <c r="D177" s="38" t="s">
        <v>26</v>
      </c>
      <c r="E177" s="77">
        <v>54</v>
      </c>
      <c r="F177" s="38" t="s">
        <v>18</v>
      </c>
      <c r="G177" s="36">
        <f t="shared" si="23"/>
        <v>0</v>
      </c>
      <c r="H177" s="36">
        <f t="shared" si="23"/>
        <v>0</v>
      </c>
      <c r="I177" s="36">
        <f t="shared" si="23"/>
        <v>0</v>
      </c>
      <c r="J177" s="36">
        <f t="shared" si="23"/>
        <v>0</v>
      </c>
      <c r="K177" s="48">
        <f t="shared" si="23"/>
        <v>0</v>
      </c>
    </row>
    <row r="178" spans="1:19">
      <c r="A178" s="37" t="s">
        <v>49</v>
      </c>
      <c r="B178" s="38" t="s">
        <v>51</v>
      </c>
      <c r="C178" s="37"/>
      <c r="D178" s="38" t="s">
        <v>26</v>
      </c>
      <c r="E178" s="77">
        <v>55</v>
      </c>
      <c r="F178" s="38" t="s">
        <v>19</v>
      </c>
      <c r="G178" s="36">
        <f t="shared" si="23"/>
        <v>0</v>
      </c>
      <c r="H178" s="36">
        <f t="shared" si="23"/>
        <v>0</v>
      </c>
      <c r="I178" s="36">
        <f t="shared" si="23"/>
        <v>0</v>
      </c>
      <c r="J178" s="36">
        <f t="shared" si="23"/>
        <v>0</v>
      </c>
      <c r="K178" s="48">
        <f t="shared" si="23"/>
        <v>0</v>
      </c>
    </row>
    <row r="179" spans="1:19">
      <c r="A179" s="37" t="s">
        <v>49</v>
      </c>
      <c r="B179" s="38" t="s">
        <v>51</v>
      </c>
      <c r="C179" s="37"/>
      <c r="D179" s="38" t="s">
        <v>26</v>
      </c>
      <c r="E179" s="77">
        <v>56</v>
      </c>
      <c r="F179" s="38" t="s">
        <v>20</v>
      </c>
      <c r="G179" s="36">
        <f t="shared" si="23"/>
        <v>0</v>
      </c>
      <c r="H179" s="36">
        <f t="shared" si="23"/>
        <v>0</v>
      </c>
      <c r="I179" s="36">
        <f t="shared" si="23"/>
        <v>0</v>
      </c>
      <c r="J179" s="36">
        <f t="shared" si="23"/>
        <v>0</v>
      </c>
      <c r="K179" s="48">
        <f t="shared" si="23"/>
        <v>0</v>
      </c>
    </row>
    <row r="180" spans="1:19">
      <c r="A180" s="37" t="s">
        <v>49</v>
      </c>
      <c r="B180" s="38" t="s">
        <v>51</v>
      </c>
      <c r="C180" s="37"/>
      <c r="D180" s="38" t="s">
        <v>26</v>
      </c>
      <c r="E180" s="77">
        <v>61</v>
      </c>
      <c r="F180" s="38" t="s">
        <v>21</v>
      </c>
      <c r="G180" s="36">
        <f t="shared" si="23"/>
        <v>0</v>
      </c>
      <c r="H180" s="36">
        <f t="shared" si="23"/>
        <v>0</v>
      </c>
      <c r="I180" s="36">
        <f t="shared" si="23"/>
        <v>0</v>
      </c>
      <c r="J180" s="36">
        <f t="shared" si="23"/>
        <v>0</v>
      </c>
      <c r="K180" s="48">
        <f t="shared" si="23"/>
        <v>0</v>
      </c>
    </row>
    <row r="181" spans="1:19">
      <c r="A181" s="39" t="s">
        <v>49</v>
      </c>
      <c r="B181" s="40" t="s">
        <v>51</v>
      </c>
      <c r="C181" s="39"/>
      <c r="D181" s="40" t="s">
        <v>26</v>
      </c>
      <c r="E181" s="79">
        <v>62</v>
      </c>
      <c r="F181" s="40" t="s">
        <v>22</v>
      </c>
      <c r="G181" s="36">
        <f t="shared" si="23"/>
        <v>0</v>
      </c>
      <c r="H181" s="36">
        <f t="shared" si="23"/>
        <v>0</v>
      </c>
      <c r="I181" s="36">
        <f t="shared" si="23"/>
        <v>0</v>
      </c>
      <c r="J181" s="36">
        <f t="shared" si="23"/>
        <v>0</v>
      </c>
      <c r="K181" s="80">
        <f t="shared" si="23"/>
        <v>0</v>
      </c>
    </row>
    <row r="182" spans="1:19" ht="13.8" thickBot="1">
      <c r="A182" s="49"/>
      <c r="B182" s="50"/>
      <c r="C182" s="49"/>
      <c r="D182" s="50"/>
      <c r="E182" s="43"/>
      <c r="F182" s="82" t="s">
        <v>23</v>
      </c>
      <c r="G182" s="83">
        <f>SUM(G168:G181)</f>
        <v>0</v>
      </c>
      <c r="H182" s="83">
        <f>SUM(H168:H181)</f>
        <v>0</v>
      </c>
      <c r="I182" s="83">
        <f>SUM(I168:I181)</f>
        <v>0</v>
      </c>
      <c r="J182" s="83">
        <f>SUM(J168:J181)</f>
        <v>0</v>
      </c>
      <c r="K182" s="51">
        <f>SUM(K176:K181)</f>
        <v>0</v>
      </c>
    </row>
    <row r="183" spans="1:19" ht="13.8" thickTop="1">
      <c r="A183" s="52"/>
      <c r="B183" s="53"/>
      <c r="C183" s="52"/>
      <c r="D183" s="53"/>
      <c r="E183" s="52"/>
      <c r="F183" s="53"/>
      <c r="G183" s="54"/>
      <c r="H183" s="64"/>
      <c r="I183" s="65"/>
      <c r="J183" s="65"/>
      <c r="K183" s="65"/>
    </row>
    <row r="184" spans="1:19">
      <c r="A184" s="34" t="s">
        <v>39</v>
      </c>
      <c r="B184" s="35" t="s">
        <v>40</v>
      </c>
      <c r="C184" s="34"/>
      <c r="D184" s="35" t="s">
        <v>41</v>
      </c>
      <c r="E184" s="76">
        <v>51</v>
      </c>
      <c r="F184" s="35" t="s">
        <v>17</v>
      </c>
      <c r="G184" s="36">
        <f>SUM(G48+G88+G112+G160+G176)</f>
        <v>1686525.14</v>
      </c>
      <c r="H184" s="36">
        <f>SUM(H48+H88+H112+H160+H176)</f>
        <v>-136249.47999999998</v>
      </c>
      <c r="I184" s="36">
        <f>SUM(I48+I88+I112+I160+I176)</f>
        <v>1550275.6600000001</v>
      </c>
      <c r="J184" s="36">
        <f>SUM(J48+J88+J112+J160+J176)</f>
        <v>1546648.25</v>
      </c>
      <c r="K184" s="62">
        <f>SUM(J184/I184)</f>
        <v>0.99766015161458432</v>
      </c>
    </row>
    <row r="185" spans="1:19" s="70" customFormat="1">
      <c r="A185" s="37" t="s">
        <v>39</v>
      </c>
      <c r="B185" s="38" t="s">
        <v>40</v>
      </c>
      <c r="C185" s="37"/>
      <c r="D185" s="38" t="s">
        <v>41</v>
      </c>
      <c r="E185" s="77">
        <v>54</v>
      </c>
      <c r="F185" s="38" t="s">
        <v>18</v>
      </c>
      <c r="G185" s="36">
        <f t="shared" ref="G185:J189" si="24">SUM(G49+G89+G113+G161+G177)</f>
        <v>796299.42999999993</v>
      </c>
      <c r="H185" s="36">
        <f t="shared" si="24"/>
        <v>176502.51999999996</v>
      </c>
      <c r="I185" s="36">
        <f t="shared" si="24"/>
        <v>972801.95000000007</v>
      </c>
      <c r="J185" s="36">
        <f t="shared" si="24"/>
        <v>939083.31</v>
      </c>
      <c r="K185" s="48">
        <f>SUM(J185/I185)</f>
        <v>0.96533863855844448</v>
      </c>
      <c r="L185" s="69"/>
      <c r="M185" s="69"/>
      <c r="N185" s="69"/>
      <c r="O185" s="69"/>
      <c r="P185" s="69"/>
      <c r="Q185" s="69"/>
      <c r="R185" s="69"/>
      <c r="S185" s="69"/>
    </row>
    <row r="186" spans="1:19">
      <c r="A186" s="37" t="s">
        <v>39</v>
      </c>
      <c r="B186" s="38" t="s">
        <v>40</v>
      </c>
      <c r="C186" s="37"/>
      <c r="D186" s="38" t="s">
        <v>41</v>
      </c>
      <c r="E186" s="77">
        <v>55</v>
      </c>
      <c r="F186" s="38" t="s">
        <v>19</v>
      </c>
      <c r="G186" s="36">
        <f t="shared" si="24"/>
        <v>0</v>
      </c>
      <c r="H186" s="36">
        <f t="shared" si="24"/>
        <v>15664.12</v>
      </c>
      <c r="I186" s="36">
        <f t="shared" si="24"/>
        <v>15664.12</v>
      </c>
      <c r="J186" s="36">
        <f t="shared" si="24"/>
        <v>13613.71</v>
      </c>
      <c r="K186" s="48">
        <f>SUM(J186/I186)</f>
        <v>0.86910148798655773</v>
      </c>
    </row>
    <row r="187" spans="1:19">
      <c r="A187" s="37" t="s">
        <v>39</v>
      </c>
      <c r="B187" s="38" t="s">
        <v>40</v>
      </c>
      <c r="C187" s="37"/>
      <c r="D187" s="38" t="s">
        <v>41</v>
      </c>
      <c r="E187" s="77">
        <v>56</v>
      </c>
      <c r="F187" s="38" t="s">
        <v>20</v>
      </c>
      <c r="G187" s="36">
        <f t="shared" si="24"/>
        <v>228571.43</v>
      </c>
      <c r="H187" s="36">
        <f t="shared" si="24"/>
        <v>83428.570000000007</v>
      </c>
      <c r="I187" s="36">
        <f t="shared" si="24"/>
        <v>312000</v>
      </c>
      <c r="J187" s="36">
        <f t="shared" si="24"/>
        <v>312000</v>
      </c>
      <c r="K187" s="48">
        <f>SUM(J187/I187)</f>
        <v>1</v>
      </c>
    </row>
    <row r="188" spans="1:19">
      <c r="A188" s="37" t="s">
        <v>39</v>
      </c>
      <c r="B188" s="38" t="s">
        <v>40</v>
      </c>
      <c r="C188" s="37"/>
      <c r="D188" s="38" t="s">
        <v>41</v>
      </c>
      <c r="E188" s="77">
        <v>61</v>
      </c>
      <c r="F188" s="38" t="s">
        <v>21</v>
      </c>
      <c r="G188" s="36">
        <f t="shared" si="24"/>
        <v>0</v>
      </c>
      <c r="H188" s="36">
        <f t="shared" si="24"/>
        <v>0</v>
      </c>
      <c r="I188" s="36">
        <f t="shared" si="24"/>
        <v>0</v>
      </c>
      <c r="J188" s="36">
        <f t="shared" si="24"/>
        <v>0</v>
      </c>
      <c r="K188" s="48">
        <v>0</v>
      </c>
    </row>
    <row r="189" spans="1:19">
      <c r="A189" s="39"/>
      <c r="B189" s="40"/>
      <c r="C189" s="39"/>
      <c r="D189" s="40"/>
      <c r="E189" s="79">
        <v>62</v>
      </c>
      <c r="F189" s="40" t="s">
        <v>22</v>
      </c>
      <c r="G189" s="36">
        <f t="shared" si="24"/>
        <v>0</v>
      </c>
      <c r="H189" s="36">
        <f t="shared" si="24"/>
        <v>0</v>
      </c>
      <c r="I189" s="36">
        <f t="shared" si="24"/>
        <v>0</v>
      </c>
      <c r="J189" s="36">
        <f t="shared" si="24"/>
        <v>0</v>
      </c>
      <c r="K189" s="80">
        <v>0</v>
      </c>
    </row>
    <row r="190" spans="1:19" ht="13.8" thickBot="1">
      <c r="A190" s="49"/>
      <c r="B190" s="50"/>
      <c r="C190" s="49"/>
      <c r="D190" s="50"/>
      <c r="E190" s="43"/>
      <c r="F190" s="82" t="s">
        <v>23</v>
      </c>
      <c r="G190" s="83">
        <f>SUM(G184:G189)</f>
        <v>2711396</v>
      </c>
      <c r="H190" s="83">
        <f>SUM(H184:H189)</f>
        <v>139345.72999999998</v>
      </c>
      <c r="I190" s="83">
        <f>SUM(I184:I189)</f>
        <v>2850741.7300000004</v>
      </c>
      <c r="J190" s="83">
        <f>SUM(J184:J189)</f>
        <v>2811345.27</v>
      </c>
      <c r="K190" s="51">
        <f>SUM(J190/I190)</f>
        <v>0.98618027736942682</v>
      </c>
    </row>
    <row r="191" spans="1:19" ht="13.8" thickTop="1">
      <c r="A191" s="52"/>
      <c r="B191" s="53"/>
      <c r="C191" s="52"/>
      <c r="D191" s="53"/>
      <c r="E191" s="33"/>
      <c r="F191" s="30"/>
      <c r="G191" s="66"/>
      <c r="H191" s="66"/>
      <c r="I191" s="66"/>
      <c r="J191" s="66"/>
      <c r="K191" s="67"/>
    </row>
    <row r="192" spans="1:19" ht="26.4">
      <c r="A192" s="218" t="s">
        <v>42</v>
      </c>
      <c r="B192" s="219"/>
      <c r="C192" s="218"/>
      <c r="D192" s="219"/>
      <c r="E192" s="218" t="s">
        <v>7</v>
      </c>
      <c r="F192" s="219"/>
      <c r="G192" s="2" t="s">
        <v>9</v>
      </c>
      <c r="H192" s="2" t="s">
        <v>43</v>
      </c>
      <c r="I192" s="2" t="s">
        <v>11</v>
      </c>
      <c r="J192" s="2" t="s">
        <v>12</v>
      </c>
      <c r="K192" s="2" t="s">
        <v>44</v>
      </c>
    </row>
    <row r="193" spans="1:19" s="70" customFormat="1">
      <c r="A193" s="84" t="s">
        <v>57</v>
      </c>
      <c r="B193" s="85" t="s">
        <v>45</v>
      </c>
      <c r="C193" s="84"/>
      <c r="D193" s="85"/>
      <c r="E193" s="86">
        <v>51</v>
      </c>
      <c r="F193" s="85" t="s">
        <v>17</v>
      </c>
      <c r="G193" s="87">
        <f t="shared" ref="G193:J198" si="25">SUM(G48+G88+G176)</f>
        <v>1686525.14</v>
      </c>
      <c r="H193" s="87">
        <f t="shared" si="25"/>
        <v>-136249.47999999998</v>
      </c>
      <c r="I193" s="87">
        <f t="shared" si="25"/>
        <v>1550275.6600000001</v>
      </c>
      <c r="J193" s="87">
        <f t="shared" si="25"/>
        <v>1546648.25</v>
      </c>
      <c r="K193" s="88">
        <f t="shared" ref="K193:K199" si="26">SUM(J193/I193)</f>
        <v>0.99766015161458432</v>
      </c>
      <c r="L193" s="69"/>
      <c r="M193" s="69"/>
      <c r="N193" s="69"/>
      <c r="O193" s="69"/>
      <c r="P193" s="69"/>
      <c r="Q193" s="69"/>
      <c r="R193" s="69"/>
      <c r="S193" s="69"/>
    </row>
    <row r="194" spans="1:19">
      <c r="A194" s="84" t="s">
        <v>57</v>
      </c>
      <c r="B194" s="90" t="s">
        <v>45</v>
      </c>
      <c r="C194" s="89"/>
      <c r="D194" s="90"/>
      <c r="E194" s="91">
        <v>54</v>
      </c>
      <c r="F194" s="90" t="s">
        <v>18</v>
      </c>
      <c r="G194" s="87">
        <f t="shared" si="25"/>
        <v>796299.42999999993</v>
      </c>
      <c r="H194" s="87">
        <f t="shared" si="25"/>
        <v>176502.51999999996</v>
      </c>
      <c r="I194" s="87">
        <f t="shared" si="25"/>
        <v>972801.95000000007</v>
      </c>
      <c r="J194" s="87">
        <f t="shared" si="25"/>
        <v>939083.31</v>
      </c>
      <c r="K194" s="93">
        <f t="shared" si="26"/>
        <v>0.96533863855844448</v>
      </c>
    </row>
    <row r="195" spans="1:19">
      <c r="A195" s="84" t="s">
        <v>57</v>
      </c>
      <c r="B195" s="90" t="s">
        <v>45</v>
      </c>
      <c r="C195" s="89"/>
      <c r="D195" s="90"/>
      <c r="E195" s="91">
        <v>55</v>
      </c>
      <c r="F195" s="90" t="s">
        <v>19</v>
      </c>
      <c r="G195" s="87">
        <f t="shared" si="25"/>
        <v>0</v>
      </c>
      <c r="H195" s="87">
        <f t="shared" si="25"/>
        <v>15664.12</v>
      </c>
      <c r="I195" s="87">
        <f t="shared" si="25"/>
        <v>15664.12</v>
      </c>
      <c r="J195" s="87">
        <f t="shared" si="25"/>
        <v>13613.71</v>
      </c>
      <c r="K195" s="93">
        <f t="shared" si="26"/>
        <v>0.86910148798655773</v>
      </c>
    </row>
    <row r="196" spans="1:19" s="70" customFormat="1">
      <c r="A196" s="84" t="s">
        <v>57</v>
      </c>
      <c r="B196" s="90" t="s">
        <v>45</v>
      </c>
      <c r="C196" s="89"/>
      <c r="D196" s="90"/>
      <c r="E196" s="91">
        <v>56</v>
      </c>
      <c r="F196" s="90" t="s">
        <v>20</v>
      </c>
      <c r="G196" s="87">
        <f t="shared" si="25"/>
        <v>0</v>
      </c>
      <c r="H196" s="87">
        <f t="shared" si="25"/>
        <v>0</v>
      </c>
      <c r="I196" s="87">
        <f t="shared" si="25"/>
        <v>0</v>
      </c>
      <c r="J196" s="87">
        <f t="shared" si="25"/>
        <v>0</v>
      </c>
      <c r="K196" s="93">
        <v>0</v>
      </c>
      <c r="L196" s="69"/>
      <c r="M196" s="69"/>
      <c r="N196" s="69"/>
      <c r="O196" s="69"/>
      <c r="P196" s="69"/>
      <c r="Q196" s="69"/>
      <c r="R196" s="69"/>
      <c r="S196" s="69"/>
    </row>
    <row r="197" spans="1:19">
      <c r="A197" s="84" t="s">
        <v>57</v>
      </c>
      <c r="B197" s="90" t="s">
        <v>45</v>
      </c>
      <c r="C197" s="89"/>
      <c r="D197" s="90"/>
      <c r="E197" s="91">
        <v>61</v>
      </c>
      <c r="F197" s="90" t="s">
        <v>21</v>
      </c>
      <c r="G197" s="87">
        <f t="shared" si="25"/>
        <v>0</v>
      </c>
      <c r="H197" s="87">
        <f t="shared" si="25"/>
        <v>0</v>
      </c>
      <c r="I197" s="87">
        <f t="shared" si="25"/>
        <v>0</v>
      </c>
      <c r="J197" s="87">
        <f t="shared" si="25"/>
        <v>0</v>
      </c>
      <c r="K197" s="93">
        <v>0</v>
      </c>
    </row>
    <row r="198" spans="1:19">
      <c r="A198" s="84" t="s">
        <v>57</v>
      </c>
      <c r="B198" s="95" t="s">
        <v>45</v>
      </c>
      <c r="C198" s="94"/>
      <c r="D198" s="95"/>
      <c r="E198" s="96">
        <v>62</v>
      </c>
      <c r="F198" s="95" t="s">
        <v>22</v>
      </c>
      <c r="G198" s="87">
        <f t="shared" si="25"/>
        <v>0</v>
      </c>
      <c r="H198" s="87">
        <f t="shared" si="25"/>
        <v>0</v>
      </c>
      <c r="I198" s="87">
        <f t="shared" si="25"/>
        <v>0</v>
      </c>
      <c r="J198" s="87">
        <f t="shared" si="25"/>
        <v>0</v>
      </c>
      <c r="K198" s="98">
        <v>0</v>
      </c>
    </row>
    <row r="199" spans="1:19" ht="13.8" thickBot="1">
      <c r="A199" s="111"/>
      <c r="B199" s="112"/>
      <c r="C199" s="111"/>
      <c r="D199" s="112"/>
      <c r="E199" s="113"/>
      <c r="F199" s="99" t="s">
        <v>23</v>
      </c>
      <c r="G199" s="100">
        <f>SUM(G193:G198)</f>
        <v>2482824.5699999998</v>
      </c>
      <c r="H199" s="100">
        <f>SUM(H193:H198)</f>
        <v>55917.159999999982</v>
      </c>
      <c r="I199" s="100">
        <f>SUM(I193:I198)</f>
        <v>2538741.7300000004</v>
      </c>
      <c r="J199" s="100">
        <f>SUM(J193:J198)</f>
        <v>2499345.27</v>
      </c>
      <c r="K199" s="101">
        <f t="shared" si="26"/>
        <v>0.984481895289128</v>
      </c>
    </row>
    <row r="200" spans="1:19" ht="13.8" thickTop="1">
      <c r="A200" s="22"/>
      <c r="B200" s="23"/>
      <c r="C200" s="28"/>
      <c r="D200" s="23"/>
      <c r="E200" s="24"/>
      <c r="F200" s="23"/>
      <c r="K200" s="29"/>
    </row>
    <row r="201" spans="1:19">
      <c r="A201" s="84" t="s">
        <v>32</v>
      </c>
      <c r="B201" s="85" t="s">
        <v>46</v>
      </c>
      <c r="C201" s="84"/>
      <c r="D201" s="85"/>
      <c r="E201" s="86">
        <v>51</v>
      </c>
      <c r="F201" s="85" t="s">
        <v>17</v>
      </c>
      <c r="G201" s="87">
        <f t="shared" ref="G201:J206" si="27">SUM(G160)</f>
        <v>0</v>
      </c>
      <c r="H201" s="87">
        <f t="shared" si="27"/>
        <v>0</v>
      </c>
      <c r="I201" s="87">
        <f t="shared" si="27"/>
        <v>0</v>
      </c>
      <c r="J201" s="87">
        <f t="shared" si="27"/>
        <v>0</v>
      </c>
      <c r="K201" s="88">
        <v>0</v>
      </c>
    </row>
    <row r="202" spans="1:19">
      <c r="A202" s="89" t="s">
        <v>32</v>
      </c>
      <c r="B202" s="90" t="s">
        <v>46</v>
      </c>
      <c r="C202" s="89"/>
      <c r="D202" s="90"/>
      <c r="E202" s="91">
        <v>54</v>
      </c>
      <c r="F202" s="90" t="s">
        <v>18</v>
      </c>
      <c r="G202" s="87">
        <f t="shared" si="27"/>
        <v>0</v>
      </c>
      <c r="H202" s="87">
        <f t="shared" si="27"/>
        <v>0</v>
      </c>
      <c r="I202" s="87">
        <f t="shared" si="27"/>
        <v>0</v>
      </c>
      <c r="J202" s="87">
        <f t="shared" si="27"/>
        <v>0</v>
      </c>
      <c r="K202" s="93">
        <v>0</v>
      </c>
    </row>
    <row r="203" spans="1:19">
      <c r="A203" s="89" t="s">
        <v>32</v>
      </c>
      <c r="B203" s="90" t="s">
        <v>46</v>
      </c>
      <c r="C203" s="89"/>
      <c r="D203" s="90"/>
      <c r="E203" s="91">
        <v>55</v>
      </c>
      <c r="F203" s="90" t="s">
        <v>19</v>
      </c>
      <c r="G203" s="87">
        <f t="shared" si="27"/>
        <v>0</v>
      </c>
      <c r="H203" s="87">
        <f t="shared" si="27"/>
        <v>0</v>
      </c>
      <c r="I203" s="87">
        <f t="shared" si="27"/>
        <v>0</v>
      </c>
      <c r="J203" s="87">
        <f t="shared" si="27"/>
        <v>0</v>
      </c>
      <c r="K203" s="93">
        <v>0</v>
      </c>
    </row>
    <row r="204" spans="1:19" s="70" customFormat="1">
      <c r="A204" s="89" t="s">
        <v>32</v>
      </c>
      <c r="B204" s="90" t="s">
        <v>46</v>
      </c>
      <c r="C204" s="89"/>
      <c r="D204" s="90"/>
      <c r="E204" s="91">
        <v>56</v>
      </c>
      <c r="F204" s="90" t="s">
        <v>20</v>
      </c>
      <c r="G204" s="87">
        <f t="shared" si="27"/>
        <v>0</v>
      </c>
      <c r="H204" s="87">
        <f t="shared" si="27"/>
        <v>0</v>
      </c>
      <c r="I204" s="87">
        <f t="shared" si="27"/>
        <v>0</v>
      </c>
      <c r="J204" s="87">
        <f t="shared" si="27"/>
        <v>0</v>
      </c>
      <c r="K204" s="93">
        <v>0</v>
      </c>
      <c r="L204" s="69"/>
      <c r="M204" s="69"/>
      <c r="N204" s="69"/>
      <c r="O204" s="69"/>
      <c r="P204" s="69"/>
      <c r="Q204" s="69"/>
      <c r="R204" s="69"/>
      <c r="S204" s="69"/>
    </row>
    <row r="205" spans="1:19">
      <c r="A205" s="89" t="s">
        <v>32</v>
      </c>
      <c r="B205" s="90" t="s">
        <v>46</v>
      </c>
      <c r="C205" s="89"/>
      <c r="D205" s="90"/>
      <c r="E205" s="91">
        <v>61</v>
      </c>
      <c r="F205" s="90" t="s">
        <v>21</v>
      </c>
      <c r="G205" s="87">
        <f t="shared" si="27"/>
        <v>0</v>
      </c>
      <c r="H205" s="87">
        <f t="shared" si="27"/>
        <v>0</v>
      </c>
      <c r="I205" s="87">
        <f t="shared" si="27"/>
        <v>0</v>
      </c>
      <c r="J205" s="87">
        <f t="shared" si="27"/>
        <v>0</v>
      </c>
      <c r="K205" s="93">
        <v>0</v>
      </c>
    </row>
    <row r="206" spans="1:19">
      <c r="A206" s="94" t="s">
        <v>32</v>
      </c>
      <c r="B206" s="95" t="s">
        <v>46</v>
      </c>
      <c r="C206" s="94"/>
      <c r="D206" s="95"/>
      <c r="E206" s="96">
        <v>62</v>
      </c>
      <c r="F206" s="95" t="s">
        <v>22</v>
      </c>
      <c r="G206" s="87">
        <f t="shared" si="27"/>
        <v>0</v>
      </c>
      <c r="H206" s="87">
        <f t="shared" si="27"/>
        <v>0</v>
      </c>
      <c r="I206" s="87">
        <f t="shared" si="27"/>
        <v>0</v>
      </c>
      <c r="J206" s="87">
        <f t="shared" si="27"/>
        <v>0</v>
      </c>
      <c r="K206" s="98">
        <v>0</v>
      </c>
    </row>
    <row r="207" spans="1:19" ht="13.8" thickBot="1">
      <c r="A207" s="111"/>
      <c r="B207" s="112"/>
      <c r="C207" s="111"/>
      <c r="D207" s="112"/>
      <c r="E207" s="113"/>
      <c r="F207" s="99" t="s">
        <v>23</v>
      </c>
      <c r="G207" s="100">
        <f>SUM(G201:G206)</f>
        <v>0</v>
      </c>
      <c r="H207" s="100">
        <f>SUM(H201:H206)</f>
        <v>0</v>
      </c>
      <c r="I207" s="100">
        <f>SUM(I201:I206)</f>
        <v>0</v>
      </c>
      <c r="J207" s="100">
        <f>SUM(J201:J206)</f>
        <v>0</v>
      </c>
      <c r="K207" s="101">
        <v>0</v>
      </c>
    </row>
    <row r="208" spans="1:19" ht="13.8" thickTop="1">
      <c r="A208" s="22"/>
      <c r="B208" s="23"/>
      <c r="C208" s="22"/>
      <c r="D208" s="23"/>
      <c r="E208" s="24"/>
      <c r="F208" s="23"/>
      <c r="K208" s="29"/>
    </row>
    <row r="209" spans="1:11">
      <c r="A209" s="45" t="s">
        <v>30</v>
      </c>
      <c r="B209" s="46" t="s">
        <v>47</v>
      </c>
      <c r="C209" s="45"/>
      <c r="D209" s="46"/>
      <c r="E209" s="86">
        <v>51</v>
      </c>
      <c r="F209" s="85" t="s">
        <v>17</v>
      </c>
      <c r="G209" s="10">
        <v>0</v>
      </c>
      <c r="H209" s="10">
        <v>0</v>
      </c>
      <c r="I209" s="10">
        <v>0</v>
      </c>
      <c r="J209" s="10">
        <v>0</v>
      </c>
      <c r="K209" s="93">
        <v>0</v>
      </c>
    </row>
    <row r="210" spans="1:11">
      <c r="A210" s="45" t="s">
        <v>32</v>
      </c>
      <c r="B210" s="46" t="s">
        <v>47</v>
      </c>
      <c r="C210" s="45"/>
      <c r="D210" s="46"/>
      <c r="E210" s="91">
        <v>54</v>
      </c>
      <c r="F210" s="90" t="s">
        <v>18</v>
      </c>
      <c r="G210" s="10">
        <v>0</v>
      </c>
      <c r="H210" s="10">
        <v>0</v>
      </c>
      <c r="I210" s="10">
        <v>0</v>
      </c>
      <c r="J210" s="10">
        <v>0</v>
      </c>
      <c r="K210" s="93">
        <v>0</v>
      </c>
    </row>
    <row r="211" spans="1:11">
      <c r="A211" s="45" t="s">
        <v>49</v>
      </c>
      <c r="B211" s="46" t="s">
        <v>47</v>
      </c>
      <c r="C211" s="45"/>
      <c r="D211" s="46"/>
      <c r="E211" s="91">
        <v>55</v>
      </c>
      <c r="F211" s="90" t="s">
        <v>19</v>
      </c>
      <c r="G211" s="10">
        <v>0</v>
      </c>
      <c r="H211" s="10">
        <v>0</v>
      </c>
      <c r="I211" s="10">
        <v>0</v>
      </c>
      <c r="J211" s="10">
        <v>0</v>
      </c>
      <c r="K211" s="93">
        <v>0</v>
      </c>
    </row>
    <row r="212" spans="1:11">
      <c r="A212" s="45" t="s">
        <v>55</v>
      </c>
      <c r="B212" s="46" t="s">
        <v>47</v>
      </c>
      <c r="C212" s="45"/>
      <c r="D212" s="46"/>
      <c r="E212" s="91">
        <v>56</v>
      </c>
      <c r="F212" s="90" t="s">
        <v>20</v>
      </c>
      <c r="G212" s="15">
        <f>SUM(G115)</f>
        <v>228571.43</v>
      </c>
      <c r="H212" s="15">
        <f>SUM(H115)</f>
        <v>83428.570000000007</v>
      </c>
      <c r="I212" s="15">
        <f>SUM(I115)</f>
        <v>312000</v>
      </c>
      <c r="J212" s="15">
        <f>SUM(J115)</f>
        <v>312000</v>
      </c>
      <c r="K212" s="93">
        <v>0</v>
      </c>
    </row>
    <row r="213" spans="1:11">
      <c r="A213" s="45" t="s">
        <v>58</v>
      </c>
      <c r="B213" s="46" t="s">
        <v>47</v>
      </c>
      <c r="C213" s="45"/>
      <c r="D213" s="46"/>
      <c r="E213" s="91">
        <v>61</v>
      </c>
      <c r="F213" s="90" t="s">
        <v>21</v>
      </c>
      <c r="G213" s="10">
        <v>0</v>
      </c>
      <c r="H213" s="10">
        <v>0</v>
      </c>
      <c r="I213" s="10">
        <v>0</v>
      </c>
      <c r="J213" s="10">
        <v>0</v>
      </c>
      <c r="K213" s="93">
        <v>0</v>
      </c>
    </row>
    <row r="214" spans="1:11">
      <c r="A214" s="45" t="s">
        <v>59</v>
      </c>
      <c r="B214" s="46" t="s">
        <v>47</v>
      </c>
      <c r="C214" s="45"/>
      <c r="D214" s="46"/>
      <c r="E214" s="96">
        <v>62</v>
      </c>
      <c r="F214" s="95" t="s">
        <v>22</v>
      </c>
      <c r="G214" s="10">
        <v>0</v>
      </c>
      <c r="H214" s="10">
        <v>0</v>
      </c>
      <c r="I214" s="10">
        <v>0</v>
      </c>
      <c r="J214" s="10">
        <v>0</v>
      </c>
      <c r="K214" s="93">
        <v>0</v>
      </c>
    </row>
    <row r="215" spans="1:11" ht="13.8" thickBot="1">
      <c r="A215" s="108"/>
      <c r="B215" s="109"/>
      <c r="C215" s="108"/>
      <c r="D215" s="109"/>
      <c r="E215" s="25"/>
      <c r="F215" s="102" t="s">
        <v>23</v>
      </c>
      <c r="G215" s="26">
        <f>SUM(G209:G214)</f>
        <v>228571.43</v>
      </c>
      <c r="H215" s="26">
        <f>SUM(H209:H214)</f>
        <v>83428.570000000007</v>
      </c>
      <c r="I215" s="26">
        <f>SUM(I209:I214)</f>
        <v>312000</v>
      </c>
      <c r="J215" s="26">
        <f>SUM(J209:J214)</f>
        <v>312000</v>
      </c>
      <c r="K215" s="118">
        <f>SUM(K209:K214)</f>
        <v>0</v>
      </c>
    </row>
    <row r="216" spans="1:11" ht="13.8" thickTop="1">
      <c r="A216" s="22"/>
      <c r="B216" s="23"/>
      <c r="C216" s="22"/>
      <c r="D216" s="23"/>
      <c r="E216" s="24"/>
      <c r="F216" s="23"/>
      <c r="K216" s="29"/>
    </row>
    <row r="217" spans="1:11">
      <c r="A217" s="34" t="s">
        <v>39</v>
      </c>
      <c r="B217" s="35" t="s">
        <v>48</v>
      </c>
      <c r="C217" s="34"/>
      <c r="D217" s="35"/>
      <c r="E217" s="76">
        <v>51</v>
      </c>
      <c r="F217" s="35" t="s">
        <v>17</v>
      </c>
      <c r="G217" s="36">
        <f>SUM(G193+G201+G209)</f>
        <v>1686525.14</v>
      </c>
      <c r="H217" s="36">
        <f>SUM(H193+H201+H209)</f>
        <v>-136249.47999999998</v>
      </c>
      <c r="I217" s="36">
        <f>SUM(I193+I201+I209)</f>
        <v>1550275.6600000001</v>
      </c>
      <c r="J217" s="36">
        <f>SUM(J193+J201+J209)</f>
        <v>1546648.25</v>
      </c>
      <c r="K217" s="62">
        <f>SUM(J217/I217)</f>
        <v>0.99766015161458432</v>
      </c>
    </row>
    <row r="218" spans="1:11">
      <c r="A218" s="37" t="s">
        <v>39</v>
      </c>
      <c r="B218" s="38" t="s">
        <v>48</v>
      </c>
      <c r="C218" s="37"/>
      <c r="D218" s="38"/>
      <c r="E218" s="77">
        <v>54</v>
      </c>
      <c r="F218" s="38" t="s">
        <v>18</v>
      </c>
      <c r="G218" s="36">
        <f t="shared" ref="G218:J222" si="28">SUM(G194+G202+G210)</f>
        <v>796299.42999999993</v>
      </c>
      <c r="H218" s="36">
        <f t="shared" si="28"/>
        <v>176502.51999999996</v>
      </c>
      <c r="I218" s="36">
        <f t="shared" si="28"/>
        <v>972801.95000000007</v>
      </c>
      <c r="J218" s="36">
        <f t="shared" si="28"/>
        <v>939083.31</v>
      </c>
      <c r="K218" s="48">
        <f>SUM(J218/I218)</f>
        <v>0.96533863855844448</v>
      </c>
    </row>
    <row r="219" spans="1:11">
      <c r="A219" s="37" t="s">
        <v>39</v>
      </c>
      <c r="B219" s="38" t="s">
        <v>48</v>
      </c>
      <c r="C219" s="37"/>
      <c r="D219" s="38"/>
      <c r="E219" s="77">
        <v>55</v>
      </c>
      <c r="F219" s="38" t="s">
        <v>19</v>
      </c>
      <c r="G219" s="36">
        <f t="shared" si="28"/>
        <v>0</v>
      </c>
      <c r="H219" s="36">
        <f t="shared" si="28"/>
        <v>15664.12</v>
      </c>
      <c r="I219" s="36">
        <f t="shared" si="28"/>
        <v>15664.12</v>
      </c>
      <c r="J219" s="36">
        <f t="shared" si="28"/>
        <v>13613.71</v>
      </c>
      <c r="K219" s="48">
        <f>SUM(J219/I219)</f>
        <v>0.86910148798655773</v>
      </c>
    </row>
    <row r="220" spans="1:11">
      <c r="A220" s="37" t="s">
        <v>39</v>
      </c>
      <c r="B220" s="38" t="s">
        <v>48</v>
      </c>
      <c r="C220" s="37"/>
      <c r="D220" s="38"/>
      <c r="E220" s="77">
        <v>56</v>
      </c>
      <c r="F220" s="38" t="s">
        <v>20</v>
      </c>
      <c r="G220" s="36">
        <f t="shared" si="28"/>
        <v>228571.43</v>
      </c>
      <c r="H220" s="36">
        <f t="shared" si="28"/>
        <v>83428.570000000007</v>
      </c>
      <c r="I220" s="36">
        <f t="shared" si="28"/>
        <v>312000</v>
      </c>
      <c r="J220" s="36">
        <f t="shared" si="28"/>
        <v>312000</v>
      </c>
      <c r="K220" s="48">
        <f>SUM(J220/I220)</f>
        <v>1</v>
      </c>
    </row>
    <row r="221" spans="1:11">
      <c r="A221" s="37" t="s">
        <v>39</v>
      </c>
      <c r="B221" s="38" t="s">
        <v>48</v>
      </c>
      <c r="C221" s="37"/>
      <c r="D221" s="38"/>
      <c r="E221" s="77">
        <v>61</v>
      </c>
      <c r="F221" s="38" t="s">
        <v>21</v>
      </c>
      <c r="G221" s="36">
        <f t="shared" si="28"/>
        <v>0</v>
      </c>
      <c r="H221" s="36">
        <f t="shared" si="28"/>
        <v>0</v>
      </c>
      <c r="I221" s="36">
        <f t="shared" si="28"/>
        <v>0</v>
      </c>
      <c r="J221" s="36">
        <f t="shared" si="28"/>
        <v>0</v>
      </c>
      <c r="K221" s="48">
        <f>SUM(+K208)</f>
        <v>0</v>
      </c>
    </row>
    <row r="222" spans="1:11">
      <c r="A222" s="39" t="s">
        <v>39</v>
      </c>
      <c r="B222" s="40" t="s">
        <v>48</v>
      </c>
      <c r="C222" s="39"/>
      <c r="D222" s="40"/>
      <c r="E222" s="79">
        <v>62</v>
      </c>
      <c r="F222" s="40" t="s">
        <v>22</v>
      </c>
      <c r="G222" s="36">
        <f t="shared" si="28"/>
        <v>0</v>
      </c>
      <c r="H222" s="36">
        <f t="shared" si="28"/>
        <v>0</v>
      </c>
      <c r="I222" s="36">
        <f t="shared" si="28"/>
        <v>0</v>
      </c>
      <c r="J222" s="36">
        <f t="shared" si="28"/>
        <v>0</v>
      </c>
      <c r="K222" s="80">
        <f>SUM(+K209)</f>
        <v>0</v>
      </c>
    </row>
    <row r="223" spans="1:11" ht="13.8" thickBot="1">
      <c r="A223" s="49"/>
      <c r="B223" s="50"/>
      <c r="C223" s="49"/>
      <c r="D223" s="50"/>
      <c r="E223" s="43"/>
      <c r="F223" s="82" t="s">
        <v>23</v>
      </c>
      <c r="G223" s="83">
        <f>SUM(G217:G222)</f>
        <v>2711396</v>
      </c>
      <c r="H223" s="83">
        <f>SUM(H217:H222)</f>
        <v>139345.72999999998</v>
      </c>
      <c r="I223" s="83">
        <f>SUM(I217:I222)</f>
        <v>2850741.7300000004</v>
      </c>
      <c r="J223" s="83">
        <f>SUM(J217:J222)</f>
        <v>2811345.27</v>
      </c>
      <c r="K223" s="51">
        <f>SUM(J223/I223)</f>
        <v>0.98618027736942682</v>
      </c>
    </row>
    <row r="224" spans="1:11" ht="13.8" thickTop="1">
      <c r="A224" s="52"/>
      <c r="B224" s="53"/>
      <c r="C224" s="53"/>
      <c r="D224" s="53"/>
      <c r="E224" s="54"/>
      <c r="F224" s="53"/>
      <c r="G224" s="55"/>
      <c r="H224" s="55"/>
      <c r="I224" s="55"/>
      <c r="J224" s="55"/>
      <c r="K224" s="68"/>
    </row>
    <row r="225" spans="1:11">
      <c r="A225" s="52"/>
      <c r="B225" s="53"/>
      <c r="C225" s="53"/>
      <c r="D225" s="53"/>
      <c r="E225" s="54"/>
      <c r="F225" s="53"/>
      <c r="G225" s="55"/>
      <c r="H225" s="55"/>
      <c r="I225" s="55"/>
      <c r="J225" s="55"/>
      <c r="K225" s="68"/>
    </row>
    <row r="226" spans="1:11">
      <c r="A226" s="52"/>
      <c r="B226" s="53"/>
      <c r="C226" s="53"/>
      <c r="D226" s="53"/>
      <c r="E226" s="54"/>
      <c r="F226" s="53"/>
      <c r="G226" s="55"/>
      <c r="H226" s="55"/>
      <c r="I226" s="55"/>
      <c r="J226" s="55"/>
      <c r="K226" s="68"/>
    </row>
    <row r="227" spans="1:11">
      <c r="A227" s="52"/>
      <c r="B227" s="53"/>
      <c r="C227" s="53"/>
      <c r="D227" s="53"/>
      <c r="E227" s="54"/>
      <c r="F227" s="53"/>
      <c r="G227" s="55"/>
      <c r="H227" s="55"/>
      <c r="I227" s="55"/>
      <c r="J227" s="55"/>
      <c r="K227" s="68"/>
    </row>
    <row r="228" spans="1:11">
      <c r="A228" s="52"/>
      <c r="B228" s="53"/>
      <c r="C228" s="53"/>
      <c r="D228" s="53"/>
      <c r="E228" s="54"/>
      <c r="F228" s="53"/>
      <c r="G228" s="55"/>
      <c r="H228" s="55"/>
      <c r="I228" s="55"/>
      <c r="J228" s="55"/>
      <c r="K228" s="68"/>
    </row>
    <row r="229" spans="1:11">
      <c r="A229" s="52"/>
      <c r="B229" s="53"/>
      <c r="C229" s="53"/>
      <c r="D229" s="53"/>
      <c r="E229" s="54"/>
      <c r="F229" s="53"/>
      <c r="G229" s="55"/>
      <c r="H229" s="55"/>
      <c r="I229" s="55"/>
      <c r="J229" s="55"/>
      <c r="K229" s="68"/>
    </row>
    <row r="230" spans="1:11">
      <c r="A230" s="52"/>
      <c r="B230" s="53"/>
      <c r="C230" s="53"/>
      <c r="D230" s="53"/>
      <c r="E230" s="54"/>
      <c r="F230" s="53"/>
      <c r="G230" s="55"/>
      <c r="H230" s="55"/>
      <c r="I230" s="55"/>
      <c r="J230" s="55"/>
      <c r="K230" s="68"/>
    </row>
    <row r="231" spans="1:11">
      <c r="A231" s="52"/>
      <c r="B231" s="53"/>
      <c r="C231" s="53"/>
      <c r="D231" s="53"/>
      <c r="E231" s="54"/>
      <c r="F231" s="53"/>
      <c r="G231" s="55"/>
      <c r="H231" s="55"/>
      <c r="I231" s="55"/>
      <c r="J231" s="55"/>
      <c r="K231" s="68"/>
    </row>
    <row r="232" spans="1:11">
      <c r="A232" s="52"/>
      <c r="B232" s="53"/>
      <c r="C232" s="53"/>
      <c r="D232" s="53"/>
      <c r="E232" s="54"/>
      <c r="F232" s="53"/>
      <c r="G232" s="55"/>
      <c r="H232" s="55"/>
      <c r="I232" s="55"/>
      <c r="J232" s="55"/>
      <c r="K232" s="68"/>
    </row>
    <row r="233" spans="1:11">
      <c r="A233" s="52"/>
      <c r="B233" s="53"/>
      <c r="C233" s="53"/>
      <c r="D233" s="53"/>
      <c r="E233" s="54"/>
      <c r="F233" s="53"/>
      <c r="G233" s="55"/>
      <c r="H233" s="55"/>
      <c r="I233" s="55"/>
      <c r="J233" s="55"/>
      <c r="K233" s="68"/>
    </row>
    <row r="234" spans="1:11">
      <c r="A234" s="52"/>
      <c r="B234" s="53"/>
      <c r="C234" s="53"/>
      <c r="D234" s="53"/>
      <c r="E234" s="54"/>
      <c r="F234" s="53"/>
      <c r="G234" s="55"/>
      <c r="H234" s="55"/>
      <c r="I234" s="55"/>
      <c r="J234" s="55"/>
      <c r="K234" s="68"/>
    </row>
    <row r="235" spans="1:11">
      <c r="A235" s="52"/>
      <c r="B235" s="53"/>
      <c r="C235" s="53"/>
      <c r="D235" s="53"/>
      <c r="E235" s="54"/>
      <c r="F235" s="53"/>
      <c r="G235" s="55"/>
      <c r="H235" s="55"/>
      <c r="I235" s="55"/>
      <c r="J235" s="55"/>
      <c r="K235" s="68"/>
    </row>
    <row r="236" spans="1:11">
      <c r="A236" s="52"/>
      <c r="B236" s="53"/>
      <c r="C236" s="53"/>
      <c r="D236" s="53"/>
      <c r="E236" s="54"/>
      <c r="F236" s="53"/>
      <c r="G236" s="55"/>
      <c r="H236" s="55"/>
      <c r="I236" s="55"/>
      <c r="J236" s="55"/>
      <c r="K236" s="68"/>
    </row>
    <row r="237" spans="1:11">
      <c r="A237" s="52"/>
      <c r="B237" s="53"/>
      <c r="C237" s="53"/>
      <c r="D237" s="53"/>
      <c r="E237" s="54"/>
      <c r="F237" s="53"/>
      <c r="G237" s="55"/>
      <c r="H237" s="55"/>
      <c r="I237" s="55"/>
      <c r="J237" s="55"/>
      <c r="K237" s="68"/>
    </row>
    <row r="238" spans="1:11">
      <c r="A238" s="52"/>
      <c r="B238" s="53"/>
      <c r="C238" s="53"/>
      <c r="D238" s="53"/>
      <c r="E238" s="54"/>
      <c r="F238" s="53"/>
      <c r="G238" s="55"/>
      <c r="H238" s="55"/>
      <c r="I238" s="55"/>
      <c r="J238" s="55"/>
      <c r="K238" s="68"/>
    </row>
    <row r="239" spans="1:11">
      <c r="A239" s="52"/>
      <c r="B239" s="53"/>
      <c r="C239" s="53"/>
      <c r="D239" s="53"/>
      <c r="E239" s="54"/>
      <c r="F239" s="53"/>
      <c r="G239" s="55"/>
      <c r="H239" s="55"/>
      <c r="I239" s="55"/>
      <c r="J239" s="55"/>
      <c r="K239" s="68"/>
    </row>
    <row r="240" spans="1:11">
      <c r="A240" s="52"/>
      <c r="B240" s="53"/>
      <c r="C240" s="53"/>
      <c r="D240" s="53"/>
      <c r="E240" s="54"/>
      <c r="F240" s="53"/>
      <c r="G240" s="55"/>
      <c r="H240" s="55"/>
      <c r="I240" s="55"/>
      <c r="J240" s="55"/>
      <c r="K240" s="68"/>
    </row>
    <row r="241" spans="1:11">
      <c r="A241" s="52"/>
      <c r="B241" s="53"/>
      <c r="C241" s="53"/>
      <c r="D241" s="53"/>
      <c r="E241" s="54"/>
      <c r="F241" s="53"/>
      <c r="G241" s="55"/>
      <c r="H241" s="55"/>
      <c r="I241" s="55"/>
      <c r="J241" s="55"/>
      <c r="K241" s="68"/>
    </row>
    <row r="242" spans="1:11">
      <c r="A242" s="52"/>
      <c r="B242" s="53"/>
      <c r="C242" s="53"/>
      <c r="D242" s="53"/>
      <c r="E242" s="54"/>
      <c r="F242" s="53"/>
      <c r="G242" s="55"/>
      <c r="H242" s="55"/>
      <c r="I242" s="55"/>
      <c r="J242" s="55"/>
      <c r="K242" s="68"/>
    </row>
    <row r="243" spans="1:11">
      <c r="A243" s="22"/>
      <c r="B243" s="23"/>
      <c r="C243" s="23"/>
      <c r="D243" s="23"/>
      <c r="E243" s="24"/>
      <c r="F243" s="23"/>
    </row>
    <row r="244" spans="1:11">
      <c r="A244" s="22"/>
      <c r="B244" s="23"/>
      <c r="C244" s="23"/>
      <c r="D244" s="23"/>
      <c r="E244" s="24"/>
      <c r="F244" s="23"/>
    </row>
    <row r="245" spans="1:11">
      <c r="A245" s="22"/>
      <c r="B245" s="23"/>
      <c r="C245" s="23"/>
      <c r="D245" s="23"/>
      <c r="E245" s="24"/>
      <c r="F245" s="23"/>
    </row>
    <row r="246" spans="1:11">
      <c r="A246" s="22"/>
      <c r="B246" s="23"/>
      <c r="C246" s="23"/>
      <c r="D246" s="23"/>
      <c r="E246" s="24"/>
      <c r="F246" s="23"/>
    </row>
    <row r="247" spans="1:11">
      <c r="A247" s="22"/>
      <c r="B247" s="23"/>
      <c r="C247" s="23"/>
      <c r="D247" s="23"/>
      <c r="E247" s="24"/>
      <c r="F247" s="23"/>
    </row>
    <row r="248" spans="1:11">
      <c r="A248" s="22"/>
      <c r="B248" s="23"/>
      <c r="C248" s="23"/>
      <c r="D248" s="23"/>
      <c r="E248" s="24"/>
      <c r="F248" s="23"/>
    </row>
    <row r="249" spans="1:11">
      <c r="A249" s="22"/>
      <c r="B249" s="23"/>
      <c r="C249" s="23"/>
      <c r="D249" s="23"/>
      <c r="E249" s="24"/>
      <c r="F249" s="23"/>
    </row>
    <row r="250" spans="1:11">
      <c r="A250" s="22"/>
      <c r="B250" s="23"/>
      <c r="C250" s="23"/>
      <c r="D250" s="23"/>
      <c r="E250" s="24"/>
      <c r="F250" s="23"/>
    </row>
    <row r="251" spans="1:11">
      <c r="A251" s="22"/>
      <c r="B251" s="23"/>
      <c r="C251" s="23"/>
      <c r="D251" s="23"/>
      <c r="E251" s="24"/>
      <c r="F251" s="23"/>
    </row>
    <row r="252" spans="1:11">
      <c r="A252" s="22"/>
      <c r="B252" s="23"/>
      <c r="C252" s="23"/>
      <c r="D252" s="23"/>
      <c r="E252" s="24"/>
      <c r="F252" s="23"/>
    </row>
    <row r="253" spans="1:11">
      <c r="A253" s="22"/>
      <c r="B253" s="23"/>
      <c r="C253" s="23"/>
      <c r="D253" s="23"/>
      <c r="E253" s="24"/>
      <c r="F253" s="23"/>
    </row>
    <row r="254" spans="1:11">
      <c r="A254" s="22"/>
      <c r="B254" s="23"/>
      <c r="C254" s="23"/>
      <c r="D254" s="23"/>
      <c r="E254" s="24"/>
      <c r="F254" s="23"/>
    </row>
    <row r="255" spans="1:11">
      <c r="A255" s="22"/>
      <c r="B255" s="23"/>
      <c r="C255" s="23"/>
      <c r="D255" s="23"/>
      <c r="E255" s="24"/>
      <c r="F255" s="23"/>
    </row>
    <row r="256" spans="1:11">
      <c r="A256" s="22"/>
      <c r="B256" s="23"/>
      <c r="C256" s="23"/>
      <c r="D256" s="23"/>
      <c r="E256" s="24"/>
      <c r="F256" s="23"/>
    </row>
    <row r="257" spans="1:6">
      <c r="A257" s="22"/>
      <c r="B257" s="23"/>
      <c r="C257" s="23"/>
      <c r="D257" s="23"/>
      <c r="E257" s="24"/>
      <c r="F257" s="23"/>
    </row>
    <row r="258" spans="1:6">
      <c r="A258" s="22"/>
      <c r="B258" s="23"/>
      <c r="C258" s="23"/>
      <c r="D258" s="23"/>
      <c r="E258" s="24"/>
      <c r="F258" s="23"/>
    </row>
    <row r="259" spans="1:6">
      <c r="A259" s="22"/>
      <c r="B259" s="23"/>
      <c r="C259" s="23"/>
      <c r="D259" s="23"/>
      <c r="E259" s="24"/>
      <c r="F259" s="23"/>
    </row>
    <row r="260" spans="1:6">
      <c r="A260" s="22"/>
      <c r="B260" s="23"/>
      <c r="C260" s="23"/>
      <c r="D260" s="23"/>
      <c r="E260" s="24"/>
      <c r="F260" s="23"/>
    </row>
    <row r="261" spans="1:6">
      <c r="A261" s="22"/>
      <c r="B261" s="23"/>
      <c r="C261" s="23"/>
      <c r="D261" s="23"/>
      <c r="E261" s="24"/>
      <c r="F261" s="23"/>
    </row>
    <row r="262" spans="1:6">
      <c r="A262" s="22"/>
      <c r="B262" s="23"/>
      <c r="C262" s="23"/>
      <c r="D262" s="23"/>
      <c r="E262" s="24"/>
      <c r="F262" s="23"/>
    </row>
    <row r="263" spans="1:6">
      <c r="A263" s="22"/>
      <c r="B263" s="23"/>
      <c r="C263" s="23"/>
      <c r="D263" s="23"/>
      <c r="E263" s="24"/>
      <c r="F263" s="23"/>
    </row>
    <row r="264" spans="1:6">
      <c r="A264" s="22"/>
      <c r="B264" s="23"/>
      <c r="C264" s="23"/>
      <c r="D264" s="23"/>
      <c r="E264" s="24"/>
      <c r="F264" s="23"/>
    </row>
    <row r="265" spans="1:6">
      <c r="A265" s="22"/>
      <c r="B265" s="23"/>
      <c r="C265" s="23"/>
      <c r="D265" s="23"/>
      <c r="E265" s="24"/>
      <c r="F265" s="23"/>
    </row>
    <row r="266" spans="1:6">
      <c r="A266" s="22"/>
      <c r="B266" s="23"/>
      <c r="C266" s="23"/>
      <c r="D266" s="23"/>
      <c r="E266" s="24"/>
      <c r="F266" s="23"/>
    </row>
    <row r="267" spans="1:6">
      <c r="A267" s="22"/>
      <c r="B267" s="23"/>
      <c r="C267" s="23"/>
      <c r="D267" s="23"/>
      <c r="E267" s="24"/>
      <c r="F267" s="23"/>
    </row>
    <row r="268" spans="1:6">
      <c r="A268" s="22"/>
      <c r="B268" s="23"/>
      <c r="C268" s="23"/>
      <c r="D268" s="23"/>
      <c r="E268" s="24"/>
      <c r="F268" s="23"/>
    </row>
    <row r="269" spans="1:6">
      <c r="A269" s="22"/>
      <c r="B269" s="23"/>
      <c r="C269" s="23"/>
      <c r="D269" s="23"/>
      <c r="E269" s="24"/>
      <c r="F269" s="23"/>
    </row>
    <row r="270" spans="1:6">
      <c r="A270" s="22"/>
      <c r="B270" s="23"/>
      <c r="C270" s="23"/>
      <c r="D270" s="23"/>
      <c r="E270" s="24"/>
      <c r="F270" s="23"/>
    </row>
    <row r="271" spans="1:6">
      <c r="A271" s="22"/>
      <c r="B271" s="23"/>
      <c r="C271" s="23"/>
      <c r="D271" s="23"/>
      <c r="E271" s="24"/>
      <c r="F271" s="23"/>
    </row>
    <row r="272" spans="1:6">
      <c r="A272" s="22"/>
      <c r="B272" s="23"/>
      <c r="C272" s="23"/>
      <c r="D272" s="23"/>
      <c r="E272" s="24"/>
      <c r="F272" s="23"/>
    </row>
    <row r="273" spans="1:6">
      <c r="A273" s="22"/>
      <c r="B273" s="23"/>
      <c r="C273" s="23"/>
      <c r="D273" s="23"/>
      <c r="E273" s="24"/>
      <c r="F273" s="23"/>
    </row>
    <row r="274" spans="1:6">
      <c r="A274" s="22"/>
      <c r="B274" s="23"/>
      <c r="C274" s="23"/>
      <c r="D274" s="23"/>
      <c r="E274" s="24"/>
      <c r="F274" s="23"/>
    </row>
    <row r="275" spans="1:6">
      <c r="A275" s="22"/>
      <c r="B275" s="23"/>
      <c r="C275" s="23"/>
      <c r="D275" s="23"/>
      <c r="E275" s="24"/>
      <c r="F275" s="23"/>
    </row>
    <row r="276" spans="1:6">
      <c r="A276" s="22"/>
      <c r="B276" s="23"/>
      <c r="C276" s="23"/>
      <c r="D276" s="23"/>
      <c r="E276" s="24"/>
      <c r="F276" s="23"/>
    </row>
    <row r="277" spans="1:6">
      <c r="A277" s="22"/>
      <c r="B277" s="23"/>
      <c r="C277" s="23"/>
      <c r="D277" s="23"/>
      <c r="E277" s="24"/>
      <c r="F277" s="23"/>
    </row>
    <row r="278" spans="1:6">
      <c r="A278" s="22"/>
      <c r="B278" s="23"/>
      <c r="C278" s="23"/>
      <c r="D278" s="23"/>
      <c r="E278" s="24"/>
      <c r="F278" s="23"/>
    </row>
    <row r="279" spans="1:6">
      <c r="A279" s="22"/>
      <c r="B279" s="23"/>
      <c r="C279" s="23"/>
      <c r="D279" s="23"/>
      <c r="E279" s="24"/>
      <c r="F279" s="23"/>
    </row>
    <row r="280" spans="1:6">
      <c r="A280" s="22"/>
      <c r="B280" s="23"/>
      <c r="C280" s="23"/>
      <c r="D280" s="23"/>
      <c r="E280" s="24"/>
      <c r="F280" s="23"/>
    </row>
    <row r="281" spans="1:6">
      <c r="A281" s="22"/>
      <c r="B281" s="23"/>
      <c r="C281" s="23"/>
      <c r="D281" s="23"/>
      <c r="E281" s="24"/>
      <c r="F281" s="23"/>
    </row>
    <row r="282" spans="1:6">
      <c r="A282" s="22"/>
      <c r="B282" s="23"/>
      <c r="C282" s="23"/>
      <c r="D282" s="23"/>
      <c r="E282" s="24"/>
      <c r="F282" s="23"/>
    </row>
    <row r="283" spans="1:6">
      <c r="A283" s="22"/>
      <c r="B283" s="23"/>
      <c r="C283" s="23"/>
      <c r="D283" s="23"/>
      <c r="E283" s="24"/>
      <c r="F283" s="23"/>
    </row>
    <row r="284" spans="1:6">
      <c r="A284" s="22"/>
      <c r="B284" s="23"/>
      <c r="C284" s="23"/>
      <c r="D284" s="23"/>
      <c r="E284" s="24"/>
      <c r="F284" s="23"/>
    </row>
    <row r="285" spans="1:6">
      <c r="A285" s="22"/>
      <c r="B285" s="23"/>
      <c r="C285" s="23"/>
      <c r="D285" s="23"/>
      <c r="E285" s="24"/>
      <c r="F285" s="23"/>
    </row>
    <row r="286" spans="1:6">
      <c r="A286" s="22"/>
      <c r="B286" s="23"/>
      <c r="C286" s="23"/>
      <c r="D286" s="23"/>
      <c r="E286" s="24"/>
      <c r="F286" s="23"/>
    </row>
    <row r="287" spans="1:6">
      <c r="A287" s="22"/>
      <c r="B287" s="23"/>
      <c r="C287" s="23"/>
      <c r="D287" s="23"/>
      <c r="E287" s="24"/>
      <c r="F287" s="23"/>
    </row>
    <row r="288" spans="1:6">
      <c r="A288" s="22"/>
      <c r="B288" s="23"/>
      <c r="C288" s="23"/>
      <c r="D288" s="23"/>
      <c r="E288" s="24"/>
      <c r="F288" s="23"/>
    </row>
    <row r="289" spans="1:6">
      <c r="A289" s="22"/>
      <c r="B289" s="23"/>
      <c r="C289" s="23"/>
      <c r="D289" s="23"/>
      <c r="E289" s="24"/>
      <c r="F289" s="23"/>
    </row>
    <row r="290" spans="1:6">
      <c r="A290" s="22"/>
      <c r="B290" s="23"/>
      <c r="C290" s="23"/>
      <c r="D290" s="23"/>
      <c r="E290" s="24"/>
      <c r="F290" s="23"/>
    </row>
    <row r="291" spans="1:6">
      <c r="A291" s="22"/>
      <c r="B291" s="23"/>
      <c r="C291" s="23"/>
      <c r="D291" s="23"/>
      <c r="E291" s="24"/>
      <c r="F291" s="23"/>
    </row>
    <row r="292" spans="1:6">
      <c r="A292" s="22"/>
      <c r="B292" s="23"/>
      <c r="C292" s="23"/>
      <c r="D292" s="23"/>
      <c r="E292" s="24"/>
      <c r="F292" s="23"/>
    </row>
    <row r="293" spans="1:6">
      <c r="A293" s="22"/>
      <c r="B293" s="23"/>
      <c r="C293" s="23"/>
      <c r="D293" s="23"/>
      <c r="E293" s="24"/>
      <c r="F293" s="23"/>
    </row>
    <row r="294" spans="1:6">
      <c r="A294" s="22"/>
      <c r="B294" s="23"/>
      <c r="C294" s="23"/>
      <c r="D294" s="23"/>
      <c r="E294" s="24"/>
      <c r="F294" s="23"/>
    </row>
  </sheetData>
  <mergeCells count="8">
    <mergeCell ref="A1:K1"/>
    <mergeCell ref="A2:K2"/>
    <mergeCell ref="A3:K3"/>
    <mergeCell ref="A4:K4"/>
    <mergeCell ref="A192:B192"/>
    <mergeCell ref="C192:D192"/>
    <mergeCell ref="E192:F192"/>
    <mergeCell ref="A5:K5"/>
  </mergeCells>
  <phoneticPr fontId="0" type="noConversion"/>
  <printOptions horizontalCentered="1" verticalCentered="1" gridLines="1"/>
  <pageMargins left="0" right="0" top="0" bottom="0" header="0" footer="0"/>
  <pageSetup scale="50" orientation="portrait" r:id="rId1"/>
  <headerFooter alignWithMargins="0">
    <oddFooter xml:space="preserve">&amp;L&amp;F&amp;C&amp;A&amp;RIRAHETA </oddFooter>
  </headerFooter>
  <rowBreaks count="2" manualBreakCount="2">
    <brk id="94" max="10" man="1"/>
    <brk id="190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S294"/>
  <sheetViews>
    <sheetView view="pageBreakPreview" zoomScaleNormal="100" zoomScaleSheetLayoutView="100" workbookViewId="0">
      <selection sqref="A1:K1"/>
    </sheetView>
  </sheetViews>
  <sheetFormatPr baseColWidth="10" defaultColWidth="11.44140625" defaultRowHeight="13.2"/>
  <cols>
    <col min="1" max="1" width="9.33203125" style="1" customWidth="1"/>
    <col min="2" max="2" width="43.109375" style="1" customWidth="1"/>
    <col min="3" max="3" width="6.6640625" style="1" customWidth="1"/>
    <col min="4" max="4" width="30.109375" style="1" customWidth="1"/>
    <col min="5" max="5" width="6.6640625" style="1" customWidth="1"/>
    <col min="6" max="6" width="31" style="1" customWidth="1"/>
    <col min="7" max="8" width="14.6640625" style="1" customWidth="1"/>
    <col min="9" max="9" width="15.6640625" style="1" customWidth="1"/>
    <col min="10" max="10" width="16.6640625" style="1" customWidth="1"/>
    <col min="11" max="11" width="15.6640625" style="6" customWidth="1"/>
    <col min="12" max="12" width="13.33203125" style="55" bestFit="1" customWidth="1"/>
    <col min="13" max="19" width="11.44140625" style="55"/>
    <col min="20" max="16384" width="11.44140625" style="1"/>
  </cols>
  <sheetData>
    <row r="1" spans="1:19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9">
      <c r="A2" s="221" t="s">
        <v>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9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9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</row>
    <row r="5" spans="1:19">
      <c r="A5" s="220" t="s">
        <v>64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</row>
    <row r="6" spans="1:19" ht="35.25" customHeight="1">
      <c r="A6" s="2" t="s">
        <v>3</v>
      </c>
      <c r="B6" s="2" t="s">
        <v>4</v>
      </c>
      <c r="C6" s="2" t="s">
        <v>5</v>
      </c>
      <c r="D6" s="2" t="s">
        <v>6</v>
      </c>
      <c r="E6" s="3" t="s">
        <v>7</v>
      </c>
      <c r="F6" s="2" t="s">
        <v>8</v>
      </c>
      <c r="G6" s="2" t="s">
        <v>9</v>
      </c>
      <c r="H6" s="3" t="s">
        <v>10</v>
      </c>
      <c r="I6" s="2" t="s">
        <v>11</v>
      </c>
      <c r="J6" s="2" t="s">
        <v>12</v>
      </c>
      <c r="K6" s="4" t="s">
        <v>13</v>
      </c>
    </row>
    <row r="7" spans="1:19">
      <c r="A7" s="5"/>
      <c r="B7" s="5"/>
      <c r="C7" s="5"/>
      <c r="D7" s="5"/>
      <c r="E7" s="5"/>
      <c r="F7" s="5"/>
    </row>
    <row r="8" spans="1:19">
      <c r="A8" s="7" t="s">
        <v>14</v>
      </c>
      <c r="B8" s="8" t="s">
        <v>15</v>
      </c>
      <c r="C8" s="7" t="s">
        <v>14</v>
      </c>
      <c r="D8" s="8" t="s">
        <v>16</v>
      </c>
      <c r="E8" s="9">
        <v>51</v>
      </c>
      <c r="F8" s="8" t="s">
        <v>17</v>
      </c>
      <c r="G8" s="10">
        <v>194915.43</v>
      </c>
      <c r="H8" s="10">
        <v>245444.11</v>
      </c>
      <c r="I8" s="10">
        <f t="shared" ref="I8:I13" si="0">SUM(G8:H8)</f>
        <v>440359.54</v>
      </c>
      <c r="J8" s="10">
        <v>439191.8</v>
      </c>
      <c r="K8" s="11">
        <f>SUM(J8/I8)</f>
        <v>0.99734821232668203</v>
      </c>
    </row>
    <row r="9" spans="1:19">
      <c r="A9" s="12" t="s">
        <v>14</v>
      </c>
      <c r="B9" s="13" t="s">
        <v>15</v>
      </c>
      <c r="C9" s="12" t="s">
        <v>14</v>
      </c>
      <c r="D9" s="13" t="s">
        <v>16</v>
      </c>
      <c r="E9" s="14">
        <v>54</v>
      </c>
      <c r="F9" s="13" t="s">
        <v>18</v>
      </c>
      <c r="G9" s="15">
        <v>398905.14</v>
      </c>
      <c r="H9" s="15">
        <v>-184726.51</v>
      </c>
      <c r="I9" s="15">
        <f t="shared" si="0"/>
        <v>214178.63</v>
      </c>
      <c r="J9" s="15">
        <v>210713.07</v>
      </c>
      <c r="K9" s="16">
        <f>SUM(J9/I9)</f>
        <v>0.98381930073976098</v>
      </c>
    </row>
    <row r="10" spans="1:19">
      <c r="A10" s="12" t="s">
        <v>14</v>
      </c>
      <c r="B10" s="13" t="s">
        <v>15</v>
      </c>
      <c r="C10" s="12" t="s">
        <v>14</v>
      </c>
      <c r="D10" s="13" t="s">
        <v>16</v>
      </c>
      <c r="E10" s="14">
        <v>55</v>
      </c>
      <c r="F10" s="13" t="s">
        <v>19</v>
      </c>
      <c r="G10" s="15">
        <v>2142.86</v>
      </c>
      <c r="H10" s="15">
        <v>-147.19999999999999</v>
      </c>
      <c r="I10" s="15">
        <f t="shared" si="0"/>
        <v>1995.66</v>
      </c>
      <c r="J10" s="15">
        <v>1995.57</v>
      </c>
      <c r="K10" s="16">
        <f>SUM(J10/I10)</f>
        <v>0.9999549021376386</v>
      </c>
    </row>
    <row r="11" spans="1:19">
      <c r="A11" s="12" t="s">
        <v>14</v>
      </c>
      <c r="B11" s="13" t="s">
        <v>15</v>
      </c>
      <c r="C11" s="12" t="s">
        <v>14</v>
      </c>
      <c r="D11" s="13" t="s">
        <v>16</v>
      </c>
      <c r="E11" s="14">
        <v>56</v>
      </c>
      <c r="F11" s="13" t="s">
        <v>20</v>
      </c>
      <c r="G11" s="15">
        <v>0</v>
      </c>
      <c r="H11" s="15">
        <v>0</v>
      </c>
      <c r="I11" s="15">
        <f t="shared" si="0"/>
        <v>0</v>
      </c>
      <c r="J11" s="15">
        <v>0</v>
      </c>
      <c r="K11" s="16">
        <v>0</v>
      </c>
    </row>
    <row r="12" spans="1:19">
      <c r="A12" s="12" t="s">
        <v>14</v>
      </c>
      <c r="B12" s="13" t="s">
        <v>15</v>
      </c>
      <c r="C12" s="12" t="s">
        <v>14</v>
      </c>
      <c r="D12" s="13" t="s">
        <v>16</v>
      </c>
      <c r="E12" s="14">
        <v>61</v>
      </c>
      <c r="F12" s="13" t="s">
        <v>21</v>
      </c>
      <c r="G12" s="15">
        <v>0</v>
      </c>
      <c r="H12" s="15">
        <v>0</v>
      </c>
      <c r="I12" s="15">
        <f t="shared" si="0"/>
        <v>0</v>
      </c>
      <c r="J12" s="15">
        <v>0</v>
      </c>
      <c r="K12" s="16">
        <v>0</v>
      </c>
    </row>
    <row r="13" spans="1:19">
      <c r="A13" s="17" t="s">
        <v>14</v>
      </c>
      <c r="B13" s="18" t="s">
        <v>15</v>
      </c>
      <c r="C13" s="17" t="s">
        <v>14</v>
      </c>
      <c r="D13" s="18" t="s">
        <v>16</v>
      </c>
      <c r="E13" s="19">
        <v>62</v>
      </c>
      <c r="F13" s="18" t="s">
        <v>22</v>
      </c>
      <c r="G13" s="20">
        <v>0</v>
      </c>
      <c r="H13" s="20">
        <v>0</v>
      </c>
      <c r="I13" s="20">
        <f t="shared" si="0"/>
        <v>0</v>
      </c>
      <c r="J13" s="20">
        <v>0</v>
      </c>
      <c r="K13" s="21">
        <v>0</v>
      </c>
    </row>
    <row r="14" spans="1:19" s="70" customFormat="1" ht="13.8" thickBot="1">
      <c r="A14" s="108"/>
      <c r="B14" s="109"/>
      <c r="C14" s="108"/>
      <c r="D14" s="109"/>
      <c r="E14" s="25"/>
      <c r="F14" s="75" t="s">
        <v>23</v>
      </c>
      <c r="G14" s="26">
        <f>SUM(G8:G13)</f>
        <v>595963.43000000005</v>
      </c>
      <c r="H14" s="26">
        <f>SUM(H8:H13)</f>
        <v>60570.39999999998</v>
      </c>
      <c r="I14" s="26">
        <f>SUM(I8:I13)</f>
        <v>656533.82999999996</v>
      </c>
      <c r="J14" s="26">
        <f>SUM(J8:J13)</f>
        <v>651900.43999999994</v>
      </c>
      <c r="K14" s="27">
        <v>0</v>
      </c>
      <c r="L14" s="69"/>
      <c r="M14" s="69"/>
      <c r="N14" s="69"/>
      <c r="O14" s="69"/>
      <c r="P14" s="69"/>
      <c r="Q14" s="69"/>
      <c r="R14" s="69"/>
      <c r="S14" s="69"/>
    </row>
    <row r="15" spans="1:19" ht="13.8" thickTop="1">
      <c r="A15" s="22"/>
      <c r="B15" s="23"/>
      <c r="C15" s="28"/>
      <c r="D15" s="23"/>
      <c r="E15" s="24"/>
      <c r="F15" s="23"/>
      <c r="K15" s="29"/>
    </row>
    <row r="16" spans="1:19">
      <c r="A16" s="7" t="s">
        <v>14</v>
      </c>
      <c r="B16" s="8" t="s">
        <v>15</v>
      </c>
      <c r="C16" s="7" t="s">
        <v>24</v>
      </c>
      <c r="D16" s="8" t="s">
        <v>25</v>
      </c>
      <c r="E16" s="9">
        <v>51</v>
      </c>
      <c r="F16" s="8" t="s">
        <v>17</v>
      </c>
      <c r="G16" s="10">
        <v>473217.14</v>
      </c>
      <c r="H16" s="10">
        <v>59794.400000000001</v>
      </c>
      <c r="I16" s="10">
        <f t="shared" ref="I16:I21" si="1">SUM(G16:H16)</f>
        <v>533011.54</v>
      </c>
      <c r="J16" s="10">
        <v>531260.93999999994</v>
      </c>
      <c r="K16" s="11">
        <f>SUM(J16/I16)</f>
        <v>0.99671564334235596</v>
      </c>
    </row>
    <row r="17" spans="1:19">
      <c r="A17" s="12" t="s">
        <v>14</v>
      </c>
      <c r="B17" s="13" t="s">
        <v>15</v>
      </c>
      <c r="C17" s="12" t="s">
        <v>24</v>
      </c>
      <c r="D17" s="13" t="s">
        <v>25</v>
      </c>
      <c r="E17" s="14">
        <v>54</v>
      </c>
      <c r="F17" s="13" t="s">
        <v>18</v>
      </c>
      <c r="G17" s="15">
        <v>154996.57</v>
      </c>
      <c r="H17" s="15">
        <v>27886.400000000001</v>
      </c>
      <c r="I17" s="15">
        <f t="shared" si="1"/>
        <v>182882.97</v>
      </c>
      <c r="J17" s="15">
        <v>182333.38</v>
      </c>
      <c r="K17" s="16">
        <f>SUM(J17/I17)</f>
        <v>0.99699485414087496</v>
      </c>
    </row>
    <row r="18" spans="1:19">
      <c r="A18" s="12" t="s">
        <v>14</v>
      </c>
      <c r="B18" s="13" t="s">
        <v>15</v>
      </c>
      <c r="C18" s="12" t="s">
        <v>24</v>
      </c>
      <c r="D18" s="13" t="s">
        <v>25</v>
      </c>
      <c r="E18" s="14">
        <v>55</v>
      </c>
      <c r="F18" s="13" t="s">
        <v>19</v>
      </c>
      <c r="G18" s="15">
        <v>3714.29</v>
      </c>
      <c r="H18" s="15">
        <v>2714.63</v>
      </c>
      <c r="I18" s="15">
        <f t="shared" si="1"/>
        <v>6428.92</v>
      </c>
      <c r="J18" s="15">
        <v>6013.79</v>
      </c>
      <c r="K18" s="16">
        <f>SUM(J18/I18)</f>
        <v>0.93542772347454939</v>
      </c>
    </row>
    <row r="19" spans="1:19">
      <c r="A19" s="12" t="s">
        <v>14</v>
      </c>
      <c r="B19" s="13" t="s">
        <v>15</v>
      </c>
      <c r="C19" s="12" t="s">
        <v>24</v>
      </c>
      <c r="D19" s="13" t="s">
        <v>25</v>
      </c>
      <c r="E19" s="14">
        <v>56</v>
      </c>
      <c r="F19" s="13" t="s">
        <v>20</v>
      </c>
      <c r="G19" s="15">
        <v>0</v>
      </c>
      <c r="H19" s="15">
        <v>0</v>
      </c>
      <c r="I19" s="15">
        <f t="shared" si="1"/>
        <v>0</v>
      </c>
      <c r="J19" s="15">
        <v>0</v>
      </c>
      <c r="K19" s="16">
        <v>0</v>
      </c>
    </row>
    <row r="20" spans="1:19">
      <c r="A20" s="12" t="s">
        <v>14</v>
      </c>
      <c r="B20" s="13" t="s">
        <v>15</v>
      </c>
      <c r="C20" s="12" t="s">
        <v>24</v>
      </c>
      <c r="D20" s="13" t="s">
        <v>25</v>
      </c>
      <c r="E20" s="14">
        <v>61</v>
      </c>
      <c r="F20" s="13" t="s">
        <v>21</v>
      </c>
      <c r="G20" s="15">
        <v>0</v>
      </c>
      <c r="H20" s="15">
        <v>0</v>
      </c>
      <c r="I20" s="15">
        <f t="shared" si="1"/>
        <v>0</v>
      </c>
      <c r="J20" s="15">
        <v>0</v>
      </c>
      <c r="K20" s="16">
        <v>0</v>
      </c>
    </row>
    <row r="21" spans="1:19">
      <c r="A21" s="17" t="s">
        <v>14</v>
      </c>
      <c r="B21" s="18" t="s">
        <v>15</v>
      </c>
      <c r="C21" s="17" t="s">
        <v>24</v>
      </c>
      <c r="D21" s="18" t="s">
        <v>25</v>
      </c>
      <c r="E21" s="19">
        <v>62</v>
      </c>
      <c r="F21" s="18" t="s">
        <v>22</v>
      </c>
      <c r="G21" s="20">
        <v>0</v>
      </c>
      <c r="H21" s="20">
        <v>0</v>
      </c>
      <c r="I21" s="20">
        <f t="shared" si="1"/>
        <v>0</v>
      </c>
      <c r="J21" s="20">
        <v>0</v>
      </c>
      <c r="K21" s="21">
        <v>0</v>
      </c>
    </row>
    <row r="22" spans="1:19" s="70" customFormat="1" ht="13.8" thickBot="1">
      <c r="A22" s="108"/>
      <c r="B22" s="109"/>
      <c r="C22" s="108"/>
      <c r="D22" s="109"/>
      <c r="E22" s="25"/>
      <c r="F22" s="61" t="s">
        <v>23</v>
      </c>
      <c r="G22" s="26">
        <f>SUM(G16:G21)</f>
        <v>631928</v>
      </c>
      <c r="H22" s="26">
        <f>SUM(H16:H21)</f>
        <v>90395.430000000008</v>
      </c>
      <c r="I22" s="26">
        <f>SUM(I16:I21)</f>
        <v>722323.43</v>
      </c>
      <c r="J22" s="26">
        <f>SUM(J16:J21)</f>
        <v>719608.11</v>
      </c>
      <c r="K22" s="27">
        <f>SUM(J22/I22)</f>
        <v>0.99624085293758213</v>
      </c>
      <c r="L22" s="69"/>
      <c r="M22" s="69"/>
      <c r="N22" s="69"/>
      <c r="O22" s="69"/>
      <c r="P22" s="69"/>
      <c r="Q22" s="69"/>
      <c r="R22" s="69"/>
      <c r="S22" s="69"/>
    </row>
    <row r="23" spans="1:19" ht="13.8" thickTop="1">
      <c r="A23" s="22"/>
      <c r="B23" s="23"/>
      <c r="C23" s="22"/>
      <c r="D23" s="23"/>
      <c r="E23" s="24"/>
      <c r="F23" s="23"/>
      <c r="K23" s="29"/>
    </row>
    <row r="24" spans="1:19" s="32" customFormat="1">
      <c r="A24" s="7" t="s">
        <v>14</v>
      </c>
      <c r="B24" s="8" t="s">
        <v>15</v>
      </c>
      <c r="C24" s="7" t="s">
        <v>30</v>
      </c>
      <c r="D24" s="8" t="s">
        <v>28</v>
      </c>
      <c r="E24" s="9">
        <v>51</v>
      </c>
      <c r="F24" s="8" t="s">
        <v>17</v>
      </c>
      <c r="G24" s="10">
        <v>0</v>
      </c>
      <c r="H24" s="10">
        <v>0</v>
      </c>
      <c r="I24" s="10">
        <f t="shared" ref="I24:I29" si="2">SUM(G24:H24)</f>
        <v>0</v>
      </c>
      <c r="J24" s="10">
        <v>0</v>
      </c>
      <c r="K24" s="11">
        <v>0</v>
      </c>
    </row>
    <row r="25" spans="1:19" s="32" customFormat="1">
      <c r="A25" s="12" t="s">
        <v>14</v>
      </c>
      <c r="B25" s="13" t="s">
        <v>15</v>
      </c>
      <c r="C25" s="12" t="s">
        <v>30</v>
      </c>
      <c r="D25" s="13" t="s">
        <v>28</v>
      </c>
      <c r="E25" s="14">
        <v>54</v>
      </c>
      <c r="F25" s="13" t="s">
        <v>18</v>
      </c>
      <c r="G25" s="15">
        <v>0</v>
      </c>
      <c r="H25" s="15">
        <v>0</v>
      </c>
      <c r="I25" s="15">
        <f t="shared" si="2"/>
        <v>0</v>
      </c>
      <c r="J25" s="15">
        <v>0</v>
      </c>
      <c r="K25" s="16">
        <v>0</v>
      </c>
    </row>
    <row r="26" spans="1:19" s="32" customFormat="1">
      <c r="A26" s="12" t="s">
        <v>14</v>
      </c>
      <c r="B26" s="13" t="s">
        <v>15</v>
      </c>
      <c r="C26" s="12" t="s">
        <v>30</v>
      </c>
      <c r="D26" s="13" t="s">
        <v>28</v>
      </c>
      <c r="E26" s="14">
        <v>55</v>
      </c>
      <c r="F26" s="13" t="s">
        <v>19</v>
      </c>
      <c r="G26" s="15">
        <v>0</v>
      </c>
      <c r="H26" s="15">
        <v>0</v>
      </c>
      <c r="I26" s="15">
        <f t="shared" si="2"/>
        <v>0</v>
      </c>
      <c r="J26" s="15">
        <v>0</v>
      </c>
      <c r="K26" s="16">
        <v>0</v>
      </c>
    </row>
    <row r="27" spans="1:19" s="32" customFormat="1">
      <c r="A27" s="12" t="s">
        <v>14</v>
      </c>
      <c r="B27" s="13" t="s">
        <v>15</v>
      </c>
      <c r="C27" s="12" t="s">
        <v>30</v>
      </c>
      <c r="D27" s="13" t="s">
        <v>28</v>
      </c>
      <c r="E27" s="14">
        <v>56</v>
      </c>
      <c r="F27" s="13" t="s">
        <v>20</v>
      </c>
      <c r="G27" s="15">
        <v>0</v>
      </c>
      <c r="H27" s="15">
        <v>0</v>
      </c>
      <c r="I27" s="15">
        <f t="shared" si="2"/>
        <v>0</v>
      </c>
      <c r="J27" s="15">
        <v>0</v>
      </c>
      <c r="K27" s="16">
        <v>0</v>
      </c>
    </row>
    <row r="28" spans="1:19" s="32" customFormat="1">
      <c r="A28" s="12" t="s">
        <v>14</v>
      </c>
      <c r="B28" s="13" t="s">
        <v>15</v>
      </c>
      <c r="C28" s="12" t="s">
        <v>30</v>
      </c>
      <c r="D28" s="13" t="s">
        <v>28</v>
      </c>
      <c r="E28" s="14">
        <v>61</v>
      </c>
      <c r="F28" s="13" t="s">
        <v>21</v>
      </c>
      <c r="G28" s="15">
        <v>0</v>
      </c>
      <c r="H28" s="15">
        <v>0</v>
      </c>
      <c r="I28" s="15">
        <f t="shared" si="2"/>
        <v>0</v>
      </c>
      <c r="J28" s="15">
        <v>0</v>
      </c>
      <c r="K28" s="16">
        <v>0</v>
      </c>
    </row>
    <row r="29" spans="1:19" s="32" customFormat="1">
      <c r="A29" s="17" t="s">
        <v>14</v>
      </c>
      <c r="B29" s="18" t="s">
        <v>15</v>
      </c>
      <c r="C29" s="17" t="s">
        <v>30</v>
      </c>
      <c r="D29" s="18" t="s">
        <v>28</v>
      </c>
      <c r="E29" s="19">
        <v>62</v>
      </c>
      <c r="F29" s="18" t="s">
        <v>22</v>
      </c>
      <c r="G29" s="20">
        <v>0</v>
      </c>
      <c r="H29" s="20">
        <v>0</v>
      </c>
      <c r="I29" s="20">
        <f t="shared" si="2"/>
        <v>0</v>
      </c>
      <c r="J29" s="20">
        <v>0</v>
      </c>
      <c r="K29" s="21">
        <v>0</v>
      </c>
    </row>
    <row r="30" spans="1:19" s="110" customFormat="1" ht="13.8" thickBot="1">
      <c r="A30" s="108"/>
      <c r="B30" s="109"/>
      <c r="C30" s="108"/>
      <c r="D30" s="109"/>
      <c r="E30" s="25"/>
      <c r="F30" s="61" t="s">
        <v>23</v>
      </c>
      <c r="G30" s="26">
        <f>SUM(G24:G29)</f>
        <v>0</v>
      </c>
      <c r="H30" s="26">
        <f>SUM(H24:H29)</f>
        <v>0</v>
      </c>
      <c r="I30" s="26">
        <f>SUM(I24:I29)</f>
        <v>0</v>
      </c>
      <c r="J30" s="26">
        <f>SUM(J24:J29)</f>
        <v>0</v>
      </c>
      <c r="K30" s="27">
        <v>0</v>
      </c>
    </row>
    <row r="31" spans="1:19" s="32" customFormat="1" ht="13.8" thickTop="1">
      <c r="A31" s="33"/>
      <c r="B31" s="30"/>
      <c r="C31" s="56"/>
      <c r="D31" s="44"/>
      <c r="E31" s="57"/>
      <c r="F31" s="44"/>
      <c r="K31" s="31"/>
    </row>
    <row r="32" spans="1:19" s="32" customFormat="1">
      <c r="A32" s="7" t="s">
        <v>14</v>
      </c>
      <c r="B32" s="8" t="s">
        <v>15</v>
      </c>
      <c r="C32" s="7" t="s">
        <v>32</v>
      </c>
      <c r="D32" s="8" t="s">
        <v>29</v>
      </c>
      <c r="E32" s="9">
        <v>51</v>
      </c>
      <c r="F32" s="8" t="s">
        <v>17</v>
      </c>
      <c r="G32" s="10">
        <v>0</v>
      </c>
      <c r="H32" s="10">
        <v>0</v>
      </c>
      <c r="I32" s="10">
        <f t="shared" ref="I32:I37" si="3">SUM(G32:H32)</f>
        <v>0</v>
      </c>
      <c r="J32" s="10">
        <v>0</v>
      </c>
      <c r="K32" s="11">
        <v>0</v>
      </c>
    </row>
    <row r="33" spans="1:11" s="32" customFormat="1">
      <c r="A33" s="12" t="s">
        <v>14</v>
      </c>
      <c r="B33" s="13" t="s">
        <v>15</v>
      </c>
      <c r="C33" s="12" t="s">
        <v>32</v>
      </c>
      <c r="D33" s="13" t="s">
        <v>29</v>
      </c>
      <c r="E33" s="14">
        <v>54</v>
      </c>
      <c r="F33" s="13" t="s">
        <v>18</v>
      </c>
      <c r="G33" s="15">
        <v>0</v>
      </c>
      <c r="H33" s="15">
        <v>0</v>
      </c>
      <c r="I33" s="15">
        <f t="shared" si="3"/>
        <v>0</v>
      </c>
      <c r="J33" s="15">
        <v>0</v>
      </c>
      <c r="K33" s="16">
        <v>0</v>
      </c>
    </row>
    <row r="34" spans="1:11" s="32" customFormat="1">
      <c r="A34" s="12" t="s">
        <v>14</v>
      </c>
      <c r="B34" s="13" t="s">
        <v>15</v>
      </c>
      <c r="C34" s="12" t="s">
        <v>32</v>
      </c>
      <c r="D34" s="13" t="s">
        <v>29</v>
      </c>
      <c r="E34" s="14">
        <v>55</v>
      </c>
      <c r="F34" s="13" t="s">
        <v>19</v>
      </c>
      <c r="G34" s="15">
        <v>0</v>
      </c>
      <c r="H34" s="15">
        <v>0</v>
      </c>
      <c r="I34" s="15">
        <f t="shared" si="3"/>
        <v>0</v>
      </c>
      <c r="J34" s="15">
        <v>0</v>
      </c>
      <c r="K34" s="16">
        <v>0</v>
      </c>
    </row>
    <row r="35" spans="1:11" s="32" customFormat="1">
      <c r="A35" s="12" t="s">
        <v>14</v>
      </c>
      <c r="B35" s="13" t="s">
        <v>15</v>
      </c>
      <c r="C35" s="12" t="s">
        <v>32</v>
      </c>
      <c r="D35" s="13" t="s">
        <v>29</v>
      </c>
      <c r="E35" s="14">
        <v>56</v>
      </c>
      <c r="F35" s="13" t="s">
        <v>20</v>
      </c>
      <c r="G35" s="15">
        <v>0</v>
      </c>
      <c r="H35" s="15">
        <v>0</v>
      </c>
      <c r="I35" s="15">
        <f t="shared" si="3"/>
        <v>0</v>
      </c>
      <c r="J35" s="15">
        <v>0</v>
      </c>
      <c r="K35" s="16">
        <v>0</v>
      </c>
    </row>
    <row r="36" spans="1:11" s="32" customFormat="1">
      <c r="A36" s="12" t="s">
        <v>14</v>
      </c>
      <c r="B36" s="13" t="s">
        <v>15</v>
      </c>
      <c r="C36" s="12" t="s">
        <v>32</v>
      </c>
      <c r="D36" s="13" t="s">
        <v>29</v>
      </c>
      <c r="E36" s="14">
        <v>61</v>
      </c>
      <c r="F36" s="13" t="s">
        <v>21</v>
      </c>
      <c r="G36" s="15">
        <v>0</v>
      </c>
      <c r="H36" s="15">
        <v>0</v>
      </c>
      <c r="I36" s="15">
        <f t="shared" si="3"/>
        <v>0</v>
      </c>
      <c r="J36" s="15">
        <v>0</v>
      </c>
      <c r="K36" s="16">
        <v>0</v>
      </c>
    </row>
    <row r="37" spans="1:11" s="32" customFormat="1">
      <c r="A37" s="17" t="s">
        <v>14</v>
      </c>
      <c r="B37" s="18" t="s">
        <v>15</v>
      </c>
      <c r="C37" s="17" t="s">
        <v>32</v>
      </c>
      <c r="D37" s="18" t="s">
        <v>29</v>
      </c>
      <c r="E37" s="19">
        <v>62</v>
      </c>
      <c r="F37" s="18" t="s">
        <v>22</v>
      </c>
      <c r="G37" s="20">
        <v>0</v>
      </c>
      <c r="H37" s="20">
        <v>0</v>
      </c>
      <c r="I37" s="20">
        <f t="shared" si="3"/>
        <v>0</v>
      </c>
      <c r="J37" s="20">
        <v>0</v>
      </c>
      <c r="K37" s="21">
        <v>0</v>
      </c>
    </row>
    <row r="38" spans="1:11" s="110" customFormat="1" ht="13.8" thickBot="1">
      <c r="A38" s="108"/>
      <c r="B38" s="109"/>
      <c r="C38" s="108"/>
      <c r="D38" s="109"/>
      <c r="E38" s="25"/>
      <c r="F38" s="61" t="s">
        <v>23</v>
      </c>
      <c r="G38" s="26">
        <f>SUM(G32:G37)</f>
        <v>0</v>
      </c>
      <c r="H38" s="26">
        <f>SUM(H32:H37)</f>
        <v>0</v>
      </c>
      <c r="I38" s="26">
        <f>SUM(I32:I37)</f>
        <v>0</v>
      </c>
      <c r="J38" s="26">
        <f>SUM(J32:J37)</f>
        <v>0</v>
      </c>
      <c r="K38" s="27">
        <v>0</v>
      </c>
    </row>
    <row r="39" spans="1:11" s="32" customFormat="1" ht="13.8" thickTop="1">
      <c r="A39" s="33"/>
      <c r="B39" s="30"/>
      <c r="C39" s="58"/>
      <c r="D39" s="44"/>
      <c r="E39" s="57"/>
      <c r="F39" s="44"/>
      <c r="K39" s="31"/>
    </row>
    <row r="40" spans="1:11" s="32" customFormat="1">
      <c r="A40" s="7" t="s">
        <v>14</v>
      </c>
      <c r="B40" s="8" t="s">
        <v>15</v>
      </c>
      <c r="C40" s="7" t="s">
        <v>49</v>
      </c>
      <c r="D40" s="8" t="s">
        <v>50</v>
      </c>
      <c r="E40" s="9">
        <v>51</v>
      </c>
      <c r="F40" s="8" t="s">
        <v>17</v>
      </c>
      <c r="G40" s="10">
        <v>0</v>
      </c>
      <c r="H40" s="10">
        <v>0</v>
      </c>
      <c r="I40" s="10">
        <f t="shared" ref="I40:I45" si="4">SUM(G40:H40)</f>
        <v>0</v>
      </c>
      <c r="J40" s="10">
        <v>0</v>
      </c>
      <c r="K40" s="11">
        <v>0</v>
      </c>
    </row>
    <row r="41" spans="1:11" s="32" customFormat="1">
      <c r="A41" s="12" t="s">
        <v>14</v>
      </c>
      <c r="B41" s="13" t="s">
        <v>15</v>
      </c>
      <c r="C41" s="12" t="s">
        <v>49</v>
      </c>
      <c r="D41" s="13" t="s">
        <v>50</v>
      </c>
      <c r="E41" s="14">
        <v>54</v>
      </c>
      <c r="F41" s="13" t="s">
        <v>18</v>
      </c>
      <c r="G41" s="15">
        <v>0</v>
      </c>
      <c r="H41" s="15">
        <v>0</v>
      </c>
      <c r="I41" s="15">
        <f t="shared" si="4"/>
        <v>0</v>
      </c>
      <c r="J41" s="15">
        <v>0</v>
      </c>
      <c r="K41" s="16">
        <v>0</v>
      </c>
    </row>
    <row r="42" spans="1:11" s="32" customFormat="1">
      <c r="A42" s="12" t="s">
        <v>14</v>
      </c>
      <c r="B42" s="13" t="s">
        <v>15</v>
      </c>
      <c r="C42" s="12" t="s">
        <v>49</v>
      </c>
      <c r="D42" s="13" t="s">
        <v>50</v>
      </c>
      <c r="E42" s="14">
        <v>55</v>
      </c>
      <c r="F42" s="13" t="s">
        <v>19</v>
      </c>
      <c r="G42" s="15">
        <v>0</v>
      </c>
      <c r="H42" s="15">
        <v>0</v>
      </c>
      <c r="I42" s="15">
        <f t="shared" si="4"/>
        <v>0</v>
      </c>
      <c r="J42" s="15">
        <v>0</v>
      </c>
      <c r="K42" s="16">
        <v>0</v>
      </c>
    </row>
    <row r="43" spans="1:11" s="32" customFormat="1">
      <c r="A43" s="12" t="s">
        <v>14</v>
      </c>
      <c r="B43" s="13" t="s">
        <v>15</v>
      </c>
      <c r="C43" s="12" t="s">
        <v>49</v>
      </c>
      <c r="D43" s="13" t="s">
        <v>50</v>
      </c>
      <c r="E43" s="14">
        <v>56</v>
      </c>
      <c r="F43" s="13" t="s">
        <v>20</v>
      </c>
      <c r="G43" s="15">
        <v>0</v>
      </c>
      <c r="H43" s="15">
        <v>0</v>
      </c>
      <c r="I43" s="15">
        <f t="shared" si="4"/>
        <v>0</v>
      </c>
      <c r="J43" s="15">
        <v>0</v>
      </c>
      <c r="K43" s="16">
        <v>0</v>
      </c>
    </row>
    <row r="44" spans="1:11" s="32" customFormat="1">
      <c r="A44" s="12" t="s">
        <v>14</v>
      </c>
      <c r="B44" s="13" t="s">
        <v>15</v>
      </c>
      <c r="C44" s="12" t="s">
        <v>49</v>
      </c>
      <c r="D44" s="13" t="s">
        <v>50</v>
      </c>
      <c r="E44" s="14">
        <v>61</v>
      </c>
      <c r="F44" s="13" t="s">
        <v>21</v>
      </c>
      <c r="G44" s="15">
        <v>0</v>
      </c>
      <c r="H44" s="15">
        <v>0</v>
      </c>
      <c r="I44" s="15">
        <f t="shared" si="4"/>
        <v>0</v>
      </c>
      <c r="J44" s="15">
        <v>0</v>
      </c>
      <c r="K44" s="16">
        <v>0</v>
      </c>
    </row>
    <row r="45" spans="1:11" s="32" customFormat="1">
      <c r="A45" s="17" t="s">
        <v>14</v>
      </c>
      <c r="B45" s="18" t="s">
        <v>15</v>
      </c>
      <c r="C45" s="17" t="s">
        <v>49</v>
      </c>
      <c r="D45" s="18" t="s">
        <v>50</v>
      </c>
      <c r="E45" s="19">
        <v>62</v>
      </c>
      <c r="F45" s="18" t="s">
        <v>22</v>
      </c>
      <c r="G45" s="20">
        <v>0</v>
      </c>
      <c r="H45" s="20">
        <v>0</v>
      </c>
      <c r="I45" s="20">
        <f t="shared" si="4"/>
        <v>0</v>
      </c>
      <c r="J45" s="20">
        <v>0</v>
      </c>
      <c r="K45" s="21">
        <v>0</v>
      </c>
    </row>
    <row r="46" spans="1:11" s="110" customFormat="1" ht="13.8" thickBot="1">
      <c r="A46" s="108"/>
      <c r="B46" s="109"/>
      <c r="C46" s="108"/>
      <c r="D46" s="109"/>
      <c r="E46" s="25"/>
      <c r="F46" s="61" t="s">
        <v>23</v>
      </c>
      <c r="G46" s="26">
        <f>SUM(G40:G45)</f>
        <v>0</v>
      </c>
      <c r="H46" s="26">
        <f>SUM(H40:H45)</f>
        <v>0</v>
      </c>
      <c r="I46" s="26">
        <f>SUM(I40:I45)</f>
        <v>0</v>
      </c>
      <c r="J46" s="26">
        <f>SUM(J40:J45)</f>
        <v>0</v>
      </c>
      <c r="K46" s="27">
        <v>0</v>
      </c>
    </row>
    <row r="47" spans="1:11" ht="13.8" thickTop="1">
      <c r="A47" s="22"/>
      <c r="B47" s="23"/>
      <c r="C47" s="28"/>
      <c r="D47" s="23"/>
      <c r="E47" s="24"/>
      <c r="F47" s="23"/>
      <c r="K47" s="29"/>
    </row>
    <row r="48" spans="1:11">
      <c r="A48" s="34" t="s">
        <v>14</v>
      </c>
      <c r="B48" s="35" t="s">
        <v>15</v>
      </c>
      <c r="C48" s="34"/>
      <c r="D48" s="35" t="s">
        <v>26</v>
      </c>
      <c r="E48" s="76">
        <v>51</v>
      </c>
      <c r="F48" s="35" t="s">
        <v>17</v>
      </c>
      <c r="G48" s="36">
        <f t="shared" ref="G48:J53" si="5">SUM(G8+G16+G24+G32+G40)</f>
        <v>668132.57000000007</v>
      </c>
      <c r="H48" s="36">
        <f t="shared" si="5"/>
        <v>305238.51</v>
      </c>
      <c r="I48" s="36">
        <f t="shared" si="5"/>
        <v>973371.08000000007</v>
      </c>
      <c r="J48" s="36">
        <f t="shared" si="5"/>
        <v>970452.74</v>
      </c>
      <c r="K48" s="62">
        <f>SUM(J48/I48)</f>
        <v>0.99700182175126872</v>
      </c>
    </row>
    <row r="49" spans="1:19">
      <c r="A49" s="37" t="s">
        <v>14</v>
      </c>
      <c r="B49" s="38" t="s">
        <v>15</v>
      </c>
      <c r="C49" s="37"/>
      <c r="D49" s="38" t="s">
        <v>26</v>
      </c>
      <c r="E49" s="77">
        <v>54</v>
      </c>
      <c r="F49" s="38" t="s">
        <v>18</v>
      </c>
      <c r="G49" s="36">
        <f t="shared" si="5"/>
        <v>553901.71</v>
      </c>
      <c r="H49" s="36">
        <f t="shared" si="5"/>
        <v>-156840.11000000002</v>
      </c>
      <c r="I49" s="36">
        <f t="shared" si="5"/>
        <v>397061.6</v>
      </c>
      <c r="J49" s="36">
        <f t="shared" si="5"/>
        <v>393046.45</v>
      </c>
      <c r="K49" s="48">
        <f>SUM(J49/I49)</f>
        <v>0.98988784108057803</v>
      </c>
    </row>
    <row r="50" spans="1:19">
      <c r="A50" s="37" t="s">
        <v>14</v>
      </c>
      <c r="B50" s="38" t="s">
        <v>15</v>
      </c>
      <c r="C50" s="37"/>
      <c r="D50" s="38" t="s">
        <v>26</v>
      </c>
      <c r="E50" s="77">
        <v>55</v>
      </c>
      <c r="F50" s="38" t="s">
        <v>19</v>
      </c>
      <c r="G50" s="36">
        <f t="shared" si="5"/>
        <v>5857.15</v>
      </c>
      <c r="H50" s="36">
        <f t="shared" si="5"/>
        <v>2567.4300000000003</v>
      </c>
      <c r="I50" s="36">
        <f t="shared" si="5"/>
        <v>8424.58</v>
      </c>
      <c r="J50" s="36">
        <f t="shared" si="5"/>
        <v>8009.36</v>
      </c>
      <c r="K50" s="48">
        <f>SUM(J50/I50)</f>
        <v>0.95071326997903749</v>
      </c>
    </row>
    <row r="51" spans="1:19">
      <c r="A51" s="37" t="s">
        <v>14</v>
      </c>
      <c r="B51" s="38" t="s">
        <v>15</v>
      </c>
      <c r="C51" s="37"/>
      <c r="D51" s="38" t="s">
        <v>26</v>
      </c>
      <c r="E51" s="77">
        <v>56</v>
      </c>
      <c r="F51" s="38" t="s">
        <v>20</v>
      </c>
      <c r="G51" s="36">
        <f t="shared" si="5"/>
        <v>0</v>
      </c>
      <c r="H51" s="36">
        <f t="shared" si="5"/>
        <v>0</v>
      </c>
      <c r="I51" s="36">
        <f t="shared" si="5"/>
        <v>0</v>
      </c>
      <c r="J51" s="36">
        <f t="shared" si="5"/>
        <v>0</v>
      </c>
      <c r="K51" s="48">
        <v>0</v>
      </c>
    </row>
    <row r="52" spans="1:19">
      <c r="A52" s="37" t="s">
        <v>14</v>
      </c>
      <c r="B52" s="38" t="s">
        <v>15</v>
      </c>
      <c r="C52" s="37"/>
      <c r="D52" s="38" t="s">
        <v>26</v>
      </c>
      <c r="E52" s="77">
        <v>61</v>
      </c>
      <c r="F52" s="38" t="s">
        <v>21</v>
      </c>
      <c r="G52" s="36">
        <f t="shared" si="5"/>
        <v>0</v>
      </c>
      <c r="H52" s="36">
        <f t="shared" si="5"/>
        <v>0</v>
      </c>
      <c r="I52" s="36">
        <f t="shared" si="5"/>
        <v>0</v>
      </c>
      <c r="J52" s="36">
        <f t="shared" si="5"/>
        <v>0</v>
      </c>
      <c r="K52" s="48">
        <v>0</v>
      </c>
    </row>
    <row r="53" spans="1:19">
      <c r="A53" s="39" t="s">
        <v>14</v>
      </c>
      <c r="B53" s="40" t="s">
        <v>15</v>
      </c>
      <c r="C53" s="39"/>
      <c r="D53" s="40" t="s">
        <v>26</v>
      </c>
      <c r="E53" s="79">
        <v>62</v>
      </c>
      <c r="F53" s="40" t="s">
        <v>22</v>
      </c>
      <c r="G53" s="36">
        <f t="shared" si="5"/>
        <v>0</v>
      </c>
      <c r="H53" s="36">
        <f t="shared" si="5"/>
        <v>0</v>
      </c>
      <c r="I53" s="36">
        <f t="shared" si="5"/>
        <v>0</v>
      </c>
      <c r="J53" s="36">
        <f t="shared" si="5"/>
        <v>0</v>
      </c>
      <c r="K53" s="80">
        <v>0</v>
      </c>
    </row>
    <row r="54" spans="1:19" ht="13.8" thickBot="1">
      <c r="A54" s="41"/>
      <c r="B54" s="42"/>
      <c r="C54" s="41"/>
      <c r="D54" s="42"/>
      <c r="E54" s="81"/>
      <c r="F54" s="82" t="s">
        <v>23</v>
      </c>
      <c r="G54" s="83">
        <f>SUM(G48:G53)</f>
        <v>1227891.43</v>
      </c>
      <c r="H54" s="83">
        <f>SUM(H48:H53)</f>
        <v>150965.82999999999</v>
      </c>
      <c r="I54" s="83">
        <f>SUM(I48:I53)</f>
        <v>1378857.2600000002</v>
      </c>
      <c r="J54" s="83">
        <f>SUM(J48:J53)</f>
        <v>1371508.55</v>
      </c>
      <c r="K54" s="51">
        <f>SUM(J54/I54)</f>
        <v>0.99467043455970183</v>
      </c>
    </row>
    <row r="55" spans="1:19" ht="13.8" thickTop="1">
      <c r="A55" s="22"/>
      <c r="B55" s="23"/>
      <c r="C55" s="22"/>
      <c r="D55" s="23"/>
      <c r="E55" s="24"/>
      <c r="F55" s="23"/>
      <c r="K55" s="29"/>
    </row>
    <row r="56" spans="1:19">
      <c r="A56" s="7" t="s">
        <v>24</v>
      </c>
      <c r="B56" s="8" t="s">
        <v>27</v>
      </c>
      <c r="C56" s="7" t="s">
        <v>14</v>
      </c>
      <c r="D56" s="8" t="s">
        <v>28</v>
      </c>
      <c r="E56" s="9">
        <v>51</v>
      </c>
      <c r="F56" s="8" t="s">
        <v>17</v>
      </c>
      <c r="G56" s="10">
        <v>359309.71</v>
      </c>
      <c r="H56" s="10">
        <v>105583.09</v>
      </c>
      <c r="I56" s="10">
        <f t="shared" ref="I56:I61" si="6">SUM(G56:H56)</f>
        <v>464892.80000000005</v>
      </c>
      <c r="J56" s="10">
        <v>464770.69</v>
      </c>
      <c r="K56" s="11">
        <f>SUM(J56/I56)</f>
        <v>0.99973733729582381</v>
      </c>
    </row>
    <row r="57" spans="1:19">
      <c r="A57" s="12" t="s">
        <v>24</v>
      </c>
      <c r="B57" s="13" t="s">
        <v>27</v>
      </c>
      <c r="C57" s="12" t="s">
        <v>14</v>
      </c>
      <c r="D57" s="13" t="s">
        <v>28</v>
      </c>
      <c r="E57" s="14">
        <v>54</v>
      </c>
      <c r="F57" s="13" t="s">
        <v>18</v>
      </c>
      <c r="G57" s="15">
        <v>388353.14</v>
      </c>
      <c r="H57" s="15">
        <v>-148242.06</v>
      </c>
      <c r="I57" s="15">
        <f t="shared" si="6"/>
        <v>240111.08000000002</v>
      </c>
      <c r="J57" s="15">
        <v>232972.07</v>
      </c>
      <c r="K57" s="16">
        <f t="shared" ref="K57:K62" si="7">SUM(J57/I57)</f>
        <v>0.9702678860134234</v>
      </c>
    </row>
    <row r="58" spans="1:19">
      <c r="A58" s="12" t="s">
        <v>24</v>
      </c>
      <c r="B58" s="13" t="s">
        <v>27</v>
      </c>
      <c r="C58" s="12" t="s">
        <v>14</v>
      </c>
      <c r="D58" s="13" t="s">
        <v>28</v>
      </c>
      <c r="E58" s="14">
        <v>55</v>
      </c>
      <c r="F58" s="13" t="s">
        <v>19</v>
      </c>
      <c r="G58" s="15">
        <v>5142.8599999999997</v>
      </c>
      <c r="H58" s="15">
        <v>4774.63</v>
      </c>
      <c r="I58" s="15">
        <f t="shared" si="6"/>
        <v>9917.49</v>
      </c>
      <c r="J58" s="15">
        <v>6030.89</v>
      </c>
      <c r="K58" s="16">
        <f t="shared" si="7"/>
        <v>0.60810648662111089</v>
      </c>
    </row>
    <row r="59" spans="1:19">
      <c r="A59" s="12" t="s">
        <v>24</v>
      </c>
      <c r="B59" s="13" t="s">
        <v>27</v>
      </c>
      <c r="C59" s="12" t="s">
        <v>14</v>
      </c>
      <c r="D59" s="13" t="s">
        <v>28</v>
      </c>
      <c r="E59" s="14">
        <v>56</v>
      </c>
      <c r="F59" s="13" t="s">
        <v>20</v>
      </c>
      <c r="G59" s="15">
        <v>0</v>
      </c>
      <c r="H59" s="15">
        <v>0</v>
      </c>
      <c r="I59" s="15">
        <f t="shared" si="6"/>
        <v>0</v>
      </c>
      <c r="J59" s="15">
        <v>0</v>
      </c>
      <c r="K59" s="16">
        <v>0</v>
      </c>
    </row>
    <row r="60" spans="1:19">
      <c r="A60" s="12" t="s">
        <v>24</v>
      </c>
      <c r="B60" s="13" t="s">
        <v>27</v>
      </c>
      <c r="C60" s="12" t="s">
        <v>14</v>
      </c>
      <c r="D60" s="13" t="s">
        <v>28</v>
      </c>
      <c r="E60" s="14">
        <v>61</v>
      </c>
      <c r="F60" s="13" t="s">
        <v>21</v>
      </c>
      <c r="G60" s="15">
        <v>0</v>
      </c>
      <c r="H60" s="15">
        <v>9782.86</v>
      </c>
      <c r="I60" s="15">
        <f t="shared" si="6"/>
        <v>9782.86</v>
      </c>
      <c r="J60" s="15">
        <v>6530.08</v>
      </c>
      <c r="K60" s="16">
        <f t="shared" si="7"/>
        <v>0.66750214150054277</v>
      </c>
    </row>
    <row r="61" spans="1:19">
      <c r="A61" s="17" t="s">
        <v>24</v>
      </c>
      <c r="B61" s="18" t="s">
        <v>27</v>
      </c>
      <c r="C61" s="17" t="s">
        <v>14</v>
      </c>
      <c r="D61" s="18" t="s">
        <v>28</v>
      </c>
      <c r="E61" s="19">
        <v>62</v>
      </c>
      <c r="F61" s="18" t="s">
        <v>22</v>
      </c>
      <c r="G61" s="20">
        <v>0</v>
      </c>
      <c r="H61" s="20">
        <v>0</v>
      </c>
      <c r="I61" s="20">
        <f t="shared" si="6"/>
        <v>0</v>
      </c>
      <c r="J61" s="20">
        <v>0</v>
      </c>
      <c r="K61" s="21">
        <v>0</v>
      </c>
    </row>
    <row r="62" spans="1:19" s="70" customFormat="1" ht="13.8" thickBot="1">
      <c r="A62" s="108"/>
      <c r="B62" s="109"/>
      <c r="C62" s="108"/>
      <c r="D62" s="109"/>
      <c r="E62" s="25"/>
      <c r="F62" s="61" t="s">
        <v>23</v>
      </c>
      <c r="G62" s="26">
        <f>SUM(G56:G61)</f>
        <v>752805.71000000008</v>
      </c>
      <c r="H62" s="26">
        <f>SUM(H56:H61)</f>
        <v>-28101.480000000003</v>
      </c>
      <c r="I62" s="26">
        <f>SUM(I56:I61)</f>
        <v>724704.2300000001</v>
      </c>
      <c r="J62" s="26">
        <f>SUM(J56:J61)</f>
        <v>710303.73</v>
      </c>
      <c r="K62" s="27">
        <f t="shared" si="7"/>
        <v>0.98012913488858744</v>
      </c>
      <c r="L62" s="69"/>
      <c r="M62" s="69"/>
      <c r="N62" s="69"/>
      <c r="O62" s="69"/>
      <c r="P62" s="69"/>
      <c r="Q62" s="69"/>
      <c r="R62" s="69"/>
      <c r="S62" s="69"/>
    </row>
    <row r="63" spans="1:19" ht="13.8" thickTop="1">
      <c r="A63" s="22"/>
      <c r="B63" s="23"/>
      <c r="C63" s="28"/>
      <c r="D63" s="44"/>
      <c r="E63" s="24"/>
      <c r="F63" s="23"/>
      <c r="K63" s="29"/>
    </row>
    <row r="64" spans="1:19">
      <c r="A64" s="7" t="s">
        <v>24</v>
      </c>
      <c r="B64" s="8" t="s">
        <v>27</v>
      </c>
      <c r="C64" s="7" t="s">
        <v>24</v>
      </c>
      <c r="D64" s="8" t="s">
        <v>29</v>
      </c>
      <c r="E64" s="9">
        <v>51</v>
      </c>
      <c r="F64" s="8" t="s">
        <v>17</v>
      </c>
      <c r="G64" s="10">
        <v>611522.29</v>
      </c>
      <c r="H64" s="10">
        <v>162776</v>
      </c>
      <c r="I64" s="10">
        <f t="shared" ref="I64:I69" si="8">SUM(G64:H64)</f>
        <v>774298.29</v>
      </c>
      <c r="J64" s="10">
        <v>772649.53</v>
      </c>
      <c r="K64" s="11">
        <f>SUM(J64/I64)</f>
        <v>0.99787063975047652</v>
      </c>
    </row>
    <row r="65" spans="1:19">
      <c r="A65" s="12" t="s">
        <v>24</v>
      </c>
      <c r="B65" s="13" t="s">
        <v>27</v>
      </c>
      <c r="C65" s="12" t="s">
        <v>24</v>
      </c>
      <c r="D65" s="13" t="s">
        <v>29</v>
      </c>
      <c r="E65" s="14">
        <v>54</v>
      </c>
      <c r="F65" s="13" t="s">
        <v>18</v>
      </c>
      <c r="G65" s="15">
        <v>549160.56999999995</v>
      </c>
      <c r="H65" s="15">
        <v>-264657.26</v>
      </c>
      <c r="I65" s="15">
        <f t="shared" si="8"/>
        <v>284503.30999999994</v>
      </c>
      <c r="J65" s="15">
        <v>281216.87</v>
      </c>
      <c r="K65" s="16">
        <f>SUM(J65/I65)</f>
        <v>0.98844849994891115</v>
      </c>
    </row>
    <row r="66" spans="1:19">
      <c r="A66" s="12" t="s">
        <v>24</v>
      </c>
      <c r="B66" s="13" t="s">
        <v>27</v>
      </c>
      <c r="C66" s="12" t="s">
        <v>24</v>
      </c>
      <c r="D66" s="13" t="s">
        <v>29</v>
      </c>
      <c r="E66" s="14">
        <v>55</v>
      </c>
      <c r="F66" s="13" t="s">
        <v>19</v>
      </c>
      <c r="G66" s="15">
        <v>7285.71</v>
      </c>
      <c r="H66" s="15">
        <v>167.54</v>
      </c>
      <c r="I66" s="15">
        <f t="shared" si="8"/>
        <v>7453.25</v>
      </c>
      <c r="J66" s="15">
        <v>7453.19</v>
      </c>
      <c r="K66" s="16">
        <f>SUM(J66/I66)</f>
        <v>0.99999194982054807</v>
      </c>
    </row>
    <row r="67" spans="1:19">
      <c r="A67" s="12" t="s">
        <v>24</v>
      </c>
      <c r="B67" s="13" t="s">
        <v>27</v>
      </c>
      <c r="C67" s="12" t="s">
        <v>24</v>
      </c>
      <c r="D67" s="13" t="s">
        <v>29</v>
      </c>
      <c r="E67" s="14">
        <v>56</v>
      </c>
      <c r="F67" s="13" t="s">
        <v>20</v>
      </c>
      <c r="G67" s="15">
        <v>0</v>
      </c>
      <c r="H67" s="15">
        <v>0</v>
      </c>
      <c r="I67" s="15">
        <f t="shared" si="8"/>
        <v>0</v>
      </c>
      <c r="J67" s="15">
        <v>0</v>
      </c>
      <c r="K67" s="16">
        <v>0</v>
      </c>
    </row>
    <row r="68" spans="1:19">
      <c r="A68" s="12" t="s">
        <v>24</v>
      </c>
      <c r="B68" s="13" t="s">
        <v>27</v>
      </c>
      <c r="C68" s="12" t="s">
        <v>24</v>
      </c>
      <c r="D68" s="13" t="s">
        <v>29</v>
      </c>
      <c r="E68" s="14">
        <v>61</v>
      </c>
      <c r="F68" s="13" t="s">
        <v>21</v>
      </c>
      <c r="G68" s="15">
        <v>0</v>
      </c>
      <c r="H68" s="15">
        <v>20790.86</v>
      </c>
      <c r="I68" s="15">
        <f t="shared" si="8"/>
        <v>20790.86</v>
      </c>
      <c r="J68" s="15">
        <v>20790.48</v>
      </c>
      <c r="K68" s="16">
        <f>SUM(J68/I68)</f>
        <v>0.99998172273777997</v>
      </c>
    </row>
    <row r="69" spans="1:19">
      <c r="A69" s="17" t="s">
        <v>24</v>
      </c>
      <c r="B69" s="18" t="s">
        <v>27</v>
      </c>
      <c r="C69" s="17" t="s">
        <v>24</v>
      </c>
      <c r="D69" s="18" t="s">
        <v>29</v>
      </c>
      <c r="E69" s="19">
        <v>62</v>
      </c>
      <c r="F69" s="18" t="s">
        <v>22</v>
      </c>
      <c r="G69" s="20">
        <v>0</v>
      </c>
      <c r="H69" s="20">
        <v>0</v>
      </c>
      <c r="I69" s="20">
        <f t="shared" si="8"/>
        <v>0</v>
      </c>
      <c r="J69" s="20">
        <v>0</v>
      </c>
      <c r="K69" s="21">
        <v>0</v>
      </c>
    </row>
    <row r="70" spans="1:19" s="70" customFormat="1" ht="13.8" thickBot="1">
      <c r="A70" s="108"/>
      <c r="B70" s="109"/>
      <c r="C70" s="108"/>
      <c r="D70" s="109"/>
      <c r="E70" s="25"/>
      <c r="F70" s="61" t="s">
        <v>23</v>
      </c>
      <c r="G70" s="26">
        <f>SUM(G64:G69)</f>
        <v>1167968.5699999998</v>
      </c>
      <c r="H70" s="26">
        <f>SUM(H64:H69)</f>
        <v>-80922.860000000015</v>
      </c>
      <c r="I70" s="26">
        <f>SUM(I64:I69)</f>
        <v>1087045.7100000002</v>
      </c>
      <c r="J70" s="26">
        <f>SUM(J64:J69)</f>
        <v>1082110.0699999998</v>
      </c>
      <c r="K70" s="27">
        <f>SUM(J70/I70)</f>
        <v>0.99545958375568189</v>
      </c>
      <c r="L70" s="69"/>
      <c r="M70" s="69"/>
      <c r="N70" s="69"/>
      <c r="O70" s="69"/>
      <c r="P70" s="69"/>
      <c r="Q70" s="69"/>
      <c r="R70" s="69"/>
      <c r="S70" s="69"/>
    </row>
    <row r="71" spans="1:19" ht="13.8" thickTop="1">
      <c r="A71" s="22"/>
      <c r="B71" s="23"/>
      <c r="C71" s="22"/>
      <c r="D71" s="23"/>
      <c r="E71" s="24"/>
      <c r="F71" s="23"/>
      <c r="G71" s="32"/>
      <c r="H71" s="32"/>
      <c r="I71" s="32"/>
      <c r="J71" s="32"/>
      <c r="K71" s="31"/>
    </row>
    <row r="72" spans="1:19">
      <c r="A72" s="7" t="s">
        <v>24</v>
      </c>
      <c r="B72" s="8" t="s">
        <v>27</v>
      </c>
      <c r="C72" s="7" t="s">
        <v>30</v>
      </c>
      <c r="D72" s="8" t="s">
        <v>31</v>
      </c>
      <c r="E72" s="9">
        <v>51</v>
      </c>
      <c r="F72" s="8" t="s">
        <v>17</v>
      </c>
      <c r="G72" s="10">
        <v>0</v>
      </c>
      <c r="H72" s="10">
        <v>0</v>
      </c>
      <c r="I72" s="10">
        <f t="shared" ref="I72:I77" si="9">SUM(G72:H72)</f>
        <v>0</v>
      </c>
      <c r="J72" s="10">
        <v>0</v>
      </c>
      <c r="K72" s="11">
        <v>0</v>
      </c>
    </row>
    <row r="73" spans="1:19">
      <c r="A73" s="12" t="s">
        <v>24</v>
      </c>
      <c r="B73" s="13" t="s">
        <v>27</v>
      </c>
      <c r="C73" s="12" t="s">
        <v>30</v>
      </c>
      <c r="D73" s="13" t="s">
        <v>31</v>
      </c>
      <c r="E73" s="14">
        <v>54</v>
      </c>
      <c r="F73" s="13" t="s">
        <v>18</v>
      </c>
      <c r="G73" s="15">
        <v>0</v>
      </c>
      <c r="H73" s="15">
        <v>0</v>
      </c>
      <c r="I73" s="15">
        <f t="shared" si="9"/>
        <v>0</v>
      </c>
      <c r="J73" s="15">
        <v>0</v>
      </c>
      <c r="K73" s="16">
        <v>0</v>
      </c>
    </row>
    <row r="74" spans="1:19">
      <c r="A74" s="12" t="s">
        <v>24</v>
      </c>
      <c r="B74" s="13" t="s">
        <v>27</v>
      </c>
      <c r="C74" s="12" t="s">
        <v>30</v>
      </c>
      <c r="D74" s="13" t="s">
        <v>31</v>
      </c>
      <c r="E74" s="14">
        <v>55</v>
      </c>
      <c r="F74" s="13" t="s">
        <v>19</v>
      </c>
      <c r="G74" s="15">
        <v>0</v>
      </c>
      <c r="H74" s="15">
        <v>0</v>
      </c>
      <c r="I74" s="15">
        <f t="shared" si="9"/>
        <v>0</v>
      </c>
      <c r="J74" s="15">
        <v>0</v>
      </c>
      <c r="K74" s="16">
        <v>0</v>
      </c>
    </row>
    <row r="75" spans="1:19">
      <c r="A75" s="12" t="s">
        <v>24</v>
      </c>
      <c r="B75" s="13" t="s">
        <v>27</v>
      </c>
      <c r="C75" s="12" t="s">
        <v>30</v>
      </c>
      <c r="D75" s="13" t="s">
        <v>31</v>
      </c>
      <c r="E75" s="14">
        <v>56</v>
      </c>
      <c r="F75" s="13" t="s">
        <v>20</v>
      </c>
      <c r="G75" s="15">
        <v>0</v>
      </c>
      <c r="H75" s="15">
        <v>0</v>
      </c>
      <c r="I75" s="15">
        <f t="shared" si="9"/>
        <v>0</v>
      </c>
      <c r="J75" s="15">
        <v>0</v>
      </c>
      <c r="K75" s="16">
        <v>0</v>
      </c>
    </row>
    <row r="76" spans="1:19">
      <c r="A76" s="12" t="s">
        <v>24</v>
      </c>
      <c r="B76" s="13" t="s">
        <v>27</v>
      </c>
      <c r="C76" s="12" t="s">
        <v>30</v>
      </c>
      <c r="D76" s="13" t="s">
        <v>31</v>
      </c>
      <c r="E76" s="14">
        <v>61</v>
      </c>
      <c r="F76" s="13" t="s">
        <v>21</v>
      </c>
      <c r="G76" s="15">
        <v>0</v>
      </c>
      <c r="H76" s="15">
        <v>0</v>
      </c>
      <c r="I76" s="15">
        <f t="shared" si="9"/>
        <v>0</v>
      </c>
      <c r="J76" s="15">
        <v>0</v>
      </c>
      <c r="K76" s="16">
        <v>0</v>
      </c>
    </row>
    <row r="77" spans="1:19">
      <c r="A77" s="17" t="s">
        <v>24</v>
      </c>
      <c r="B77" s="18" t="s">
        <v>27</v>
      </c>
      <c r="C77" s="17" t="s">
        <v>30</v>
      </c>
      <c r="D77" s="18" t="s">
        <v>31</v>
      </c>
      <c r="E77" s="19">
        <v>62</v>
      </c>
      <c r="F77" s="18" t="s">
        <v>22</v>
      </c>
      <c r="G77" s="20">
        <v>0</v>
      </c>
      <c r="H77" s="20">
        <v>0</v>
      </c>
      <c r="I77" s="20">
        <f t="shared" si="9"/>
        <v>0</v>
      </c>
      <c r="J77" s="20">
        <v>0</v>
      </c>
      <c r="K77" s="21">
        <v>0</v>
      </c>
    </row>
    <row r="78" spans="1:19" s="70" customFormat="1" ht="13.8" thickBot="1">
      <c r="A78" s="108"/>
      <c r="B78" s="109"/>
      <c r="C78" s="108"/>
      <c r="D78" s="109"/>
      <c r="E78" s="25"/>
      <c r="F78" s="61" t="s">
        <v>23</v>
      </c>
      <c r="G78" s="26">
        <f>SUM(G72:G77)</f>
        <v>0</v>
      </c>
      <c r="H78" s="26">
        <f>SUM(H72:H77)</f>
        <v>0</v>
      </c>
      <c r="I78" s="26">
        <f>SUM(I72:I77)</f>
        <v>0</v>
      </c>
      <c r="J78" s="26">
        <f>SUM(J72:J77)</f>
        <v>0</v>
      </c>
      <c r="K78" s="27">
        <v>0</v>
      </c>
      <c r="L78" s="69"/>
      <c r="M78" s="69"/>
      <c r="N78" s="69"/>
      <c r="O78" s="69"/>
      <c r="P78" s="69"/>
      <c r="Q78" s="69"/>
      <c r="R78" s="69"/>
      <c r="S78" s="69"/>
    </row>
    <row r="79" spans="1:19" ht="13.8" thickTop="1">
      <c r="A79" s="22"/>
      <c r="B79" s="23"/>
      <c r="C79" s="28"/>
      <c r="D79" s="23"/>
      <c r="E79" s="24"/>
      <c r="F79" s="23"/>
      <c r="G79" s="32"/>
      <c r="H79" s="32"/>
      <c r="I79" s="32"/>
      <c r="J79" s="32"/>
      <c r="K79" s="31"/>
    </row>
    <row r="80" spans="1:19">
      <c r="A80" s="7" t="s">
        <v>24</v>
      </c>
      <c r="B80" s="8" t="s">
        <v>27</v>
      </c>
      <c r="C80" s="7" t="s">
        <v>32</v>
      </c>
      <c r="D80" s="8" t="s">
        <v>33</v>
      </c>
      <c r="E80" s="9">
        <v>51</v>
      </c>
      <c r="F80" s="8" t="s">
        <v>17</v>
      </c>
      <c r="G80" s="10">
        <v>0</v>
      </c>
      <c r="H80" s="10">
        <v>0</v>
      </c>
      <c r="I80" s="10">
        <f t="shared" ref="I80:I85" si="10">SUM(G80:H80)</f>
        <v>0</v>
      </c>
      <c r="J80" s="10">
        <v>0</v>
      </c>
      <c r="K80" s="11">
        <v>0</v>
      </c>
    </row>
    <row r="81" spans="1:19">
      <c r="A81" s="12" t="s">
        <v>24</v>
      </c>
      <c r="B81" s="13" t="s">
        <v>27</v>
      </c>
      <c r="C81" s="12" t="s">
        <v>32</v>
      </c>
      <c r="D81" s="13" t="s">
        <v>33</v>
      </c>
      <c r="E81" s="14">
        <v>54</v>
      </c>
      <c r="F81" s="13" t="s">
        <v>18</v>
      </c>
      <c r="G81" s="15">
        <v>0</v>
      </c>
      <c r="H81" s="15">
        <v>0</v>
      </c>
      <c r="I81" s="15">
        <f t="shared" si="10"/>
        <v>0</v>
      </c>
      <c r="J81" s="15">
        <v>0</v>
      </c>
      <c r="K81" s="16">
        <v>0</v>
      </c>
    </row>
    <row r="82" spans="1:19">
      <c r="A82" s="12" t="s">
        <v>24</v>
      </c>
      <c r="B82" s="13" t="s">
        <v>27</v>
      </c>
      <c r="C82" s="12" t="s">
        <v>32</v>
      </c>
      <c r="D82" s="13" t="s">
        <v>33</v>
      </c>
      <c r="E82" s="14">
        <v>55</v>
      </c>
      <c r="F82" s="13" t="s">
        <v>19</v>
      </c>
      <c r="G82" s="15">
        <v>0</v>
      </c>
      <c r="H82" s="15">
        <v>0</v>
      </c>
      <c r="I82" s="15">
        <f t="shared" si="10"/>
        <v>0</v>
      </c>
      <c r="J82" s="15">
        <v>0</v>
      </c>
      <c r="K82" s="16">
        <v>0</v>
      </c>
    </row>
    <row r="83" spans="1:19">
      <c r="A83" s="12" t="s">
        <v>24</v>
      </c>
      <c r="B83" s="13" t="s">
        <v>27</v>
      </c>
      <c r="C83" s="12" t="s">
        <v>32</v>
      </c>
      <c r="D83" s="13" t="s">
        <v>33</v>
      </c>
      <c r="E83" s="14">
        <v>56</v>
      </c>
      <c r="F83" s="13" t="s">
        <v>20</v>
      </c>
      <c r="G83" s="15">
        <v>0</v>
      </c>
      <c r="H83" s="15">
        <v>0</v>
      </c>
      <c r="I83" s="15">
        <f t="shared" si="10"/>
        <v>0</v>
      </c>
      <c r="J83" s="15">
        <v>0</v>
      </c>
      <c r="K83" s="16">
        <v>0</v>
      </c>
    </row>
    <row r="84" spans="1:19">
      <c r="A84" s="12" t="s">
        <v>24</v>
      </c>
      <c r="B84" s="13" t="s">
        <v>27</v>
      </c>
      <c r="C84" s="12" t="s">
        <v>32</v>
      </c>
      <c r="D84" s="13" t="s">
        <v>33</v>
      </c>
      <c r="E84" s="14">
        <v>61</v>
      </c>
      <c r="F84" s="13" t="s">
        <v>21</v>
      </c>
      <c r="G84" s="15">
        <v>0</v>
      </c>
      <c r="H84" s="15">
        <v>0</v>
      </c>
      <c r="I84" s="15">
        <f t="shared" si="10"/>
        <v>0</v>
      </c>
      <c r="J84" s="15">
        <v>0</v>
      </c>
      <c r="K84" s="16">
        <v>0</v>
      </c>
    </row>
    <row r="85" spans="1:19">
      <c r="A85" s="17" t="s">
        <v>24</v>
      </c>
      <c r="B85" s="18" t="s">
        <v>27</v>
      </c>
      <c r="C85" s="17" t="s">
        <v>32</v>
      </c>
      <c r="D85" s="18" t="s">
        <v>33</v>
      </c>
      <c r="E85" s="19">
        <v>62</v>
      </c>
      <c r="F85" s="18" t="s">
        <v>22</v>
      </c>
      <c r="G85" s="20">
        <v>0</v>
      </c>
      <c r="H85" s="20">
        <v>0</v>
      </c>
      <c r="I85" s="20">
        <f t="shared" si="10"/>
        <v>0</v>
      </c>
      <c r="J85" s="20">
        <v>0</v>
      </c>
      <c r="K85" s="21">
        <v>0</v>
      </c>
    </row>
    <row r="86" spans="1:19" s="70" customFormat="1" ht="13.8" thickBot="1">
      <c r="A86" s="108"/>
      <c r="B86" s="109"/>
      <c r="C86" s="108"/>
      <c r="D86" s="109"/>
      <c r="E86" s="25"/>
      <c r="F86" s="61" t="s">
        <v>23</v>
      </c>
      <c r="G86" s="26">
        <f>SUM(G80:G85)</f>
        <v>0</v>
      </c>
      <c r="H86" s="26">
        <f>SUM(H80:H85)</f>
        <v>0</v>
      </c>
      <c r="I86" s="26">
        <f>SUM(I80:I85)</f>
        <v>0</v>
      </c>
      <c r="J86" s="26">
        <f>SUM(J80:J85)</f>
        <v>0</v>
      </c>
      <c r="K86" s="27">
        <v>0</v>
      </c>
      <c r="L86" s="69"/>
      <c r="M86" s="69"/>
      <c r="N86" s="69"/>
      <c r="O86" s="69"/>
      <c r="P86" s="69"/>
      <c r="Q86" s="69"/>
      <c r="R86" s="69"/>
      <c r="S86" s="69"/>
    </row>
    <row r="87" spans="1:19" ht="13.8" thickTop="1">
      <c r="A87" s="22"/>
      <c r="B87" s="23"/>
      <c r="C87" s="22"/>
      <c r="D87" s="23"/>
      <c r="E87" s="24"/>
      <c r="F87" s="23"/>
      <c r="K87" s="29"/>
    </row>
    <row r="88" spans="1:19">
      <c r="A88" s="34" t="s">
        <v>24</v>
      </c>
      <c r="B88" s="35" t="s">
        <v>27</v>
      </c>
      <c r="C88" s="34"/>
      <c r="D88" s="35" t="s">
        <v>26</v>
      </c>
      <c r="E88" s="76">
        <v>51</v>
      </c>
      <c r="F88" s="35" t="s">
        <v>17</v>
      </c>
      <c r="G88" s="36">
        <f t="shared" ref="G88:J93" si="11">SUM(+G56+G64+G72+G80)</f>
        <v>970832</v>
      </c>
      <c r="H88" s="36">
        <f t="shared" si="11"/>
        <v>268359.08999999997</v>
      </c>
      <c r="I88" s="36">
        <f t="shared" si="11"/>
        <v>1239191.0900000001</v>
      </c>
      <c r="J88" s="36">
        <f t="shared" si="11"/>
        <v>1237420.22</v>
      </c>
      <c r="K88" s="62">
        <f>SUM(J88/I88)</f>
        <v>0.99857094679400893</v>
      </c>
      <c r="L88" s="63"/>
    </row>
    <row r="89" spans="1:19">
      <c r="A89" s="37" t="s">
        <v>24</v>
      </c>
      <c r="B89" s="38" t="s">
        <v>27</v>
      </c>
      <c r="C89" s="37"/>
      <c r="D89" s="38" t="s">
        <v>26</v>
      </c>
      <c r="E89" s="77">
        <v>54</v>
      </c>
      <c r="F89" s="38" t="s">
        <v>18</v>
      </c>
      <c r="G89" s="36">
        <f t="shared" si="11"/>
        <v>937513.71</v>
      </c>
      <c r="H89" s="36">
        <f t="shared" si="11"/>
        <v>-412899.32</v>
      </c>
      <c r="I89" s="36">
        <f t="shared" si="11"/>
        <v>524614.3899999999</v>
      </c>
      <c r="J89" s="36">
        <f t="shared" si="11"/>
        <v>514188.94</v>
      </c>
      <c r="K89" s="48">
        <f>SUM(J89/I89)</f>
        <v>0.98012740367262918</v>
      </c>
      <c r="L89" s="63"/>
    </row>
    <row r="90" spans="1:19">
      <c r="A90" s="37" t="s">
        <v>24</v>
      </c>
      <c r="B90" s="38" t="s">
        <v>27</v>
      </c>
      <c r="C90" s="37"/>
      <c r="D90" s="38" t="s">
        <v>26</v>
      </c>
      <c r="E90" s="77">
        <v>55</v>
      </c>
      <c r="F90" s="38" t="s">
        <v>19</v>
      </c>
      <c r="G90" s="36">
        <f t="shared" si="11"/>
        <v>12428.57</v>
      </c>
      <c r="H90" s="36">
        <f t="shared" si="11"/>
        <v>4942.17</v>
      </c>
      <c r="I90" s="36">
        <f t="shared" si="11"/>
        <v>17370.739999999998</v>
      </c>
      <c r="J90" s="36">
        <f t="shared" si="11"/>
        <v>13484.08</v>
      </c>
      <c r="K90" s="48">
        <f>SUM(J90/I90)</f>
        <v>0.77625247974467415</v>
      </c>
      <c r="L90" s="63"/>
    </row>
    <row r="91" spans="1:19">
      <c r="A91" s="37" t="s">
        <v>24</v>
      </c>
      <c r="B91" s="38" t="s">
        <v>27</v>
      </c>
      <c r="C91" s="37"/>
      <c r="D91" s="38" t="s">
        <v>26</v>
      </c>
      <c r="E91" s="77">
        <v>56</v>
      </c>
      <c r="F91" s="38" t="s">
        <v>20</v>
      </c>
      <c r="G91" s="36">
        <f t="shared" si="11"/>
        <v>0</v>
      </c>
      <c r="H91" s="36">
        <f t="shared" si="11"/>
        <v>0</v>
      </c>
      <c r="I91" s="36">
        <f t="shared" si="11"/>
        <v>0</v>
      </c>
      <c r="J91" s="36">
        <f t="shared" si="11"/>
        <v>0</v>
      </c>
      <c r="K91" s="48">
        <v>0</v>
      </c>
      <c r="L91" s="63"/>
    </row>
    <row r="92" spans="1:19">
      <c r="A92" s="37" t="s">
        <v>24</v>
      </c>
      <c r="B92" s="38" t="s">
        <v>27</v>
      </c>
      <c r="C92" s="37"/>
      <c r="D92" s="38" t="s">
        <v>26</v>
      </c>
      <c r="E92" s="77">
        <v>61</v>
      </c>
      <c r="F92" s="38" t="s">
        <v>21</v>
      </c>
      <c r="G92" s="36">
        <f t="shared" si="11"/>
        <v>0</v>
      </c>
      <c r="H92" s="36">
        <f t="shared" si="11"/>
        <v>30573.72</v>
      </c>
      <c r="I92" s="36">
        <f t="shared" si="11"/>
        <v>30573.72</v>
      </c>
      <c r="J92" s="36">
        <f t="shared" si="11"/>
        <v>27320.559999999998</v>
      </c>
      <c r="K92" s="48">
        <f>SUM(J92/I92)</f>
        <v>0.89359619961195424</v>
      </c>
      <c r="L92" s="63"/>
    </row>
    <row r="93" spans="1:19">
      <c r="A93" s="39" t="s">
        <v>24</v>
      </c>
      <c r="B93" s="40" t="s">
        <v>27</v>
      </c>
      <c r="C93" s="39"/>
      <c r="D93" s="40" t="s">
        <v>26</v>
      </c>
      <c r="E93" s="79">
        <v>62</v>
      </c>
      <c r="F93" s="40" t="s">
        <v>22</v>
      </c>
      <c r="G93" s="36">
        <f t="shared" si="11"/>
        <v>0</v>
      </c>
      <c r="H93" s="36">
        <f t="shared" si="11"/>
        <v>0</v>
      </c>
      <c r="I93" s="36">
        <f t="shared" si="11"/>
        <v>0</v>
      </c>
      <c r="J93" s="36">
        <f t="shared" si="11"/>
        <v>0</v>
      </c>
      <c r="K93" s="80">
        <v>0</v>
      </c>
      <c r="L93" s="63"/>
    </row>
    <row r="94" spans="1:19" s="70" customFormat="1" ht="13.8" thickBot="1">
      <c r="A94" s="49"/>
      <c r="B94" s="50"/>
      <c r="C94" s="49"/>
      <c r="D94" s="50"/>
      <c r="E94" s="43"/>
      <c r="F94" s="82" t="s">
        <v>23</v>
      </c>
      <c r="G94" s="83">
        <f>SUM(G88:G93)</f>
        <v>1920774.28</v>
      </c>
      <c r="H94" s="83">
        <f>SUM(H88:H93)</f>
        <v>-109024.34000000003</v>
      </c>
      <c r="I94" s="83">
        <f>SUM(I88:I93)</f>
        <v>1811749.94</v>
      </c>
      <c r="J94" s="83">
        <f>SUM(J88:J93)</f>
        <v>1792413.8</v>
      </c>
      <c r="K94" s="51">
        <f>SUM(J94/I94)</f>
        <v>0.98932736821285616</v>
      </c>
      <c r="L94" s="72"/>
      <c r="M94" s="69"/>
      <c r="N94" s="69"/>
      <c r="O94" s="69"/>
      <c r="P94" s="69"/>
      <c r="Q94" s="69"/>
      <c r="R94" s="69"/>
      <c r="S94" s="69"/>
    </row>
    <row r="95" spans="1:19" s="69" customFormat="1" ht="13.8" thickTop="1">
      <c r="A95" s="111"/>
      <c r="B95" s="112"/>
      <c r="C95" s="111"/>
      <c r="D95" s="112"/>
      <c r="E95" s="113"/>
      <c r="F95" s="115"/>
      <c r="G95" s="116"/>
      <c r="H95" s="116"/>
      <c r="I95" s="116"/>
      <c r="J95" s="116"/>
      <c r="K95" s="117"/>
      <c r="L95" s="72"/>
    </row>
    <row r="96" spans="1:19" s="69" customFormat="1">
      <c r="A96" s="45" t="s">
        <v>30</v>
      </c>
      <c r="B96" s="46" t="s">
        <v>34</v>
      </c>
      <c r="C96" s="45" t="s">
        <v>14</v>
      </c>
      <c r="D96" s="46" t="s">
        <v>35</v>
      </c>
      <c r="E96" s="86">
        <v>51</v>
      </c>
      <c r="F96" s="85" t="s">
        <v>17</v>
      </c>
      <c r="G96" s="15">
        <v>0</v>
      </c>
      <c r="H96" s="15">
        <v>0</v>
      </c>
      <c r="I96" s="15">
        <v>0</v>
      </c>
      <c r="J96" s="15">
        <v>0</v>
      </c>
      <c r="K96" s="11">
        <v>0</v>
      </c>
      <c r="L96" s="72"/>
    </row>
    <row r="97" spans="1:19" s="69" customFormat="1">
      <c r="A97" s="45" t="s">
        <v>30</v>
      </c>
      <c r="B97" s="46" t="s">
        <v>34</v>
      </c>
      <c r="C97" s="45" t="s">
        <v>14</v>
      </c>
      <c r="D97" s="46" t="s">
        <v>35</v>
      </c>
      <c r="E97" s="91">
        <v>54</v>
      </c>
      <c r="F97" s="90" t="s">
        <v>18</v>
      </c>
      <c r="G97" s="15">
        <v>0</v>
      </c>
      <c r="H97" s="15">
        <v>0</v>
      </c>
      <c r="I97" s="15">
        <v>0</v>
      </c>
      <c r="J97" s="15">
        <v>0</v>
      </c>
      <c r="K97" s="16">
        <v>0</v>
      </c>
      <c r="L97" s="72"/>
    </row>
    <row r="98" spans="1:19">
      <c r="A98" s="45" t="s">
        <v>30</v>
      </c>
      <c r="B98" s="46" t="s">
        <v>34</v>
      </c>
      <c r="C98" s="45" t="s">
        <v>14</v>
      </c>
      <c r="D98" s="46" t="s">
        <v>35</v>
      </c>
      <c r="E98" s="91">
        <v>55</v>
      </c>
      <c r="F98" s="90" t="s">
        <v>19</v>
      </c>
      <c r="G98" s="15">
        <v>0</v>
      </c>
      <c r="H98" s="15">
        <v>0</v>
      </c>
      <c r="I98" s="15">
        <v>0</v>
      </c>
      <c r="J98" s="15">
        <v>0</v>
      </c>
      <c r="K98" s="16">
        <v>0</v>
      </c>
    </row>
    <row r="99" spans="1:19">
      <c r="A99" s="45" t="s">
        <v>30</v>
      </c>
      <c r="B99" s="46" t="s">
        <v>34</v>
      </c>
      <c r="C99" s="45" t="s">
        <v>14</v>
      </c>
      <c r="D99" s="46" t="s">
        <v>35</v>
      </c>
      <c r="E99" s="47">
        <v>56</v>
      </c>
      <c r="F99" s="46" t="s">
        <v>20</v>
      </c>
      <c r="G99" s="15">
        <v>228571.43</v>
      </c>
      <c r="H99" s="15">
        <v>74257.490000000005</v>
      </c>
      <c r="I99" s="15">
        <f>SUM(G99:H99)</f>
        <v>302828.92</v>
      </c>
      <c r="J99" s="15">
        <v>302828.92</v>
      </c>
      <c r="K99" s="16">
        <v>0</v>
      </c>
    </row>
    <row r="100" spans="1:19">
      <c r="A100" s="45" t="s">
        <v>30</v>
      </c>
      <c r="B100" s="46" t="s">
        <v>34</v>
      </c>
      <c r="C100" s="45" t="s">
        <v>14</v>
      </c>
      <c r="D100" s="46" t="s">
        <v>35</v>
      </c>
      <c r="E100" s="91">
        <v>61</v>
      </c>
      <c r="F100" s="90" t="s">
        <v>21</v>
      </c>
      <c r="G100" s="15">
        <v>0</v>
      </c>
      <c r="H100" s="15">
        <v>0</v>
      </c>
      <c r="I100" s="15">
        <v>0</v>
      </c>
      <c r="J100" s="15">
        <v>0</v>
      </c>
      <c r="K100" s="16">
        <v>0</v>
      </c>
    </row>
    <row r="101" spans="1:19">
      <c r="A101" s="45" t="s">
        <v>30</v>
      </c>
      <c r="B101" s="46" t="s">
        <v>34</v>
      </c>
      <c r="C101" s="45" t="s">
        <v>14</v>
      </c>
      <c r="D101" s="46" t="s">
        <v>35</v>
      </c>
      <c r="E101" s="96">
        <v>62</v>
      </c>
      <c r="F101" s="95" t="s">
        <v>22</v>
      </c>
      <c r="G101" s="15">
        <v>0</v>
      </c>
      <c r="H101" s="15">
        <v>0</v>
      </c>
      <c r="I101" s="15">
        <v>0</v>
      </c>
      <c r="J101" s="15">
        <v>0</v>
      </c>
      <c r="K101" s="21">
        <v>0</v>
      </c>
    </row>
    <row r="102" spans="1:19" s="70" customFormat="1" ht="13.8" thickBot="1">
      <c r="A102" s="108"/>
      <c r="B102" s="109"/>
      <c r="C102" s="108"/>
      <c r="D102" s="109"/>
      <c r="E102" s="25"/>
      <c r="F102" s="102" t="s">
        <v>23</v>
      </c>
      <c r="G102" s="26">
        <f>SUM(G99)</f>
        <v>228571.43</v>
      </c>
      <c r="H102" s="26">
        <f>SUM(H99)</f>
        <v>74257.490000000005</v>
      </c>
      <c r="I102" s="26">
        <f>SUM(G102:H102)</f>
        <v>302828.92</v>
      </c>
      <c r="J102" s="26">
        <f>SUM(J99)</f>
        <v>302828.92</v>
      </c>
      <c r="K102" s="27">
        <v>0</v>
      </c>
      <c r="L102" s="69"/>
      <c r="M102" s="69"/>
      <c r="N102" s="69"/>
      <c r="O102" s="69"/>
      <c r="P102" s="69"/>
      <c r="Q102" s="69"/>
      <c r="R102" s="69"/>
      <c r="S102" s="69"/>
    </row>
    <row r="103" spans="1:19" ht="13.8" thickTop="1">
      <c r="A103" s="22"/>
      <c r="B103" s="23"/>
      <c r="C103" s="22"/>
      <c r="D103" s="23"/>
      <c r="E103" s="24"/>
      <c r="F103" s="23"/>
      <c r="K103" s="29"/>
    </row>
    <row r="104" spans="1:19">
      <c r="A104" s="45" t="s">
        <v>30</v>
      </c>
      <c r="B104" s="46" t="s">
        <v>34</v>
      </c>
      <c r="C104" s="45" t="s">
        <v>24</v>
      </c>
      <c r="D104" s="46" t="s">
        <v>56</v>
      </c>
      <c r="E104" s="86">
        <v>51</v>
      </c>
      <c r="F104" s="85" t="s">
        <v>17</v>
      </c>
      <c r="G104" s="15">
        <v>0</v>
      </c>
      <c r="H104" s="15">
        <v>0</v>
      </c>
      <c r="I104" s="15">
        <v>0</v>
      </c>
      <c r="J104" s="15">
        <v>0</v>
      </c>
      <c r="K104" s="11">
        <v>0</v>
      </c>
    </row>
    <row r="105" spans="1:19" s="70" customFormat="1">
      <c r="A105" s="45" t="s">
        <v>30</v>
      </c>
      <c r="B105" s="46" t="s">
        <v>34</v>
      </c>
      <c r="C105" s="45" t="s">
        <v>24</v>
      </c>
      <c r="D105" s="46" t="s">
        <v>56</v>
      </c>
      <c r="E105" s="91">
        <v>54</v>
      </c>
      <c r="F105" s="90" t="s">
        <v>18</v>
      </c>
      <c r="G105" s="15">
        <v>0</v>
      </c>
      <c r="H105" s="15">
        <v>0</v>
      </c>
      <c r="I105" s="15">
        <v>0</v>
      </c>
      <c r="J105" s="15">
        <v>0</v>
      </c>
      <c r="K105" s="16">
        <v>0</v>
      </c>
      <c r="L105" s="69"/>
      <c r="M105" s="69"/>
      <c r="N105" s="69"/>
      <c r="O105" s="69"/>
      <c r="P105" s="69"/>
      <c r="Q105" s="69"/>
      <c r="R105" s="69"/>
      <c r="S105" s="69"/>
    </row>
    <row r="106" spans="1:19">
      <c r="A106" s="45" t="s">
        <v>30</v>
      </c>
      <c r="B106" s="46" t="s">
        <v>34</v>
      </c>
      <c r="C106" s="45" t="s">
        <v>24</v>
      </c>
      <c r="D106" s="46" t="s">
        <v>56</v>
      </c>
      <c r="E106" s="91">
        <v>55</v>
      </c>
      <c r="F106" s="90" t="s">
        <v>19</v>
      </c>
      <c r="G106" s="15">
        <v>0</v>
      </c>
      <c r="H106" s="15">
        <v>0</v>
      </c>
      <c r="I106" s="15">
        <v>0</v>
      </c>
      <c r="J106" s="15">
        <v>0</v>
      </c>
      <c r="K106" s="16">
        <v>0</v>
      </c>
    </row>
    <row r="107" spans="1:19">
      <c r="A107" s="45" t="s">
        <v>30</v>
      </c>
      <c r="B107" s="46" t="s">
        <v>34</v>
      </c>
      <c r="C107" s="45" t="s">
        <v>24</v>
      </c>
      <c r="D107" s="46" t="s">
        <v>56</v>
      </c>
      <c r="E107" s="47">
        <v>56</v>
      </c>
      <c r="F107" s="46" t="s">
        <v>20</v>
      </c>
      <c r="G107" s="15">
        <v>0</v>
      </c>
      <c r="H107" s="15">
        <v>0</v>
      </c>
      <c r="I107" s="15">
        <v>0</v>
      </c>
      <c r="J107" s="15">
        <v>0</v>
      </c>
      <c r="K107" s="16">
        <v>0</v>
      </c>
    </row>
    <row r="108" spans="1:19" s="70" customFormat="1">
      <c r="A108" s="45" t="s">
        <v>30</v>
      </c>
      <c r="B108" s="46" t="s">
        <v>34</v>
      </c>
      <c r="C108" s="45" t="s">
        <v>24</v>
      </c>
      <c r="D108" s="46" t="s">
        <v>56</v>
      </c>
      <c r="E108" s="91">
        <v>61</v>
      </c>
      <c r="F108" s="90" t="s">
        <v>21</v>
      </c>
      <c r="G108" s="15">
        <v>0</v>
      </c>
      <c r="H108" s="15">
        <v>0</v>
      </c>
      <c r="I108" s="15">
        <v>0</v>
      </c>
      <c r="J108" s="15">
        <v>0</v>
      </c>
      <c r="K108" s="16">
        <v>0</v>
      </c>
      <c r="L108" s="69"/>
      <c r="M108" s="69"/>
      <c r="N108" s="69"/>
      <c r="O108" s="69"/>
      <c r="P108" s="69"/>
      <c r="Q108" s="69"/>
      <c r="R108" s="69"/>
      <c r="S108" s="69"/>
    </row>
    <row r="109" spans="1:19">
      <c r="A109" s="45" t="s">
        <v>30</v>
      </c>
      <c r="B109" s="46" t="s">
        <v>34</v>
      </c>
      <c r="C109" s="45" t="s">
        <v>24</v>
      </c>
      <c r="D109" s="46" t="s">
        <v>56</v>
      </c>
      <c r="E109" s="96">
        <v>62</v>
      </c>
      <c r="F109" s="95" t="s">
        <v>22</v>
      </c>
      <c r="G109" s="15">
        <v>0</v>
      </c>
      <c r="H109" s="15">
        <v>0</v>
      </c>
      <c r="I109" s="15">
        <v>0</v>
      </c>
      <c r="J109" s="15">
        <v>0</v>
      </c>
      <c r="K109" s="21">
        <v>0</v>
      </c>
    </row>
    <row r="110" spans="1:19" ht="13.8" thickBot="1">
      <c r="A110" s="108"/>
      <c r="B110" s="109"/>
      <c r="C110" s="108"/>
      <c r="D110" s="109"/>
      <c r="E110" s="25"/>
      <c r="F110" s="102" t="s">
        <v>23</v>
      </c>
      <c r="G110" s="26">
        <f>SUM(G107)</f>
        <v>0</v>
      </c>
      <c r="H110" s="26">
        <f>SUM(H107)</f>
        <v>0</v>
      </c>
      <c r="I110" s="26">
        <f>SUM(I107)</f>
        <v>0</v>
      </c>
      <c r="J110" s="26">
        <f>SUM(J107)</f>
        <v>0</v>
      </c>
      <c r="K110" s="27">
        <v>0</v>
      </c>
    </row>
    <row r="111" spans="1:19" ht="13.8" thickTop="1">
      <c r="A111" s="22"/>
      <c r="B111" s="23"/>
      <c r="C111" s="22"/>
      <c r="D111" s="23"/>
      <c r="E111" s="24"/>
      <c r="F111" s="23"/>
      <c r="J111" s="7"/>
      <c r="K111" s="8"/>
    </row>
    <row r="112" spans="1:19">
      <c r="A112" s="103" t="s">
        <v>30</v>
      </c>
      <c r="B112" s="104" t="s">
        <v>34</v>
      </c>
      <c r="C112" s="103"/>
      <c r="D112" s="38" t="s">
        <v>26</v>
      </c>
      <c r="E112" s="76">
        <v>51</v>
      </c>
      <c r="F112" s="35" t="s">
        <v>17</v>
      </c>
      <c r="G112" s="78">
        <f>SUM(G96+G104)</f>
        <v>0</v>
      </c>
      <c r="H112" s="78">
        <f>SUM(H96+H104)</f>
        <v>0</v>
      </c>
      <c r="I112" s="78">
        <f>SUM(I96+I104)</f>
        <v>0</v>
      </c>
      <c r="J112" s="78">
        <f>SUM(J96+J104)</f>
        <v>0</v>
      </c>
      <c r="K112" s="62">
        <v>0</v>
      </c>
    </row>
    <row r="113" spans="1:19">
      <c r="A113" s="103" t="s">
        <v>30</v>
      </c>
      <c r="B113" s="104" t="s">
        <v>34</v>
      </c>
      <c r="C113" s="103"/>
      <c r="D113" s="38" t="s">
        <v>26</v>
      </c>
      <c r="E113" s="77">
        <v>54</v>
      </c>
      <c r="F113" s="38" t="s">
        <v>18</v>
      </c>
      <c r="G113" s="78">
        <f t="shared" ref="G113:J117" si="12">SUM(G97+G105)</f>
        <v>0</v>
      </c>
      <c r="H113" s="78">
        <f t="shared" si="12"/>
        <v>0</v>
      </c>
      <c r="I113" s="78">
        <f t="shared" si="12"/>
        <v>0</v>
      </c>
      <c r="J113" s="78">
        <f t="shared" si="12"/>
        <v>0</v>
      </c>
      <c r="K113" s="48">
        <v>0</v>
      </c>
    </row>
    <row r="114" spans="1:19" s="70" customFormat="1">
      <c r="A114" s="103" t="s">
        <v>30</v>
      </c>
      <c r="B114" s="104" t="s">
        <v>34</v>
      </c>
      <c r="C114" s="103"/>
      <c r="D114" s="38" t="s">
        <v>26</v>
      </c>
      <c r="E114" s="77">
        <v>55</v>
      </c>
      <c r="F114" s="38" t="s">
        <v>19</v>
      </c>
      <c r="G114" s="78">
        <f t="shared" si="12"/>
        <v>0</v>
      </c>
      <c r="H114" s="78">
        <f t="shared" si="12"/>
        <v>0</v>
      </c>
      <c r="I114" s="78">
        <f t="shared" si="12"/>
        <v>0</v>
      </c>
      <c r="J114" s="78">
        <f t="shared" si="12"/>
        <v>0</v>
      </c>
      <c r="K114" s="48">
        <v>0</v>
      </c>
      <c r="L114" s="69"/>
      <c r="M114" s="69"/>
      <c r="N114" s="69"/>
      <c r="O114" s="69"/>
      <c r="P114" s="69"/>
      <c r="Q114" s="69"/>
      <c r="R114" s="69"/>
      <c r="S114" s="69"/>
    </row>
    <row r="115" spans="1:19">
      <c r="A115" s="103" t="s">
        <v>30</v>
      </c>
      <c r="B115" s="104" t="s">
        <v>34</v>
      </c>
      <c r="C115" s="103"/>
      <c r="D115" s="38" t="s">
        <v>26</v>
      </c>
      <c r="E115" s="105">
        <v>56</v>
      </c>
      <c r="F115" s="104" t="s">
        <v>20</v>
      </c>
      <c r="G115" s="78">
        <f t="shared" si="12"/>
        <v>228571.43</v>
      </c>
      <c r="H115" s="78">
        <f t="shared" si="12"/>
        <v>74257.490000000005</v>
      </c>
      <c r="I115" s="78">
        <f t="shared" si="12"/>
        <v>302828.92</v>
      </c>
      <c r="J115" s="78">
        <f t="shared" si="12"/>
        <v>302828.92</v>
      </c>
      <c r="K115" s="48">
        <v>0</v>
      </c>
    </row>
    <row r="116" spans="1:19">
      <c r="A116" s="103" t="s">
        <v>30</v>
      </c>
      <c r="B116" s="104" t="s">
        <v>34</v>
      </c>
      <c r="C116" s="103"/>
      <c r="D116" s="38" t="s">
        <v>26</v>
      </c>
      <c r="E116" s="77">
        <v>61</v>
      </c>
      <c r="F116" s="38" t="s">
        <v>21</v>
      </c>
      <c r="G116" s="78">
        <f t="shared" si="12"/>
        <v>0</v>
      </c>
      <c r="H116" s="78">
        <f t="shared" si="12"/>
        <v>0</v>
      </c>
      <c r="I116" s="78">
        <f t="shared" si="12"/>
        <v>0</v>
      </c>
      <c r="J116" s="78">
        <f t="shared" si="12"/>
        <v>0</v>
      </c>
      <c r="K116" s="48">
        <v>0</v>
      </c>
    </row>
    <row r="117" spans="1:19">
      <c r="A117" s="103" t="s">
        <v>30</v>
      </c>
      <c r="B117" s="104" t="s">
        <v>34</v>
      </c>
      <c r="C117" s="103"/>
      <c r="D117" s="38" t="s">
        <v>26</v>
      </c>
      <c r="E117" s="79">
        <v>62</v>
      </c>
      <c r="F117" s="40" t="s">
        <v>22</v>
      </c>
      <c r="G117" s="78">
        <f t="shared" si="12"/>
        <v>0</v>
      </c>
      <c r="H117" s="78">
        <f t="shared" si="12"/>
        <v>0</v>
      </c>
      <c r="I117" s="78">
        <f t="shared" si="12"/>
        <v>0</v>
      </c>
      <c r="J117" s="78">
        <f t="shared" si="12"/>
        <v>0</v>
      </c>
      <c r="K117" s="80">
        <v>0</v>
      </c>
    </row>
    <row r="118" spans="1:19" ht="13.8" thickBot="1">
      <c r="A118" s="49"/>
      <c r="B118" s="50"/>
      <c r="C118" s="49"/>
      <c r="D118" s="50"/>
      <c r="E118" s="43"/>
      <c r="F118" s="106" t="s">
        <v>23</v>
      </c>
      <c r="G118" s="83">
        <f>SUM(G115)</f>
        <v>228571.43</v>
      </c>
      <c r="H118" s="83">
        <f>SUM(H115)</f>
        <v>74257.490000000005</v>
      </c>
      <c r="I118" s="83">
        <f>SUM(G118:H118)</f>
        <v>302828.92</v>
      </c>
      <c r="J118" s="83">
        <f>SUM(J115)</f>
        <v>302828.92</v>
      </c>
      <c r="K118" s="51">
        <v>0</v>
      </c>
    </row>
    <row r="119" spans="1:19" ht="13.8" thickTop="1">
      <c r="A119" s="22"/>
      <c r="B119" s="23"/>
      <c r="C119" s="22"/>
      <c r="D119" s="23"/>
      <c r="E119" s="24"/>
      <c r="F119" s="23"/>
      <c r="J119" s="12"/>
      <c r="K119" s="13"/>
    </row>
    <row r="120" spans="1:19" s="70" customFormat="1">
      <c r="A120" s="7" t="s">
        <v>32</v>
      </c>
      <c r="B120" s="8" t="s">
        <v>36</v>
      </c>
      <c r="C120" s="7" t="s">
        <v>14</v>
      </c>
      <c r="D120" s="8" t="s">
        <v>37</v>
      </c>
      <c r="E120" s="9">
        <v>51</v>
      </c>
      <c r="F120" s="8" t="s">
        <v>17</v>
      </c>
      <c r="G120" s="10">
        <v>0</v>
      </c>
      <c r="H120" s="10">
        <v>0</v>
      </c>
      <c r="I120" s="10">
        <f t="shared" ref="I120:I125" si="13">SUM(G120:H120)</f>
        <v>0</v>
      </c>
      <c r="J120" s="10">
        <v>0</v>
      </c>
      <c r="K120" s="11">
        <v>0</v>
      </c>
      <c r="L120" s="69"/>
      <c r="M120" s="69"/>
      <c r="N120" s="69"/>
      <c r="O120" s="69"/>
      <c r="P120" s="69"/>
      <c r="Q120" s="69"/>
      <c r="R120" s="69"/>
      <c r="S120" s="69"/>
    </row>
    <row r="121" spans="1:19">
      <c r="A121" s="12" t="s">
        <v>32</v>
      </c>
      <c r="B121" s="13" t="s">
        <v>36</v>
      </c>
      <c r="C121" s="12" t="s">
        <v>14</v>
      </c>
      <c r="D121" s="13" t="s">
        <v>37</v>
      </c>
      <c r="E121" s="14">
        <v>54</v>
      </c>
      <c r="F121" s="13" t="s">
        <v>18</v>
      </c>
      <c r="G121" s="15">
        <v>0</v>
      </c>
      <c r="H121" s="15">
        <v>0</v>
      </c>
      <c r="I121" s="15">
        <f t="shared" si="13"/>
        <v>0</v>
      </c>
      <c r="J121" s="15">
        <v>0</v>
      </c>
      <c r="K121" s="16">
        <v>0</v>
      </c>
    </row>
    <row r="122" spans="1:19" s="32" customFormat="1">
      <c r="A122" s="12" t="s">
        <v>32</v>
      </c>
      <c r="B122" s="13" t="s">
        <v>36</v>
      </c>
      <c r="C122" s="12" t="s">
        <v>14</v>
      </c>
      <c r="D122" s="13" t="s">
        <v>37</v>
      </c>
      <c r="E122" s="14">
        <v>55</v>
      </c>
      <c r="F122" s="13" t="s">
        <v>19</v>
      </c>
      <c r="G122" s="15">
        <v>0</v>
      </c>
      <c r="H122" s="15">
        <v>0</v>
      </c>
      <c r="I122" s="15">
        <f t="shared" si="13"/>
        <v>0</v>
      </c>
      <c r="J122" s="15">
        <v>0</v>
      </c>
      <c r="K122" s="16">
        <v>0</v>
      </c>
    </row>
    <row r="123" spans="1:19" s="32" customFormat="1">
      <c r="A123" s="12" t="s">
        <v>32</v>
      </c>
      <c r="B123" s="13" t="s">
        <v>36</v>
      </c>
      <c r="C123" s="12" t="s">
        <v>14</v>
      </c>
      <c r="D123" s="13" t="s">
        <v>37</v>
      </c>
      <c r="E123" s="14">
        <v>56</v>
      </c>
      <c r="F123" s="13" t="s">
        <v>20</v>
      </c>
      <c r="G123" s="15">
        <v>0</v>
      </c>
      <c r="H123" s="15">
        <v>0</v>
      </c>
      <c r="I123" s="15">
        <f t="shared" si="13"/>
        <v>0</v>
      </c>
      <c r="J123" s="15">
        <v>0</v>
      </c>
      <c r="K123" s="16">
        <v>0</v>
      </c>
    </row>
    <row r="124" spans="1:19" s="32" customFormat="1">
      <c r="A124" s="12" t="s">
        <v>32</v>
      </c>
      <c r="B124" s="13" t="s">
        <v>36</v>
      </c>
      <c r="C124" s="12" t="s">
        <v>14</v>
      </c>
      <c r="D124" s="13" t="s">
        <v>37</v>
      </c>
      <c r="E124" s="14">
        <v>61</v>
      </c>
      <c r="F124" s="13" t="s">
        <v>21</v>
      </c>
      <c r="G124" s="15">
        <v>0</v>
      </c>
      <c r="H124" s="15">
        <v>0</v>
      </c>
      <c r="I124" s="15">
        <f t="shared" si="13"/>
        <v>0</v>
      </c>
      <c r="J124" s="15">
        <v>0</v>
      </c>
      <c r="K124" s="16">
        <v>0</v>
      </c>
    </row>
    <row r="125" spans="1:19" s="32" customFormat="1">
      <c r="A125" s="17" t="s">
        <v>32</v>
      </c>
      <c r="B125" s="18" t="s">
        <v>36</v>
      </c>
      <c r="C125" s="17" t="s">
        <v>14</v>
      </c>
      <c r="D125" s="18" t="s">
        <v>37</v>
      </c>
      <c r="E125" s="19">
        <v>62</v>
      </c>
      <c r="F125" s="18" t="s">
        <v>22</v>
      </c>
      <c r="G125" s="20">
        <v>0</v>
      </c>
      <c r="H125" s="20">
        <v>0</v>
      </c>
      <c r="I125" s="20">
        <f t="shared" si="13"/>
        <v>0</v>
      </c>
      <c r="J125" s="20">
        <v>0</v>
      </c>
      <c r="K125" s="21">
        <v>0</v>
      </c>
    </row>
    <row r="126" spans="1:19" s="32" customFormat="1" ht="13.8" thickBot="1">
      <c r="A126" s="108"/>
      <c r="B126" s="109"/>
      <c r="C126" s="108"/>
      <c r="D126" s="109"/>
      <c r="E126" s="25"/>
      <c r="F126" s="61" t="s">
        <v>23</v>
      </c>
      <c r="G126" s="26">
        <f>SUM(G120:G125)</f>
        <v>0</v>
      </c>
      <c r="H126" s="26">
        <f>SUM(H120:H125)</f>
        <v>0</v>
      </c>
      <c r="I126" s="26">
        <f>SUM(I120:I125)</f>
        <v>0</v>
      </c>
      <c r="J126" s="26">
        <f>SUM(J120:J125)</f>
        <v>0</v>
      </c>
      <c r="K126" s="27">
        <v>0</v>
      </c>
    </row>
    <row r="127" spans="1:19" s="32" customFormat="1" ht="13.8" thickTop="1">
      <c r="A127" s="22"/>
      <c r="B127" s="23"/>
      <c r="C127" s="28"/>
      <c r="D127" s="23"/>
      <c r="E127" s="24"/>
      <c r="F127" s="23"/>
      <c r="G127" s="1"/>
      <c r="H127" s="1"/>
      <c r="I127" s="1"/>
      <c r="J127" s="12"/>
      <c r="K127" s="13"/>
    </row>
    <row r="128" spans="1:19" s="110" customFormat="1">
      <c r="A128" s="7" t="s">
        <v>32</v>
      </c>
      <c r="B128" s="8" t="s">
        <v>36</v>
      </c>
      <c r="C128" s="7" t="s">
        <v>24</v>
      </c>
      <c r="D128" s="8" t="s">
        <v>38</v>
      </c>
      <c r="E128" s="9">
        <v>51</v>
      </c>
      <c r="F128" s="8" t="s">
        <v>17</v>
      </c>
      <c r="G128" s="10">
        <v>0</v>
      </c>
      <c r="H128" s="10">
        <v>0</v>
      </c>
      <c r="I128" s="10">
        <f t="shared" ref="I128:I133" si="14">SUM(G128:H128)</f>
        <v>0</v>
      </c>
      <c r="J128" s="10">
        <v>0</v>
      </c>
      <c r="K128" s="11">
        <v>0</v>
      </c>
    </row>
    <row r="129" spans="1:19" s="32" customFormat="1">
      <c r="A129" s="12" t="s">
        <v>32</v>
      </c>
      <c r="B129" s="13" t="s">
        <v>36</v>
      </c>
      <c r="C129" s="12" t="s">
        <v>24</v>
      </c>
      <c r="D129" s="13" t="s">
        <v>38</v>
      </c>
      <c r="E129" s="14">
        <v>54</v>
      </c>
      <c r="F129" s="13" t="s">
        <v>18</v>
      </c>
      <c r="G129" s="15">
        <v>0</v>
      </c>
      <c r="H129" s="15">
        <v>0</v>
      </c>
      <c r="I129" s="15">
        <f t="shared" si="14"/>
        <v>0</v>
      </c>
      <c r="J129" s="15">
        <v>0</v>
      </c>
      <c r="K129" s="16">
        <v>0</v>
      </c>
    </row>
    <row r="130" spans="1:19" s="32" customFormat="1">
      <c r="A130" s="12" t="s">
        <v>32</v>
      </c>
      <c r="B130" s="13" t="s">
        <v>36</v>
      </c>
      <c r="C130" s="12" t="s">
        <v>24</v>
      </c>
      <c r="D130" s="13" t="s">
        <v>38</v>
      </c>
      <c r="E130" s="14">
        <v>55</v>
      </c>
      <c r="F130" s="13" t="s">
        <v>19</v>
      </c>
      <c r="G130" s="15">
        <v>0</v>
      </c>
      <c r="H130" s="15">
        <v>0</v>
      </c>
      <c r="I130" s="15">
        <f t="shared" si="14"/>
        <v>0</v>
      </c>
      <c r="J130" s="15">
        <v>0</v>
      </c>
      <c r="K130" s="16">
        <v>0</v>
      </c>
    </row>
    <row r="131" spans="1:19" s="32" customFormat="1">
      <c r="A131" s="12" t="s">
        <v>32</v>
      </c>
      <c r="B131" s="13" t="s">
        <v>36</v>
      </c>
      <c r="C131" s="12" t="s">
        <v>24</v>
      </c>
      <c r="D131" s="13" t="s">
        <v>38</v>
      </c>
      <c r="E131" s="14">
        <v>56</v>
      </c>
      <c r="F131" s="13" t="s">
        <v>20</v>
      </c>
      <c r="G131" s="15">
        <v>0</v>
      </c>
      <c r="H131" s="15">
        <v>0</v>
      </c>
      <c r="I131" s="15">
        <f t="shared" si="14"/>
        <v>0</v>
      </c>
      <c r="J131" s="15">
        <v>0</v>
      </c>
      <c r="K131" s="16">
        <v>0</v>
      </c>
    </row>
    <row r="132" spans="1:19" s="32" customFormat="1">
      <c r="A132" s="12" t="s">
        <v>32</v>
      </c>
      <c r="B132" s="13" t="s">
        <v>36</v>
      </c>
      <c r="C132" s="12" t="s">
        <v>24</v>
      </c>
      <c r="D132" s="13" t="s">
        <v>38</v>
      </c>
      <c r="E132" s="14">
        <v>61</v>
      </c>
      <c r="F132" s="13" t="s">
        <v>21</v>
      </c>
      <c r="G132" s="15">
        <v>0</v>
      </c>
      <c r="H132" s="15">
        <v>0</v>
      </c>
      <c r="I132" s="15">
        <f t="shared" si="14"/>
        <v>0</v>
      </c>
      <c r="J132" s="15">
        <v>0</v>
      </c>
      <c r="K132" s="16">
        <v>0</v>
      </c>
    </row>
    <row r="133" spans="1:19" s="32" customFormat="1">
      <c r="A133" s="17" t="s">
        <v>32</v>
      </c>
      <c r="B133" s="18" t="s">
        <v>36</v>
      </c>
      <c r="C133" s="17" t="s">
        <v>24</v>
      </c>
      <c r="D133" s="18" t="s">
        <v>38</v>
      </c>
      <c r="E133" s="19">
        <v>62</v>
      </c>
      <c r="F133" s="18" t="s">
        <v>22</v>
      </c>
      <c r="G133" s="20">
        <v>0</v>
      </c>
      <c r="H133" s="20">
        <v>0</v>
      </c>
      <c r="I133" s="20">
        <f t="shared" si="14"/>
        <v>0</v>
      </c>
      <c r="J133" s="20">
        <v>0</v>
      </c>
      <c r="K133" s="21">
        <v>0</v>
      </c>
    </row>
    <row r="134" spans="1:19" s="32" customFormat="1" ht="13.8" thickBot="1">
      <c r="A134" s="108"/>
      <c r="B134" s="109"/>
      <c r="C134" s="108"/>
      <c r="D134" s="109"/>
      <c r="E134" s="25"/>
      <c r="F134" s="61" t="s">
        <v>23</v>
      </c>
      <c r="G134" s="26">
        <f>SUM(G128:G133)</f>
        <v>0</v>
      </c>
      <c r="H134" s="26">
        <f>SUM(H128:H133)</f>
        <v>0</v>
      </c>
      <c r="I134" s="26">
        <f>SUM(I128:I133)</f>
        <v>0</v>
      </c>
      <c r="J134" s="26">
        <f>SUM(J128:J133)</f>
        <v>0</v>
      </c>
      <c r="K134" s="27">
        <v>0</v>
      </c>
    </row>
    <row r="135" spans="1:19" s="32" customFormat="1" ht="13.8" thickTop="1">
      <c r="A135" s="22"/>
      <c r="B135" s="23"/>
      <c r="C135" s="22"/>
      <c r="D135" s="23"/>
      <c r="E135" s="24"/>
      <c r="F135" s="23"/>
      <c r="G135" s="1"/>
      <c r="H135" s="1"/>
      <c r="I135" s="1"/>
      <c r="J135" s="1"/>
      <c r="K135" s="29"/>
    </row>
    <row r="136" spans="1:19" s="70" customFormat="1">
      <c r="A136" s="7" t="s">
        <v>32</v>
      </c>
      <c r="B136" s="8" t="s">
        <v>36</v>
      </c>
      <c r="C136" s="7" t="s">
        <v>30</v>
      </c>
      <c r="D136" s="8" t="s">
        <v>37</v>
      </c>
      <c r="E136" s="9">
        <v>51</v>
      </c>
      <c r="F136" s="8" t="s">
        <v>17</v>
      </c>
      <c r="G136" s="10">
        <v>0</v>
      </c>
      <c r="H136" s="10">
        <v>0</v>
      </c>
      <c r="I136" s="10">
        <f t="shared" ref="I136:I141" si="15">SUM(G136:H136)</f>
        <v>0</v>
      </c>
      <c r="J136" s="10">
        <v>0</v>
      </c>
      <c r="K136" s="11">
        <v>0</v>
      </c>
      <c r="L136" s="69"/>
      <c r="M136" s="69"/>
      <c r="N136" s="69"/>
      <c r="O136" s="69"/>
      <c r="P136" s="69"/>
      <c r="Q136" s="69"/>
      <c r="R136" s="69"/>
      <c r="S136" s="69"/>
    </row>
    <row r="137" spans="1:19">
      <c r="A137" s="12" t="s">
        <v>32</v>
      </c>
      <c r="B137" s="13" t="s">
        <v>36</v>
      </c>
      <c r="C137" s="12" t="s">
        <v>30</v>
      </c>
      <c r="D137" s="13" t="s">
        <v>37</v>
      </c>
      <c r="E137" s="14">
        <v>54</v>
      </c>
      <c r="F137" s="13" t="s">
        <v>18</v>
      </c>
      <c r="G137" s="15">
        <v>0</v>
      </c>
      <c r="H137" s="15">
        <v>0</v>
      </c>
      <c r="I137" s="15">
        <f t="shared" si="15"/>
        <v>0</v>
      </c>
      <c r="J137" s="15">
        <v>0</v>
      </c>
      <c r="K137" s="16">
        <v>0</v>
      </c>
    </row>
    <row r="138" spans="1:19">
      <c r="A138" s="12" t="s">
        <v>32</v>
      </c>
      <c r="B138" s="13" t="s">
        <v>36</v>
      </c>
      <c r="C138" s="12" t="s">
        <v>30</v>
      </c>
      <c r="D138" s="13" t="s">
        <v>37</v>
      </c>
      <c r="E138" s="14">
        <v>55</v>
      </c>
      <c r="F138" s="13" t="s">
        <v>19</v>
      </c>
      <c r="G138" s="15">
        <v>0</v>
      </c>
      <c r="H138" s="15">
        <v>0</v>
      </c>
      <c r="I138" s="15">
        <f t="shared" si="15"/>
        <v>0</v>
      </c>
      <c r="J138" s="15">
        <v>0</v>
      </c>
      <c r="K138" s="16">
        <v>0</v>
      </c>
    </row>
    <row r="139" spans="1:19">
      <c r="A139" s="12" t="s">
        <v>32</v>
      </c>
      <c r="B139" s="13" t="s">
        <v>36</v>
      </c>
      <c r="C139" s="12" t="s">
        <v>30</v>
      </c>
      <c r="D139" s="13" t="s">
        <v>37</v>
      </c>
      <c r="E139" s="14">
        <v>56</v>
      </c>
      <c r="F139" s="13" t="s">
        <v>20</v>
      </c>
      <c r="G139" s="15">
        <v>0</v>
      </c>
      <c r="H139" s="15">
        <v>0</v>
      </c>
      <c r="I139" s="15">
        <f t="shared" si="15"/>
        <v>0</v>
      </c>
      <c r="J139" s="15">
        <v>0</v>
      </c>
      <c r="K139" s="16">
        <v>0</v>
      </c>
    </row>
    <row r="140" spans="1:19">
      <c r="A140" s="12" t="s">
        <v>32</v>
      </c>
      <c r="B140" s="13" t="s">
        <v>36</v>
      </c>
      <c r="C140" s="12" t="s">
        <v>30</v>
      </c>
      <c r="D140" s="13" t="s">
        <v>37</v>
      </c>
      <c r="E140" s="14">
        <v>61</v>
      </c>
      <c r="F140" s="13" t="s">
        <v>21</v>
      </c>
      <c r="G140" s="15">
        <v>0</v>
      </c>
      <c r="H140" s="15">
        <v>0</v>
      </c>
      <c r="I140" s="15">
        <f t="shared" si="15"/>
        <v>0</v>
      </c>
      <c r="J140" s="15">
        <v>0</v>
      </c>
      <c r="K140" s="16">
        <v>0</v>
      </c>
    </row>
    <row r="141" spans="1:19">
      <c r="A141" s="17" t="s">
        <v>32</v>
      </c>
      <c r="B141" s="18" t="s">
        <v>36</v>
      </c>
      <c r="C141" s="17" t="s">
        <v>30</v>
      </c>
      <c r="D141" s="18" t="s">
        <v>37</v>
      </c>
      <c r="E141" s="19">
        <v>62</v>
      </c>
      <c r="F141" s="18" t="s">
        <v>22</v>
      </c>
      <c r="G141" s="20">
        <v>0</v>
      </c>
      <c r="H141" s="20">
        <v>0</v>
      </c>
      <c r="I141" s="20">
        <f t="shared" si="15"/>
        <v>0</v>
      </c>
      <c r="J141" s="20">
        <v>0</v>
      </c>
      <c r="K141" s="21">
        <v>0</v>
      </c>
    </row>
    <row r="142" spans="1:19" ht="13.8" thickBot="1">
      <c r="A142" s="108"/>
      <c r="B142" s="109"/>
      <c r="C142" s="108"/>
      <c r="D142" s="109"/>
      <c r="E142" s="25"/>
      <c r="F142" s="61" t="s">
        <v>23</v>
      </c>
      <c r="G142" s="26">
        <f>SUM(G136:G141)</f>
        <v>0</v>
      </c>
      <c r="H142" s="26">
        <f>SUM(H136:H141)</f>
        <v>0</v>
      </c>
      <c r="I142" s="26">
        <f>SUM(I136:I141)</f>
        <v>0</v>
      </c>
      <c r="J142" s="26">
        <f>SUM(J136:J141)</f>
        <v>0</v>
      </c>
      <c r="K142" s="27">
        <v>0</v>
      </c>
    </row>
    <row r="143" spans="1:19" ht="13.8" thickTop="1">
      <c r="A143" s="22"/>
      <c r="B143" s="23"/>
      <c r="C143" s="28"/>
      <c r="D143" s="23"/>
      <c r="E143" s="24"/>
      <c r="F143" s="23"/>
      <c r="G143" s="32"/>
      <c r="H143" s="32"/>
      <c r="I143" s="32"/>
      <c r="J143" s="32"/>
      <c r="K143" s="31"/>
    </row>
    <row r="144" spans="1:19" s="70" customFormat="1">
      <c r="A144" s="7" t="s">
        <v>32</v>
      </c>
      <c r="B144" s="8" t="s">
        <v>36</v>
      </c>
      <c r="C144" s="7" t="s">
        <v>32</v>
      </c>
      <c r="D144" s="8" t="s">
        <v>38</v>
      </c>
      <c r="E144" s="9">
        <v>51</v>
      </c>
      <c r="F144" s="8" t="s">
        <v>17</v>
      </c>
      <c r="G144" s="10">
        <v>0</v>
      </c>
      <c r="H144" s="10">
        <v>0</v>
      </c>
      <c r="I144" s="10">
        <f t="shared" ref="I144:I149" si="16">SUM(G144:H144)</f>
        <v>0</v>
      </c>
      <c r="J144" s="10">
        <v>0</v>
      </c>
      <c r="K144" s="11">
        <v>0</v>
      </c>
      <c r="L144" s="69"/>
      <c r="M144" s="69"/>
      <c r="N144" s="69"/>
      <c r="O144" s="69"/>
      <c r="P144" s="69"/>
      <c r="Q144" s="69"/>
      <c r="R144" s="69"/>
      <c r="S144" s="69"/>
    </row>
    <row r="145" spans="1:19">
      <c r="A145" s="12" t="s">
        <v>32</v>
      </c>
      <c r="B145" s="13" t="s">
        <v>36</v>
      </c>
      <c r="C145" s="12" t="s">
        <v>32</v>
      </c>
      <c r="D145" s="13" t="s">
        <v>38</v>
      </c>
      <c r="E145" s="14">
        <v>54</v>
      </c>
      <c r="F145" s="13" t="s">
        <v>18</v>
      </c>
      <c r="G145" s="15">
        <v>0</v>
      </c>
      <c r="H145" s="15">
        <v>0</v>
      </c>
      <c r="I145" s="15">
        <f t="shared" si="16"/>
        <v>0</v>
      </c>
      <c r="J145" s="15">
        <v>0</v>
      </c>
      <c r="K145" s="16">
        <v>0</v>
      </c>
    </row>
    <row r="146" spans="1:19">
      <c r="A146" s="12" t="s">
        <v>32</v>
      </c>
      <c r="B146" s="13" t="s">
        <v>36</v>
      </c>
      <c r="C146" s="12" t="s">
        <v>32</v>
      </c>
      <c r="D146" s="13" t="s">
        <v>38</v>
      </c>
      <c r="E146" s="14">
        <v>55</v>
      </c>
      <c r="F146" s="13" t="s">
        <v>19</v>
      </c>
      <c r="G146" s="15">
        <v>0</v>
      </c>
      <c r="H146" s="15">
        <v>0</v>
      </c>
      <c r="I146" s="15">
        <f t="shared" si="16"/>
        <v>0</v>
      </c>
      <c r="J146" s="15">
        <v>0</v>
      </c>
      <c r="K146" s="16">
        <v>0</v>
      </c>
    </row>
    <row r="147" spans="1:19">
      <c r="A147" s="12" t="s">
        <v>32</v>
      </c>
      <c r="B147" s="13" t="s">
        <v>36</v>
      </c>
      <c r="C147" s="12" t="s">
        <v>32</v>
      </c>
      <c r="D147" s="13" t="s">
        <v>38</v>
      </c>
      <c r="E147" s="14">
        <v>56</v>
      </c>
      <c r="F147" s="13" t="s">
        <v>20</v>
      </c>
      <c r="G147" s="15">
        <v>0</v>
      </c>
      <c r="H147" s="15">
        <v>0</v>
      </c>
      <c r="I147" s="15">
        <f t="shared" si="16"/>
        <v>0</v>
      </c>
      <c r="J147" s="15">
        <v>0</v>
      </c>
      <c r="K147" s="16">
        <v>0</v>
      </c>
    </row>
    <row r="148" spans="1:19">
      <c r="A148" s="12" t="s">
        <v>32</v>
      </c>
      <c r="B148" s="13" t="s">
        <v>36</v>
      </c>
      <c r="C148" s="12" t="s">
        <v>32</v>
      </c>
      <c r="D148" s="13" t="s">
        <v>38</v>
      </c>
      <c r="E148" s="14">
        <v>61</v>
      </c>
      <c r="F148" s="13" t="s">
        <v>21</v>
      </c>
      <c r="G148" s="15">
        <v>0</v>
      </c>
      <c r="H148" s="15">
        <v>0</v>
      </c>
      <c r="I148" s="15">
        <f t="shared" si="16"/>
        <v>0</v>
      </c>
      <c r="J148" s="15">
        <v>0</v>
      </c>
      <c r="K148" s="16">
        <v>0</v>
      </c>
    </row>
    <row r="149" spans="1:19">
      <c r="A149" s="17" t="s">
        <v>32</v>
      </c>
      <c r="B149" s="18" t="s">
        <v>36</v>
      </c>
      <c r="C149" s="17" t="s">
        <v>32</v>
      </c>
      <c r="D149" s="18" t="s">
        <v>38</v>
      </c>
      <c r="E149" s="19">
        <v>62</v>
      </c>
      <c r="F149" s="18" t="s">
        <v>22</v>
      </c>
      <c r="G149" s="20">
        <v>0</v>
      </c>
      <c r="H149" s="20">
        <v>0</v>
      </c>
      <c r="I149" s="20">
        <f t="shared" si="16"/>
        <v>0</v>
      </c>
      <c r="J149" s="20">
        <v>0</v>
      </c>
      <c r="K149" s="21">
        <v>0</v>
      </c>
    </row>
    <row r="150" spans="1:19" ht="13.8" thickBot="1">
      <c r="A150" s="108"/>
      <c r="B150" s="109"/>
      <c r="C150" s="108"/>
      <c r="D150" s="109"/>
      <c r="E150" s="25"/>
      <c r="F150" s="61" t="s">
        <v>23</v>
      </c>
      <c r="G150" s="26">
        <f>SUM(G144:G149)</f>
        <v>0</v>
      </c>
      <c r="H150" s="26">
        <f>SUM(H144:H149)</f>
        <v>0</v>
      </c>
      <c r="I150" s="26">
        <f>SUM(I144:I149)</f>
        <v>0</v>
      </c>
      <c r="J150" s="26">
        <f>SUM(J144:J149)</f>
        <v>0</v>
      </c>
      <c r="K150" s="27">
        <v>0</v>
      </c>
    </row>
    <row r="151" spans="1:19" ht="13.8" thickTop="1">
      <c r="A151" s="22"/>
      <c r="B151" s="23"/>
      <c r="C151" s="22"/>
      <c r="D151" s="23"/>
      <c r="E151" s="24"/>
      <c r="F151" s="25"/>
      <c r="G151" s="32"/>
      <c r="H151" s="32"/>
      <c r="I151" s="32"/>
      <c r="J151" s="32"/>
      <c r="K151" s="31"/>
    </row>
    <row r="152" spans="1:19" s="70" customFormat="1">
      <c r="A152" s="7" t="s">
        <v>32</v>
      </c>
      <c r="B152" s="8" t="s">
        <v>36</v>
      </c>
      <c r="C152" s="7" t="s">
        <v>49</v>
      </c>
      <c r="D152" s="8" t="s">
        <v>38</v>
      </c>
      <c r="E152" s="9">
        <v>51</v>
      </c>
      <c r="F152" s="8" t="s">
        <v>17</v>
      </c>
      <c r="G152" s="10">
        <v>0</v>
      </c>
      <c r="H152" s="10">
        <v>0</v>
      </c>
      <c r="I152" s="10">
        <f t="shared" ref="I152:I157" si="17">SUM(G152:H152)</f>
        <v>0</v>
      </c>
      <c r="J152" s="10">
        <v>0</v>
      </c>
      <c r="K152" s="11">
        <v>0</v>
      </c>
      <c r="L152" s="69"/>
      <c r="M152" s="69"/>
      <c r="N152" s="69"/>
      <c r="O152" s="69"/>
      <c r="P152" s="69"/>
      <c r="Q152" s="69"/>
      <c r="R152" s="69"/>
      <c r="S152" s="69"/>
    </row>
    <row r="153" spans="1:19">
      <c r="A153" s="12" t="s">
        <v>32</v>
      </c>
      <c r="B153" s="13" t="s">
        <v>36</v>
      </c>
      <c r="C153" s="12" t="s">
        <v>49</v>
      </c>
      <c r="D153" s="13" t="s">
        <v>38</v>
      </c>
      <c r="E153" s="14">
        <v>54</v>
      </c>
      <c r="F153" s="13" t="s">
        <v>18</v>
      </c>
      <c r="G153" s="15">
        <v>0</v>
      </c>
      <c r="H153" s="15">
        <v>0</v>
      </c>
      <c r="I153" s="15">
        <f t="shared" si="17"/>
        <v>0</v>
      </c>
      <c r="J153" s="15">
        <v>0</v>
      </c>
      <c r="K153" s="16">
        <v>0</v>
      </c>
    </row>
    <row r="154" spans="1:19">
      <c r="A154" s="12" t="s">
        <v>32</v>
      </c>
      <c r="B154" s="13" t="s">
        <v>36</v>
      </c>
      <c r="C154" s="12" t="s">
        <v>49</v>
      </c>
      <c r="D154" s="13" t="s">
        <v>38</v>
      </c>
      <c r="E154" s="14">
        <v>55</v>
      </c>
      <c r="F154" s="13" t="s">
        <v>19</v>
      </c>
      <c r="G154" s="15">
        <v>0</v>
      </c>
      <c r="H154" s="15">
        <v>0</v>
      </c>
      <c r="I154" s="15">
        <f t="shared" si="17"/>
        <v>0</v>
      </c>
      <c r="J154" s="15">
        <v>0</v>
      </c>
      <c r="K154" s="16">
        <v>0</v>
      </c>
    </row>
    <row r="155" spans="1:19">
      <c r="A155" s="12" t="s">
        <v>32</v>
      </c>
      <c r="B155" s="13" t="s">
        <v>36</v>
      </c>
      <c r="C155" s="12" t="s">
        <v>49</v>
      </c>
      <c r="D155" s="13" t="s">
        <v>38</v>
      </c>
      <c r="E155" s="14">
        <v>56</v>
      </c>
      <c r="F155" s="13" t="s">
        <v>20</v>
      </c>
      <c r="G155" s="15">
        <v>0</v>
      </c>
      <c r="H155" s="15">
        <v>0</v>
      </c>
      <c r="I155" s="15">
        <f t="shared" si="17"/>
        <v>0</v>
      </c>
      <c r="J155" s="15">
        <v>0</v>
      </c>
      <c r="K155" s="16">
        <v>0</v>
      </c>
    </row>
    <row r="156" spans="1:19">
      <c r="A156" s="12" t="s">
        <v>32</v>
      </c>
      <c r="B156" s="13" t="s">
        <v>36</v>
      </c>
      <c r="C156" s="12" t="s">
        <v>49</v>
      </c>
      <c r="D156" s="13" t="s">
        <v>38</v>
      </c>
      <c r="E156" s="14">
        <v>61</v>
      </c>
      <c r="F156" s="13" t="s">
        <v>21</v>
      </c>
      <c r="G156" s="15">
        <v>0</v>
      </c>
      <c r="H156" s="15">
        <v>0</v>
      </c>
      <c r="I156" s="15">
        <f t="shared" si="17"/>
        <v>0</v>
      </c>
      <c r="J156" s="15">
        <v>0</v>
      </c>
      <c r="K156" s="16">
        <v>0</v>
      </c>
    </row>
    <row r="157" spans="1:19">
      <c r="A157" s="17" t="s">
        <v>32</v>
      </c>
      <c r="B157" s="18" t="s">
        <v>36</v>
      </c>
      <c r="C157" s="17" t="s">
        <v>49</v>
      </c>
      <c r="D157" s="18" t="s">
        <v>38</v>
      </c>
      <c r="E157" s="19">
        <v>62</v>
      </c>
      <c r="F157" s="18" t="s">
        <v>22</v>
      </c>
      <c r="G157" s="20">
        <v>0</v>
      </c>
      <c r="H157" s="20">
        <v>0</v>
      </c>
      <c r="I157" s="20">
        <f t="shared" si="17"/>
        <v>0</v>
      </c>
      <c r="J157" s="20">
        <v>0</v>
      </c>
      <c r="K157" s="21">
        <v>0</v>
      </c>
    </row>
    <row r="158" spans="1:19" ht="12.75" customHeight="1" thickBot="1">
      <c r="A158" s="108"/>
      <c r="B158" s="109"/>
      <c r="C158" s="108"/>
      <c r="D158" s="109"/>
      <c r="E158" s="25"/>
      <c r="F158" s="61" t="s">
        <v>23</v>
      </c>
      <c r="G158" s="26">
        <f>SUM(G152:G157)</f>
        <v>0</v>
      </c>
      <c r="H158" s="26">
        <f>SUM(H152:H157)</f>
        <v>0</v>
      </c>
      <c r="I158" s="26">
        <f>SUM(I152:I157)</f>
        <v>0</v>
      </c>
      <c r="J158" s="26">
        <f>SUM(J152:J157)</f>
        <v>0</v>
      </c>
      <c r="K158" s="27">
        <v>0</v>
      </c>
    </row>
    <row r="159" spans="1:19" ht="12.75" customHeight="1" thickTop="1">
      <c r="A159" s="22"/>
      <c r="B159" s="23"/>
      <c r="C159" s="22"/>
      <c r="D159" s="23"/>
      <c r="E159" s="24"/>
      <c r="F159" s="25"/>
      <c r="K159" s="29"/>
    </row>
    <row r="160" spans="1:19" s="70" customFormat="1">
      <c r="A160" s="34" t="s">
        <v>32</v>
      </c>
      <c r="B160" s="35" t="s">
        <v>36</v>
      </c>
      <c r="C160" s="34"/>
      <c r="D160" s="35" t="s">
        <v>26</v>
      </c>
      <c r="E160" s="76">
        <v>51</v>
      </c>
      <c r="F160" s="35" t="s">
        <v>17</v>
      </c>
      <c r="G160" s="36">
        <f t="shared" ref="G160:J165" si="18">SUM(G120+G128+G136+G144+G152)</f>
        <v>0</v>
      </c>
      <c r="H160" s="36">
        <f t="shared" si="18"/>
        <v>0</v>
      </c>
      <c r="I160" s="36">
        <f t="shared" si="18"/>
        <v>0</v>
      </c>
      <c r="J160" s="36">
        <f t="shared" si="18"/>
        <v>0</v>
      </c>
      <c r="K160" s="62">
        <v>0</v>
      </c>
      <c r="L160" s="69"/>
      <c r="M160" s="69"/>
      <c r="N160" s="69"/>
      <c r="O160" s="69"/>
      <c r="P160" s="69"/>
      <c r="Q160" s="69"/>
      <c r="R160" s="69"/>
      <c r="S160" s="69"/>
    </row>
    <row r="161" spans="1:19">
      <c r="A161" s="37" t="s">
        <v>32</v>
      </c>
      <c r="B161" s="38" t="s">
        <v>36</v>
      </c>
      <c r="C161" s="37"/>
      <c r="D161" s="38" t="s">
        <v>26</v>
      </c>
      <c r="E161" s="77">
        <v>54</v>
      </c>
      <c r="F161" s="38" t="s">
        <v>18</v>
      </c>
      <c r="G161" s="36">
        <f t="shared" si="18"/>
        <v>0</v>
      </c>
      <c r="H161" s="36">
        <f t="shared" si="18"/>
        <v>0</v>
      </c>
      <c r="I161" s="36">
        <f t="shared" si="18"/>
        <v>0</v>
      </c>
      <c r="J161" s="36">
        <f t="shared" si="18"/>
        <v>0</v>
      </c>
      <c r="K161" s="48">
        <v>0</v>
      </c>
    </row>
    <row r="162" spans="1:19">
      <c r="A162" s="37" t="s">
        <v>32</v>
      </c>
      <c r="B162" s="38" t="s">
        <v>36</v>
      </c>
      <c r="C162" s="37"/>
      <c r="D162" s="38" t="s">
        <v>26</v>
      </c>
      <c r="E162" s="77">
        <v>55</v>
      </c>
      <c r="F162" s="38" t="s">
        <v>19</v>
      </c>
      <c r="G162" s="36">
        <f t="shared" si="18"/>
        <v>0</v>
      </c>
      <c r="H162" s="36">
        <f t="shared" si="18"/>
        <v>0</v>
      </c>
      <c r="I162" s="36">
        <f t="shared" si="18"/>
        <v>0</v>
      </c>
      <c r="J162" s="36">
        <f t="shared" si="18"/>
        <v>0</v>
      </c>
      <c r="K162" s="48">
        <v>0</v>
      </c>
    </row>
    <row r="163" spans="1:19">
      <c r="A163" s="37" t="s">
        <v>32</v>
      </c>
      <c r="B163" s="38" t="s">
        <v>36</v>
      </c>
      <c r="C163" s="37"/>
      <c r="D163" s="38" t="s">
        <v>26</v>
      </c>
      <c r="E163" s="77">
        <v>56</v>
      </c>
      <c r="F163" s="38" t="s">
        <v>20</v>
      </c>
      <c r="G163" s="36">
        <f t="shared" si="18"/>
        <v>0</v>
      </c>
      <c r="H163" s="36">
        <f t="shared" si="18"/>
        <v>0</v>
      </c>
      <c r="I163" s="36">
        <f t="shared" si="18"/>
        <v>0</v>
      </c>
      <c r="J163" s="36">
        <f t="shared" si="18"/>
        <v>0</v>
      </c>
      <c r="K163" s="48">
        <v>0</v>
      </c>
    </row>
    <row r="164" spans="1:19">
      <c r="A164" s="37" t="s">
        <v>32</v>
      </c>
      <c r="B164" s="38" t="s">
        <v>36</v>
      </c>
      <c r="C164" s="37"/>
      <c r="D164" s="38" t="s">
        <v>26</v>
      </c>
      <c r="E164" s="77">
        <v>61</v>
      </c>
      <c r="F164" s="38" t="s">
        <v>21</v>
      </c>
      <c r="G164" s="36">
        <f t="shared" si="18"/>
        <v>0</v>
      </c>
      <c r="H164" s="36">
        <f t="shared" si="18"/>
        <v>0</v>
      </c>
      <c r="I164" s="36">
        <f t="shared" si="18"/>
        <v>0</v>
      </c>
      <c r="J164" s="36">
        <f t="shared" si="18"/>
        <v>0</v>
      </c>
      <c r="K164" s="48">
        <v>0</v>
      </c>
    </row>
    <row r="165" spans="1:19">
      <c r="A165" s="39" t="s">
        <v>32</v>
      </c>
      <c r="B165" s="40" t="s">
        <v>36</v>
      </c>
      <c r="C165" s="39"/>
      <c r="D165" s="40" t="s">
        <v>26</v>
      </c>
      <c r="E165" s="79">
        <v>62</v>
      </c>
      <c r="F165" s="40" t="s">
        <v>22</v>
      </c>
      <c r="G165" s="36">
        <f t="shared" si="18"/>
        <v>0</v>
      </c>
      <c r="H165" s="36">
        <f t="shared" si="18"/>
        <v>0</v>
      </c>
      <c r="I165" s="36">
        <f t="shared" si="18"/>
        <v>0</v>
      </c>
      <c r="J165" s="36">
        <f t="shared" si="18"/>
        <v>0</v>
      </c>
      <c r="K165" s="80">
        <v>0</v>
      </c>
    </row>
    <row r="166" spans="1:19" ht="13.8" thickBot="1">
      <c r="A166" s="49"/>
      <c r="B166" s="50"/>
      <c r="C166" s="49"/>
      <c r="D166" s="50"/>
      <c r="E166" s="43"/>
      <c r="F166" s="82" t="s">
        <v>23</v>
      </c>
      <c r="G166" s="83">
        <f>SUM(G160:G165)</f>
        <v>0</v>
      </c>
      <c r="H166" s="83">
        <f>SUM(H160:H165)</f>
        <v>0</v>
      </c>
      <c r="I166" s="83">
        <f>SUM(I160:I165)</f>
        <v>0</v>
      </c>
      <c r="J166" s="83">
        <f>SUM(J160:J165)</f>
        <v>0</v>
      </c>
      <c r="K166" s="51">
        <v>0</v>
      </c>
    </row>
    <row r="167" spans="1:19" ht="13.8" thickTop="1">
      <c r="A167" s="22"/>
      <c r="B167" s="23"/>
      <c r="C167" s="28"/>
      <c r="D167" s="23"/>
      <c r="E167" s="24"/>
      <c r="F167" s="23"/>
      <c r="K167" s="29"/>
    </row>
    <row r="168" spans="1:19" s="70" customFormat="1">
      <c r="A168" s="84" t="s">
        <v>49</v>
      </c>
      <c r="B168" s="85" t="s">
        <v>51</v>
      </c>
      <c r="C168" s="84" t="s">
        <v>14</v>
      </c>
      <c r="D168" s="85" t="s">
        <v>51</v>
      </c>
      <c r="E168" s="86">
        <v>51</v>
      </c>
      <c r="F168" s="85" t="s">
        <v>17</v>
      </c>
      <c r="G168" s="87">
        <v>0</v>
      </c>
      <c r="H168" s="87">
        <v>0</v>
      </c>
      <c r="I168" s="87">
        <f t="shared" ref="I168:I173" si="19">SUM(G168:H168)</f>
        <v>0</v>
      </c>
      <c r="J168" s="87">
        <v>0</v>
      </c>
      <c r="K168" s="88">
        <v>0</v>
      </c>
      <c r="L168" s="69"/>
      <c r="M168" s="69"/>
      <c r="N168" s="69"/>
      <c r="O168" s="69"/>
      <c r="P168" s="69"/>
      <c r="Q168" s="69"/>
      <c r="R168" s="69"/>
      <c r="S168" s="69"/>
    </row>
    <row r="169" spans="1:19">
      <c r="A169" s="89" t="s">
        <v>49</v>
      </c>
      <c r="B169" s="90" t="s">
        <v>51</v>
      </c>
      <c r="C169" s="89" t="s">
        <v>14</v>
      </c>
      <c r="D169" s="90" t="s">
        <v>51</v>
      </c>
      <c r="E169" s="91">
        <v>54</v>
      </c>
      <c r="F169" s="90" t="s">
        <v>18</v>
      </c>
      <c r="G169" s="92">
        <v>0</v>
      </c>
      <c r="H169" s="92">
        <v>0</v>
      </c>
      <c r="I169" s="92">
        <f t="shared" si="19"/>
        <v>0</v>
      </c>
      <c r="J169" s="92">
        <v>0</v>
      </c>
      <c r="K169" s="93">
        <v>0</v>
      </c>
    </row>
    <row r="170" spans="1:19">
      <c r="A170" s="89" t="s">
        <v>49</v>
      </c>
      <c r="B170" s="90" t="s">
        <v>51</v>
      </c>
      <c r="C170" s="89" t="s">
        <v>14</v>
      </c>
      <c r="D170" s="90" t="s">
        <v>51</v>
      </c>
      <c r="E170" s="91">
        <v>55</v>
      </c>
      <c r="F170" s="90" t="s">
        <v>19</v>
      </c>
      <c r="G170" s="92">
        <v>0</v>
      </c>
      <c r="H170" s="92">
        <v>0</v>
      </c>
      <c r="I170" s="92">
        <f t="shared" si="19"/>
        <v>0</v>
      </c>
      <c r="J170" s="92">
        <v>0</v>
      </c>
      <c r="K170" s="93">
        <v>0</v>
      </c>
    </row>
    <row r="171" spans="1:19">
      <c r="A171" s="89" t="s">
        <v>49</v>
      </c>
      <c r="B171" s="90" t="s">
        <v>51</v>
      </c>
      <c r="C171" s="89" t="s">
        <v>14</v>
      </c>
      <c r="D171" s="90" t="s">
        <v>51</v>
      </c>
      <c r="E171" s="91">
        <v>56</v>
      </c>
      <c r="F171" s="90" t="s">
        <v>20</v>
      </c>
      <c r="G171" s="92">
        <v>0</v>
      </c>
      <c r="H171" s="92">
        <v>0</v>
      </c>
      <c r="I171" s="92">
        <f t="shared" si="19"/>
        <v>0</v>
      </c>
      <c r="J171" s="92">
        <v>0</v>
      </c>
      <c r="K171" s="93">
        <v>0</v>
      </c>
    </row>
    <row r="172" spans="1:19">
      <c r="A172" s="89" t="s">
        <v>49</v>
      </c>
      <c r="B172" s="90" t="s">
        <v>51</v>
      </c>
      <c r="C172" s="89" t="s">
        <v>14</v>
      </c>
      <c r="D172" s="90" t="s">
        <v>51</v>
      </c>
      <c r="E172" s="91">
        <v>61</v>
      </c>
      <c r="F172" s="90" t="s">
        <v>21</v>
      </c>
      <c r="G172" s="92">
        <v>0</v>
      </c>
      <c r="H172" s="92">
        <v>0</v>
      </c>
      <c r="I172" s="92">
        <f t="shared" si="19"/>
        <v>0</v>
      </c>
      <c r="J172" s="92">
        <v>0</v>
      </c>
      <c r="K172" s="93">
        <v>0</v>
      </c>
    </row>
    <row r="173" spans="1:19">
      <c r="A173" s="94" t="s">
        <v>49</v>
      </c>
      <c r="B173" s="95" t="s">
        <v>51</v>
      </c>
      <c r="C173" s="94" t="s">
        <v>14</v>
      </c>
      <c r="D173" s="95" t="s">
        <v>51</v>
      </c>
      <c r="E173" s="96">
        <v>62</v>
      </c>
      <c r="F173" s="95" t="s">
        <v>22</v>
      </c>
      <c r="G173" s="97">
        <v>0</v>
      </c>
      <c r="H173" s="97">
        <v>0</v>
      </c>
      <c r="I173" s="97">
        <f t="shared" si="19"/>
        <v>0</v>
      </c>
      <c r="J173" s="97">
        <v>0</v>
      </c>
      <c r="K173" s="98">
        <v>0</v>
      </c>
    </row>
    <row r="174" spans="1:19" ht="13.8" thickBot="1">
      <c r="A174" s="111"/>
      <c r="B174" s="112"/>
      <c r="C174" s="111"/>
      <c r="D174" s="112"/>
      <c r="E174" s="113"/>
      <c r="F174" s="99" t="s">
        <v>23</v>
      </c>
      <c r="G174" s="100">
        <f>SUM(G168:G173)</f>
        <v>0</v>
      </c>
      <c r="H174" s="100">
        <f>SUM(H168:H173)</f>
        <v>0</v>
      </c>
      <c r="I174" s="100">
        <f>SUM(I168:I173)</f>
        <v>0</v>
      </c>
      <c r="J174" s="100">
        <f>SUM(J168:J173)</f>
        <v>0</v>
      </c>
      <c r="K174" s="101">
        <v>0</v>
      </c>
    </row>
    <row r="175" spans="1:19" ht="13.8" thickTop="1">
      <c r="A175" s="22"/>
      <c r="B175" s="23"/>
      <c r="C175" s="22"/>
      <c r="D175" s="23"/>
      <c r="E175" s="24"/>
      <c r="F175" s="25"/>
      <c r="G175" s="59"/>
      <c r="H175" s="59"/>
      <c r="I175" s="59"/>
      <c r="J175" s="59"/>
      <c r="K175" s="60"/>
    </row>
    <row r="176" spans="1:19" s="70" customFormat="1">
      <c r="A176" s="34" t="s">
        <v>49</v>
      </c>
      <c r="B176" s="35" t="s">
        <v>51</v>
      </c>
      <c r="C176" s="34"/>
      <c r="D176" s="35" t="s">
        <v>26</v>
      </c>
      <c r="E176" s="76">
        <v>51</v>
      </c>
      <c r="F176" s="35" t="s">
        <v>17</v>
      </c>
      <c r="G176" s="36">
        <f t="shared" ref="G176:J181" si="20">SUM(+G168)</f>
        <v>0</v>
      </c>
      <c r="H176" s="36">
        <f t="shared" si="20"/>
        <v>0</v>
      </c>
      <c r="I176" s="36">
        <f t="shared" si="20"/>
        <v>0</v>
      </c>
      <c r="J176" s="36">
        <f t="shared" si="20"/>
        <v>0</v>
      </c>
      <c r="K176" s="62">
        <v>0</v>
      </c>
      <c r="L176" s="69"/>
      <c r="M176" s="69"/>
      <c r="N176" s="69"/>
      <c r="O176" s="69"/>
      <c r="P176" s="69"/>
      <c r="Q176" s="69"/>
      <c r="R176" s="69"/>
      <c r="S176" s="69"/>
    </row>
    <row r="177" spans="1:19">
      <c r="A177" s="37" t="s">
        <v>49</v>
      </c>
      <c r="B177" s="38" t="s">
        <v>51</v>
      </c>
      <c r="C177" s="37"/>
      <c r="D177" s="38" t="s">
        <v>26</v>
      </c>
      <c r="E177" s="77">
        <v>54</v>
      </c>
      <c r="F177" s="38" t="s">
        <v>18</v>
      </c>
      <c r="G177" s="36">
        <f t="shared" si="20"/>
        <v>0</v>
      </c>
      <c r="H177" s="36">
        <f t="shared" si="20"/>
        <v>0</v>
      </c>
      <c r="I177" s="36">
        <f t="shared" si="20"/>
        <v>0</v>
      </c>
      <c r="J177" s="36">
        <f t="shared" si="20"/>
        <v>0</v>
      </c>
      <c r="K177" s="48">
        <v>0</v>
      </c>
    </row>
    <row r="178" spans="1:19">
      <c r="A178" s="37" t="s">
        <v>49</v>
      </c>
      <c r="B178" s="38" t="s">
        <v>51</v>
      </c>
      <c r="C178" s="37"/>
      <c r="D178" s="38" t="s">
        <v>26</v>
      </c>
      <c r="E178" s="77">
        <v>55</v>
      </c>
      <c r="F178" s="38" t="s">
        <v>19</v>
      </c>
      <c r="G178" s="36">
        <f t="shared" si="20"/>
        <v>0</v>
      </c>
      <c r="H178" s="36">
        <f t="shared" si="20"/>
        <v>0</v>
      </c>
      <c r="I178" s="36">
        <f t="shared" si="20"/>
        <v>0</v>
      </c>
      <c r="J178" s="36">
        <f t="shared" si="20"/>
        <v>0</v>
      </c>
      <c r="K178" s="48">
        <v>0</v>
      </c>
    </row>
    <row r="179" spans="1:19">
      <c r="A179" s="37" t="s">
        <v>49</v>
      </c>
      <c r="B179" s="38" t="s">
        <v>51</v>
      </c>
      <c r="C179" s="37"/>
      <c r="D179" s="38" t="s">
        <v>26</v>
      </c>
      <c r="E179" s="77">
        <v>56</v>
      </c>
      <c r="F179" s="38" t="s">
        <v>20</v>
      </c>
      <c r="G179" s="36">
        <f t="shared" si="20"/>
        <v>0</v>
      </c>
      <c r="H179" s="36">
        <f t="shared" si="20"/>
        <v>0</v>
      </c>
      <c r="I179" s="36">
        <f t="shared" si="20"/>
        <v>0</v>
      </c>
      <c r="J179" s="36">
        <f t="shared" si="20"/>
        <v>0</v>
      </c>
      <c r="K179" s="48">
        <v>0</v>
      </c>
    </row>
    <row r="180" spans="1:19">
      <c r="A180" s="37" t="s">
        <v>49</v>
      </c>
      <c r="B180" s="38" t="s">
        <v>51</v>
      </c>
      <c r="C180" s="37"/>
      <c r="D180" s="38" t="s">
        <v>26</v>
      </c>
      <c r="E180" s="77">
        <v>61</v>
      </c>
      <c r="F180" s="38" t="s">
        <v>21</v>
      </c>
      <c r="G180" s="36">
        <f t="shared" si="20"/>
        <v>0</v>
      </c>
      <c r="H180" s="36">
        <f t="shared" si="20"/>
        <v>0</v>
      </c>
      <c r="I180" s="36">
        <f t="shared" si="20"/>
        <v>0</v>
      </c>
      <c r="J180" s="36">
        <f t="shared" si="20"/>
        <v>0</v>
      </c>
      <c r="K180" s="48">
        <v>0</v>
      </c>
    </row>
    <row r="181" spans="1:19">
      <c r="A181" s="39" t="s">
        <v>49</v>
      </c>
      <c r="B181" s="40" t="s">
        <v>51</v>
      </c>
      <c r="C181" s="39"/>
      <c r="D181" s="40" t="s">
        <v>26</v>
      </c>
      <c r="E181" s="79">
        <v>62</v>
      </c>
      <c r="F181" s="40" t="s">
        <v>22</v>
      </c>
      <c r="G181" s="36">
        <f t="shared" si="20"/>
        <v>0</v>
      </c>
      <c r="H181" s="36">
        <f t="shared" si="20"/>
        <v>0</v>
      </c>
      <c r="I181" s="36">
        <f t="shared" si="20"/>
        <v>0</v>
      </c>
      <c r="J181" s="36">
        <f t="shared" si="20"/>
        <v>0</v>
      </c>
      <c r="K181" s="80">
        <v>0</v>
      </c>
    </row>
    <row r="182" spans="1:19" ht="13.8" thickBot="1">
      <c r="A182" s="49"/>
      <c r="B182" s="50"/>
      <c r="C182" s="49"/>
      <c r="D182" s="50"/>
      <c r="E182" s="43"/>
      <c r="F182" s="82" t="s">
        <v>23</v>
      </c>
      <c r="G182" s="83">
        <f>SUM(G168:G181)</f>
        <v>0</v>
      </c>
      <c r="H182" s="83">
        <f>SUM(H168:H181)</f>
        <v>0</v>
      </c>
      <c r="I182" s="83">
        <f>SUM(I168:I181)</f>
        <v>0</v>
      </c>
      <c r="J182" s="83">
        <f>SUM(J168:J181)</f>
        <v>0</v>
      </c>
      <c r="K182" s="51">
        <v>0</v>
      </c>
    </row>
    <row r="183" spans="1:19" ht="13.8" thickTop="1">
      <c r="A183" s="52"/>
      <c r="B183" s="53"/>
      <c r="C183" s="52"/>
      <c r="D183" s="53"/>
      <c r="E183" s="52"/>
      <c r="F183" s="53"/>
      <c r="G183" s="54"/>
      <c r="H183" s="64"/>
      <c r="I183" s="65"/>
      <c r="J183" s="65"/>
      <c r="K183" s="65"/>
    </row>
    <row r="184" spans="1:19">
      <c r="A184" s="34" t="s">
        <v>39</v>
      </c>
      <c r="B184" s="35" t="s">
        <v>40</v>
      </c>
      <c r="C184" s="34"/>
      <c r="D184" s="35" t="s">
        <v>41</v>
      </c>
      <c r="E184" s="76">
        <v>51</v>
      </c>
      <c r="F184" s="35" t="s">
        <v>17</v>
      </c>
      <c r="G184" s="36">
        <f>SUM(G48+G88+G112+G160+G176)</f>
        <v>1638964.57</v>
      </c>
      <c r="H184" s="36">
        <f>SUM(H48+H88+H112+H160+H176)</f>
        <v>573597.6</v>
      </c>
      <c r="I184" s="36">
        <f>SUM(I48+I88+I112+I160+I176)</f>
        <v>2212562.17</v>
      </c>
      <c r="J184" s="36">
        <f>SUM(J48+J88+J112+J160+J176)</f>
        <v>2207872.96</v>
      </c>
      <c r="K184" s="62">
        <f>SUM(J184/I184)</f>
        <v>0.99788064260359288</v>
      </c>
    </row>
    <row r="185" spans="1:19" s="70" customFormat="1">
      <c r="A185" s="37" t="s">
        <v>39</v>
      </c>
      <c r="B185" s="38" t="s">
        <v>40</v>
      </c>
      <c r="C185" s="37"/>
      <c r="D185" s="38" t="s">
        <v>41</v>
      </c>
      <c r="E185" s="77">
        <v>54</v>
      </c>
      <c r="F185" s="38" t="s">
        <v>18</v>
      </c>
      <c r="G185" s="36">
        <f t="shared" ref="G185:J189" si="21">SUM(G49+G89+G113+G161+G177)</f>
        <v>1491415.42</v>
      </c>
      <c r="H185" s="36">
        <f t="shared" si="21"/>
        <v>-569739.43000000005</v>
      </c>
      <c r="I185" s="36">
        <f t="shared" si="21"/>
        <v>921675.98999999987</v>
      </c>
      <c r="J185" s="36">
        <f t="shared" si="21"/>
        <v>907235.39</v>
      </c>
      <c r="K185" s="48">
        <f>SUM(J185/I185)</f>
        <v>0.98433223805689041</v>
      </c>
      <c r="L185" s="69"/>
      <c r="M185" s="69"/>
      <c r="N185" s="69"/>
      <c r="O185" s="69"/>
      <c r="P185" s="69"/>
      <c r="Q185" s="69"/>
      <c r="R185" s="69"/>
      <c r="S185" s="69"/>
    </row>
    <row r="186" spans="1:19">
      <c r="A186" s="37" t="s">
        <v>39</v>
      </c>
      <c r="B186" s="38" t="s">
        <v>40</v>
      </c>
      <c r="C186" s="37"/>
      <c r="D186" s="38" t="s">
        <v>41</v>
      </c>
      <c r="E186" s="77">
        <v>55</v>
      </c>
      <c r="F186" s="38" t="s">
        <v>19</v>
      </c>
      <c r="G186" s="36">
        <f t="shared" si="21"/>
        <v>18285.72</v>
      </c>
      <c r="H186" s="36">
        <f t="shared" si="21"/>
        <v>7509.6</v>
      </c>
      <c r="I186" s="36">
        <f t="shared" si="21"/>
        <v>25795.32</v>
      </c>
      <c r="J186" s="36">
        <f t="shared" si="21"/>
        <v>21493.439999999999</v>
      </c>
      <c r="K186" s="48">
        <f>SUM(J186/I186)</f>
        <v>0.83323021385274532</v>
      </c>
    </row>
    <row r="187" spans="1:19">
      <c r="A187" s="37" t="s">
        <v>39</v>
      </c>
      <c r="B187" s="38" t="s">
        <v>40</v>
      </c>
      <c r="C187" s="37"/>
      <c r="D187" s="38" t="s">
        <v>41</v>
      </c>
      <c r="E187" s="77">
        <v>56</v>
      </c>
      <c r="F187" s="38" t="s">
        <v>20</v>
      </c>
      <c r="G187" s="36">
        <f t="shared" si="21"/>
        <v>228571.43</v>
      </c>
      <c r="H187" s="36">
        <f t="shared" si="21"/>
        <v>74257.490000000005</v>
      </c>
      <c r="I187" s="36">
        <f t="shared" si="21"/>
        <v>302828.92</v>
      </c>
      <c r="J187" s="36">
        <f t="shared" si="21"/>
        <v>302828.92</v>
      </c>
      <c r="K187" s="48">
        <f>SUM(J187/I187)</f>
        <v>1</v>
      </c>
    </row>
    <row r="188" spans="1:19">
      <c r="A188" s="37" t="s">
        <v>39</v>
      </c>
      <c r="B188" s="38" t="s">
        <v>40</v>
      </c>
      <c r="C188" s="37"/>
      <c r="D188" s="38" t="s">
        <v>41</v>
      </c>
      <c r="E188" s="77">
        <v>61</v>
      </c>
      <c r="F188" s="38" t="s">
        <v>21</v>
      </c>
      <c r="G188" s="36">
        <f t="shared" si="21"/>
        <v>0</v>
      </c>
      <c r="H188" s="36">
        <f t="shared" si="21"/>
        <v>30573.72</v>
      </c>
      <c r="I188" s="36">
        <f t="shared" si="21"/>
        <v>30573.72</v>
      </c>
      <c r="J188" s="36">
        <f t="shared" si="21"/>
        <v>27320.559999999998</v>
      </c>
      <c r="K188" s="48">
        <v>0</v>
      </c>
    </row>
    <row r="189" spans="1:19">
      <c r="A189" s="39"/>
      <c r="B189" s="40"/>
      <c r="C189" s="39"/>
      <c r="D189" s="40"/>
      <c r="E189" s="79">
        <v>62</v>
      </c>
      <c r="F189" s="40" t="s">
        <v>22</v>
      </c>
      <c r="G189" s="36">
        <f t="shared" si="21"/>
        <v>0</v>
      </c>
      <c r="H189" s="36">
        <f t="shared" si="21"/>
        <v>0</v>
      </c>
      <c r="I189" s="36">
        <f t="shared" si="21"/>
        <v>0</v>
      </c>
      <c r="J189" s="36">
        <f t="shared" si="21"/>
        <v>0</v>
      </c>
      <c r="K189" s="80">
        <v>0</v>
      </c>
    </row>
    <row r="190" spans="1:19" ht="13.8" thickBot="1">
      <c r="A190" s="49"/>
      <c r="B190" s="50"/>
      <c r="C190" s="49"/>
      <c r="D190" s="50"/>
      <c r="E190" s="43"/>
      <c r="F190" s="82" t="s">
        <v>23</v>
      </c>
      <c r="G190" s="83">
        <f>SUM(G184:G189)</f>
        <v>3377237.1400000006</v>
      </c>
      <c r="H190" s="83">
        <f>SUM(H184:H189)</f>
        <v>116198.97999999994</v>
      </c>
      <c r="I190" s="83">
        <f>SUM(I184:I189)</f>
        <v>3493436.1199999996</v>
      </c>
      <c r="J190" s="83">
        <f>SUM(J184:J189)</f>
        <v>3466751.27</v>
      </c>
      <c r="K190" s="51">
        <f>SUM(J190/I190)</f>
        <v>0.99236143181573344</v>
      </c>
    </row>
    <row r="191" spans="1:19" ht="13.8" thickTop="1">
      <c r="A191" s="52"/>
      <c r="B191" s="53"/>
      <c r="C191" s="52"/>
      <c r="D191" s="53"/>
      <c r="E191" s="33"/>
      <c r="F191" s="30"/>
      <c r="G191" s="66"/>
      <c r="H191" s="66"/>
      <c r="I191" s="66"/>
      <c r="J191" s="66"/>
      <c r="K191" s="67"/>
    </row>
    <row r="192" spans="1:19" ht="26.4">
      <c r="A192" s="218" t="s">
        <v>42</v>
      </c>
      <c r="B192" s="219"/>
      <c r="C192" s="218"/>
      <c r="D192" s="219"/>
      <c r="E192" s="218" t="s">
        <v>7</v>
      </c>
      <c r="F192" s="219"/>
      <c r="G192" s="2" t="s">
        <v>9</v>
      </c>
      <c r="H192" s="2" t="s">
        <v>43</v>
      </c>
      <c r="I192" s="2" t="s">
        <v>11</v>
      </c>
      <c r="J192" s="2" t="s">
        <v>12</v>
      </c>
      <c r="K192" s="2" t="s">
        <v>44</v>
      </c>
    </row>
    <row r="193" spans="1:19" s="70" customFormat="1">
      <c r="A193" s="84" t="s">
        <v>57</v>
      </c>
      <c r="B193" s="85" t="s">
        <v>45</v>
      </c>
      <c r="C193" s="84"/>
      <c r="D193" s="85"/>
      <c r="E193" s="86">
        <v>51</v>
      </c>
      <c r="F193" s="85" t="s">
        <v>17</v>
      </c>
      <c r="G193" s="87">
        <f t="shared" ref="G193:J198" si="22">SUM(G48+G88+G176)</f>
        <v>1638964.57</v>
      </c>
      <c r="H193" s="87">
        <f t="shared" si="22"/>
        <v>573597.6</v>
      </c>
      <c r="I193" s="87">
        <f t="shared" si="22"/>
        <v>2212562.17</v>
      </c>
      <c r="J193" s="87">
        <f t="shared" si="22"/>
        <v>2207872.96</v>
      </c>
      <c r="K193" s="88">
        <f t="shared" ref="K193:K199" si="23">SUM(J193/I193)</f>
        <v>0.99788064260359288</v>
      </c>
      <c r="L193" s="69"/>
      <c r="M193" s="69"/>
      <c r="N193" s="69"/>
      <c r="O193" s="69"/>
      <c r="P193" s="69"/>
      <c r="Q193" s="69"/>
      <c r="R193" s="69"/>
      <c r="S193" s="69"/>
    </row>
    <row r="194" spans="1:19">
      <c r="A194" s="84" t="s">
        <v>57</v>
      </c>
      <c r="B194" s="90" t="s">
        <v>45</v>
      </c>
      <c r="C194" s="89"/>
      <c r="D194" s="90"/>
      <c r="E194" s="91">
        <v>54</v>
      </c>
      <c r="F194" s="90" t="s">
        <v>18</v>
      </c>
      <c r="G194" s="87">
        <f t="shared" si="22"/>
        <v>1491415.42</v>
      </c>
      <c r="H194" s="87">
        <f t="shared" si="22"/>
        <v>-569739.43000000005</v>
      </c>
      <c r="I194" s="87">
        <f t="shared" si="22"/>
        <v>921675.98999999987</v>
      </c>
      <c r="J194" s="87">
        <f t="shared" si="22"/>
        <v>907235.39</v>
      </c>
      <c r="K194" s="93">
        <f t="shared" si="23"/>
        <v>0.98433223805689041</v>
      </c>
    </row>
    <row r="195" spans="1:19">
      <c r="A195" s="84" t="s">
        <v>57</v>
      </c>
      <c r="B195" s="90" t="s">
        <v>45</v>
      </c>
      <c r="C195" s="89"/>
      <c r="D195" s="90"/>
      <c r="E195" s="91">
        <v>55</v>
      </c>
      <c r="F195" s="90" t="s">
        <v>19</v>
      </c>
      <c r="G195" s="87">
        <f t="shared" si="22"/>
        <v>18285.72</v>
      </c>
      <c r="H195" s="87">
        <f t="shared" si="22"/>
        <v>7509.6</v>
      </c>
      <c r="I195" s="87">
        <f t="shared" si="22"/>
        <v>25795.32</v>
      </c>
      <c r="J195" s="87">
        <f t="shared" si="22"/>
        <v>21493.439999999999</v>
      </c>
      <c r="K195" s="93">
        <f t="shared" si="23"/>
        <v>0.83323021385274532</v>
      </c>
    </row>
    <row r="196" spans="1:19" s="70" customFormat="1">
      <c r="A196" s="84" t="s">
        <v>57</v>
      </c>
      <c r="B196" s="90" t="s">
        <v>45</v>
      </c>
      <c r="C196" s="89"/>
      <c r="D196" s="90"/>
      <c r="E196" s="91">
        <v>56</v>
      </c>
      <c r="F196" s="90" t="s">
        <v>20</v>
      </c>
      <c r="G196" s="87">
        <f t="shared" si="22"/>
        <v>0</v>
      </c>
      <c r="H196" s="87">
        <f t="shared" si="22"/>
        <v>0</v>
      </c>
      <c r="I196" s="87">
        <f t="shared" si="22"/>
        <v>0</v>
      </c>
      <c r="J196" s="87">
        <f t="shared" si="22"/>
        <v>0</v>
      </c>
      <c r="K196" s="93">
        <v>0</v>
      </c>
      <c r="L196" s="69"/>
      <c r="M196" s="69"/>
      <c r="N196" s="69"/>
      <c r="O196" s="69"/>
      <c r="P196" s="69"/>
      <c r="Q196" s="69"/>
      <c r="R196" s="69"/>
      <c r="S196" s="69"/>
    </row>
    <row r="197" spans="1:19">
      <c r="A197" s="84" t="s">
        <v>57</v>
      </c>
      <c r="B197" s="90" t="s">
        <v>45</v>
      </c>
      <c r="C197" s="89"/>
      <c r="D197" s="90"/>
      <c r="E197" s="91">
        <v>61</v>
      </c>
      <c r="F197" s="90" t="s">
        <v>21</v>
      </c>
      <c r="G197" s="87">
        <f t="shared" si="22"/>
        <v>0</v>
      </c>
      <c r="H197" s="87">
        <f t="shared" si="22"/>
        <v>30573.72</v>
      </c>
      <c r="I197" s="87">
        <f t="shared" si="22"/>
        <v>30573.72</v>
      </c>
      <c r="J197" s="87">
        <f t="shared" si="22"/>
        <v>27320.559999999998</v>
      </c>
      <c r="K197" s="93">
        <f t="shared" si="23"/>
        <v>0.89359619961195424</v>
      </c>
    </row>
    <row r="198" spans="1:19">
      <c r="A198" s="84" t="s">
        <v>57</v>
      </c>
      <c r="B198" s="95" t="s">
        <v>45</v>
      </c>
      <c r="C198" s="94"/>
      <c r="D198" s="95"/>
      <c r="E198" s="96">
        <v>62</v>
      </c>
      <c r="F198" s="95" t="s">
        <v>22</v>
      </c>
      <c r="G198" s="87">
        <f t="shared" si="22"/>
        <v>0</v>
      </c>
      <c r="H198" s="87">
        <f t="shared" si="22"/>
        <v>0</v>
      </c>
      <c r="I198" s="87">
        <f t="shared" si="22"/>
        <v>0</v>
      </c>
      <c r="J198" s="87">
        <f t="shared" si="22"/>
        <v>0</v>
      </c>
      <c r="K198" s="98">
        <v>0</v>
      </c>
    </row>
    <row r="199" spans="1:19" ht="13.8" thickBot="1">
      <c r="A199" s="111"/>
      <c r="B199" s="112"/>
      <c r="C199" s="111"/>
      <c r="D199" s="112"/>
      <c r="E199" s="113"/>
      <c r="F199" s="99" t="s">
        <v>23</v>
      </c>
      <c r="G199" s="100">
        <f>SUM(G193:G198)</f>
        <v>3148665.7100000004</v>
      </c>
      <c r="H199" s="100">
        <f>SUM(H193:H198)</f>
        <v>41941.489999999925</v>
      </c>
      <c r="I199" s="100">
        <f>SUM(I193:I198)</f>
        <v>3190607.1999999997</v>
      </c>
      <c r="J199" s="100">
        <f>SUM(J193:J198)</f>
        <v>3163922.35</v>
      </c>
      <c r="K199" s="101">
        <f t="shared" si="23"/>
        <v>0.99163643522148393</v>
      </c>
    </row>
    <row r="200" spans="1:19" ht="13.8" thickTop="1">
      <c r="A200" s="22"/>
      <c r="B200" s="23"/>
      <c r="C200" s="28"/>
      <c r="D200" s="23"/>
      <c r="E200" s="24"/>
      <c r="F200" s="23"/>
      <c r="K200" s="29"/>
    </row>
    <row r="201" spans="1:19">
      <c r="A201" s="84" t="s">
        <v>32</v>
      </c>
      <c r="B201" s="85" t="s">
        <v>46</v>
      </c>
      <c r="C201" s="84"/>
      <c r="D201" s="85"/>
      <c r="E201" s="86">
        <v>51</v>
      </c>
      <c r="F201" s="85" t="s">
        <v>17</v>
      </c>
      <c r="G201" s="87">
        <f t="shared" ref="G201:J206" si="24">SUM(G160)</f>
        <v>0</v>
      </c>
      <c r="H201" s="87">
        <f t="shared" si="24"/>
        <v>0</v>
      </c>
      <c r="I201" s="87">
        <f t="shared" si="24"/>
        <v>0</v>
      </c>
      <c r="J201" s="87">
        <f t="shared" si="24"/>
        <v>0</v>
      </c>
      <c r="K201" s="88">
        <v>0</v>
      </c>
    </row>
    <row r="202" spans="1:19">
      <c r="A202" s="89" t="s">
        <v>32</v>
      </c>
      <c r="B202" s="90" t="s">
        <v>46</v>
      </c>
      <c r="C202" s="89"/>
      <c r="D202" s="90"/>
      <c r="E202" s="91">
        <v>54</v>
      </c>
      <c r="F202" s="90" t="s">
        <v>18</v>
      </c>
      <c r="G202" s="87">
        <f t="shared" si="24"/>
        <v>0</v>
      </c>
      <c r="H202" s="87">
        <f t="shared" si="24"/>
        <v>0</v>
      </c>
      <c r="I202" s="87">
        <f t="shared" si="24"/>
        <v>0</v>
      </c>
      <c r="J202" s="87">
        <f t="shared" si="24"/>
        <v>0</v>
      </c>
      <c r="K202" s="93">
        <v>0</v>
      </c>
    </row>
    <row r="203" spans="1:19">
      <c r="A203" s="89" t="s">
        <v>32</v>
      </c>
      <c r="B203" s="90" t="s">
        <v>46</v>
      </c>
      <c r="C203" s="89"/>
      <c r="D203" s="90"/>
      <c r="E203" s="91">
        <v>55</v>
      </c>
      <c r="F203" s="90" t="s">
        <v>19</v>
      </c>
      <c r="G203" s="87">
        <f t="shared" si="24"/>
        <v>0</v>
      </c>
      <c r="H203" s="87">
        <f t="shared" si="24"/>
        <v>0</v>
      </c>
      <c r="I203" s="87">
        <f t="shared" si="24"/>
        <v>0</v>
      </c>
      <c r="J203" s="87">
        <f t="shared" si="24"/>
        <v>0</v>
      </c>
      <c r="K203" s="93">
        <v>0</v>
      </c>
    </row>
    <row r="204" spans="1:19" s="70" customFormat="1">
      <c r="A204" s="89" t="s">
        <v>32</v>
      </c>
      <c r="B204" s="90" t="s">
        <v>46</v>
      </c>
      <c r="C204" s="89"/>
      <c r="D204" s="90"/>
      <c r="E204" s="91">
        <v>56</v>
      </c>
      <c r="F204" s="90" t="s">
        <v>20</v>
      </c>
      <c r="G204" s="87">
        <f t="shared" si="24"/>
        <v>0</v>
      </c>
      <c r="H204" s="87">
        <f t="shared" si="24"/>
        <v>0</v>
      </c>
      <c r="I204" s="87">
        <f t="shared" si="24"/>
        <v>0</v>
      </c>
      <c r="J204" s="87">
        <f t="shared" si="24"/>
        <v>0</v>
      </c>
      <c r="K204" s="93">
        <v>0</v>
      </c>
      <c r="L204" s="69"/>
      <c r="M204" s="69"/>
      <c r="N204" s="69"/>
      <c r="O204" s="69"/>
      <c r="P204" s="69"/>
      <c r="Q204" s="69"/>
      <c r="R204" s="69"/>
      <c r="S204" s="69"/>
    </row>
    <row r="205" spans="1:19">
      <c r="A205" s="89" t="s">
        <v>32</v>
      </c>
      <c r="B205" s="90" t="s">
        <v>46</v>
      </c>
      <c r="C205" s="89"/>
      <c r="D205" s="90"/>
      <c r="E205" s="91">
        <v>61</v>
      </c>
      <c r="F205" s="90" t="s">
        <v>21</v>
      </c>
      <c r="G205" s="87">
        <f t="shared" si="24"/>
        <v>0</v>
      </c>
      <c r="H205" s="87">
        <f t="shared" si="24"/>
        <v>0</v>
      </c>
      <c r="I205" s="87">
        <f t="shared" si="24"/>
        <v>0</v>
      </c>
      <c r="J205" s="87">
        <f t="shared" si="24"/>
        <v>0</v>
      </c>
      <c r="K205" s="93">
        <v>0</v>
      </c>
    </row>
    <row r="206" spans="1:19">
      <c r="A206" s="94" t="s">
        <v>32</v>
      </c>
      <c r="B206" s="95" t="s">
        <v>46</v>
      </c>
      <c r="C206" s="94"/>
      <c r="D206" s="95"/>
      <c r="E206" s="96">
        <v>62</v>
      </c>
      <c r="F206" s="95" t="s">
        <v>22</v>
      </c>
      <c r="G206" s="87">
        <f t="shared" si="24"/>
        <v>0</v>
      </c>
      <c r="H206" s="87">
        <f t="shared" si="24"/>
        <v>0</v>
      </c>
      <c r="I206" s="87">
        <f t="shared" si="24"/>
        <v>0</v>
      </c>
      <c r="J206" s="87">
        <f t="shared" si="24"/>
        <v>0</v>
      </c>
      <c r="K206" s="98">
        <v>0</v>
      </c>
    </row>
    <row r="207" spans="1:19" ht="13.8" thickBot="1">
      <c r="A207" s="111"/>
      <c r="B207" s="112"/>
      <c r="C207" s="111"/>
      <c r="D207" s="112"/>
      <c r="E207" s="113"/>
      <c r="F207" s="99" t="s">
        <v>23</v>
      </c>
      <c r="G207" s="100">
        <f>SUM(G201:G206)</f>
        <v>0</v>
      </c>
      <c r="H207" s="100">
        <f>SUM(H201:H206)</f>
        <v>0</v>
      </c>
      <c r="I207" s="100">
        <f>SUM(I201:I206)</f>
        <v>0</v>
      </c>
      <c r="J207" s="100">
        <f>SUM(J201:J206)</f>
        <v>0</v>
      </c>
      <c r="K207" s="101">
        <v>0</v>
      </c>
    </row>
    <row r="208" spans="1:19" ht="13.8" thickTop="1">
      <c r="A208" s="22"/>
      <c r="B208" s="23"/>
      <c r="C208" s="22"/>
      <c r="D208" s="23"/>
      <c r="E208" s="24"/>
      <c r="F208" s="23"/>
      <c r="K208" s="29"/>
    </row>
    <row r="209" spans="1:11">
      <c r="A209" s="45" t="s">
        <v>30</v>
      </c>
      <c r="B209" s="46" t="s">
        <v>47</v>
      </c>
      <c r="C209" s="45"/>
      <c r="D209" s="46"/>
      <c r="E209" s="86">
        <v>51</v>
      </c>
      <c r="F209" s="85" t="s">
        <v>17</v>
      </c>
      <c r="G209" s="10">
        <v>0</v>
      </c>
      <c r="H209" s="10">
        <v>0</v>
      </c>
      <c r="I209" s="10">
        <v>0</v>
      </c>
      <c r="J209" s="10">
        <v>0</v>
      </c>
      <c r="K209" s="93">
        <v>0</v>
      </c>
    </row>
    <row r="210" spans="1:11">
      <c r="A210" s="45" t="s">
        <v>32</v>
      </c>
      <c r="B210" s="46" t="s">
        <v>47</v>
      </c>
      <c r="C210" s="45"/>
      <c r="D210" s="46"/>
      <c r="E210" s="91">
        <v>54</v>
      </c>
      <c r="F210" s="90" t="s">
        <v>18</v>
      </c>
      <c r="G210" s="10">
        <v>0</v>
      </c>
      <c r="H210" s="10">
        <v>0</v>
      </c>
      <c r="I210" s="10">
        <v>0</v>
      </c>
      <c r="J210" s="10">
        <v>0</v>
      </c>
      <c r="K210" s="93">
        <v>0</v>
      </c>
    </row>
    <row r="211" spans="1:11">
      <c r="A211" s="45" t="s">
        <v>49</v>
      </c>
      <c r="B211" s="46" t="s">
        <v>47</v>
      </c>
      <c r="C211" s="45"/>
      <c r="D211" s="46"/>
      <c r="E211" s="91">
        <v>55</v>
      </c>
      <c r="F211" s="90" t="s">
        <v>19</v>
      </c>
      <c r="G211" s="10">
        <v>0</v>
      </c>
      <c r="H211" s="10">
        <v>0</v>
      </c>
      <c r="I211" s="10">
        <v>0</v>
      </c>
      <c r="J211" s="10">
        <v>0</v>
      </c>
      <c r="K211" s="93">
        <v>0</v>
      </c>
    </row>
    <row r="212" spans="1:11">
      <c r="A212" s="45" t="s">
        <v>55</v>
      </c>
      <c r="B212" s="46" t="s">
        <v>47</v>
      </c>
      <c r="C212" s="45"/>
      <c r="D212" s="46"/>
      <c r="E212" s="91">
        <v>56</v>
      </c>
      <c r="F212" s="90" t="s">
        <v>20</v>
      </c>
      <c r="G212" s="15">
        <f>SUM(G115)</f>
        <v>228571.43</v>
      </c>
      <c r="H212" s="15">
        <f>SUM(H115)</f>
        <v>74257.490000000005</v>
      </c>
      <c r="I212" s="15">
        <f>SUM(I115)</f>
        <v>302828.92</v>
      </c>
      <c r="J212" s="15">
        <f>SUM(J115)</f>
        <v>302828.92</v>
      </c>
      <c r="K212" s="93">
        <v>0</v>
      </c>
    </row>
    <row r="213" spans="1:11">
      <c r="A213" s="45" t="s">
        <v>58</v>
      </c>
      <c r="B213" s="46" t="s">
        <v>47</v>
      </c>
      <c r="C213" s="45"/>
      <c r="D213" s="46"/>
      <c r="E213" s="91">
        <v>61</v>
      </c>
      <c r="F213" s="90" t="s">
        <v>21</v>
      </c>
      <c r="G213" s="10">
        <v>0</v>
      </c>
      <c r="H213" s="10">
        <v>0</v>
      </c>
      <c r="I213" s="10">
        <v>0</v>
      </c>
      <c r="J213" s="10">
        <v>0</v>
      </c>
      <c r="K213" s="93">
        <v>0</v>
      </c>
    </row>
    <row r="214" spans="1:11">
      <c r="A214" s="45" t="s">
        <v>59</v>
      </c>
      <c r="B214" s="46" t="s">
        <v>47</v>
      </c>
      <c r="C214" s="45"/>
      <c r="D214" s="46"/>
      <c r="E214" s="96">
        <v>62</v>
      </c>
      <c r="F214" s="95" t="s">
        <v>22</v>
      </c>
      <c r="G214" s="10">
        <v>0</v>
      </c>
      <c r="H214" s="10">
        <v>0</v>
      </c>
      <c r="I214" s="10">
        <v>0</v>
      </c>
      <c r="J214" s="10">
        <v>0</v>
      </c>
      <c r="K214" s="93">
        <v>0</v>
      </c>
    </row>
    <row r="215" spans="1:11" ht="13.8" thickBot="1">
      <c r="A215" s="108"/>
      <c r="B215" s="109"/>
      <c r="C215" s="108"/>
      <c r="D215" s="109"/>
      <c r="E215" s="25"/>
      <c r="F215" s="102" t="s">
        <v>23</v>
      </c>
      <c r="G215" s="26">
        <f>SUM(G209:G214)</f>
        <v>228571.43</v>
      </c>
      <c r="H215" s="26">
        <f>SUM(H209:H214)</f>
        <v>74257.490000000005</v>
      </c>
      <c r="I215" s="26">
        <f>SUM(I209:I214)</f>
        <v>302828.92</v>
      </c>
      <c r="J215" s="26">
        <f>SUM(J209:J214)</f>
        <v>302828.92</v>
      </c>
      <c r="K215" s="118">
        <f>SUM(K209:K214)</f>
        <v>0</v>
      </c>
    </row>
    <row r="216" spans="1:11" ht="13.8" thickTop="1">
      <c r="A216" s="22"/>
      <c r="B216" s="23"/>
      <c r="C216" s="22"/>
      <c r="D216" s="23"/>
      <c r="E216" s="24"/>
      <c r="F216" s="23"/>
      <c r="K216" s="29"/>
    </row>
    <row r="217" spans="1:11">
      <c r="A217" s="34" t="s">
        <v>39</v>
      </c>
      <c r="B217" s="35" t="s">
        <v>48</v>
      </c>
      <c r="C217" s="34"/>
      <c r="D217" s="35"/>
      <c r="E217" s="76">
        <v>51</v>
      </c>
      <c r="F217" s="35" t="s">
        <v>17</v>
      </c>
      <c r="G217" s="36">
        <f>SUM(G193+G201+G209)</f>
        <v>1638964.57</v>
      </c>
      <c r="H217" s="36">
        <f>SUM(H193+H201+H209)</f>
        <v>573597.6</v>
      </c>
      <c r="I217" s="36">
        <f>SUM(I193+I201+I209)</f>
        <v>2212562.17</v>
      </c>
      <c r="J217" s="36">
        <f>SUM(J193+J201+J209)</f>
        <v>2207872.96</v>
      </c>
      <c r="K217" s="62">
        <f>SUM(J217/I217)</f>
        <v>0.99788064260359288</v>
      </c>
    </row>
    <row r="218" spans="1:11">
      <c r="A218" s="37" t="s">
        <v>39</v>
      </c>
      <c r="B218" s="38" t="s">
        <v>48</v>
      </c>
      <c r="C218" s="37"/>
      <c r="D218" s="38"/>
      <c r="E218" s="77">
        <v>54</v>
      </c>
      <c r="F218" s="38" t="s">
        <v>18</v>
      </c>
      <c r="G218" s="36">
        <f t="shared" ref="G218:J222" si="25">SUM(G194+G202+G210)</f>
        <v>1491415.42</v>
      </c>
      <c r="H218" s="36">
        <f t="shared" si="25"/>
        <v>-569739.43000000005</v>
      </c>
      <c r="I218" s="36">
        <f t="shared" si="25"/>
        <v>921675.98999999987</v>
      </c>
      <c r="J218" s="36">
        <f t="shared" si="25"/>
        <v>907235.39</v>
      </c>
      <c r="K218" s="48">
        <f>SUM(J218/I218)</f>
        <v>0.98433223805689041</v>
      </c>
    </row>
    <row r="219" spans="1:11">
      <c r="A219" s="37" t="s">
        <v>39</v>
      </c>
      <c r="B219" s="38" t="s">
        <v>48</v>
      </c>
      <c r="C219" s="37"/>
      <c r="D219" s="38"/>
      <c r="E219" s="77">
        <v>55</v>
      </c>
      <c r="F219" s="38" t="s">
        <v>19</v>
      </c>
      <c r="G219" s="36">
        <f t="shared" si="25"/>
        <v>18285.72</v>
      </c>
      <c r="H219" s="36">
        <f t="shared" si="25"/>
        <v>7509.6</v>
      </c>
      <c r="I219" s="36">
        <f t="shared" si="25"/>
        <v>25795.32</v>
      </c>
      <c r="J219" s="36">
        <f t="shared" si="25"/>
        <v>21493.439999999999</v>
      </c>
      <c r="K219" s="48">
        <f>SUM(J219/I219)</f>
        <v>0.83323021385274532</v>
      </c>
    </row>
    <row r="220" spans="1:11">
      <c r="A220" s="37" t="s">
        <v>39</v>
      </c>
      <c r="B220" s="38" t="s">
        <v>48</v>
      </c>
      <c r="C220" s="37"/>
      <c r="D220" s="38"/>
      <c r="E220" s="77">
        <v>56</v>
      </c>
      <c r="F220" s="38" t="s">
        <v>20</v>
      </c>
      <c r="G220" s="36">
        <f t="shared" si="25"/>
        <v>228571.43</v>
      </c>
      <c r="H220" s="36">
        <f t="shared" si="25"/>
        <v>74257.490000000005</v>
      </c>
      <c r="I220" s="36">
        <f t="shared" si="25"/>
        <v>302828.92</v>
      </c>
      <c r="J220" s="36">
        <f t="shared" si="25"/>
        <v>302828.92</v>
      </c>
      <c r="K220" s="48">
        <f>SUM(J220/I220)</f>
        <v>1</v>
      </c>
    </row>
    <row r="221" spans="1:11">
      <c r="A221" s="37" t="s">
        <v>39</v>
      </c>
      <c r="B221" s="38" t="s">
        <v>48</v>
      </c>
      <c r="C221" s="37"/>
      <c r="D221" s="38"/>
      <c r="E221" s="77">
        <v>61</v>
      </c>
      <c r="F221" s="38" t="s">
        <v>21</v>
      </c>
      <c r="G221" s="36">
        <f t="shared" si="25"/>
        <v>0</v>
      </c>
      <c r="H221" s="36">
        <f t="shared" si="25"/>
        <v>30573.72</v>
      </c>
      <c r="I221" s="36">
        <f t="shared" si="25"/>
        <v>30573.72</v>
      </c>
      <c r="J221" s="36">
        <f t="shared" si="25"/>
        <v>27320.559999999998</v>
      </c>
      <c r="K221" s="48">
        <f>SUM(J221/I221)</f>
        <v>0.89359619961195424</v>
      </c>
    </row>
    <row r="222" spans="1:11">
      <c r="A222" s="39" t="s">
        <v>39</v>
      </c>
      <c r="B222" s="40" t="s">
        <v>48</v>
      </c>
      <c r="C222" s="39"/>
      <c r="D222" s="40"/>
      <c r="E222" s="79">
        <v>62</v>
      </c>
      <c r="F222" s="40" t="s">
        <v>22</v>
      </c>
      <c r="G222" s="36">
        <f t="shared" si="25"/>
        <v>0</v>
      </c>
      <c r="H222" s="36">
        <f t="shared" si="25"/>
        <v>0</v>
      </c>
      <c r="I222" s="36">
        <f t="shared" si="25"/>
        <v>0</v>
      </c>
      <c r="J222" s="36">
        <f t="shared" si="25"/>
        <v>0</v>
      </c>
      <c r="K222" s="80">
        <f>SUM(+K209)</f>
        <v>0</v>
      </c>
    </row>
    <row r="223" spans="1:11" ht="13.8" thickBot="1">
      <c r="A223" s="49"/>
      <c r="B223" s="50"/>
      <c r="C223" s="49"/>
      <c r="D223" s="50"/>
      <c r="E223" s="43"/>
      <c r="F223" s="82" t="s">
        <v>23</v>
      </c>
      <c r="G223" s="83">
        <f>SUM(G217:G222)</f>
        <v>3377237.1400000006</v>
      </c>
      <c r="H223" s="83">
        <f>SUM(H217:H222)</f>
        <v>116198.97999999994</v>
      </c>
      <c r="I223" s="83">
        <f>SUM(I217:I222)</f>
        <v>3493436.1199999996</v>
      </c>
      <c r="J223" s="83">
        <f>SUM(J217:J222)</f>
        <v>3466751.27</v>
      </c>
      <c r="K223" s="51">
        <f>SUM(J223/I223)</f>
        <v>0.99236143181573344</v>
      </c>
    </row>
    <row r="224" spans="1:11" ht="13.8" thickTop="1">
      <c r="A224" s="52"/>
      <c r="B224" s="53"/>
      <c r="C224" s="53"/>
      <c r="D224" s="53"/>
      <c r="E224" s="54"/>
      <c r="F224" s="53"/>
      <c r="G224" s="55"/>
      <c r="H224" s="55"/>
      <c r="I224" s="55"/>
      <c r="J224" s="55"/>
      <c r="K224" s="73"/>
    </row>
    <row r="225" spans="1:11">
      <c r="A225" s="52"/>
      <c r="B225" s="53"/>
      <c r="C225" s="53"/>
      <c r="D225" s="53"/>
      <c r="E225" s="54"/>
      <c r="F225" s="53"/>
      <c r="G225" s="55"/>
      <c r="H225" s="55"/>
      <c r="I225" s="55"/>
      <c r="J225" s="55"/>
      <c r="K225" s="16"/>
    </row>
    <row r="226" spans="1:11">
      <c r="A226" s="52"/>
      <c r="B226" s="53"/>
      <c r="C226" s="53"/>
      <c r="D226" s="53"/>
      <c r="E226" s="54"/>
      <c r="F226" s="53"/>
      <c r="G226" s="55"/>
      <c r="H226" s="55"/>
      <c r="I226" s="55"/>
      <c r="J226" s="55"/>
      <c r="K226" s="68"/>
    </row>
    <row r="227" spans="1:11">
      <c r="A227" s="52"/>
      <c r="B227" s="53"/>
      <c r="C227" s="53"/>
      <c r="D227" s="53"/>
      <c r="E227" s="54"/>
      <c r="F227" s="53"/>
      <c r="G227" s="55"/>
      <c r="H227" s="55"/>
      <c r="I227" s="55"/>
      <c r="J227" s="55"/>
      <c r="K227" s="68"/>
    </row>
    <row r="228" spans="1:11">
      <c r="A228" s="52"/>
      <c r="B228" s="53"/>
      <c r="C228" s="53"/>
      <c r="D228" s="53"/>
      <c r="E228" s="54"/>
      <c r="F228" s="53"/>
      <c r="G228" s="55"/>
      <c r="H228" s="55"/>
      <c r="I228" s="55"/>
      <c r="J228" s="55"/>
      <c r="K228" s="68"/>
    </row>
    <row r="229" spans="1:11">
      <c r="A229" s="52"/>
      <c r="B229" s="53"/>
      <c r="C229" s="53"/>
      <c r="D229" s="53"/>
      <c r="E229" s="54"/>
      <c r="F229" s="53"/>
      <c r="G229" s="55"/>
      <c r="H229" s="55"/>
      <c r="I229" s="55"/>
      <c r="J229" s="55"/>
      <c r="K229" s="68"/>
    </row>
    <row r="230" spans="1:11">
      <c r="A230" s="52"/>
      <c r="B230" s="53"/>
      <c r="C230" s="53"/>
      <c r="D230" s="53"/>
      <c r="E230" s="54"/>
      <c r="F230" s="53"/>
      <c r="G230" s="55"/>
      <c r="H230" s="55"/>
      <c r="I230" s="55"/>
      <c r="J230" s="55"/>
      <c r="K230" s="68"/>
    </row>
    <row r="231" spans="1:11">
      <c r="A231" s="52"/>
      <c r="B231" s="53"/>
      <c r="C231" s="53"/>
      <c r="D231" s="53"/>
      <c r="E231" s="54"/>
      <c r="F231" s="53"/>
      <c r="G231" s="55"/>
      <c r="H231" s="55"/>
      <c r="I231" s="55"/>
      <c r="J231" s="55"/>
      <c r="K231" s="68"/>
    </row>
    <row r="232" spans="1:11">
      <c r="A232" s="52"/>
      <c r="B232" s="53"/>
      <c r="C232" s="53"/>
      <c r="D232" s="53"/>
      <c r="E232" s="54"/>
      <c r="F232" s="53"/>
      <c r="G232" s="55"/>
      <c r="H232" s="55"/>
      <c r="I232" s="55"/>
      <c r="J232" s="55"/>
      <c r="K232" s="68"/>
    </row>
    <row r="233" spans="1:11">
      <c r="A233" s="52"/>
      <c r="B233" s="53"/>
      <c r="C233" s="53"/>
      <c r="D233" s="53"/>
      <c r="E233" s="54"/>
      <c r="F233" s="53"/>
      <c r="G233" s="55"/>
      <c r="H233" s="55"/>
      <c r="I233" s="55"/>
      <c r="J233" s="55"/>
      <c r="K233" s="68"/>
    </row>
    <row r="234" spans="1:11">
      <c r="A234" s="52"/>
      <c r="B234" s="53"/>
      <c r="C234" s="53"/>
      <c r="D234" s="53"/>
      <c r="E234" s="54"/>
      <c r="F234" s="53"/>
      <c r="G234" s="55"/>
      <c r="H234" s="55"/>
      <c r="I234" s="55"/>
      <c r="J234" s="55"/>
      <c r="K234" s="68"/>
    </row>
    <row r="235" spans="1:11">
      <c r="A235" s="52"/>
      <c r="B235" s="53"/>
      <c r="C235" s="53"/>
      <c r="D235" s="53"/>
      <c r="E235" s="54"/>
      <c r="F235" s="53"/>
      <c r="G235" s="55"/>
      <c r="H235" s="55"/>
      <c r="I235" s="55"/>
      <c r="J235" s="55"/>
      <c r="K235" s="68"/>
    </row>
    <row r="236" spans="1:11">
      <c r="A236" s="52"/>
      <c r="B236" s="53"/>
      <c r="C236" s="53"/>
      <c r="D236" s="53"/>
      <c r="E236" s="54"/>
      <c r="F236" s="53"/>
      <c r="G236" s="55"/>
      <c r="H236" s="55"/>
      <c r="I236" s="55"/>
      <c r="J236" s="55"/>
      <c r="K236" s="68"/>
    </row>
    <row r="237" spans="1:11">
      <c r="A237" s="52"/>
      <c r="B237" s="53"/>
      <c r="C237" s="53"/>
      <c r="D237" s="53"/>
      <c r="E237" s="54"/>
      <c r="F237" s="53"/>
      <c r="G237" s="55"/>
      <c r="H237" s="55"/>
      <c r="I237" s="55"/>
      <c r="J237" s="55"/>
      <c r="K237" s="68"/>
    </row>
    <row r="238" spans="1:11">
      <c r="A238" s="52"/>
      <c r="B238" s="53"/>
      <c r="C238" s="53"/>
      <c r="D238" s="53"/>
      <c r="E238" s="54"/>
      <c r="F238" s="53"/>
      <c r="G238" s="55"/>
      <c r="H238" s="55"/>
      <c r="I238" s="55"/>
      <c r="J238" s="55"/>
      <c r="K238" s="68"/>
    </row>
    <row r="239" spans="1:11">
      <c r="A239" s="52"/>
      <c r="B239" s="53"/>
      <c r="C239" s="53"/>
      <c r="D239" s="53"/>
      <c r="E239" s="54"/>
      <c r="F239" s="53"/>
      <c r="G239" s="55"/>
      <c r="H239" s="55"/>
      <c r="I239" s="55"/>
      <c r="J239" s="55"/>
      <c r="K239" s="68"/>
    </row>
    <row r="240" spans="1:11">
      <c r="A240" s="52"/>
      <c r="B240" s="53"/>
      <c r="C240" s="53"/>
      <c r="D240" s="53"/>
      <c r="E240" s="54"/>
      <c r="F240" s="53"/>
      <c r="G240" s="55"/>
      <c r="H240" s="55"/>
      <c r="I240" s="55"/>
      <c r="J240" s="55"/>
      <c r="K240" s="68"/>
    </row>
    <row r="241" spans="1:11">
      <c r="A241" s="52"/>
      <c r="B241" s="53"/>
      <c r="C241" s="53"/>
      <c r="D241" s="53"/>
      <c r="E241" s="54"/>
      <c r="F241" s="53"/>
      <c r="G241" s="55"/>
      <c r="H241" s="55"/>
      <c r="I241" s="55"/>
      <c r="J241" s="55"/>
      <c r="K241" s="68"/>
    </row>
    <row r="242" spans="1:11">
      <c r="A242" s="52"/>
      <c r="B242" s="53"/>
      <c r="C242" s="53"/>
      <c r="D242" s="53"/>
      <c r="E242" s="54"/>
      <c r="F242" s="53"/>
      <c r="G242" s="55"/>
      <c r="H242" s="55"/>
      <c r="I242" s="55"/>
      <c r="J242" s="55"/>
      <c r="K242" s="68"/>
    </row>
    <row r="243" spans="1:11">
      <c r="A243" s="22"/>
      <c r="B243" s="23"/>
      <c r="C243" s="23"/>
      <c r="D243" s="23"/>
      <c r="E243" s="24"/>
      <c r="F243" s="23"/>
    </row>
    <row r="244" spans="1:11">
      <c r="A244" s="22"/>
      <c r="B244" s="23"/>
      <c r="C244" s="23"/>
      <c r="D244" s="23"/>
      <c r="E244" s="24"/>
      <c r="F244" s="23"/>
    </row>
    <row r="245" spans="1:11">
      <c r="A245" s="22"/>
      <c r="B245" s="23"/>
      <c r="C245" s="23"/>
      <c r="D245" s="23"/>
      <c r="E245" s="24"/>
      <c r="F245" s="23"/>
    </row>
    <row r="246" spans="1:11">
      <c r="A246" s="22"/>
      <c r="B246" s="23"/>
      <c r="C246" s="23"/>
      <c r="D246" s="23"/>
      <c r="E246" s="24"/>
      <c r="F246" s="23"/>
    </row>
    <row r="247" spans="1:11">
      <c r="A247" s="22"/>
      <c r="B247" s="23"/>
      <c r="C247" s="23"/>
      <c r="D247" s="23"/>
      <c r="E247" s="24"/>
      <c r="F247" s="23"/>
    </row>
    <row r="248" spans="1:11">
      <c r="A248" s="22"/>
      <c r="B248" s="23"/>
      <c r="C248" s="23"/>
      <c r="D248" s="23"/>
      <c r="E248" s="24"/>
      <c r="F248" s="23"/>
    </row>
    <row r="249" spans="1:11">
      <c r="A249" s="22"/>
      <c r="B249" s="23"/>
      <c r="C249" s="23"/>
      <c r="D249" s="23"/>
      <c r="E249" s="24"/>
      <c r="F249" s="23"/>
    </row>
    <row r="250" spans="1:11">
      <c r="A250" s="22"/>
      <c r="B250" s="23"/>
      <c r="C250" s="23"/>
      <c r="D250" s="23"/>
      <c r="E250" s="24"/>
      <c r="F250" s="23"/>
    </row>
    <row r="251" spans="1:11">
      <c r="A251" s="22"/>
      <c r="B251" s="23"/>
      <c r="C251" s="23"/>
      <c r="D251" s="23"/>
      <c r="E251" s="24"/>
      <c r="F251" s="23"/>
    </row>
    <row r="252" spans="1:11">
      <c r="A252" s="22"/>
      <c r="B252" s="23"/>
      <c r="C252" s="23"/>
      <c r="D252" s="23"/>
      <c r="E252" s="24"/>
      <c r="F252" s="23"/>
    </row>
    <row r="253" spans="1:11">
      <c r="A253" s="22"/>
      <c r="B253" s="23"/>
      <c r="C253" s="23"/>
      <c r="D253" s="23"/>
      <c r="E253" s="24"/>
      <c r="F253" s="23"/>
    </row>
    <row r="254" spans="1:11">
      <c r="A254" s="22"/>
      <c r="B254" s="23"/>
      <c r="C254" s="23"/>
      <c r="D254" s="23"/>
      <c r="E254" s="24"/>
      <c r="F254" s="23"/>
    </row>
    <row r="255" spans="1:11">
      <c r="A255" s="22"/>
      <c r="B255" s="23"/>
      <c r="C255" s="23"/>
      <c r="D255" s="23"/>
      <c r="E255" s="24"/>
      <c r="F255" s="23"/>
    </row>
    <row r="256" spans="1:11">
      <c r="A256" s="22"/>
      <c r="B256" s="23"/>
      <c r="C256" s="23"/>
      <c r="D256" s="23"/>
      <c r="E256" s="24"/>
      <c r="F256" s="23"/>
    </row>
    <row r="257" spans="1:6">
      <c r="A257" s="22"/>
      <c r="B257" s="23"/>
      <c r="C257" s="23"/>
      <c r="D257" s="23"/>
      <c r="E257" s="24"/>
      <c r="F257" s="23"/>
    </row>
    <row r="258" spans="1:6">
      <c r="A258" s="22"/>
      <c r="B258" s="23"/>
      <c r="C258" s="23"/>
      <c r="D258" s="23"/>
      <c r="E258" s="24"/>
      <c r="F258" s="23"/>
    </row>
    <row r="259" spans="1:6">
      <c r="A259" s="22"/>
      <c r="B259" s="23"/>
      <c r="C259" s="23"/>
      <c r="D259" s="23"/>
      <c r="E259" s="24"/>
      <c r="F259" s="23"/>
    </row>
    <row r="260" spans="1:6">
      <c r="A260" s="22"/>
      <c r="B260" s="23"/>
      <c r="C260" s="23"/>
      <c r="D260" s="23"/>
      <c r="E260" s="24"/>
      <c r="F260" s="23"/>
    </row>
    <row r="261" spans="1:6">
      <c r="A261" s="22"/>
      <c r="B261" s="23"/>
      <c r="C261" s="23"/>
      <c r="D261" s="23"/>
      <c r="E261" s="24"/>
      <c r="F261" s="23"/>
    </row>
    <row r="262" spans="1:6">
      <c r="A262" s="22"/>
      <c r="B262" s="23"/>
      <c r="C262" s="23"/>
      <c r="D262" s="23"/>
      <c r="E262" s="24"/>
      <c r="F262" s="23"/>
    </row>
    <row r="263" spans="1:6">
      <c r="A263" s="22"/>
      <c r="B263" s="23"/>
      <c r="C263" s="23"/>
      <c r="D263" s="23"/>
      <c r="E263" s="24"/>
      <c r="F263" s="23"/>
    </row>
    <row r="264" spans="1:6">
      <c r="A264" s="22"/>
      <c r="B264" s="23"/>
      <c r="C264" s="23"/>
      <c r="D264" s="23"/>
      <c r="E264" s="24"/>
      <c r="F264" s="23"/>
    </row>
    <row r="265" spans="1:6">
      <c r="A265" s="22"/>
      <c r="B265" s="23"/>
      <c r="C265" s="23"/>
      <c r="D265" s="23"/>
      <c r="E265" s="24"/>
      <c r="F265" s="23"/>
    </row>
    <row r="266" spans="1:6">
      <c r="A266" s="22"/>
      <c r="B266" s="23"/>
      <c r="C266" s="23"/>
      <c r="D266" s="23"/>
      <c r="E266" s="24"/>
      <c r="F266" s="23"/>
    </row>
    <row r="267" spans="1:6">
      <c r="A267" s="22"/>
      <c r="B267" s="23"/>
      <c r="C267" s="23"/>
      <c r="D267" s="23"/>
      <c r="E267" s="24"/>
      <c r="F267" s="23"/>
    </row>
    <row r="268" spans="1:6">
      <c r="A268" s="22"/>
      <c r="B268" s="23"/>
      <c r="C268" s="23"/>
      <c r="D268" s="23"/>
      <c r="E268" s="24"/>
      <c r="F268" s="23"/>
    </row>
    <row r="269" spans="1:6">
      <c r="A269" s="22"/>
      <c r="B269" s="23"/>
      <c r="C269" s="23"/>
      <c r="D269" s="23"/>
      <c r="E269" s="24"/>
      <c r="F269" s="23"/>
    </row>
    <row r="270" spans="1:6">
      <c r="A270" s="22"/>
      <c r="B270" s="23"/>
      <c r="C270" s="23"/>
      <c r="D270" s="23"/>
      <c r="E270" s="24"/>
      <c r="F270" s="23"/>
    </row>
    <row r="271" spans="1:6">
      <c r="A271" s="22"/>
      <c r="B271" s="23"/>
      <c r="C271" s="23"/>
      <c r="D271" s="23"/>
      <c r="E271" s="24"/>
      <c r="F271" s="23"/>
    </row>
    <row r="272" spans="1:6">
      <c r="A272" s="22"/>
      <c r="B272" s="23"/>
      <c r="C272" s="23"/>
      <c r="D272" s="23"/>
      <c r="E272" s="24"/>
      <c r="F272" s="23"/>
    </row>
    <row r="273" spans="1:6">
      <c r="A273" s="22"/>
      <c r="B273" s="23"/>
      <c r="C273" s="23"/>
      <c r="D273" s="23"/>
      <c r="E273" s="24"/>
      <c r="F273" s="23"/>
    </row>
    <row r="274" spans="1:6">
      <c r="A274" s="22"/>
      <c r="B274" s="23"/>
      <c r="C274" s="23"/>
      <c r="D274" s="23"/>
      <c r="E274" s="24"/>
      <c r="F274" s="23"/>
    </row>
    <row r="275" spans="1:6">
      <c r="A275" s="22"/>
      <c r="B275" s="23"/>
      <c r="C275" s="23"/>
      <c r="D275" s="23"/>
      <c r="E275" s="24"/>
      <c r="F275" s="23"/>
    </row>
    <row r="276" spans="1:6">
      <c r="A276" s="22"/>
      <c r="B276" s="23"/>
      <c r="C276" s="23"/>
      <c r="D276" s="23"/>
      <c r="E276" s="24"/>
      <c r="F276" s="23"/>
    </row>
    <row r="277" spans="1:6">
      <c r="A277" s="22"/>
      <c r="B277" s="23"/>
      <c r="C277" s="23"/>
      <c r="D277" s="23"/>
      <c r="E277" s="24"/>
      <c r="F277" s="23"/>
    </row>
    <row r="278" spans="1:6">
      <c r="A278" s="22"/>
      <c r="B278" s="23"/>
      <c r="C278" s="23"/>
      <c r="D278" s="23"/>
      <c r="E278" s="24"/>
      <c r="F278" s="23"/>
    </row>
    <row r="279" spans="1:6">
      <c r="A279" s="22"/>
      <c r="B279" s="23"/>
      <c r="C279" s="23"/>
      <c r="D279" s="23"/>
      <c r="E279" s="24"/>
      <c r="F279" s="23"/>
    </row>
    <row r="280" spans="1:6">
      <c r="A280" s="22"/>
      <c r="B280" s="23"/>
      <c r="C280" s="23"/>
      <c r="D280" s="23"/>
      <c r="E280" s="24"/>
      <c r="F280" s="23"/>
    </row>
    <row r="281" spans="1:6">
      <c r="A281" s="22"/>
      <c r="B281" s="23"/>
      <c r="C281" s="23"/>
      <c r="D281" s="23"/>
      <c r="E281" s="24"/>
      <c r="F281" s="23"/>
    </row>
    <row r="282" spans="1:6">
      <c r="A282" s="22"/>
      <c r="B282" s="23"/>
      <c r="C282" s="23"/>
      <c r="D282" s="23"/>
      <c r="E282" s="24"/>
      <c r="F282" s="23"/>
    </row>
    <row r="283" spans="1:6">
      <c r="A283" s="22"/>
      <c r="B283" s="23"/>
      <c r="C283" s="23"/>
      <c r="D283" s="23"/>
      <c r="E283" s="24"/>
      <c r="F283" s="23"/>
    </row>
    <row r="284" spans="1:6">
      <c r="A284" s="22"/>
      <c r="B284" s="23"/>
      <c r="C284" s="23"/>
      <c r="D284" s="23"/>
      <c r="E284" s="24"/>
      <c r="F284" s="23"/>
    </row>
    <row r="285" spans="1:6">
      <c r="A285" s="22"/>
      <c r="B285" s="23"/>
      <c r="C285" s="23"/>
      <c r="D285" s="23"/>
      <c r="E285" s="24"/>
      <c r="F285" s="23"/>
    </row>
    <row r="286" spans="1:6">
      <c r="A286" s="22"/>
      <c r="B286" s="23"/>
      <c r="C286" s="23"/>
      <c r="D286" s="23"/>
      <c r="E286" s="24"/>
      <c r="F286" s="23"/>
    </row>
    <row r="287" spans="1:6">
      <c r="A287" s="22"/>
      <c r="B287" s="23"/>
      <c r="C287" s="23"/>
      <c r="D287" s="23"/>
      <c r="E287" s="24"/>
      <c r="F287" s="23"/>
    </row>
    <row r="288" spans="1:6">
      <c r="A288" s="22"/>
      <c r="B288" s="23"/>
      <c r="C288" s="23"/>
      <c r="D288" s="23"/>
      <c r="E288" s="24"/>
      <c r="F288" s="23"/>
    </row>
    <row r="289" spans="1:6">
      <c r="A289" s="22"/>
      <c r="B289" s="23"/>
      <c r="C289" s="23"/>
      <c r="D289" s="23"/>
      <c r="E289" s="24"/>
      <c r="F289" s="23"/>
    </row>
    <row r="290" spans="1:6">
      <c r="A290" s="22"/>
      <c r="B290" s="23"/>
      <c r="C290" s="23"/>
      <c r="D290" s="23"/>
      <c r="E290" s="24"/>
      <c r="F290" s="23"/>
    </row>
    <row r="291" spans="1:6">
      <c r="A291" s="22"/>
      <c r="B291" s="23"/>
      <c r="C291" s="23"/>
      <c r="D291" s="23"/>
      <c r="E291" s="24"/>
      <c r="F291" s="23"/>
    </row>
    <row r="292" spans="1:6">
      <c r="A292" s="22"/>
      <c r="B292" s="23"/>
      <c r="C292" s="23"/>
      <c r="D292" s="23"/>
      <c r="E292" s="24"/>
      <c r="F292" s="23"/>
    </row>
    <row r="293" spans="1:6">
      <c r="A293" s="22"/>
      <c r="B293" s="23"/>
      <c r="C293" s="23"/>
      <c r="D293" s="23"/>
      <c r="E293" s="24"/>
      <c r="F293" s="23"/>
    </row>
    <row r="294" spans="1:6">
      <c r="A294" s="22"/>
      <c r="B294" s="23"/>
      <c r="C294" s="23"/>
      <c r="D294" s="23"/>
      <c r="E294" s="24"/>
      <c r="F294" s="23"/>
    </row>
  </sheetData>
  <mergeCells count="8">
    <mergeCell ref="A192:B192"/>
    <mergeCell ref="C192:D192"/>
    <mergeCell ref="E192:F192"/>
    <mergeCell ref="A5:K5"/>
    <mergeCell ref="A1:K1"/>
    <mergeCell ref="A2:K2"/>
    <mergeCell ref="A3:K3"/>
    <mergeCell ref="A4:K4"/>
  </mergeCells>
  <phoneticPr fontId="0" type="noConversion"/>
  <printOptions horizontalCentered="1" verticalCentered="1" gridLines="1"/>
  <pageMargins left="0" right="0" top="0" bottom="0" header="0" footer="0"/>
  <pageSetup scale="50" orientation="portrait" r:id="rId1"/>
  <headerFooter alignWithMargins="0">
    <oddFooter xml:space="preserve">&amp;L&amp;F&amp;C&amp;A&amp;RIRAHETA </oddFooter>
  </headerFooter>
  <rowBreaks count="2" manualBreakCount="2">
    <brk id="94" max="10" man="1"/>
    <brk id="19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S294"/>
  <sheetViews>
    <sheetView view="pageBreakPreview" zoomScaleNormal="100" zoomScaleSheetLayoutView="100" workbookViewId="0">
      <selection sqref="A1:K1"/>
    </sheetView>
  </sheetViews>
  <sheetFormatPr baseColWidth="10" defaultColWidth="11.44140625" defaultRowHeight="13.2"/>
  <cols>
    <col min="1" max="1" width="9.33203125" style="1" customWidth="1"/>
    <col min="2" max="2" width="43.109375" style="1" customWidth="1"/>
    <col min="3" max="3" width="6.6640625" style="1" customWidth="1"/>
    <col min="4" max="4" width="30.109375" style="1" customWidth="1"/>
    <col min="5" max="5" width="6.6640625" style="1" customWidth="1"/>
    <col min="6" max="6" width="31" style="1" customWidth="1"/>
    <col min="7" max="8" width="14.6640625" style="1" customWidth="1"/>
    <col min="9" max="9" width="15.6640625" style="1" customWidth="1"/>
    <col min="10" max="10" width="16.6640625" style="1" customWidth="1"/>
    <col min="11" max="11" width="15.6640625" style="6" customWidth="1"/>
    <col min="12" max="12" width="13.33203125" style="55" bestFit="1" customWidth="1"/>
    <col min="13" max="19" width="11.44140625" style="55"/>
    <col min="20" max="16384" width="11.44140625" style="1"/>
  </cols>
  <sheetData>
    <row r="1" spans="1:19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9">
      <c r="A2" s="221" t="s">
        <v>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9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9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</row>
    <row r="5" spans="1:19">
      <c r="A5" s="220" t="s">
        <v>65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</row>
    <row r="6" spans="1:19" ht="35.25" customHeight="1">
      <c r="A6" s="2" t="s">
        <v>3</v>
      </c>
      <c r="B6" s="2" t="s">
        <v>4</v>
      </c>
      <c r="C6" s="2" t="s">
        <v>5</v>
      </c>
      <c r="D6" s="2" t="s">
        <v>6</v>
      </c>
      <c r="E6" s="3" t="s">
        <v>7</v>
      </c>
      <c r="F6" s="2" t="s">
        <v>8</v>
      </c>
      <c r="G6" s="2" t="s">
        <v>9</v>
      </c>
      <c r="H6" s="3" t="s">
        <v>10</v>
      </c>
      <c r="I6" s="2" t="s">
        <v>11</v>
      </c>
      <c r="J6" s="2" t="s">
        <v>12</v>
      </c>
      <c r="K6" s="4" t="s">
        <v>13</v>
      </c>
    </row>
    <row r="7" spans="1:19">
      <c r="A7" s="5"/>
      <c r="B7" s="5"/>
      <c r="C7" s="5"/>
      <c r="D7" s="5"/>
      <c r="E7" s="5"/>
      <c r="F7" s="5"/>
    </row>
    <row r="8" spans="1:19">
      <c r="A8" s="7" t="s">
        <v>14</v>
      </c>
      <c r="B8" s="8" t="s">
        <v>15</v>
      </c>
      <c r="C8" s="7" t="s">
        <v>14</v>
      </c>
      <c r="D8" s="8" t="s">
        <v>16</v>
      </c>
      <c r="E8" s="9">
        <v>51</v>
      </c>
      <c r="F8" s="8" t="s">
        <v>17</v>
      </c>
      <c r="G8" s="10">
        <v>830596</v>
      </c>
      <c r="H8" s="10">
        <v>-13069</v>
      </c>
      <c r="I8" s="10">
        <f t="shared" ref="I8:I13" si="0">SUM(G8:H8)</f>
        <v>817527</v>
      </c>
      <c r="J8" s="10">
        <v>817298.63</v>
      </c>
      <c r="K8" s="11">
        <f t="shared" ref="K8:K14" si="1">SUM(J8/I8)</f>
        <v>0.99972065754403217</v>
      </c>
    </row>
    <row r="9" spans="1:19">
      <c r="A9" s="12" t="s">
        <v>14</v>
      </c>
      <c r="B9" s="13" t="s">
        <v>15</v>
      </c>
      <c r="C9" s="12" t="s">
        <v>14</v>
      </c>
      <c r="D9" s="13" t="s">
        <v>16</v>
      </c>
      <c r="E9" s="14">
        <v>54</v>
      </c>
      <c r="F9" s="13" t="s">
        <v>18</v>
      </c>
      <c r="G9" s="15">
        <v>119793</v>
      </c>
      <c r="H9" s="15">
        <v>-65447</v>
      </c>
      <c r="I9" s="15">
        <f t="shared" si="0"/>
        <v>54346</v>
      </c>
      <c r="J9" s="15">
        <v>38864.080000000002</v>
      </c>
      <c r="K9" s="16">
        <f t="shared" si="1"/>
        <v>0.71512310013616465</v>
      </c>
    </row>
    <row r="10" spans="1:19">
      <c r="A10" s="12" t="s">
        <v>14</v>
      </c>
      <c r="B10" s="13" t="s">
        <v>15</v>
      </c>
      <c r="C10" s="12" t="s">
        <v>14</v>
      </c>
      <c r="D10" s="13" t="s">
        <v>16</v>
      </c>
      <c r="E10" s="14">
        <v>55</v>
      </c>
      <c r="F10" s="13" t="s">
        <v>19</v>
      </c>
      <c r="G10" s="15">
        <v>0</v>
      </c>
      <c r="H10" s="15">
        <v>0</v>
      </c>
      <c r="I10" s="15">
        <f t="shared" si="0"/>
        <v>0</v>
      </c>
      <c r="J10" s="15">
        <v>0</v>
      </c>
      <c r="K10" s="16">
        <v>0</v>
      </c>
    </row>
    <row r="11" spans="1:19">
      <c r="A11" s="12" t="s">
        <v>14</v>
      </c>
      <c r="B11" s="13" t="s">
        <v>15</v>
      </c>
      <c r="C11" s="12" t="s">
        <v>14</v>
      </c>
      <c r="D11" s="13" t="s">
        <v>16</v>
      </c>
      <c r="E11" s="14">
        <v>56</v>
      </c>
      <c r="F11" s="13" t="s">
        <v>20</v>
      </c>
      <c r="G11" s="15">
        <v>0</v>
      </c>
      <c r="H11" s="15">
        <v>0</v>
      </c>
      <c r="I11" s="15">
        <f t="shared" si="0"/>
        <v>0</v>
      </c>
      <c r="J11" s="15">
        <v>0</v>
      </c>
      <c r="K11" s="16">
        <v>0</v>
      </c>
    </row>
    <row r="12" spans="1:19">
      <c r="A12" s="12" t="s">
        <v>14</v>
      </c>
      <c r="B12" s="13" t="s">
        <v>15</v>
      </c>
      <c r="C12" s="12" t="s">
        <v>14</v>
      </c>
      <c r="D12" s="13" t="s">
        <v>16</v>
      </c>
      <c r="E12" s="14">
        <v>61</v>
      </c>
      <c r="F12" s="13" t="s">
        <v>21</v>
      </c>
      <c r="G12" s="15">
        <v>0</v>
      </c>
      <c r="H12" s="15">
        <v>229</v>
      </c>
      <c r="I12" s="15">
        <f t="shared" si="0"/>
        <v>229</v>
      </c>
      <c r="J12" s="15">
        <v>228.6</v>
      </c>
      <c r="K12" s="16">
        <f t="shared" si="1"/>
        <v>0.99825327510917028</v>
      </c>
    </row>
    <row r="13" spans="1:19">
      <c r="A13" s="17" t="s">
        <v>14</v>
      </c>
      <c r="B13" s="18" t="s">
        <v>15</v>
      </c>
      <c r="C13" s="17" t="s">
        <v>14</v>
      </c>
      <c r="D13" s="18" t="s">
        <v>16</v>
      </c>
      <c r="E13" s="19">
        <v>62</v>
      </c>
      <c r="F13" s="18" t="s">
        <v>22</v>
      </c>
      <c r="G13" s="20">
        <v>0</v>
      </c>
      <c r="H13" s="20">
        <v>0</v>
      </c>
      <c r="I13" s="20">
        <f t="shared" si="0"/>
        <v>0</v>
      </c>
      <c r="J13" s="20">
        <v>0</v>
      </c>
      <c r="K13" s="21">
        <v>0</v>
      </c>
    </row>
    <row r="14" spans="1:19" s="70" customFormat="1" ht="13.8" thickBot="1">
      <c r="A14" s="108"/>
      <c r="B14" s="109"/>
      <c r="C14" s="108"/>
      <c r="D14" s="109"/>
      <c r="E14" s="25"/>
      <c r="F14" s="75" t="s">
        <v>23</v>
      </c>
      <c r="G14" s="26">
        <f>SUM(G8:G13)</f>
        <v>950389</v>
      </c>
      <c r="H14" s="26">
        <f>SUM(H8:H13)</f>
        <v>-78287</v>
      </c>
      <c r="I14" s="26">
        <f>SUM(I8:I13)</f>
        <v>872102</v>
      </c>
      <c r="J14" s="26">
        <f>SUM(J8:J13)</f>
        <v>856391.30999999994</v>
      </c>
      <c r="K14" s="27">
        <f t="shared" si="1"/>
        <v>0.98198526089838112</v>
      </c>
      <c r="L14" s="69"/>
      <c r="M14" s="69"/>
      <c r="N14" s="69"/>
      <c r="O14" s="69"/>
      <c r="P14" s="69"/>
      <c r="Q14" s="69"/>
      <c r="R14" s="69"/>
      <c r="S14" s="69"/>
    </row>
    <row r="15" spans="1:19" ht="13.8" thickTop="1">
      <c r="A15" s="22"/>
      <c r="B15" s="23"/>
      <c r="C15" s="28"/>
      <c r="D15" s="23"/>
      <c r="E15" s="24"/>
      <c r="F15" s="23"/>
      <c r="K15" s="29"/>
    </row>
    <row r="16" spans="1:19">
      <c r="A16" s="7" t="s">
        <v>14</v>
      </c>
      <c r="B16" s="8" t="s">
        <v>15</v>
      </c>
      <c r="C16" s="7" t="s">
        <v>24</v>
      </c>
      <c r="D16" s="8" t="s">
        <v>25</v>
      </c>
      <c r="E16" s="9">
        <v>51</v>
      </c>
      <c r="F16" s="8" t="s">
        <v>17</v>
      </c>
      <c r="G16" s="10">
        <v>517022</v>
      </c>
      <c r="H16" s="10">
        <v>-2731</v>
      </c>
      <c r="I16" s="10">
        <f t="shared" ref="I16:I21" si="2">SUM(G16:H16)</f>
        <v>514291</v>
      </c>
      <c r="J16" s="10">
        <v>513251.69</v>
      </c>
      <c r="K16" s="11">
        <f t="shared" ref="K16:K22" si="3">SUM(J16/I16)</f>
        <v>0.99797914021439227</v>
      </c>
    </row>
    <row r="17" spans="1:19">
      <c r="A17" s="12" t="s">
        <v>14</v>
      </c>
      <c r="B17" s="13" t="s">
        <v>15</v>
      </c>
      <c r="C17" s="12" t="s">
        <v>24</v>
      </c>
      <c r="D17" s="13" t="s">
        <v>25</v>
      </c>
      <c r="E17" s="14">
        <v>54</v>
      </c>
      <c r="F17" s="13" t="s">
        <v>18</v>
      </c>
      <c r="G17" s="15">
        <v>663275</v>
      </c>
      <c r="H17" s="15">
        <v>-72372</v>
      </c>
      <c r="I17" s="15">
        <f t="shared" si="2"/>
        <v>590903</v>
      </c>
      <c r="J17" s="15">
        <v>590485.18000000005</v>
      </c>
      <c r="K17" s="16">
        <f t="shared" si="3"/>
        <v>0.99929291271156184</v>
      </c>
    </row>
    <row r="18" spans="1:19">
      <c r="A18" s="12" t="s">
        <v>14</v>
      </c>
      <c r="B18" s="13" t="s">
        <v>15</v>
      </c>
      <c r="C18" s="12" t="s">
        <v>24</v>
      </c>
      <c r="D18" s="13" t="s">
        <v>25</v>
      </c>
      <c r="E18" s="14">
        <v>55</v>
      </c>
      <c r="F18" s="13" t="s">
        <v>19</v>
      </c>
      <c r="G18" s="15">
        <v>25142</v>
      </c>
      <c r="H18" s="15">
        <v>-2365</v>
      </c>
      <c r="I18" s="15">
        <f t="shared" si="2"/>
        <v>22777</v>
      </c>
      <c r="J18" s="15">
        <v>22392.22</v>
      </c>
      <c r="K18" s="16">
        <f t="shared" si="3"/>
        <v>0.98310664266584713</v>
      </c>
    </row>
    <row r="19" spans="1:19">
      <c r="A19" s="12" t="s">
        <v>14</v>
      </c>
      <c r="B19" s="13" t="s">
        <v>15</v>
      </c>
      <c r="C19" s="12" t="s">
        <v>24</v>
      </c>
      <c r="D19" s="13" t="s">
        <v>25</v>
      </c>
      <c r="E19" s="14">
        <v>56</v>
      </c>
      <c r="F19" s="13" t="s">
        <v>20</v>
      </c>
      <c r="G19" s="15">
        <v>0</v>
      </c>
      <c r="H19" s="15">
        <v>0</v>
      </c>
      <c r="I19" s="15">
        <f t="shared" si="2"/>
        <v>0</v>
      </c>
      <c r="J19" s="15">
        <v>0</v>
      </c>
      <c r="K19" s="16">
        <v>0</v>
      </c>
    </row>
    <row r="20" spans="1:19">
      <c r="A20" s="12" t="s">
        <v>14</v>
      </c>
      <c r="B20" s="13" t="s">
        <v>15</v>
      </c>
      <c r="C20" s="12" t="s">
        <v>24</v>
      </c>
      <c r="D20" s="13" t="s">
        <v>25</v>
      </c>
      <c r="E20" s="14">
        <v>61</v>
      </c>
      <c r="F20" s="13" t="s">
        <v>21</v>
      </c>
      <c r="G20" s="15">
        <v>0</v>
      </c>
      <c r="H20" s="15">
        <v>0</v>
      </c>
      <c r="I20" s="15">
        <f t="shared" si="2"/>
        <v>0</v>
      </c>
      <c r="J20" s="15">
        <v>0</v>
      </c>
      <c r="K20" s="16">
        <v>0</v>
      </c>
    </row>
    <row r="21" spans="1:19">
      <c r="A21" s="17" t="s">
        <v>14</v>
      </c>
      <c r="B21" s="18" t="s">
        <v>15</v>
      </c>
      <c r="C21" s="17" t="s">
        <v>24</v>
      </c>
      <c r="D21" s="18" t="s">
        <v>25</v>
      </c>
      <c r="E21" s="19">
        <v>62</v>
      </c>
      <c r="F21" s="18" t="s">
        <v>22</v>
      </c>
      <c r="G21" s="20">
        <v>0</v>
      </c>
      <c r="H21" s="20">
        <v>0</v>
      </c>
      <c r="I21" s="20">
        <f t="shared" si="2"/>
        <v>0</v>
      </c>
      <c r="J21" s="20">
        <v>0</v>
      </c>
      <c r="K21" s="21">
        <v>0</v>
      </c>
    </row>
    <row r="22" spans="1:19" s="70" customFormat="1" ht="13.8" thickBot="1">
      <c r="A22" s="108"/>
      <c r="B22" s="109"/>
      <c r="C22" s="108"/>
      <c r="D22" s="109"/>
      <c r="E22" s="25"/>
      <c r="F22" s="61" t="s">
        <v>23</v>
      </c>
      <c r="G22" s="26">
        <f>SUM(G16:G21)</f>
        <v>1205439</v>
      </c>
      <c r="H22" s="26">
        <f>SUM(H16:H21)</f>
        <v>-77468</v>
      </c>
      <c r="I22" s="26">
        <f>SUM(I16:I21)</f>
        <v>1127971</v>
      </c>
      <c r="J22" s="26">
        <f>SUM(J16:J21)</f>
        <v>1126129.0900000001</v>
      </c>
      <c r="K22" s="27">
        <f t="shared" si="3"/>
        <v>0.99836705908219281</v>
      </c>
      <c r="L22" s="69"/>
      <c r="M22" s="69"/>
      <c r="N22" s="69"/>
      <c r="O22" s="69"/>
      <c r="P22" s="69"/>
      <c r="Q22" s="69"/>
      <c r="R22" s="69"/>
      <c r="S22" s="69"/>
    </row>
    <row r="23" spans="1:19" ht="13.8" thickTop="1">
      <c r="A23" s="22"/>
      <c r="B23" s="23"/>
      <c r="C23" s="22"/>
      <c r="D23" s="23"/>
      <c r="E23" s="24"/>
      <c r="F23" s="23"/>
      <c r="K23" s="29"/>
    </row>
    <row r="24" spans="1:19" s="32" customFormat="1">
      <c r="A24" s="7" t="s">
        <v>14</v>
      </c>
      <c r="B24" s="8" t="s">
        <v>15</v>
      </c>
      <c r="C24" s="7" t="s">
        <v>30</v>
      </c>
      <c r="D24" s="8" t="s">
        <v>28</v>
      </c>
      <c r="E24" s="9">
        <v>51</v>
      </c>
      <c r="F24" s="8" t="s">
        <v>17</v>
      </c>
      <c r="G24" s="10">
        <v>0</v>
      </c>
      <c r="H24" s="10">
        <v>0</v>
      </c>
      <c r="I24" s="10">
        <f t="shared" ref="I24:I29" si="4">SUM(G24:H24)</f>
        <v>0</v>
      </c>
      <c r="J24" s="10">
        <v>0</v>
      </c>
      <c r="K24" s="11">
        <v>0</v>
      </c>
    </row>
    <row r="25" spans="1:19" s="32" customFormat="1">
      <c r="A25" s="12" t="s">
        <v>14</v>
      </c>
      <c r="B25" s="13" t="s">
        <v>15</v>
      </c>
      <c r="C25" s="12" t="s">
        <v>30</v>
      </c>
      <c r="D25" s="13" t="s">
        <v>28</v>
      </c>
      <c r="E25" s="14">
        <v>54</v>
      </c>
      <c r="F25" s="13" t="s">
        <v>18</v>
      </c>
      <c r="G25" s="15">
        <v>0</v>
      </c>
      <c r="H25" s="15">
        <v>0</v>
      </c>
      <c r="I25" s="15">
        <f t="shared" si="4"/>
        <v>0</v>
      </c>
      <c r="J25" s="15">
        <v>0</v>
      </c>
      <c r="K25" s="16">
        <v>0</v>
      </c>
    </row>
    <row r="26" spans="1:19" s="32" customFormat="1">
      <c r="A26" s="12" t="s">
        <v>14</v>
      </c>
      <c r="B26" s="13" t="s">
        <v>15</v>
      </c>
      <c r="C26" s="12" t="s">
        <v>30</v>
      </c>
      <c r="D26" s="13" t="s">
        <v>28</v>
      </c>
      <c r="E26" s="14">
        <v>55</v>
      </c>
      <c r="F26" s="13" t="s">
        <v>19</v>
      </c>
      <c r="G26" s="15">
        <v>0</v>
      </c>
      <c r="H26" s="15">
        <v>0</v>
      </c>
      <c r="I26" s="15">
        <f t="shared" si="4"/>
        <v>0</v>
      </c>
      <c r="J26" s="15">
        <v>0</v>
      </c>
      <c r="K26" s="16">
        <v>0</v>
      </c>
    </row>
    <row r="27" spans="1:19" s="32" customFormat="1">
      <c r="A27" s="12" t="s">
        <v>14</v>
      </c>
      <c r="B27" s="13" t="s">
        <v>15</v>
      </c>
      <c r="C27" s="12" t="s">
        <v>30</v>
      </c>
      <c r="D27" s="13" t="s">
        <v>28</v>
      </c>
      <c r="E27" s="14">
        <v>56</v>
      </c>
      <c r="F27" s="13" t="s">
        <v>20</v>
      </c>
      <c r="G27" s="15">
        <v>0</v>
      </c>
      <c r="H27" s="15">
        <v>0</v>
      </c>
      <c r="I27" s="15">
        <f t="shared" si="4"/>
        <v>0</v>
      </c>
      <c r="J27" s="15">
        <v>0</v>
      </c>
      <c r="K27" s="16">
        <v>0</v>
      </c>
    </row>
    <row r="28" spans="1:19" s="32" customFormat="1">
      <c r="A28" s="12" t="s">
        <v>14</v>
      </c>
      <c r="B28" s="13" t="s">
        <v>15</v>
      </c>
      <c r="C28" s="12" t="s">
        <v>30</v>
      </c>
      <c r="D28" s="13" t="s">
        <v>28</v>
      </c>
      <c r="E28" s="14">
        <v>61</v>
      </c>
      <c r="F28" s="13" t="s">
        <v>21</v>
      </c>
      <c r="G28" s="15">
        <v>0</v>
      </c>
      <c r="H28" s="15">
        <v>0</v>
      </c>
      <c r="I28" s="15">
        <f t="shared" si="4"/>
        <v>0</v>
      </c>
      <c r="J28" s="15">
        <v>0</v>
      </c>
      <c r="K28" s="16">
        <v>0</v>
      </c>
    </row>
    <row r="29" spans="1:19" s="32" customFormat="1">
      <c r="A29" s="17" t="s">
        <v>14</v>
      </c>
      <c r="B29" s="18" t="s">
        <v>15</v>
      </c>
      <c r="C29" s="17" t="s">
        <v>30</v>
      </c>
      <c r="D29" s="18" t="s">
        <v>28</v>
      </c>
      <c r="E29" s="19">
        <v>62</v>
      </c>
      <c r="F29" s="18" t="s">
        <v>22</v>
      </c>
      <c r="G29" s="20">
        <v>0</v>
      </c>
      <c r="H29" s="20">
        <v>0</v>
      </c>
      <c r="I29" s="20">
        <f t="shared" si="4"/>
        <v>0</v>
      </c>
      <c r="J29" s="20">
        <v>0</v>
      </c>
      <c r="K29" s="21">
        <v>0</v>
      </c>
    </row>
    <row r="30" spans="1:19" s="110" customFormat="1" ht="13.8" thickBot="1">
      <c r="A30" s="108"/>
      <c r="B30" s="109"/>
      <c r="C30" s="108"/>
      <c r="D30" s="109"/>
      <c r="E30" s="25"/>
      <c r="F30" s="61" t="s">
        <v>23</v>
      </c>
      <c r="G30" s="26">
        <f>SUM(G24:G29)</f>
        <v>0</v>
      </c>
      <c r="H30" s="26">
        <f>SUM(H24:H29)</f>
        <v>0</v>
      </c>
      <c r="I30" s="26">
        <f>SUM(I24:I29)</f>
        <v>0</v>
      </c>
      <c r="J30" s="26">
        <f>SUM(J24:J29)</f>
        <v>0</v>
      </c>
      <c r="K30" s="27">
        <v>0</v>
      </c>
    </row>
    <row r="31" spans="1:19" s="32" customFormat="1" ht="13.8" thickTop="1">
      <c r="A31" s="33"/>
      <c r="B31" s="30"/>
      <c r="C31" s="56"/>
      <c r="D31" s="44"/>
      <c r="E31" s="57"/>
      <c r="F31" s="44"/>
      <c r="K31" s="31"/>
    </row>
    <row r="32" spans="1:19" s="32" customFormat="1">
      <c r="A32" s="7" t="s">
        <v>14</v>
      </c>
      <c r="B32" s="8" t="s">
        <v>15</v>
      </c>
      <c r="C32" s="7" t="s">
        <v>32</v>
      </c>
      <c r="D32" s="8" t="s">
        <v>29</v>
      </c>
      <c r="E32" s="9">
        <v>51</v>
      </c>
      <c r="F32" s="8" t="s">
        <v>17</v>
      </c>
      <c r="G32" s="10">
        <v>0</v>
      </c>
      <c r="H32" s="10">
        <v>0</v>
      </c>
      <c r="I32" s="10">
        <f t="shared" ref="I32:I37" si="5">SUM(G32:H32)</f>
        <v>0</v>
      </c>
      <c r="J32" s="10">
        <v>0</v>
      </c>
      <c r="K32" s="11">
        <v>0</v>
      </c>
    </row>
    <row r="33" spans="1:11" s="32" customFormat="1">
      <c r="A33" s="12" t="s">
        <v>14</v>
      </c>
      <c r="B33" s="13" t="s">
        <v>15</v>
      </c>
      <c r="C33" s="12" t="s">
        <v>32</v>
      </c>
      <c r="D33" s="13" t="s">
        <v>29</v>
      </c>
      <c r="E33" s="14">
        <v>54</v>
      </c>
      <c r="F33" s="13" t="s">
        <v>18</v>
      </c>
      <c r="G33" s="15">
        <v>0</v>
      </c>
      <c r="H33" s="15">
        <v>0</v>
      </c>
      <c r="I33" s="15">
        <f t="shared" si="5"/>
        <v>0</v>
      </c>
      <c r="J33" s="15">
        <v>0</v>
      </c>
      <c r="K33" s="16">
        <v>0</v>
      </c>
    </row>
    <row r="34" spans="1:11" s="32" customFormat="1">
      <c r="A34" s="12" t="s">
        <v>14</v>
      </c>
      <c r="B34" s="13" t="s">
        <v>15</v>
      </c>
      <c r="C34" s="12" t="s">
        <v>32</v>
      </c>
      <c r="D34" s="13" t="s">
        <v>29</v>
      </c>
      <c r="E34" s="14">
        <v>55</v>
      </c>
      <c r="F34" s="13" t="s">
        <v>19</v>
      </c>
      <c r="G34" s="15">
        <v>0</v>
      </c>
      <c r="H34" s="15">
        <v>0</v>
      </c>
      <c r="I34" s="15">
        <f t="shared" si="5"/>
        <v>0</v>
      </c>
      <c r="J34" s="15">
        <v>0</v>
      </c>
      <c r="K34" s="16">
        <v>0</v>
      </c>
    </row>
    <row r="35" spans="1:11" s="32" customFormat="1">
      <c r="A35" s="12" t="s">
        <v>14</v>
      </c>
      <c r="B35" s="13" t="s">
        <v>15</v>
      </c>
      <c r="C35" s="12" t="s">
        <v>32</v>
      </c>
      <c r="D35" s="13" t="s">
        <v>29</v>
      </c>
      <c r="E35" s="14">
        <v>56</v>
      </c>
      <c r="F35" s="13" t="s">
        <v>20</v>
      </c>
      <c r="G35" s="15">
        <v>0</v>
      </c>
      <c r="H35" s="15">
        <v>0</v>
      </c>
      <c r="I35" s="15">
        <f t="shared" si="5"/>
        <v>0</v>
      </c>
      <c r="J35" s="15">
        <v>0</v>
      </c>
      <c r="K35" s="16">
        <v>0</v>
      </c>
    </row>
    <row r="36" spans="1:11" s="32" customFormat="1">
      <c r="A36" s="12" t="s">
        <v>14</v>
      </c>
      <c r="B36" s="13" t="s">
        <v>15</v>
      </c>
      <c r="C36" s="12" t="s">
        <v>32</v>
      </c>
      <c r="D36" s="13" t="s">
        <v>29</v>
      </c>
      <c r="E36" s="14">
        <v>61</v>
      </c>
      <c r="F36" s="13" t="s">
        <v>21</v>
      </c>
      <c r="G36" s="15">
        <v>0</v>
      </c>
      <c r="H36" s="15">
        <v>0</v>
      </c>
      <c r="I36" s="15">
        <f t="shared" si="5"/>
        <v>0</v>
      </c>
      <c r="J36" s="15">
        <v>0</v>
      </c>
      <c r="K36" s="16">
        <v>0</v>
      </c>
    </row>
    <row r="37" spans="1:11" s="32" customFormat="1">
      <c r="A37" s="17" t="s">
        <v>14</v>
      </c>
      <c r="B37" s="18" t="s">
        <v>15</v>
      </c>
      <c r="C37" s="17" t="s">
        <v>32</v>
      </c>
      <c r="D37" s="18" t="s">
        <v>29</v>
      </c>
      <c r="E37" s="19">
        <v>62</v>
      </c>
      <c r="F37" s="18" t="s">
        <v>22</v>
      </c>
      <c r="G37" s="20">
        <v>0</v>
      </c>
      <c r="H37" s="20">
        <v>0</v>
      </c>
      <c r="I37" s="20">
        <f t="shared" si="5"/>
        <v>0</v>
      </c>
      <c r="J37" s="20">
        <v>0</v>
      </c>
      <c r="K37" s="21">
        <v>0</v>
      </c>
    </row>
    <row r="38" spans="1:11" s="110" customFormat="1" ht="13.8" thickBot="1">
      <c r="A38" s="108"/>
      <c r="B38" s="109"/>
      <c r="C38" s="108"/>
      <c r="D38" s="109"/>
      <c r="E38" s="25"/>
      <c r="F38" s="61" t="s">
        <v>23</v>
      </c>
      <c r="G38" s="26">
        <f>SUM(G32:G37)</f>
        <v>0</v>
      </c>
      <c r="H38" s="26">
        <f>SUM(H32:H37)</f>
        <v>0</v>
      </c>
      <c r="I38" s="26">
        <f>SUM(I32:I37)</f>
        <v>0</v>
      </c>
      <c r="J38" s="26">
        <f>SUM(J32:J37)</f>
        <v>0</v>
      </c>
      <c r="K38" s="27">
        <v>0</v>
      </c>
    </row>
    <row r="39" spans="1:11" s="32" customFormat="1" ht="13.8" thickTop="1">
      <c r="A39" s="33"/>
      <c r="B39" s="30"/>
      <c r="C39" s="58"/>
      <c r="D39" s="44"/>
      <c r="E39" s="57"/>
      <c r="F39" s="44"/>
      <c r="K39" s="31"/>
    </row>
    <row r="40" spans="1:11" s="32" customFormat="1">
      <c r="A40" s="7" t="s">
        <v>14</v>
      </c>
      <c r="B40" s="8" t="s">
        <v>15</v>
      </c>
      <c r="C40" s="7" t="s">
        <v>49</v>
      </c>
      <c r="D40" s="8" t="s">
        <v>50</v>
      </c>
      <c r="E40" s="9">
        <v>51</v>
      </c>
      <c r="F40" s="8" t="s">
        <v>17</v>
      </c>
      <c r="G40" s="10">
        <v>0</v>
      </c>
      <c r="H40" s="10">
        <v>0</v>
      </c>
      <c r="I40" s="10">
        <f t="shared" ref="I40:I45" si="6">SUM(G40:H40)</f>
        <v>0</v>
      </c>
      <c r="J40" s="10">
        <v>0</v>
      </c>
      <c r="K40" s="11">
        <v>0</v>
      </c>
    </row>
    <row r="41" spans="1:11" s="32" customFormat="1">
      <c r="A41" s="12" t="s">
        <v>14</v>
      </c>
      <c r="B41" s="13" t="s">
        <v>15</v>
      </c>
      <c r="C41" s="12" t="s">
        <v>49</v>
      </c>
      <c r="D41" s="13" t="s">
        <v>50</v>
      </c>
      <c r="E41" s="14">
        <v>54</v>
      </c>
      <c r="F41" s="13" t="s">
        <v>18</v>
      </c>
      <c r="G41" s="15">
        <v>0</v>
      </c>
      <c r="H41" s="15">
        <v>0</v>
      </c>
      <c r="I41" s="15">
        <f t="shared" si="6"/>
        <v>0</v>
      </c>
      <c r="J41" s="15">
        <v>0</v>
      </c>
      <c r="K41" s="16">
        <v>0</v>
      </c>
    </row>
    <row r="42" spans="1:11" s="32" customFormat="1">
      <c r="A42" s="12" t="s">
        <v>14</v>
      </c>
      <c r="B42" s="13" t="s">
        <v>15</v>
      </c>
      <c r="C42" s="12" t="s">
        <v>49</v>
      </c>
      <c r="D42" s="13" t="s">
        <v>50</v>
      </c>
      <c r="E42" s="14">
        <v>55</v>
      </c>
      <c r="F42" s="13" t="s">
        <v>19</v>
      </c>
      <c r="G42" s="15">
        <v>0</v>
      </c>
      <c r="H42" s="15">
        <v>0</v>
      </c>
      <c r="I42" s="15">
        <f t="shared" si="6"/>
        <v>0</v>
      </c>
      <c r="J42" s="15">
        <v>0</v>
      </c>
      <c r="K42" s="16">
        <v>0</v>
      </c>
    </row>
    <row r="43" spans="1:11" s="32" customFormat="1">
      <c r="A43" s="12" t="s">
        <v>14</v>
      </c>
      <c r="B43" s="13" t="s">
        <v>15</v>
      </c>
      <c r="C43" s="12" t="s">
        <v>49</v>
      </c>
      <c r="D43" s="13" t="s">
        <v>50</v>
      </c>
      <c r="E43" s="14">
        <v>56</v>
      </c>
      <c r="F43" s="13" t="s">
        <v>20</v>
      </c>
      <c r="G43" s="15">
        <v>0</v>
      </c>
      <c r="H43" s="15">
        <v>0</v>
      </c>
      <c r="I43" s="15">
        <f t="shared" si="6"/>
        <v>0</v>
      </c>
      <c r="J43" s="15">
        <v>0</v>
      </c>
      <c r="K43" s="16">
        <v>0</v>
      </c>
    </row>
    <row r="44" spans="1:11" s="32" customFormat="1">
      <c r="A44" s="12" t="s">
        <v>14</v>
      </c>
      <c r="B44" s="13" t="s">
        <v>15</v>
      </c>
      <c r="C44" s="12" t="s">
        <v>49</v>
      </c>
      <c r="D44" s="13" t="s">
        <v>50</v>
      </c>
      <c r="E44" s="14">
        <v>61</v>
      </c>
      <c r="F44" s="13" t="s">
        <v>21</v>
      </c>
      <c r="G44" s="15">
        <v>0</v>
      </c>
      <c r="H44" s="15">
        <v>0</v>
      </c>
      <c r="I44" s="15">
        <f t="shared" si="6"/>
        <v>0</v>
      </c>
      <c r="J44" s="15">
        <v>0</v>
      </c>
      <c r="K44" s="16">
        <v>0</v>
      </c>
    </row>
    <row r="45" spans="1:11" s="32" customFormat="1">
      <c r="A45" s="17" t="s">
        <v>14</v>
      </c>
      <c r="B45" s="18" t="s">
        <v>15</v>
      </c>
      <c r="C45" s="17" t="s">
        <v>49</v>
      </c>
      <c r="D45" s="18" t="s">
        <v>50</v>
      </c>
      <c r="E45" s="19">
        <v>62</v>
      </c>
      <c r="F45" s="18" t="s">
        <v>22</v>
      </c>
      <c r="G45" s="20">
        <v>0</v>
      </c>
      <c r="H45" s="20">
        <v>0</v>
      </c>
      <c r="I45" s="20">
        <f t="shared" si="6"/>
        <v>0</v>
      </c>
      <c r="J45" s="20">
        <v>0</v>
      </c>
      <c r="K45" s="21">
        <v>0</v>
      </c>
    </row>
    <row r="46" spans="1:11" s="110" customFormat="1" ht="13.8" thickBot="1">
      <c r="A46" s="108"/>
      <c r="B46" s="109"/>
      <c r="C46" s="108"/>
      <c r="D46" s="109"/>
      <c r="E46" s="25"/>
      <c r="F46" s="61" t="s">
        <v>23</v>
      </c>
      <c r="G46" s="26">
        <f>SUM(G40:G45)</f>
        <v>0</v>
      </c>
      <c r="H46" s="26">
        <f>SUM(H40:H45)</f>
        <v>0</v>
      </c>
      <c r="I46" s="26">
        <f>SUM(I40:I45)</f>
        <v>0</v>
      </c>
      <c r="J46" s="26">
        <f>SUM(J40:J45)</f>
        <v>0</v>
      </c>
      <c r="K46" s="27">
        <v>0</v>
      </c>
    </row>
    <row r="47" spans="1:11" ht="13.8" thickTop="1">
      <c r="A47" s="22"/>
      <c r="B47" s="23"/>
      <c r="C47" s="28"/>
      <c r="D47" s="23"/>
      <c r="E47" s="24"/>
      <c r="F47" s="23"/>
      <c r="K47" s="29"/>
    </row>
    <row r="48" spans="1:11">
      <c r="A48" s="34" t="s">
        <v>14</v>
      </c>
      <c r="B48" s="35" t="s">
        <v>15</v>
      </c>
      <c r="C48" s="34"/>
      <c r="D48" s="35" t="s">
        <v>26</v>
      </c>
      <c r="E48" s="76">
        <v>51</v>
      </c>
      <c r="F48" s="35" t="s">
        <v>17</v>
      </c>
      <c r="G48" s="36">
        <f t="shared" ref="G48:J53" si="7">SUM(G8+G16+G24+G32+G40)</f>
        <v>1347618</v>
      </c>
      <c r="H48" s="36">
        <f t="shared" si="7"/>
        <v>-15800</v>
      </c>
      <c r="I48" s="36">
        <f t="shared" si="7"/>
        <v>1331818</v>
      </c>
      <c r="J48" s="36">
        <f t="shared" si="7"/>
        <v>1330550.32</v>
      </c>
      <c r="K48" s="62">
        <f t="shared" ref="K48:K54" si="8">SUM(J48/I48)</f>
        <v>0.99904815823183057</v>
      </c>
    </row>
    <row r="49" spans="1:19">
      <c r="A49" s="37" t="s">
        <v>14</v>
      </c>
      <c r="B49" s="38" t="s">
        <v>15</v>
      </c>
      <c r="C49" s="37"/>
      <c r="D49" s="38" t="s">
        <v>26</v>
      </c>
      <c r="E49" s="77">
        <v>54</v>
      </c>
      <c r="F49" s="38" t="s">
        <v>18</v>
      </c>
      <c r="G49" s="36">
        <f t="shared" si="7"/>
        <v>783068</v>
      </c>
      <c r="H49" s="36">
        <f t="shared" si="7"/>
        <v>-137819</v>
      </c>
      <c r="I49" s="36">
        <f t="shared" si="7"/>
        <v>645249</v>
      </c>
      <c r="J49" s="36">
        <f t="shared" si="7"/>
        <v>629349.26</v>
      </c>
      <c r="K49" s="48">
        <f t="shared" si="8"/>
        <v>0.97535875297753272</v>
      </c>
    </row>
    <row r="50" spans="1:19">
      <c r="A50" s="37" t="s">
        <v>14</v>
      </c>
      <c r="B50" s="38" t="s">
        <v>15</v>
      </c>
      <c r="C50" s="37"/>
      <c r="D50" s="38" t="s">
        <v>26</v>
      </c>
      <c r="E50" s="77">
        <v>55</v>
      </c>
      <c r="F50" s="38" t="s">
        <v>19</v>
      </c>
      <c r="G50" s="36">
        <f t="shared" si="7"/>
        <v>25142</v>
      </c>
      <c r="H50" s="36">
        <f t="shared" si="7"/>
        <v>-2365</v>
      </c>
      <c r="I50" s="36">
        <f t="shared" si="7"/>
        <v>22777</v>
      </c>
      <c r="J50" s="36">
        <f t="shared" si="7"/>
        <v>22392.22</v>
      </c>
      <c r="K50" s="48">
        <f t="shared" si="8"/>
        <v>0.98310664266584713</v>
      </c>
    </row>
    <row r="51" spans="1:19">
      <c r="A51" s="37" t="s">
        <v>14</v>
      </c>
      <c r="B51" s="38" t="s">
        <v>15</v>
      </c>
      <c r="C51" s="37"/>
      <c r="D51" s="38" t="s">
        <v>26</v>
      </c>
      <c r="E51" s="77">
        <v>56</v>
      </c>
      <c r="F51" s="38" t="s">
        <v>20</v>
      </c>
      <c r="G51" s="36">
        <f t="shared" si="7"/>
        <v>0</v>
      </c>
      <c r="H51" s="36">
        <f t="shared" si="7"/>
        <v>0</v>
      </c>
      <c r="I51" s="36">
        <f t="shared" si="7"/>
        <v>0</v>
      </c>
      <c r="J51" s="36">
        <f t="shared" si="7"/>
        <v>0</v>
      </c>
      <c r="K51" s="48">
        <v>0</v>
      </c>
    </row>
    <row r="52" spans="1:19">
      <c r="A52" s="37" t="s">
        <v>14</v>
      </c>
      <c r="B52" s="38" t="s">
        <v>15</v>
      </c>
      <c r="C52" s="37"/>
      <c r="D52" s="38" t="s">
        <v>26</v>
      </c>
      <c r="E52" s="77">
        <v>61</v>
      </c>
      <c r="F52" s="38" t="s">
        <v>21</v>
      </c>
      <c r="G52" s="36">
        <f t="shared" si="7"/>
        <v>0</v>
      </c>
      <c r="H52" s="36">
        <f t="shared" si="7"/>
        <v>229</v>
      </c>
      <c r="I52" s="36">
        <f t="shared" si="7"/>
        <v>229</v>
      </c>
      <c r="J52" s="36">
        <f t="shared" si="7"/>
        <v>228.6</v>
      </c>
      <c r="K52" s="48">
        <f t="shared" si="8"/>
        <v>0.99825327510917028</v>
      </c>
    </row>
    <row r="53" spans="1:19">
      <c r="A53" s="39" t="s">
        <v>14</v>
      </c>
      <c r="B53" s="40" t="s">
        <v>15</v>
      </c>
      <c r="C53" s="39"/>
      <c r="D53" s="40" t="s">
        <v>26</v>
      </c>
      <c r="E53" s="79">
        <v>62</v>
      </c>
      <c r="F53" s="40" t="s">
        <v>22</v>
      </c>
      <c r="G53" s="36">
        <f t="shared" si="7"/>
        <v>0</v>
      </c>
      <c r="H53" s="36">
        <f t="shared" si="7"/>
        <v>0</v>
      </c>
      <c r="I53" s="36">
        <f t="shared" si="7"/>
        <v>0</v>
      </c>
      <c r="J53" s="36">
        <f t="shared" si="7"/>
        <v>0</v>
      </c>
      <c r="K53" s="80">
        <v>0</v>
      </c>
    </row>
    <row r="54" spans="1:19" ht="13.8" thickBot="1">
      <c r="A54" s="41"/>
      <c r="B54" s="42"/>
      <c r="C54" s="41"/>
      <c r="D54" s="42"/>
      <c r="E54" s="81"/>
      <c r="F54" s="82" t="s">
        <v>23</v>
      </c>
      <c r="G54" s="83">
        <f>SUM(G48:G53)</f>
        <v>2155828</v>
      </c>
      <c r="H54" s="83">
        <f>SUM(H48:H53)</f>
        <v>-155755</v>
      </c>
      <c r="I54" s="83">
        <f>SUM(I48:I53)</f>
        <v>2000073</v>
      </c>
      <c r="J54" s="83">
        <f>SUM(J48:J53)</f>
        <v>1982520.4000000001</v>
      </c>
      <c r="K54" s="74">
        <f t="shared" si="8"/>
        <v>0.99122402032325829</v>
      </c>
    </row>
    <row r="55" spans="1:19" ht="13.8" thickTop="1">
      <c r="A55" s="22"/>
      <c r="B55" s="23"/>
      <c r="C55" s="22"/>
      <c r="D55" s="23"/>
      <c r="E55" s="24"/>
      <c r="F55" s="23"/>
      <c r="K55" s="29"/>
    </row>
    <row r="56" spans="1:19">
      <c r="A56" s="7" t="s">
        <v>24</v>
      </c>
      <c r="B56" s="8" t="s">
        <v>27</v>
      </c>
      <c r="C56" s="7" t="s">
        <v>14</v>
      </c>
      <c r="D56" s="8" t="s">
        <v>28</v>
      </c>
      <c r="E56" s="9">
        <v>51</v>
      </c>
      <c r="F56" s="8" t="s">
        <v>17</v>
      </c>
      <c r="G56" s="10">
        <v>330964</v>
      </c>
      <c r="H56" s="10">
        <v>207324</v>
      </c>
      <c r="I56" s="10">
        <f t="shared" ref="I56:I61" si="9">SUM(G56:H56)</f>
        <v>538288</v>
      </c>
      <c r="J56" s="10">
        <v>535317.85</v>
      </c>
      <c r="K56" s="11">
        <f t="shared" ref="K56:K62" si="10">SUM(J56/I56)</f>
        <v>0.99448222884403881</v>
      </c>
    </row>
    <row r="57" spans="1:19">
      <c r="A57" s="12" t="s">
        <v>24</v>
      </c>
      <c r="B57" s="13" t="s">
        <v>27</v>
      </c>
      <c r="C57" s="12" t="s">
        <v>14</v>
      </c>
      <c r="D57" s="13" t="s">
        <v>28</v>
      </c>
      <c r="E57" s="14">
        <v>54</v>
      </c>
      <c r="F57" s="13" t="s">
        <v>18</v>
      </c>
      <c r="G57" s="15">
        <v>74026</v>
      </c>
      <c r="H57" s="15">
        <v>20921</v>
      </c>
      <c r="I57" s="15">
        <f t="shared" si="9"/>
        <v>94947</v>
      </c>
      <c r="J57" s="15">
        <v>90723.9</v>
      </c>
      <c r="K57" s="16">
        <f t="shared" si="10"/>
        <v>0.95552150146924064</v>
      </c>
    </row>
    <row r="58" spans="1:19">
      <c r="A58" s="12" t="s">
        <v>24</v>
      </c>
      <c r="B58" s="13" t="s">
        <v>27</v>
      </c>
      <c r="C58" s="12" t="s">
        <v>14</v>
      </c>
      <c r="D58" s="13" t="s">
        <v>28</v>
      </c>
      <c r="E58" s="14">
        <v>55</v>
      </c>
      <c r="F58" s="13" t="s">
        <v>19</v>
      </c>
      <c r="G58" s="15">
        <v>0</v>
      </c>
      <c r="H58" s="15">
        <v>0</v>
      </c>
      <c r="I58" s="15">
        <f t="shared" si="9"/>
        <v>0</v>
      </c>
      <c r="J58" s="15">
        <v>0</v>
      </c>
      <c r="K58" s="16">
        <v>0</v>
      </c>
    </row>
    <row r="59" spans="1:19">
      <c r="A59" s="12" t="s">
        <v>24</v>
      </c>
      <c r="B59" s="13" t="s">
        <v>27</v>
      </c>
      <c r="C59" s="12" t="s">
        <v>14</v>
      </c>
      <c r="D59" s="13" t="s">
        <v>28</v>
      </c>
      <c r="E59" s="14">
        <v>56</v>
      </c>
      <c r="F59" s="13" t="s">
        <v>20</v>
      </c>
      <c r="G59" s="15">
        <v>0</v>
      </c>
      <c r="H59" s="15">
        <v>0</v>
      </c>
      <c r="I59" s="15">
        <f t="shared" si="9"/>
        <v>0</v>
      </c>
      <c r="J59" s="15">
        <v>0</v>
      </c>
      <c r="K59" s="16">
        <v>0</v>
      </c>
    </row>
    <row r="60" spans="1:19">
      <c r="A60" s="12" t="s">
        <v>24</v>
      </c>
      <c r="B60" s="13" t="s">
        <v>27</v>
      </c>
      <c r="C60" s="12" t="s">
        <v>14</v>
      </c>
      <c r="D60" s="13" t="s">
        <v>28</v>
      </c>
      <c r="E60" s="14">
        <v>61</v>
      </c>
      <c r="F60" s="13" t="s">
        <v>21</v>
      </c>
      <c r="G60" s="15">
        <v>0</v>
      </c>
      <c r="H60" s="15">
        <v>33000</v>
      </c>
      <c r="I60" s="15">
        <f t="shared" si="9"/>
        <v>33000</v>
      </c>
      <c r="J60" s="15">
        <v>32055.57</v>
      </c>
      <c r="K60" s="16">
        <f t="shared" si="10"/>
        <v>0.97138090909090913</v>
      </c>
    </row>
    <row r="61" spans="1:19">
      <c r="A61" s="17" t="s">
        <v>24</v>
      </c>
      <c r="B61" s="18" t="s">
        <v>27</v>
      </c>
      <c r="C61" s="17" t="s">
        <v>14</v>
      </c>
      <c r="D61" s="18" t="s">
        <v>28</v>
      </c>
      <c r="E61" s="19">
        <v>62</v>
      </c>
      <c r="F61" s="18" t="s">
        <v>22</v>
      </c>
      <c r="G61" s="20">
        <v>0</v>
      </c>
      <c r="H61" s="20">
        <v>0</v>
      </c>
      <c r="I61" s="20">
        <f t="shared" si="9"/>
        <v>0</v>
      </c>
      <c r="J61" s="20">
        <v>0</v>
      </c>
      <c r="K61" s="21">
        <v>0</v>
      </c>
    </row>
    <row r="62" spans="1:19" s="70" customFormat="1" ht="13.8" thickBot="1">
      <c r="A62" s="108"/>
      <c r="B62" s="109"/>
      <c r="C62" s="108"/>
      <c r="D62" s="109"/>
      <c r="E62" s="25"/>
      <c r="F62" s="61" t="s">
        <v>23</v>
      </c>
      <c r="G62" s="26">
        <f>SUM(G56:G61)</f>
        <v>404990</v>
      </c>
      <c r="H62" s="26">
        <f>SUM(H56:H61)</f>
        <v>261245</v>
      </c>
      <c r="I62" s="26">
        <f>SUM(I56:I61)</f>
        <v>666235</v>
      </c>
      <c r="J62" s="26">
        <f>SUM(J56:J61)</f>
        <v>658097.31999999995</v>
      </c>
      <c r="K62" s="27">
        <f t="shared" si="10"/>
        <v>0.98778557115732424</v>
      </c>
      <c r="L62" s="69"/>
      <c r="M62" s="69"/>
      <c r="N62" s="69"/>
      <c r="O62" s="69"/>
      <c r="P62" s="69"/>
      <c r="Q62" s="69"/>
      <c r="R62" s="69"/>
      <c r="S62" s="69"/>
    </row>
    <row r="63" spans="1:19" ht="13.8" thickTop="1">
      <c r="A63" s="22"/>
      <c r="B63" s="23"/>
      <c r="C63" s="28"/>
      <c r="D63" s="44"/>
      <c r="E63" s="24"/>
      <c r="F63" s="23"/>
      <c r="K63" s="29"/>
    </row>
    <row r="64" spans="1:19">
      <c r="A64" s="7" t="s">
        <v>24</v>
      </c>
      <c r="B64" s="8" t="s">
        <v>27</v>
      </c>
      <c r="C64" s="7" t="s">
        <v>24</v>
      </c>
      <c r="D64" s="8" t="s">
        <v>29</v>
      </c>
      <c r="E64" s="9">
        <v>51</v>
      </c>
      <c r="F64" s="8" t="s">
        <v>17</v>
      </c>
      <c r="G64" s="10">
        <v>454399</v>
      </c>
      <c r="H64" s="10">
        <v>-4246</v>
      </c>
      <c r="I64" s="10">
        <f t="shared" ref="I64:I69" si="11">SUM(G64:H64)</f>
        <v>450153</v>
      </c>
      <c r="J64" s="10">
        <v>450084.56</v>
      </c>
      <c r="K64" s="11">
        <f t="shared" ref="K64:K70" si="12">SUM(J64/I64)</f>
        <v>0.99984796280375787</v>
      </c>
    </row>
    <row r="65" spans="1:19">
      <c r="A65" s="12" t="s">
        <v>24</v>
      </c>
      <c r="B65" s="13" t="s">
        <v>27</v>
      </c>
      <c r="C65" s="12" t="s">
        <v>24</v>
      </c>
      <c r="D65" s="13" t="s">
        <v>29</v>
      </c>
      <c r="E65" s="14">
        <v>54</v>
      </c>
      <c r="F65" s="13" t="s">
        <v>18</v>
      </c>
      <c r="G65" s="15">
        <v>13355</v>
      </c>
      <c r="H65" s="15">
        <v>9475</v>
      </c>
      <c r="I65" s="15">
        <f t="shared" si="11"/>
        <v>22830</v>
      </c>
      <c r="J65" s="15">
        <v>19715.509999999998</v>
      </c>
      <c r="K65" s="16">
        <f t="shared" si="12"/>
        <v>0.86357906263688122</v>
      </c>
    </row>
    <row r="66" spans="1:19">
      <c r="A66" s="12" t="s">
        <v>24</v>
      </c>
      <c r="B66" s="13" t="s">
        <v>27</v>
      </c>
      <c r="C66" s="12" t="s">
        <v>24</v>
      </c>
      <c r="D66" s="13" t="s">
        <v>29</v>
      </c>
      <c r="E66" s="14">
        <v>55</v>
      </c>
      <c r="F66" s="13" t="s">
        <v>19</v>
      </c>
      <c r="G66" s="15">
        <v>0</v>
      </c>
      <c r="H66" s="15">
        <v>0</v>
      </c>
      <c r="I66" s="15">
        <f t="shared" si="11"/>
        <v>0</v>
      </c>
      <c r="J66" s="15">
        <v>0</v>
      </c>
      <c r="K66" s="16">
        <v>0</v>
      </c>
    </row>
    <row r="67" spans="1:19">
      <c r="A67" s="12" t="s">
        <v>24</v>
      </c>
      <c r="B67" s="13" t="s">
        <v>27</v>
      </c>
      <c r="C67" s="12" t="s">
        <v>24</v>
      </c>
      <c r="D67" s="13" t="s">
        <v>29</v>
      </c>
      <c r="E67" s="14">
        <v>56</v>
      </c>
      <c r="F67" s="13" t="s">
        <v>20</v>
      </c>
      <c r="G67" s="15">
        <v>0</v>
      </c>
      <c r="H67" s="15">
        <v>0</v>
      </c>
      <c r="I67" s="15">
        <f t="shared" si="11"/>
        <v>0</v>
      </c>
      <c r="J67" s="15">
        <v>0</v>
      </c>
      <c r="K67" s="16">
        <v>0</v>
      </c>
    </row>
    <row r="68" spans="1:19">
      <c r="A68" s="12" t="s">
        <v>24</v>
      </c>
      <c r="B68" s="13" t="s">
        <v>27</v>
      </c>
      <c r="C68" s="12" t="s">
        <v>24</v>
      </c>
      <c r="D68" s="13" t="s">
        <v>29</v>
      </c>
      <c r="E68" s="14">
        <v>61</v>
      </c>
      <c r="F68" s="13" t="s">
        <v>21</v>
      </c>
      <c r="G68" s="15">
        <v>0</v>
      </c>
      <c r="H68" s="15">
        <v>0</v>
      </c>
      <c r="I68" s="15">
        <f t="shared" si="11"/>
        <v>0</v>
      </c>
      <c r="J68" s="15">
        <v>0</v>
      </c>
      <c r="K68" s="16">
        <v>0</v>
      </c>
    </row>
    <row r="69" spans="1:19">
      <c r="A69" s="17" t="s">
        <v>24</v>
      </c>
      <c r="B69" s="18" t="s">
        <v>27</v>
      </c>
      <c r="C69" s="17" t="s">
        <v>24</v>
      </c>
      <c r="D69" s="18" t="s">
        <v>29</v>
      </c>
      <c r="E69" s="19">
        <v>62</v>
      </c>
      <c r="F69" s="18" t="s">
        <v>22</v>
      </c>
      <c r="G69" s="20">
        <v>0</v>
      </c>
      <c r="H69" s="20">
        <v>0</v>
      </c>
      <c r="I69" s="20">
        <f t="shared" si="11"/>
        <v>0</v>
      </c>
      <c r="J69" s="20">
        <v>0</v>
      </c>
      <c r="K69" s="21">
        <v>0</v>
      </c>
    </row>
    <row r="70" spans="1:19" s="70" customFormat="1" ht="13.8" thickBot="1">
      <c r="A70" s="108"/>
      <c r="B70" s="109"/>
      <c r="C70" s="108"/>
      <c r="D70" s="109"/>
      <c r="E70" s="25"/>
      <c r="F70" s="61" t="s">
        <v>23</v>
      </c>
      <c r="G70" s="26">
        <f>SUM(G64:G69)</f>
        <v>467754</v>
      </c>
      <c r="H70" s="26">
        <f>SUM(H64:H69)</f>
        <v>5229</v>
      </c>
      <c r="I70" s="26">
        <f>SUM(I64:I69)</f>
        <v>472983</v>
      </c>
      <c r="J70" s="26">
        <f>SUM(J64:J69)</f>
        <v>469800.07</v>
      </c>
      <c r="K70" s="27">
        <f t="shared" si="12"/>
        <v>0.99327051923642073</v>
      </c>
      <c r="L70" s="69"/>
      <c r="M70" s="69"/>
      <c r="N70" s="69"/>
      <c r="O70" s="69"/>
      <c r="P70" s="69"/>
      <c r="Q70" s="69"/>
      <c r="R70" s="69"/>
      <c r="S70" s="69"/>
    </row>
    <row r="71" spans="1:19" ht="13.8" thickTop="1">
      <c r="A71" s="22"/>
      <c r="B71" s="23"/>
      <c r="C71" s="22"/>
      <c r="D71" s="23"/>
      <c r="E71" s="24"/>
      <c r="F71" s="23"/>
      <c r="G71" s="32"/>
      <c r="H71" s="32"/>
      <c r="I71" s="32"/>
      <c r="J71" s="32"/>
      <c r="K71" s="31"/>
    </row>
    <row r="72" spans="1:19">
      <c r="A72" s="7" t="s">
        <v>24</v>
      </c>
      <c r="B72" s="8" t="s">
        <v>27</v>
      </c>
      <c r="C72" s="7" t="s">
        <v>30</v>
      </c>
      <c r="D72" s="8" t="s">
        <v>31</v>
      </c>
      <c r="E72" s="9">
        <v>51</v>
      </c>
      <c r="F72" s="8" t="s">
        <v>17</v>
      </c>
      <c r="G72" s="10">
        <v>324304</v>
      </c>
      <c r="H72" s="10">
        <v>-9152</v>
      </c>
      <c r="I72" s="10">
        <f t="shared" ref="I72:I77" si="13">SUM(G72:H72)</f>
        <v>315152</v>
      </c>
      <c r="J72" s="10">
        <v>310398.59000000003</v>
      </c>
      <c r="K72" s="11">
        <f t="shared" ref="K72:K78" si="14">SUM(J72/I72)</f>
        <v>0.98491708762755759</v>
      </c>
    </row>
    <row r="73" spans="1:19">
      <c r="A73" s="12" t="s">
        <v>24</v>
      </c>
      <c r="B73" s="13" t="s">
        <v>27</v>
      </c>
      <c r="C73" s="12" t="s">
        <v>30</v>
      </c>
      <c r="D73" s="13" t="s">
        <v>31</v>
      </c>
      <c r="E73" s="14">
        <v>54</v>
      </c>
      <c r="F73" s="13" t="s">
        <v>18</v>
      </c>
      <c r="G73" s="15">
        <v>12519</v>
      </c>
      <c r="H73" s="15">
        <v>-7426</v>
      </c>
      <c r="I73" s="15">
        <f t="shared" si="13"/>
        <v>5093</v>
      </c>
      <c r="J73" s="15">
        <v>3756.95</v>
      </c>
      <c r="K73" s="16">
        <f t="shared" si="14"/>
        <v>0.73766935008835655</v>
      </c>
    </row>
    <row r="74" spans="1:19">
      <c r="A74" s="12" t="s">
        <v>24</v>
      </c>
      <c r="B74" s="13" t="s">
        <v>27</v>
      </c>
      <c r="C74" s="12" t="s">
        <v>30</v>
      </c>
      <c r="D74" s="13" t="s">
        <v>31</v>
      </c>
      <c r="E74" s="14">
        <v>55</v>
      </c>
      <c r="F74" s="13" t="s">
        <v>19</v>
      </c>
      <c r="G74" s="15">
        <v>0</v>
      </c>
      <c r="H74" s="15">
        <v>0</v>
      </c>
      <c r="I74" s="15">
        <f t="shared" si="13"/>
        <v>0</v>
      </c>
      <c r="J74" s="15">
        <v>0</v>
      </c>
      <c r="K74" s="16">
        <v>0</v>
      </c>
    </row>
    <row r="75" spans="1:19">
      <c r="A75" s="12" t="s">
        <v>24</v>
      </c>
      <c r="B75" s="13" t="s">
        <v>27</v>
      </c>
      <c r="C75" s="12" t="s">
        <v>30</v>
      </c>
      <c r="D75" s="13" t="s">
        <v>31</v>
      </c>
      <c r="E75" s="14">
        <v>56</v>
      </c>
      <c r="F75" s="13" t="s">
        <v>20</v>
      </c>
      <c r="G75" s="15">
        <v>0</v>
      </c>
      <c r="H75" s="15">
        <v>0</v>
      </c>
      <c r="I75" s="15">
        <f t="shared" si="13"/>
        <v>0</v>
      </c>
      <c r="J75" s="15">
        <v>0</v>
      </c>
      <c r="K75" s="16">
        <v>0</v>
      </c>
    </row>
    <row r="76" spans="1:19">
      <c r="A76" s="12" t="s">
        <v>24</v>
      </c>
      <c r="B76" s="13" t="s">
        <v>27</v>
      </c>
      <c r="C76" s="12" t="s">
        <v>30</v>
      </c>
      <c r="D76" s="13" t="s">
        <v>31</v>
      </c>
      <c r="E76" s="14">
        <v>61</v>
      </c>
      <c r="F76" s="13" t="s">
        <v>21</v>
      </c>
      <c r="G76" s="15">
        <v>0</v>
      </c>
      <c r="H76" s="15">
        <v>0</v>
      </c>
      <c r="I76" s="15">
        <f t="shared" si="13"/>
        <v>0</v>
      </c>
      <c r="J76" s="15">
        <v>0</v>
      </c>
      <c r="K76" s="16">
        <v>0</v>
      </c>
    </row>
    <row r="77" spans="1:19">
      <c r="A77" s="17" t="s">
        <v>24</v>
      </c>
      <c r="B77" s="18" t="s">
        <v>27</v>
      </c>
      <c r="C77" s="17" t="s">
        <v>30</v>
      </c>
      <c r="D77" s="18" t="s">
        <v>31</v>
      </c>
      <c r="E77" s="19">
        <v>62</v>
      </c>
      <c r="F77" s="18" t="s">
        <v>22</v>
      </c>
      <c r="G77" s="20">
        <v>0</v>
      </c>
      <c r="H77" s="20">
        <v>0</v>
      </c>
      <c r="I77" s="20">
        <f t="shared" si="13"/>
        <v>0</v>
      </c>
      <c r="J77" s="20">
        <v>0</v>
      </c>
      <c r="K77" s="21">
        <v>0</v>
      </c>
    </row>
    <row r="78" spans="1:19" s="70" customFormat="1" ht="13.8" thickBot="1">
      <c r="A78" s="108"/>
      <c r="B78" s="109"/>
      <c r="C78" s="108"/>
      <c r="D78" s="109"/>
      <c r="E78" s="25"/>
      <c r="F78" s="61" t="s">
        <v>23</v>
      </c>
      <c r="G78" s="26">
        <f>SUM(G72:G77)</f>
        <v>336823</v>
      </c>
      <c r="H78" s="26">
        <f>SUM(H72:H77)</f>
        <v>-16578</v>
      </c>
      <c r="I78" s="26">
        <f>SUM(I72:I77)</f>
        <v>320245</v>
      </c>
      <c r="J78" s="26">
        <f>SUM(J72:J77)</f>
        <v>314155.54000000004</v>
      </c>
      <c r="K78" s="27">
        <f t="shared" si="14"/>
        <v>0.98098499586254284</v>
      </c>
      <c r="L78" s="69"/>
      <c r="M78" s="69"/>
      <c r="N78" s="69"/>
      <c r="O78" s="69"/>
      <c r="P78" s="69"/>
      <c r="Q78" s="69"/>
      <c r="R78" s="69"/>
      <c r="S78" s="69"/>
    </row>
    <row r="79" spans="1:19" ht="13.8" thickTop="1">
      <c r="A79" s="22"/>
      <c r="B79" s="23"/>
      <c r="C79" s="28"/>
      <c r="D79" s="23"/>
      <c r="E79" s="24"/>
      <c r="F79" s="23"/>
      <c r="G79" s="32"/>
      <c r="H79" s="32"/>
      <c r="I79" s="32"/>
      <c r="J79" s="32"/>
      <c r="K79" s="31"/>
    </row>
    <row r="80" spans="1:19">
      <c r="A80" s="7" t="s">
        <v>24</v>
      </c>
      <c r="B80" s="8" t="s">
        <v>27</v>
      </c>
      <c r="C80" s="7" t="s">
        <v>32</v>
      </c>
      <c r="D80" s="8" t="s">
        <v>33</v>
      </c>
      <c r="E80" s="9">
        <v>51</v>
      </c>
      <c r="F80" s="8" t="s">
        <v>17</v>
      </c>
      <c r="G80" s="10">
        <v>0</v>
      </c>
      <c r="H80" s="10">
        <v>0</v>
      </c>
      <c r="I80" s="10">
        <f t="shared" ref="I80:I85" si="15">SUM(G80:H80)</f>
        <v>0</v>
      </c>
      <c r="J80" s="10">
        <v>0</v>
      </c>
      <c r="K80" s="11">
        <v>0</v>
      </c>
    </row>
    <row r="81" spans="1:19">
      <c r="A81" s="12" t="s">
        <v>24</v>
      </c>
      <c r="B81" s="13" t="s">
        <v>27</v>
      </c>
      <c r="C81" s="12" t="s">
        <v>32</v>
      </c>
      <c r="D81" s="13" t="s">
        <v>33</v>
      </c>
      <c r="E81" s="14">
        <v>54</v>
      </c>
      <c r="F81" s="13" t="s">
        <v>18</v>
      </c>
      <c r="G81" s="15">
        <v>0</v>
      </c>
      <c r="H81" s="15">
        <v>0</v>
      </c>
      <c r="I81" s="15">
        <f t="shared" si="15"/>
        <v>0</v>
      </c>
      <c r="J81" s="15">
        <v>0</v>
      </c>
      <c r="K81" s="16">
        <v>0</v>
      </c>
    </row>
    <row r="82" spans="1:19">
      <c r="A82" s="12" t="s">
        <v>24</v>
      </c>
      <c r="B82" s="13" t="s">
        <v>27</v>
      </c>
      <c r="C82" s="12" t="s">
        <v>32</v>
      </c>
      <c r="D82" s="13" t="s">
        <v>33</v>
      </c>
      <c r="E82" s="14">
        <v>55</v>
      </c>
      <c r="F82" s="13" t="s">
        <v>19</v>
      </c>
      <c r="G82" s="15">
        <v>0</v>
      </c>
      <c r="H82" s="15">
        <v>0</v>
      </c>
      <c r="I82" s="15">
        <f t="shared" si="15"/>
        <v>0</v>
      </c>
      <c r="J82" s="15">
        <v>0</v>
      </c>
      <c r="K82" s="16">
        <v>0</v>
      </c>
    </row>
    <row r="83" spans="1:19">
      <c r="A83" s="12" t="s">
        <v>24</v>
      </c>
      <c r="B83" s="13" t="s">
        <v>27</v>
      </c>
      <c r="C83" s="12" t="s">
        <v>32</v>
      </c>
      <c r="D83" s="13" t="s">
        <v>33</v>
      </c>
      <c r="E83" s="14">
        <v>56</v>
      </c>
      <c r="F83" s="13" t="s">
        <v>20</v>
      </c>
      <c r="G83" s="15">
        <v>0</v>
      </c>
      <c r="H83" s="15">
        <v>0</v>
      </c>
      <c r="I83" s="15">
        <f t="shared" si="15"/>
        <v>0</v>
      </c>
      <c r="J83" s="15">
        <v>0</v>
      </c>
      <c r="K83" s="16">
        <v>0</v>
      </c>
    </row>
    <row r="84" spans="1:19">
      <c r="A84" s="12" t="s">
        <v>24</v>
      </c>
      <c r="B84" s="13" t="s">
        <v>27</v>
      </c>
      <c r="C84" s="12" t="s">
        <v>32</v>
      </c>
      <c r="D84" s="13" t="s">
        <v>33</v>
      </c>
      <c r="E84" s="14">
        <v>61</v>
      </c>
      <c r="F84" s="13" t="s">
        <v>21</v>
      </c>
      <c r="G84" s="15">
        <v>0</v>
      </c>
      <c r="H84" s="15">
        <v>0</v>
      </c>
      <c r="I84" s="15">
        <f t="shared" si="15"/>
        <v>0</v>
      </c>
      <c r="J84" s="15">
        <v>0</v>
      </c>
      <c r="K84" s="16">
        <v>0</v>
      </c>
    </row>
    <row r="85" spans="1:19">
      <c r="A85" s="17" t="s">
        <v>24</v>
      </c>
      <c r="B85" s="18" t="s">
        <v>27</v>
      </c>
      <c r="C85" s="17" t="s">
        <v>32</v>
      </c>
      <c r="D85" s="18" t="s">
        <v>33</v>
      </c>
      <c r="E85" s="19">
        <v>62</v>
      </c>
      <c r="F85" s="18" t="s">
        <v>22</v>
      </c>
      <c r="G85" s="20">
        <v>0</v>
      </c>
      <c r="H85" s="20">
        <v>0</v>
      </c>
      <c r="I85" s="20">
        <f t="shared" si="15"/>
        <v>0</v>
      </c>
      <c r="J85" s="20">
        <v>0</v>
      </c>
      <c r="K85" s="21">
        <v>0</v>
      </c>
    </row>
    <row r="86" spans="1:19" s="70" customFormat="1" ht="13.8" thickBot="1">
      <c r="A86" s="108"/>
      <c r="B86" s="109"/>
      <c r="C86" s="108"/>
      <c r="D86" s="109"/>
      <c r="E86" s="25"/>
      <c r="F86" s="61" t="s">
        <v>23</v>
      </c>
      <c r="G86" s="26">
        <f>SUM(G80:G85)</f>
        <v>0</v>
      </c>
      <c r="H86" s="26">
        <f>SUM(H80:H85)</f>
        <v>0</v>
      </c>
      <c r="I86" s="26">
        <f>SUM(I80:I85)</f>
        <v>0</v>
      </c>
      <c r="J86" s="26">
        <f>SUM(J80:J85)</f>
        <v>0</v>
      </c>
      <c r="K86" s="27">
        <v>0</v>
      </c>
      <c r="L86" s="69"/>
      <c r="M86" s="69"/>
      <c r="N86" s="69"/>
      <c r="O86" s="69"/>
      <c r="P86" s="69"/>
      <c r="Q86" s="69"/>
      <c r="R86" s="69"/>
      <c r="S86" s="69"/>
    </row>
    <row r="87" spans="1:19" ht="13.8" thickTop="1">
      <c r="A87" s="22"/>
      <c r="B87" s="23"/>
      <c r="C87" s="22"/>
      <c r="D87" s="23"/>
      <c r="E87" s="24"/>
      <c r="F87" s="23"/>
      <c r="K87" s="29"/>
    </row>
    <row r="88" spans="1:19">
      <c r="A88" s="34" t="s">
        <v>24</v>
      </c>
      <c r="B88" s="35" t="s">
        <v>27</v>
      </c>
      <c r="C88" s="34"/>
      <c r="D88" s="35" t="s">
        <v>26</v>
      </c>
      <c r="E88" s="76">
        <v>51</v>
      </c>
      <c r="F88" s="35" t="s">
        <v>17</v>
      </c>
      <c r="G88" s="36">
        <f t="shared" ref="G88:J93" si="16">SUM(+G56+G64+G72+G80)</f>
        <v>1109667</v>
      </c>
      <c r="H88" s="36">
        <f t="shared" si="16"/>
        <v>193926</v>
      </c>
      <c r="I88" s="36">
        <f t="shared" si="16"/>
        <v>1303593</v>
      </c>
      <c r="J88" s="36">
        <f t="shared" si="16"/>
        <v>1295801</v>
      </c>
      <c r="K88" s="62">
        <f t="shared" ref="K88:K94" si="17">SUM(J88/I88)</f>
        <v>0.99402267425492463</v>
      </c>
      <c r="L88" s="63"/>
    </row>
    <row r="89" spans="1:19">
      <c r="A89" s="37" t="s">
        <v>24</v>
      </c>
      <c r="B89" s="38" t="s">
        <v>27</v>
      </c>
      <c r="C89" s="37"/>
      <c r="D89" s="38" t="s">
        <v>26</v>
      </c>
      <c r="E89" s="77">
        <v>54</v>
      </c>
      <c r="F89" s="38" t="s">
        <v>18</v>
      </c>
      <c r="G89" s="36">
        <f t="shared" si="16"/>
        <v>99900</v>
      </c>
      <c r="H89" s="36">
        <f t="shared" si="16"/>
        <v>22970</v>
      </c>
      <c r="I89" s="36">
        <f t="shared" si="16"/>
        <v>122870</v>
      </c>
      <c r="J89" s="36">
        <f t="shared" si="16"/>
        <v>114196.35999999999</v>
      </c>
      <c r="K89" s="48">
        <f t="shared" si="17"/>
        <v>0.9294079921868641</v>
      </c>
      <c r="L89" s="63"/>
    </row>
    <row r="90" spans="1:19">
      <c r="A90" s="37" t="s">
        <v>24</v>
      </c>
      <c r="B90" s="38" t="s">
        <v>27</v>
      </c>
      <c r="C90" s="37"/>
      <c r="D90" s="38" t="s">
        <v>26</v>
      </c>
      <c r="E90" s="77">
        <v>55</v>
      </c>
      <c r="F90" s="38" t="s">
        <v>19</v>
      </c>
      <c r="G90" s="36">
        <f t="shared" si="16"/>
        <v>0</v>
      </c>
      <c r="H90" s="36">
        <f t="shared" si="16"/>
        <v>0</v>
      </c>
      <c r="I90" s="36">
        <f t="shared" si="16"/>
        <v>0</v>
      </c>
      <c r="J90" s="36">
        <f t="shared" si="16"/>
        <v>0</v>
      </c>
      <c r="K90" s="48">
        <v>0</v>
      </c>
      <c r="L90" s="63"/>
    </row>
    <row r="91" spans="1:19">
      <c r="A91" s="37" t="s">
        <v>24</v>
      </c>
      <c r="B91" s="38" t="s">
        <v>27</v>
      </c>
      <c r="C91" s="37"/>
      <c r="D91" s="38" t="s">
        <v>26</v>
      </c>
      <c r="E91" s="77">
        <v>56</v>
      </c>
      <c r="F91" s="38" t="s">
        <v>20</v>
      </c>
      <c r="G91" s="36">
        <f t="shared" si="16"/>
        <v>0</v>
      </c>
      <c r="H91" s="36">
        <f t="shared" si="16"/>
        <v>0</v>
      </c>
      <c r="I91" s="36">
        <f t="shared" si="16"/>
        <v>0</v>
      </c>
      <c r="J91" s="36">
        <f t="shared" si="16"/>
        <v>0</v>
      </c>
      <c r="K91" s="48">
        <v>0</v>
      </c>
      <c r="L91" s="63"/>
    </row>
    <row r="92" spans="1:19">
      <c r="A92" s="37" t="s">
        <v>24</v>
      </c>
      <c r="B92" s="38" t="s">
        <v>27</v>
      </c>
      <c r="C92" s="37"/>
      <c r="D92" s="38" t="s">
        <v>26</v>
      </c>
      <c r="E92" s="77">
        <v>61</v>
      </c>
      <c r="F92" s="38" t="s">
        <v>21</v>
      </c>
      <c r="G92" s="36">
        <f t="shared" si="16"/>
        <v>0</v>
      </c>
      <c r="H92" s="36">
        <f t="shared" si="16"/>
        <v>33000</v>
      </c>
      <c r="I92" s="36">
        <f t="shared" si="16"/>
        <v>33000</v>
      </c>
      <c r="J92" s="36">
        <f t="shared" si="16"/>
        <v>32055.57</v>
      </c>
      <c r="K92" s="48">
        <f t="shared" si="17"/>
        <v>0.97138090909090913</v>
      </c>
      <c r="L92" s="63"/>
    </row>
    <row r="93" spans="1:19">
      <c r="A93" s="39" t="s">
        <v>24</v>
      </c>
      <c r="B93" s="40" t="s">
        <v>27</v>
      </c>
      <c r="C93" s="39"/>
      <c r="D93" s="40" t="s">
        <v>26</v>
      </c>
      <c r="E93" s="79">
        <v>62</v>
      </c>
      <c r="F93" s="40" t="s">
        <v>22</v>
      </c>
      <c r="G93" s="36">
        <f t="shared" si="16"/>
        <v>0</v>
      </c>
      <c r="H93" s="36">
        <f t="shared" si="16"/>
        <v>0</v>
      </c>
      <c r="I93" s="36">
        <f t="shared" si="16"/>
        <v>0</v>
      </c>
      <c r="J93" s="36">
        <f t="shared" si="16"/>
        <v>0</v>
      </c>
      <c r="K93" s="80">
        <v>0</v>
      </c>
      <c r="L93" s="63"/>
    </row>
    <row r="94" spans="1:19" s="70" customFormat="1" ht="13.8" thickBot="1">
      <c r="A94" s="49"/>
      <c r="B94" s="50"/>
      <c r="C94" s="49"/>
      <c r="D94" s="50"/>
      <c r="E94" s="43"/>
      <c r="F94" s="82" t="s">
        <v>23</v>
      </c>
      <c r="G94" s="83">
        <f>SUM(G88:G93)</f>
        <v>1209567</v>
      </c>
      <c r="H94" s="83">
        <f>SUM(H88:H93)</f>
        <v>249896</v>
      </c>
      <c r="I94" s="83">
        <f>SUM(I88:I93)</f>
        <v>1459463</v>
      </c>
      <c r="J94" s="83">
        <f>SUM(J88:J93)</f>
        <v>1442052.93</v>
      </c>
      <c r="K94" s="51">
        <f t="shared" si="17"/>
        <v>0.98807090690205912</v>
      </c>
      <c r="L94" s="72"/>
      <c r="M94" s="69"/>
      <c r="N94" s="69"/>
      <c r="O94" s="69"/>
      <c r="P94" s="69"/>
      <c r="Q94" s="69"/>
      <c r="R94" s="69"/>
      <c r="S94" s="69"/>
    </row>
    <row r="95" spans="1:19" s="69" customFormat="1" ht="13.8" thickTop="1">
      <c r="A95" s="111"/>
      <c r="B95" s="112"/>
      <c r="C95" s="111"/>
      <c r="D95" s="112"/>
      <c r="E95" s="113"/>
      <c r="F95" s="115"/>
      <c r="G95" s="116"/>
      <c r="H95" s="116"/>
      <c r="I95" s="116"/>
      <c r="J95" s="116"/>
      <c r="K95" s="117"/>
      <c r="L95" s="72"/>
    </row>
    <row r="96" spans="1:19" s="69" customFormat="1">
      <c r="A96" s="45" t="s">
        <v>30</v>
      </c>
      <c r="B96" s="46" t="s">
        <v>34</v>
      </c>
      <c r="C96" s="45" t="s">
        <v>14</v>
      </c>
      <c r="D96" s="46" t="s">
        <v>35</v>
      </c>
      <c r="E96" s="86">
        <v>51</v>
      </c>
      <c r="F96" s="85" t="s">
        <v>17</v>
      </c>
      <c r="G96" s="15">
        <v>0</v>
      </c>
      <c r="H96" s="15">
        <v>0</v>
      </c>
      <c r="I96" s="15">
        <v>0</v>
      </c>
      <c r="J96" s="15">
        <v>0</v>
      </c>
      <c r="K96" s="11">
        <v>0</v>
      </c>
      <c r="L96" s="72"/>
    </row>
    <row r="97" spans="1:19" s="69" customFormat="1">
      <c r="A97" s="45" t="s">
        <v>30</v>
      </c>
      <c r="B97" s="46" t="s">
        <v>34</v>
      </c>
      <c r="C97" s="45" t="s">
        <v>14</v>
      </c>
      <c r="D97" s="46" t="s">
        <v>35</v>
      </c>
      <c r="E97" s="91">
        <v>54</v>
      </c>
      <c r="F97" s="90" t="s">
        <v>18</v>
      </c>
      <c r="G97" s="15">
        <v>0</v>
      </c>
      <c r="H97" s="15">
        <v>0</v>
      </c>
      <c r="I97" s="15">
        <v>0</v>
      </c>
      <c r="J97" s="15">
        <v>0</v>
      </c>
      <c r="K97" s="16">
        <v>0</v>
      </c>
      <c r="L97" s="72"/>
    </row>
    <row r="98" spans="1:19">
      <c r="A98" s="45" t="s">
        <v>30</v>
      </c>
      <c r="B98" s="46" t="s">
        <v>34</v>
      </c>
      <c r="C98" s="45" t="s">
        <v>14</v>
      </c>
      <c r="D98" s="46" t="s">
        <v>35</v>
      </c>
      <c r="E98" s="91">
        <v>55</v>
      </c>
      <c r="F98" s="90" t="s">
        <v>19</v>
      </c>
      <c r="G98" s="15">
        <v>0</v>
      </c>
      <c r="H98" s="15">
        <v>0</v>
      </c>
      <c r="I98" s="15">
        <v>0</v>
      </c>
      <c r="J98" s="15">
        <v>0</v>
      </c>
      <c r="K98" s="16">
        <v>0</v>
      </c>
    </row>
    <row r="99" spans="1:19">
      <c r="A99" s="45" t="s">
        <v>30</v>
      </c>
      <c r="B99" s="46" t="s">
        <v>34</v>
      </c>
      <c r="C99" s="45" t="s">
        <v>14</v>
      </c>
      <c r="D99" s="46" t="s">
        <v>35</v>
      </c>
      <c r="E99" s="47">
        <v>56</v>
      </c>
      <c r="F99" s="46" t="s">
        <v>20</v>
      </c>
      <c r="G99" s="15">
        <v>228571</v>
      </c>
      <c r="H99" s="15">
        <v>0</v>
      </c>
      <c r="I99" s="15">
        <v>228571</v>
      </c>
      <c r="J99" s="15">
        <v>228571</v>
      </c>
      <c r="K99" s="16">
        <v>0</v>
      </c>
    </row>
    <row r="100" spans="1:19">
      <c r="A100" s="45" t="s">
        <v>30</v>
      </c>
      <c r="B100" s="46" t="s">
        <v>34</v>
      </c>
      <c r="C100" s="45" t="s">
        <v>14</v>
      </c>
      <c r="D100" s="46" t="s">
        <v>35</v>
      </c>
      <c r="E100" s="91">
        <v>61</v>
      </c>
      <c r="F100" s="90" t="s">
        <v>21</v>
      </c>
      <c r="G100" s="15">
        <v>0</v>
      </c>
      <c r="H100" s="15">
        <v>0</v>
      </c>
      <c r="I100" s="15">
        <v>0</v>
      </c>
      <c r="J100" s="15">
        <v>0</v>
      </c>
      <c r="K100" s="16">
        <v>0</v>
      </c>
    </row>
    <row r="101" spans="1:19">
      <c r="A101" s="45" t="s">
        <v>30</v>
      </c>
      <c r="B101" s="46" t="s">
        <v>34</v>
      </c>
      <c r="C101" s="45" t="s">
        <v>14</v>
      </c>
      <c r="D101" s="46" t="s">
        <v>35</v>
      </c>
      <c r="E101" s="96">
        <v>62</v>
      </c>
      <c r="F101" s="95" t="s">
        <v>22</v>
      </c>
      <c r="G101" s="15">
        <v>0</v>
      </c>
      <c r="H101" s="15">
        <v>0</v>
      </c>
      <c r="I101" s="15">
        <v>0</v>
      </c>
      <c r="J101" s="15">
        <v>0</v>
      </c>
      <c r="K101" s="21">
        <v>0</v>
      </c>
    </row>
    <row r="102" spans="1:19" s="70" customFormat="1" ht="13.8" thickBot="1">
      <c r="A102" s="108"/>
      <c r="B102" s="109"/>
      <c r="C102" s="108"/>
      <c r="D102" s="109"/>
      <c r="E102" s="25"/>
      <c r="F102" s="102" t="s">
        <v>23</v>
      </c>
      <c r="G102" s="26">
        <f>SUM(G99)</f>
        <v>228571</v>
      </c>
      <c r="H102" s="26">
        <f>SUM(H99)</f>
        <v>0</v>
      </c>
      <c r="I102" s="26">
        <f>SUM(I99)</f>
        <v>228571</v>
      </c>
      <c r="J102" s="26">
        <f>SUM(J99)</f>
        <v>228571</v>
      </c>
      <c r="K102" s="27">
        <v>0</v>
      </c>
      <c r="L102" s="69"/>
      <c r="M102" s="69"/>
      <c r="N102" s="69"/>
      <c r="O102" s="69"/>
      <c r="P102" s="69"/>
      <c r="Q102" s="69"/>
      <c r="R102" s="69"/>
      <c r="S102" s="69"/>
    </row>
    <row r="103" spans="1:19" ht="13.8" thickTop="1">
      <c r="A103" s="22"/>
      <c r="B103" s="23"/>
      <c r="C103" s="22"/>
      <c r="D103" s="23"/>
      <c r="E103" s="24"/>
      <c r="F103" s="23"/>
      <c r="K103" s="29"/>
    </row>
    <row r="104" spans="1:19">
      <c r="A104" s="45" t="s">
        <v>30</v>
      </c>
      <c r="B104" s="46" t="s">
        <v>34</v>
      </c>
      <c r="C104" s="45" t="s">
        <v>24</v>
      </c>
      <c r="D104" s="46" t="s">
        <v>56</v>
      </c>
      <c r="E104" s="86">
        <v>51</v>
      </c>
      <c r="F104" s="85" t="s">
        <v>17</v>
      </c>
      <c r="G104" s="15">
        <v>0</v>
      </c>
      <c r="H104" s="15">
        <v>0</v>
      </c>
      <c r="I104" s="15">
        <v>0</v>
      </c>
      <c r="J104" s="15">
        <v>0</v>
      </c>
      <c r="K104" s="11">
        <v>0</v>
      </c>
    </row>
    <row r="105" spans="1:19" s="70" customFormat="1">
      <c r="A105" s="45" t="s">
        <v>30</v>
      </c>
      <c r="B105" s="46" t="s">
        <v>34</v>
      </c>
      <c r="C105" s="45" t="s">
        <v>24</v>
      </c>
      <c r="D105" s="46" t="s">
        <v>56</v>
      </c>
      <c r="E105" s="91">
        <v>54</v>
      </c>
      <c r="F105" s="90" t="s">
        <v>18</v>
      </c>
      <c r="G105" s="15">
        <v>0</v>
      </c>
      <c r="H105" s="15">
        <v>0</v>
      </c>
      <c r="I105" s="15">
        <v>0</v>
      </c>
      <c r="J105" s="15">
        <v>0</v>
      </c>
      <c r="K105" s="16">
        <v>0</v>
      </c>
      <c r="L105" s="69"/>
      <c r="M105" s="69"/>
      <c r="N105" s="69"/>
      <c r="O105" s="69"/>
      <c r="P105" s="69"/>
      <c r="Q105" s="69"/>
      <c r="R105" s="69"/>
      <c r="S105" s="69"/>
    </row>
    <row r="106" spans="1:19">
      <c r="A106" s="45" t="s">
        <v>30</v>
      </c>
      <c r="B106" s="46" t="s">
        <v>34</v>
      </c>
      <c r="C106" s="45" t="s">
        <v>24</v>
      </c>
      <c r="D106" s="46" t="s">
        <v>56</v>
      </c>
      <c r="E106" s="91">
        <v>55</v>
      </c>
      <c r="F106" s="90" t="s">
        <v>19</v>
      </c>
      <c r="G106" s="15">
        <v>0</v>
      </c>
      <c r="H106" s="15">
        <v>0</v>
      </c>
      <c r="I106" s="15">
        <v>0</v>
      </c>
      <c r="J106" s="15">
        <v>0</v>
      </c>
      <c r="K106" s="16">
        <v>0</v>
      </c>
    </row>
    <row r="107" spans="1:19">
      <c r="A107" s="45" t="s">
        <v>30</v>
      </c>
      <c r="B107" s="46" t="s">
        <v>34</v>
      </c>
      <c r="C107" s="45" t="s">
        <v>24</v>
      </c>
      <c r="D107" s="46" t="s">
        <v>56</v>
      </c>
      <c r="E107" s="47">
        <v>56</v>
      </c>
      <c r="F107" s="46" t="s">
        <v>20</v>
      </c>
      <c r="G107" s="15">
        <v>0</v>
      </c>
      <c r="H107" s="15">
        <v>0</v>
      </c>
      <c r="I107" s="15">
        <v>0</v>
      </c>
      <c r="J107" s="15">
        <v>0</v>
      </c>
      <c r="K107" s="16">
        <v>0</v>
      </c>
    </row>
    <row r="108" spans="1:19" s="70" customFormat="1">
      <c r="A108" s="45" t="s">
        <v>30</v>
      </c>
      <c r="B108" s="46" t="s">
        <v>34</v>
      </c>
      <c r="C108" s="45" t="s">
        <v>24</v>
      </c>
      <c r="D108" s="46" t="s">
        <v>56</v>
      </c>
      <c r="E108" s="91">
        <v>61</v>
      </c>
      <c r="F108" s="90" t="s">
        <v>21</v>
      </c>
      <c r="G108" s="15">
        <v>0</v>
      </c>
      <c r="H108" s="15">
        <v>0</v>
      </c>
      <c r="I108" s="15">
        <v>0</v>
      </c>
      <c r="J108" s="15">
        <v>0</v>
      </c>
      <c r="K108" s="16">
        <v>0</v>
      </c>
      <c r="L108" s="69"/>
      <c r="M108" s="69"/>
      <c r="N108" s="69"/>
      <c r="O108" s="69"/>
      <c r="P108" s="69"/>
      <c r="Q108" s="69"/>
      <c r="R108" s="69"/>
      <c r="S108" s="69"/>
    </row>
    <row r="109" spans="1:19">
      <c r="A109" s="45" t="s">
        <v>30</v>
      </c>
      <c r="B109" s="46" t="s">
        <v>34</v>
      </c>
      <c r="C109" s="45" t="s">
        <v>24</v>
      </c>
      <c r="D109" s="46" t="s">
        <v>56</v>
      </c>
      <c r="E109" s="96">
        <v>62</v>
      </c>
      <c r="F109" s="95" t="s">
        <v>22</v>
      </c>
      <c r="G109" s="15">
        <v>0</v>
      </c>
      <c r="H109" s="15">
        <v>0</v>
      </c>
      <c r="I109" s="15">
        <v>0</v>
      </c>
      <c r="J109" s="15">
        <v>0</v>
      </c>
      <c r="K109" s="21">
        <v>0</v>
      </c>
    </row>
    <row r="110" spans="1:19" ht="13.8" thickBot="1">
      <c r="A110" s="108"/>
      <c r="B110" s="109"/>
      <c r="C110" s="108"/>
      <c r="D110" s="109"/>
      <c r="E110" s="25"/>
      <c r="F110" s="102" t="s">
        <v>23</v>
      </c>
      <c r="G110" s="26">
        <f>SUM(G107)</f>
        <v>0</v>
      </c>
      <c r="H110" s="26">
        <f>SUM(H107)</f>
        <v>0</v>
      </c>
      <c r="I110" s="26">
        <f>SUM(I107)</f>
        <v>0</v>
      </c>
      <c r="J110" s="26">
        <f>SUM(J107)</f>
        <v>0</v>
      </c>
      <c r="K110" s="27">
        <v>0</v>
      </c>
    </row>
    <row r="111" spans="1:19" ht="13.8" thickTop="1">
      <c r="A111" s="22"/>
      <c r="B111" s="23"/>
      <c r="C111" s="22"/>
      <c r="D111" s="23"/>
      <c r="E111" s="24"/>
      <c r="F111" s="23"/>
      <c r="K111" s="8"/>
    </row>
    <row r="112" spans="1:19">
      <c r="A112" s="103" t="s">
        <v>30</v>
      </c>
      <c r="B112" s="104" t="s">
        <v>34</v>
      </c>
      <c r="C112" s="103"/>
      <c r="D112" s="38" t="s">
        <v>26</v>
      </c>
      <c r="E112" s="76">
        <v>51</v>
      </c>
      <c r="F112" s="35" t="s">
        <v>17</v>
      </c>
      <c r="G112" s="78">
        <f>SUM(G96+G104)</f>
        <v>0</v>
      </c>
      <c r="H112" s="78">
        <f>SUM(H96+H104)</f>
        <v>0</v>
      </c>
      <c r="I112" s="78">
        <f>SUM(I96+I104)</f>
        <v>0</v>
      </c>
      <c r="J112" s="78">
        <f>SUM(J96+J104)</f>
        <v>0</v>
      </c>
      <c r="K112" s="62">
        <v>0</v>
      </c>
    </row>
    <row r="113" spans="1:19">
      <c r="A113" s="103" t="s">
        <v>30</v>
      </c>
      <c r="B113" s="104" t="s">
        <v>34</v>
      </c>
      <c r="C113" s="103"/>
      <c r="D113" s="38" t="s">
        <v>26</v>
      </c>
      <c r="E113" s="77">
        <v>54</v>
      </c>
      <c r="F113" s="38" t="s">
        <v>18</v>
      </c>
      <c r="G113" s="78">
        <f t="shared" ref="G113:J117" si="18">SUM(G97+G105)</f>
        <v>0</v>
      </c>
      <c r="H113" s="78">
        <f t="shared" si="18"/>
        <v>0</v>
      </c>
      <c r="I113" s="78">
        <f t="shared" si="18"/>
        <v>0</v>
      </c>
      <c r="J113" s="78">
        <f t="shared" si="18"/>
        <v>0</v>
      </c>
      <c r="K113" s="48">
        <v>0</v>
      </c>
    </row>
    <row r="114" spans="1:19" s="70" customFormat="1">
      <c r="A114" s="103" t="s">
        <v>30</v>
      </c>
      <c r="B114" s="104" t="s">
        <v>34</v>
      </c>
      <c r="C114" s="103"/>
      <c r="D114" s="38" t="s">
        <v>26</v>
      </c>
      <c r="E114" s="77">
        <v>55</v>
      </c>
      <c r="F114" s="38" t="s">
        <v>19</v>
      </c>
      <c r="G114" s="78">
        <f t="shared" si="18"/>
        <v>0</v>
      </c>
      <c r="H114" s="78">
        <f t="shared" si="18"/>
        <v>0</v>
      </c>
      <c r="I114" s="78">
        <f t="shared" si="18"/>
        <v>0</v>
      </c>
      <c r="J114" s="78">
        <f t="shared" si="18"/>
        <v>0</v>
      </c>
      <c r="K114" s="48">
        <v>0</v>
      </c>
      <c r="L114" s="69"/>
      <c r="M114" s="69"/>
      <c r="N114" s="69"/>
      <c r="O114" s="69"/>
      <c r="P114" s="69"/>
      <c r="Q114" s="69"/>
      <c r="R114" s="69"/>
      <c r="S114" s="69"/>
    </row>
    <row r="115" spans="1:19">
      <c r="A115" s="103" t="s">
        <v>30</v>
      </c>
      <c r="B115" s="104" t="s">
        <v>34</v>
      </c>
      <c r="C115" s="103"/>
      <c r="D115" s="38" t="s">
        <v>26</v>
      </c>
      <c r="E115" s="105">
        <v>56</v>
      </c>
      <c r="F115" s="104" t="s">
        <v>20</v>
      </c>
      <c r="G115" s="78">
        <f t="shared" si="18"/>
        <v>228571</v>
      </c>
      <c r="H115" s="78">
        <f t="shared" si="18"/>
        <v>0</v>
      </c>
      <c r="I115" s="78">
        <f t="shared" si="18"/>
        <v>228571</v>
      </c>
      <c r="J115" s="78">
        <f t="shared" si="18"/>
        <v>228571</v>
      </c>
      <c r="K115" s="48">
        <v>0</v>
      </c>
    </row>
    <row r="116" spans="1:19">
      <c r="A116" s="103" t="s">
        <v>30</v>
      </c>
      <c r="B116" s="104" t="s">
        <v>34</v>
      </c>
      <c r="C116" s="103"/>
      <c r="D116" s="38" t="s">
        <v>26</v>
      </c>
      <c r="E116" s="77">
        <v>61</v>
      </c>
      <c r="F116" s="38" t="s">
        <v>21</v>
      </c>
      <c r="G116" s="78">
        <f t="shared" si="18"/>
        <v>0</v>
      </c>
      <c r="H116" s="78">
        <f t="shared" si="18"/>
        <v>0</v>
      </c>
      <c r="I116" s="78">
        <f t="shared" si="18"/>
        <v>0</v>
      </c>
      <c r="J116" s="78">
        <f t="shared" si="18"/>
        <v>0</v>
      </c>
      <c r="K116" s="48">
        <v>0</v>
      </c>
    </row>
    <row r="117" spans="1:19">
      <c r="A117" s="103" t="s">
        <v>30</v>
      </c>
      <c r="B117" s="104" t="s">
        <v>34</v>
      </c>
      <c r="C117" s="103"/>
      <c r="D117" s="38" t="s">
        <v>26</v>
      </c>
      <c r="E117" s="79">
        <v>62</v>
      </c>
      <c r="F117" s="40" t="s">
        <v>22</v>
      </c>
      <c r="G117" s="78">
        <f t="shared" si="18"/>
        <v>0</v>
      </c>
      <c r="H117" s="78">
        <f t="shared" si="18"/>
        <v>0</v>
      </c>
      <c r="I117" s="78">
        <f t="shared" si="18"/>
        <v>0</v>
      </c>
      <c r="J117" s="78">
        <f t="shared" si="18"/>
        <v>0</v>
      </c>
      <c r="K117" s="80">
        <v>0</v>
      </c>
    </row>
    <row r="118" spans="1:19" ht="13.8" thickBot="1">
      <c r="A118" s="49"/>
      <c r="B118" s="50"/>
      <c r="C118" s="49"/>
      <c r="D118" s="50"/>
      <c r="E118" s="43"/>
      <c r="F118" s="106" t="s">
        <v>23</v>
      </c>
      <c r="G118" s="83">
        <f>SUM(G115)</f>
        <v>228571</v>
      </c>
      <c r="H118" s="83">
        <f>SUM(H115)</f>
        <v>0</v>
      </c>
      <c r="I118" s="83">
        <f>SUM(I115)</f>
        <v>228571</v>
      </c>
      <c r="J118" s="83">
        <f>SUM(J115)</f>
        <v>228571</v>
      </c>
      <c r="K118" s="51">
        <v>0</v>
      </c>
    </row>
    <row r="119" spans="1:19" ht="13.8" thickTop="1">
      <c r="A119" s="22"/>
      <c r="B119" s="23"/>
      <c r="C119" s="22"/>
      <c r="D119" s="23"/>
      <c r="E119" s="24"/>
      <c r="F119" s="23"/>
      <c r="J119" s="12"/>
      <c r="K119" s="13"/>
    </row>
    <row r="120" spans="1:19" s="70" customFormat="1">
      <c r="A120" s="7" t="s">
        <v>32</v>
      </c>
      <c r="B120" s="8" t="s">
        <v>36</v>
      </c>
      <c r="C120" s="7" t="s">
        <v>14</v>
      </c>
      <c r="D120" s="8" t="s">
        <v>37</v>
      </c>
      <c r="E120" s="9">
        <v>51</v>
      </c>
      <c r="F120" s="8" t="s">
        <v>17</v>
      </c>
      <c r="G120" s="10">
        <v>49402</v>
      </c>
      <c r="H120" s="10">
        <v>31157</v>
      </c>
      <c r="I120" s="10">
        <f t="shared" ref="I120:I125" si="19">SUM(G120:H120)</f>
        <v>80559</v>
      </c>
      <c r="J120" s="10">
        <v>79921.2</v>
      </c>
      <c r="K120" s="11">
        <f t="shared" ref="K120:K126" si="20">SUM(J120/I120)</f>
        <v>0.99208282128626224</v>
      </c>
      <c r="L120" s="69"/>
      <c r="M120" s="69"/>
      <c r="N120" s="69"/>
      <c r="O120" s="69"/>
      <c r="P120" s="69"/>
      <c r="Q120" s="69"/>
      <c r="R120" s="69"/>
      <c r="S120" s="69"/>
    </row>
    <row r="121" spans="1:19">
      <c r="A121" s="12" t="s">
        <v>32</v>
      </c>
      <c r="B121" s="13" t="s">
        <v>36</v>
      </c>
      <c r="C121" s="12" t="s">
        <v>14</v>
      </c>
      <c r="D121" s="13" t="s">
        <v>37</v>
      </c>
      <c r="E121" s="14">
        <v>54</v>
      </c>
      <c r="F121" s="13" t="s">
        <v>18</v>
      </c>
      <c r="G121" s="15">
        <v>49806</v>
      </c>
      <c r="H121" s="15">
        <v>-17378</v>
      </c>
      <c r="I121" s="15">
        <f t="shared" si="19"/>
        <v>32428</v>
      </c>
      <c r="J121" s="15">
        <v>29582.69</v>
      </c>
      <c r="K121" s="16">
        <f t="shared" si="20"/>
        <v>0.91225761687430607</v>
      </c>
    </row>
    <row r="122" spans="1:19" s="32" customFormat="1">
      <c r="A122" s="12" t="s">
        <v>32</v>
      </c>
      <c r="B122" s="13" t="s">
        <v>36</v>
      </c>
      <c r="C122" s="12" t="s">
        <v>14</v>
      </c>
      <c r="D122" s="13" t="s">
        <v>37</v>
      </c>
      <c r="E122" s="14">
        <v>55</v>
      </c>
      <c r="F122" s="13" t="s">
        <v>19</v>
      </c>
      <c r="G122" s="15">
        <v>13779</v>
      </c>
      <c r="H122" s="15">
        <v>-13779</v>
      </c>
      <c r="I122" s="15">
        <f t="shared" si="19"/>
        <v>0</v>
      </c>
      <c r="J122" s="15">
        <v>0</v>
      </c>
      <c r="K122" s="16">
        <v>0</v>
      </c>
    </row>
    <row r="123" spans="1:19" s="32" customFormat="1">
      <c r="A123" s="12" t="s">
        <v>32</v>
      </c>
      <c r="B123" s="13" t="s">
        <v>36</v>
      </c>
      <c r="C123" s="12" t="s">
        <v>14</v>
      </c>
      <c r="D123" s="13" t="s">
        <v>37</v>
      </c>
      <c r="E123" s="14">
        <v>56</v>
      </c>
      <c r="F123" s="13" t="s">
        <v>20</v>
      </c>
      <c r="G123" s="15">
        <v>0</v>
      </c>
      <c r="H123" s="15">
        <v>0</v>
      </c>
      <c r="I123" s="15">
        <f t="shared" si="19"/>
        <v>0</v>
      </c>
      <c r="J123" s="15">
        <v>0</v>
      </c>
      <c r="K123" s="16">
        <v>0</v>
      </c>
    </row>
    <row r="124" spans="1:19" s="32" customFormat="1">
      <c r="A124" s="12" t="s">
        <v>32</v>
      </c>
      <c r="B124" s="13" t="s">
        <v>36</v>
      </c>
      <c r="C124" s="12" t="s">
        <v>14</v>
      </c>
      <c r="D124" s="13" t="s">
        <v>37</v>
      </c>
      <c r="E124" s="14">
        <v>61</v>
      </c>
      <c r="F124" s="13" t="s">
        <v>21</v>
      </c>
      <c r="G124" s="15">
        <v>3772</v>
      </c>
      <c r="H124" s="15">
        <v>0</v>
      </c>
      <c r="I124" s="15">
        <f t="shared" si="19"/>
        <v>3772</v>
      </c>
      <c r="J124" s="15">
        <v>3767.22</v>
      </c>
      <c r="K124" s="16">
        <f t="shared" si="20"/>
        <v>0.99873276776246023</v>
      </c>
    </row>
    <row r="125" spans="1:19" s="32" customFormat="1">
      <c r="A125" s="17" t="s">
        <v>32</v>
      </c>
      <c r="B125" s="18" t="s">
        <v>36</v>
      </c>
      <c r="C125" s="17" t="s">
        <v>14</v>
      </c>
      <c r="D125" s="18" t="s">
        <v>37</v>
      </c>
      <c r="E125" s="19">
        <v>62</v>
      </c>
      <c r="F125" s="18" t="s">
        <v>22</v>
      </c>
      <c r="G125" s="20">
        <v>0</v>
      </c>
      <c r="H125" s="20">
        <v>0</v>
      </c>
      <c r="I125" s="20">
        <f t="shared" si="19"/>
        <v>0</v>
      </c>
      <c r="J125" s="20">
        <v>0</v>
      </c>
      <c r="K125" s="21">
        <v>0</v>
      </c>
    </row>
    <row r="126" spans="1:19" s="32" customFormat="1" ht="13.8" thickBot="1">
      <c r="A126" s="108"/>
      <c r="B126" s="109"/>
      <c r="C126" s="108"/>
      <c r="D126" s="109"/>
      <c r="E126" s="25"/>
      <c r="F126" s="61" t="s">
        <v>23</v>
      </c>
      <c r="G126" s="26">
        <f>SUM(G120:G125)</f>
        <v>116759</v>
      </c>
      <c r="H126" s="26">
        <f>SUM(H120:H125)</f>
        <v>0</v>
      </c>
      <c r="I126" s="26">
        <f>SUM(I120:I125)</f>
        <v>116759</v>
      </c>
      <c r="J126" s="26">
        <f>SUM(J120:J125)</f>
        <v>113271.11</v>
      </c>
      <c r="K126" s="27">
        <f t="shared" si="20"/>
        <v>0.97012744199590606</v>
      </c>
    </row>
    <row r="127" spans="1:19" s="32" customFormat="1" ht="13.8" thickTop="1">
      <c r="A127" s="22"/>
      <c r="B127" s="23"/>
      <c r="C127" s="28"/>
      <c r="D127" s="23"/>
      <c r="E127" s="24"/>
      <c r="F127" s="23"/>
      <c r="G127" s="1"/>
      <c r="H127" s="1"/>
      <c r="I127" s="1"/>
      <c r="J127" s="12"/>
      <c r="K127" s="13"/>
    </row>
    <row r="128" spans="1:19" s="110" customFormat="1">
      <c r="A128" s="7" t="s">
        <v>32</v>
      </c>
      <c r="B128" s="8" t="s">
        <v>36</v>
      </c>
      <c r="C128" s="7" t="s">
        <v>24</v>
      </c>
      <c r="D128" s="8" t="s">
        <v>38</v>
      </c>
      <c r="E128" s="9">
        <v>51</v>
      </c>
      <c r="F128" s="8" t="s">
        <v>17</v>
      </c>
      <c r="G128" s="10">
        <v>0</v>
      </c>
      <c r="H128" s="10">
        <v>105214</v>
      </c>
      <c r="I128" s="10">
        <f t="shared" ref="I128:I133" si="21">SUM(G128:H128)</f>
        <v>105214</v>
      </c>
      <c r="J128" s="10">
        <v>104914.82</v>
      </c>
      <c r="K128" s="11">
        <f t="shared" ref="K128:K134" si="22">SUM(J128/I128)</f>
        <v>0.99715646206778574</v>
      </c>
    </row>
    <row r="129" spans="1:19" s="32" customFormat="1">
      <c r="A129" s="12" t="s">
        <v>32</v>
      </c>
      <c r="B129" s="13" t="s">
        <v>36</v>
      </c>
      <c r="C129" s="12" t="s">
        <v>24</v>
      </c>
      <c r="D129" s="13" t="s">
        <v>38</v>
      </c>
      <c r="E129" s="14">
        <v>54</v>
      </c>
      <c r="F129" s="13" t="s">
        <v>18</v>
      </c>
      <c r="G129" s="15">
        <v>143593</v>
      </c>
      <c r="H129" s="15">
        <v>-116569</v>
      </c>
      <c r="I129" s="15">
        <f t="shared" si="21"/>
        <v>27024</v>
      </c>
      <c r="J129" s="15">
        <v>14987.01</v>
      </c>
      <c r="K129" s="16">
        <f t="shared" si="22"/>
        <v>0.55458148312611011</v>
      </c>
    </row>
    <row r="130" spans="1:19" s="32" customFormat="1">
      <c r="A130" s="12" t="s">
        <v>32</v>
      </c>
      <c r="B130" s="13" t="s">
        <v>36</v>
      </c>
      <c r="C130" s="12" t="s">
        <v>24</v>
      </c>
      <c r="D130" s="13" t="s">
        <v>38</v>
      </c>
      <c r="E130" s="14">
        <v>55</v>
      </c>
      <c r="F130" s="13" t="s">
        <v>19</v>
      </c>
      <c r="G130" s="15">
        <v>45755</v>
      </c>
      <c r="H130" s="15">
        <v>-45755</v>
      </c>
      <c r="I130" s="15">
        <f t="shared" si="21"/>
        <v>0</v>
      </c>
      <c r="J130" s="15">
        <v>0</v>
      </c>
      <c r="K130" s="16">
        <v>0</v>
      </c>
    </row>
    <row r="131" spans="1:19" s="32" customFormat="1">
      <c r="A131" s="12" t="s">
        <v>32</v>
      </c>
      <c r="B131" s="13" t="s">
        <v>36</v>
      </c>
      <c r="C131" s="12" t="s">
        <v>24</v>
      </c>
      <c r="D131" s="13" t="s">
        <v>38</v>
      </c>
      <c r="E131" s="14">
        <v>56</v>
      </c>
      <c r="F131" s="13" t="s">
        <v>20</v>
      </c>
      <c r="G131" s="15">
        <v>0</v>
      </c>
      <c r="H131" s="15">
        <v>0</v>
      </c>
      <c r="I131" s="15">
        <f t="shared" si="21"/>
        <v>0</v>
      </c>
      <c r="J131" s="15">
        <v>0</v>
      </c>
      <c r="K131" s="16">
        <v>0</v>
      </c>
    </row>
    <row r="132" spans="1:19" s="32" customFormat="1">
      <c r="A132" s="12" t="s">
        <v>32</v>
      </c>
      <c r="B132" s="13" t="s">
        <v>36</v>
      </c>
      <c r="C132" s="12" t="s">
        <v>24</v>
      </c>
      <c r="D132" s="13" t="s">
        <v>38</v>
      </c>
      <c r="E132" s="14">
        <v>61</v>
      </c>
      <c r="F132" s="13" t="s">
        <v>21</v>
      </c>
      <c r="G132" s="15">
        <v>0</v>
      </c>
      <c r="H132" s="15">
        <v>57110</v>
      </c>
      <c r="I132" s="15">
        <f t="shared" si="21"/>
        <v>57110</v>
      </c>
      <c r="J132" s="15">
        <v>56584.74</v>
      </c>
      <c r="K132" s="16">
        <f t="shared" si="22"/>
        <v>0.99080266153037988</v>
      </c>
    </row>
    <row r="133" spans="1:19" s="32" customFormat="1">
      <c r="A133" s="17" t="s">
        <v>32</v>
      </c>
      <c r="B133" s="18" t="s">
        <v>36</v>
      </c>
      <c r="C133" s="17" t="s">
        <v>24</v>
      </c>
      <c r="D133" s="18" t="s">
        <v>38</v>
      </c>
      <c r="E133" s="19">
        <v>62</v>
      </c>
      <c r="F133" s="18" t="s">
        <v>22</v>
      </c>
      <c r="G133" s="20">
        <v>0</v>
      </c>
      <c r="H133" s="20">
        <v>0</v>
      </c>
      <c r="I133" s="20">
        <f t="shared" si="21"/>
        <v>0</v>
      </c>
      <c r="J133" s="20">
        <v>0</v>
      </c>
      <c r="K133" s="21">
        <v>0</v>
      </c>
    </row>
    <row r="134" spans="1:19" s="32" customFormat="1" ht="13.8" thickBot="1">
      <c r="A134" s="108"/>
      <c r="B134" s="109"/>
      <c r="C134" s="108"/>
      <c r="D134" s="109"/>
      <c r="E134" s="25"/>
      <c r="F134" s="61" t="s">
        <v>23</v>
      </c>
      <c r="G134" s="26">
        <f>SUM(G128:G133)</f>
        <v>189348</v>
      </c>
      <c r="H134" s="26">
        <f>SUM(H128:H133)</f>
        <v>0</v>
      </c>
      <c r="I134" s="26">
        <f>SUM(I128:I133)</f>
        <v>189348</v>
      </c>
      <c r="J134" s="26">
        <f>SUM(J128:J133)</f>
        <v>176486.57</v>
      </c>
      <c r="K134" s="27">
        <f t="shared" si="22"/>
        <v>0.93207517375414584</v>
      </c>
    </row>
    <row r="135" spans="1:19" s="32" customFormat="1" ht="13.8" thickTop="1">
      <c r="A135" s="22"/>
      <c r="B135" s="23"/>
      <c r="C135" s="22"/>
      <c r="D135" s="23"/>
      <c r="E135" s="24"/>
      <c r="F135" s="23"/>
      <c r="G135" s="1"/>
      <c r="H135" s="1"/>
      <c r="I135" s="1"/>
      <c r="J135" s="1"/>
      <c r="K135" s="29"/>
    </row>
    <row r="136" spans="1:19" s="70" customFormat="1">
      <c r="A136" s="7" t="s">
        <v>32</v>
      </c>
      <c r="B136" s="8" t="s">
        <v>36</v>
      </c>
      <c r="C136" s="7" t="s">
        <v>30</v>
      </c>
      <c r="D136" s="8" t="s">
        <v>37</v>
      </c>
      <c r="E136" s="9">
        <v>51</v>
      </c>
      <c r="F136" s="8" t="s">
        <v>17</v>
      </c>
      <c r="G136" s="10">
        <v>0</v>
      </c>
      <c r="H136" s="10">
        <v>89599</v>
      </c>
      <c r="I136" s="10">
        <f t="shared" ref="I136:I141" si="23">SUM(G136:H136)</f>
        <v>89599</v>
      </c>
      <c r="J136" s="10">
        <v>89555.45</v>
      </c>
      <c r="K136" s="11">
        <f t="shared" ref="K136:K142" si="24">SUM(J136/I136)</f>
        <v>0.99951394546814132</v>
      </c>
      <c r="L136" s="69"/>
      <c r="M136" s="69"/>
      <c r="N136" s="69"/>
      <c r="O136" s="69"/>
      <c r="P136" s="69"/>
      <c r="Q136" s="69"/>
      <c r="R136" s="69"/>
      <c r="S136" s="69"/>
    </row>
    <row r="137" spans="1:19">
      <c r="A137" s="12" t="s">
        <v>32</v>
      </c>
      <c r="B137" s="13" t="s">
        <v>36</v>
      </c>
      <c r="C137" s="12" t="s">
        <v>30</v>
      </c>
      <c r="D137" s="13" t="s">
        <v>37</v>
      </c>
      <c r="E137" s="14">
        <v>54</v>
      </c>
      <c r="F137" s="13" t="s">
        <v>18</v>
      </c>
      <c r="G137" s="15">
        <v>152078</v>
      </c>
      <c r="H137" s="15">
        <v>-89599</v>
      </c>
      <c r="I137" s="15">
        <f t="shared" si="23"/>
        <v>62479</v>
      </c>
      <c r="J137" s="15">
        <v>54785.599999999999</v>
      </c>
      <c r="K137" s="16">
        <f t="shared" si="24"/>
        <v>0.87686422638006367</v>
      </c>
    </row>
    <row r="138" spans="1:19">
      <c r="A138" s="12" t="s">
        <v>32</v>
      </c>
      <c r="B138" s="13" t="s">
        <v>36</v>
      </c>
      <c r="C138" s="12" t="s">
        <v>30</v>
      </c>
      <c r="D138" s="13" t="s">
        <v>37</v>
      </c>
      <c r="E138" s="14">
        <v>55</v>
      </c>
      <c r="F138" s="13" t="s">
        <v>19</v>
      </c>
      <c r="G138" s="15">
        <v>1143</v>
      </c>
      <c r="H138" s="15">
        <v>0</v>
      </c>
      <c r="I138" s="15">
        <f t="shared" si="23"/>
        <v>1143</v>
      </c>
      <c r="J138" s="15">
        <v>63.14</v>
      </c>
      <c r="K138" s="16">
        <f t="shared" si="24"/>
        <v>5.5240594925634295E-2</v>
      </c>
    </row>
    <row r="139" spans="1:19">
      <c r="A139" s="12" t="s">
        <v>32</v>
      </c>
      <c r="B139" s="13" t="s">
        <v>36</v>
      </c>
      <c r="C139" s="12" t="s">
        <v>30</v>
      </c>
      <c r="D139" s="13" t="s">
        <v>37</v>
      </c>
      <c r="E139" s="14">
        <v>56</v>
      </c>
      <c r="F139" s="13" t="s">
        <v>20</v>
      </c>
      <c r="G139" s="15">
        <v>0</v>
      </c>
      <c r="H139" s="15">
        <v>0</v>
      </c>
      <c r="I139" s="15">
        <f t="shared" si="23"/>
        <v>0</v>
      </c>
      <c r="J139" s="15">
        <v>0</v>
      </c>
      <c r="K139" s="16">
        <v>0</v>
      </c>
    </row>
    <row r="140" spans="1:19">
      <c r="A140" s="12" t="s">
        <v>32</v>
      </c>
      <c r="B140" s="13" t="s">
        <v>36</v>
      </c>
      <c r="C140" s="12" t="s">
        <v>30</v>
      </c>
      <c r="D140" s="13" t="s">
        <v>37</v>
      </c>
      <c r="E140" s="14">
        <v>61</v>
      </c>
      <c r="F140" s="13" t="s">
        <v>21</v>
      </c>
      <c r="G140" s="15">
        <v>0</v>
      </c>
      <c r="H140" s="15">
        <v>0</v>
      </c>
      <c r="I140" s="15">
        <f t="shared" si="23"/>
        <v>0</v>
      </c>
      <c r="J140" s="15">
        <v>0</v>
      </c>
      <c r="K140" s="16">
        <v>0</v>
      </c>
    </row>
    <row r="141" spans="1:19">
      <c r="A141" s="17" t="s">
        <v>32</v>
      </c>
      <c r="B141" s="18" t="s">
        <v>36</v>
      </c>
      <c r="C141" s="17" t="s">
        <v>30</v>
      </c>
      <c r="D141" s="18" t="s">
        <v>37</v>
      </c>
      <c r="E141" s="19">
        <v>62</v>
      </c>
      <c r="F141" s="18" t="s">
        <v>22</v>
      </c>
      <c r="G141" s="20">
        <v>0</v>
      </c>
      <c r="H141" s="20">
        <v>0</v>
      </c>
      <c r="I141" s="20">
        <f t="shared" si="23"/>
        <v>0</v>
      </c>
      <c r="J141" s="20">
        <v>0</v>
      </c>
      <c r="K141" s="21">
        <v>0</v>
      </c>
    </row>
    <row r="142" spans="1:19" ht="13.8" thickBot="1">
      <c r="A142" s="108"/>
      <c r="B142" s="109"/>
      <c r="C142" s="108"/>
      <c r="D142" s="109"/>
      <c r="E142" s="25"/>
      <c r="F142" s="61" t="s">
        <v>23</v>
      </c>
      <c r="G142" s="26">
        <f>SUM(G136:G141)</f>
        <v>153221</v>
      </c>
      <c r="H142" s="26">
        <f>SUM(H136:H141)</f>
        <v>0</v>
      </c>
      <c r="I142" s="26">
        <f>SUM(I136:I141)</f>
        <v>153221</v>
      </c>
      <c r="J142" s="26">
        <f>SUM(J136:J141)</f>
        <v>144404.19</v>
      </c>
      <c r="K142" s="27">
        <f t="shared" si="24"/>
        <v>0.94245690864829235</v>
      </c>
    </row>
    <row r="143" spans="1:19" ht="13.8" thickTop="1">
      <c r="A143" s="22"/>
      <c r="B143" s="23"/>
      <c r="C143" s="28"/>
      <c r="D143" s="23"/>
      <c r="E143" s="24"/>
      <c r="F143" s="23"/>
      <c r="G143" s="32"/>
      <c r="H143" s="32"/>
      <c r="I143" s="32"/>
      <c r="J143" s="32"/>
      <c r="K143" s="31"/>
    </row>
    <row r="144" spans="1:19" s="70" customFormat="1">
      <c r="A144" s="7" t="s">
        <v>32</v>
      </c>
      <c r="B144" s="8" t="s">
        <v>36</v>
      </c>
      <c r="C144" s="7" t="s">
        <v>32</v>
      </c>
      <c r="D144" s="8" t="s">
        <v>38</v>
      </c>
      <c r="E144" s="9">
        <v>51</v>
      </c>
      <c r="F144" s="8" t="s">
        <v>17</v>
      </c>
      <c r="G144" s="10">
        <v>0</v>
      </c>
      <c r="H144" s="10">
        <v>0</v>
      </c>
      <c r="I144" s="10">
        <f t="shared" ref="I144:I149" si="25">SUM(G144:H144)</f>
        <v>0</v>
      </c>
      <c r="J144" s="10">
        <v>0</v>
      </c>
      <c r="K144" s="11">
        <v>0</v>
      </c>
      <c r="L144" s="69"/>
      <c r="M144" s="69"/>
      <c r="N144" s="69"/>
      <c r="O144" s="69"/>
      <c r="P144" s="69"/>
      <c r="Q144" s="69"/>
      <c r="R144" s="69"/>
      <c r="S144" s="69"/>
    </row>
    <row r="145" spans="1:19">
      <c r="A145" s="12" t="s">
        <v>32</v>
      </c>
      <c r="B145" s="13" t="s">
        <v>36</v>
      </c>
      <c r="C145" s="12" t="s">
        <v>32</v>
      </c>
      <c r="D145" s="13" t="s">
        <v>38</v>
      </c>
      <c r="E145" s="14">
        <v>54</v>
      </c>
      <c r="F145" s="13" t="s">
        <v>18</v>
      </c>
      <c r="G145" s="15">
        <v>0</v>
      </c>
      <c r="H145" s="15">
        <v>0</v>
      </c>
      <c r="I145" s="15">
        <f t="shared" si="25"/>
        <v>0</v>
      </c>
      <c r="J145" s="15">
        <v>0</v>
      </c>
      <c r="K145" s="16">
        <v>0</v>
      </c>
    </row>
    <row r="146" spans="1:19">
      <c r="A146" s="12" t="s">
        <v>32</v>
      </c>
      <c r="B146" s="13" t="s">
        <v>36</v>
      </c>
      <c r="C146" s="12" t="s">
        <v>32</v>
      </c>
      <c r="D146" s="13" t="s">
        <v>38</v>
      </c>
      <c r="E146" s="14">
        <v>55</v>
      </c>
      <c r="F146" s="13" t="s">
        <v>19</v>
      </c>
      <c r="G146" s="15">
        <v>0</v>
      </c>
      <c r="H146" s="15">
        <v>0</v>
      </c>
      <c r="I146" s="15">
        <f t="shared" si="25"/>
        <v>0</v>
      </c>
      <c r="J146" s="15">
        <v>0</v>
      </c>
      <c r="K146" s="16">
        <v>0</v>
      </c>
    </row>
    <row r="147" spans="1:19">
      <c r="A147" s="12" t="s">
        <v>32</v>
      </c>
      <c r="B147" s="13" t="s">
        <v>36</v>
      </c>
      <c r="C147" s="12" t="s">
        <v>32</v>
      </c>
      <c r="D147" s="13" t="s">
        <v>38</v>
      </c>
      <c r="E147" s="14">
        <v>56</v>
      </c>
      <c r="F147" s="13" t="s">
        <v>20</v>
      </c>
      <c r="G147" s="15">
        <v>0</v>
      </c>
      <c r="H147" s="15">
        <v>0</v>
      </c>
      <c r="I147" s="15">
        <f t="shared" si="25"/>
        <v>0</v>
      </c>
      <c r="J147" s="15">
        <v>0</v>
      </c>
      <c r="K147" s="16">
        <v>0</v>
      </c>
    </row>
    <row r="148" spans="1:19">
      <c r="A148" s="12" t="s">
        <v>32</v>
      </c>
      <c r="B148" s="13" t="s">
        <v>36</v>
      </c>
      <c r="C148" s="12" t="s">
        <v>32</v>
      </c>
      <c r="D148" s="13" t="s">
        <v>38</v>
      </c>
      <c r="E148" s="14">
        <v>61</v>
      </c>
      <c r="F148" s="13" t="s">
        <v>21</v>
      </c>
      <c r="G148" s="15">
        <v>0</v>
      </c>
      <c r="H148" s="15">
        <v>0</v>
      </c>
      <c r="I148" s="15">
        <f t="shared" si="25"/>
        <v>0</v>
      </c>
      <c r="J148" s="15">
        <v>0</v>
      </c>
      <c r="K148" s="16">
        <v>0</v>
      </c>
    </row>
    <row r="149" spans="1:19">
      <c r="A149" s="17" t="s">
        <v>32</v>
      </c>
      <c r="B149" s="18" t="s">
        <v>36</v>
      </c>
      <c r="C149" s="17" t="s">
        <v>32</v>
      </c>
      <c r="D149" s="18" t="s">
        <v>38</v>
      </c>
      <c r="E149" s="19">
        <v>62</v>
      </c>
      <c r="F149" s="18" t="s">
        <v>22</v>
      </c>
      <c r="G149" s="20">
        <v>0</v>
      </c>
      <c r="H149" s="20">
        <v>0</v>
      </c>
      <c r="I149" s="20">
        <f t="shared" si="25"/>
        <v>0</v>
      </c>
      <c r="J149" s="20">
        <v>0</v>
      </c>
      <c r="K149" s="21">
        <v>0</v>
      </c>
    </row>
    <row r="150" spans="1:19" ht="13.8" thickBot="1">
      <c r="A150" s="108"/>
      <c r="B150" s="109"/>
      <c r="C150" s="108"/>
      <c r="D150" s="109"/>
      <c r="E150" s="25"/>
      <c r="F150" s="61" t="s">
        <v>23</v>
      </c>
      <c r="G150" s="26">
        <f>SUM(G144:G149)</f>
        <v>0</v>
      </c>
      <c r="H150" s="26">
        <f>SUM(H144:H149)</f>
        <v>0</v>
      </c>
      <c r="I150" s="26">
        <f>SUM(I144:I149)</f>
        <v>0</v>
      </c>
      <c r="J150" s="26">
        <f>SUM(J144:J149)</f>
        <v>0</v>
      </c>
      <c r="K150" s="27">
        <v>0</v>
      </c>
    </row>
    <row r="151" spans="1:19" ht="13.8" thickTop="1">
      <c r="A151" s="22"/>
      <c r="B151" s="23"/>
      <c r="C151" s="22"/>
      <c r="D151" s="23"/>
      <c r="E151" s="24"/>
      <c r="F151" s="25"/>
      <c r="G151" s="32"/>
      <c r="H151" s="32"/>
      <c r="I151" s="32"/>
      <c r="J151" s="32"/>
      <c r="K151" s="31"/>
    </row>
    <row r="152" spans="1:19" s="70" customFormat="1">
      <c r="A152" s="7" t="s">
        <v>32</v>
      </c>
      <c r="B152" s="8" t="s">
        <v>36</v>
      </c>
      <c r="C152" s="7" t="s">
        <v>49</v>
      </c>
      <c r="D152" s="8" t="s">
        <v>38</v>
      </c>
      <c r="E152" s="9">
        <v>51</v>
      </c>
      <c r="F152" s="8" t="s">
        <v>17</v>
      </c>
      <c r="G152" s="10">
        <v>0</v>
      </c>
      <c r="H152" s="10">
        <v>0</v>
      </c>
      <c r="I152" s="10">
        <f t="shared" ref="I152:I157" si="26">SUM(G152:H152)</f>
        <v>0</v>
      </c>
      <c r="J152" s="10">
        <v>0</v>
      </c>
      <c r="K152" s="11">
        <v>0</v>
      </c>
      <c r="L152" s="69"/>
      <c r="M152" s="69"/>
      <c r="N152" s="69"/>
      <c r="O152" s="69"/>
      <c r="P152" s="69"/>
      <c r="Q152" s="69"/>
      <c r="R152" s="69"/>
      <c r="S152" s="69"/>
    </row>
    <row r="153" spans="1:19">
      <c r="A153" s="12" t="s">
        <v>32</v>
      </c>
      <c r="B153" s="13" t="s">
        <v>36</v>
      </c>
      <c r="C153" s="12" t="s">
        <v>49</v>
      </c>
      <c r="D153" s="13" t="s">
        <v>38</v>
      </c>
      <c r="E153" s="14">
        <v>54</v>
      </c>
      <c r="F153" s="13" t="s">
        <v>18</v>
      </c>
      <c r="G153" s="15">
        <v>0</v>
      </c>
      <c r="H153" s="15">
        <v>0</v>
      </c>
      <c r="I153" s="15">
        <f t="shared" si="26"/>
        <v>0</v>
      </c>
      <c r="J153" s="15">
        <v>0</v>
      </c>
      <c r="K153" s="16">
        <v>0</v>
      </c>
    </row>
    <row r="154" spans="1:19">
      <c r="A154" s="12" t="s">
        <v>32</v>
      </c>
      <c r="B154" s="13" t="s">
        <v>36</v>
      </c>
      <c r="C154" s="12" t="s">
        <v>49</v>
      </c>
      <c r="D154" s="13" t="s">
        <v>38</v>
      </c>
      <c r="E154" s="14">
        <v>55</v>
      </c>
      <c r="F154" s="13" t="s">
        <v>19</v>
      </c>
      <c r="G154" s="15">
        <v>0</v>
      </c>
      <c r="H154" s="15">
        <v>0</v>
      </c>
      <c r="I154" s="15">
        <f t="shared" si="26"/>
        <v>0</v>
      </c>
      <c r="J154" s="15">
        <v>0</v>
      </c>
      <c r="K154" s="16">
        <v>0</v>
      </c>
    </row>
    <row r="155" spans="1:19">
      <c r="A155" s="12" t="s">
        <v>32</v>
      </c>
      <c r="B155" s="13" t="s">
        <v>36</v>
      </c>
      <c r="C155" s="12" t="s">
        <v>49</v>
      </c>
      <c r="D155" s="13" t="s">
        <v>38</v>
      </c>
      <c r="E155" s="14">
        <v>56</v>
      </c>
      <c r="F155" s="13" t="s">
        <v>20</v>
      </c>
      <c r="G155" s="15">
        <v>0</v>
      </c>
      <c r="H155" s="15">
        <v>0</v>
      </c>
      <c r="I155" s="15">
        <f t="shared" si="26"/>
        <v>0</v>
      </c>
      <c r="J155" s="15">
        <v>0</v>
      </c>
      <c r="K155" s="16">
        <v>0</v>
      </c>
    </row>
    <row r="156" spans="1:19">
      <c r="A156" s="12" t="s">
        <v>32</v>
      </c>
      <c r="B156" s="13" t="s">
        <v>36</v>
      </c>
      <c r="C156" s="12" t="s">
        <v>49</v>
      </c>
      <c r="D156" s="13" t="s">
        <v>38</v>
      </c>
      <c r="E156" s="14">
        <v>61</v>
      </c>
      <c r="F156" s="13" t="s">
        <v>21</v>
      </c>
      <c r="G156" s="15">
        <v>0</v>
      </c>
      <c r="H156" s="15">
        <v>0</v>
      </c>
      <c r="I156" s="15">
        <f t="shared" si="26"/>
        <v>0</v>
      </c>
      <c r="J156" s="15">
        <v>0</v>
      </c>
      <c r="K156" s="16">
        <v>0</v>
      </c>
    </row>
    <row r="157" spans="1:19">
      <c r="A157" s="17" t="s">
        <v>32</v>
      </c>
      <c r="B157" s="18" t="s">
        <v>36</v>
      </c>
      <c r="C157" s="17" t="s">
        <v>49</v>
      </c>
      <c r="D157" s="18" t="s">
        <v>38</v>
      </c>
      <c r="E157" s="19">
        <v>62</v>
      </c>
      <c r="F157" s="18" t="s">
        <v>22</v>
      </c>
      <c r="G157" s="20">
        <v>0</v>
      </c>
      <c r="H157" s="20">
        <v>0</v>
      </c>
      <c r="I157" s="20">
        <f t="shared" si="26"/>
        <v>0</v>
      </c>
      <c r="J157" s="20">
        <v>0</v>
      </c>
      <c r="K157" s="21">
        <v>0</v>
      </c>
    </row>
    <row r="158" spans="1:19" ht="12.75" customHeight="1" thickBot="1">
      <c r="A158" s="108"/>
      <c r="B158" s="109"/>
      <c r="C158" s="108"/>
      <c r="D158" s="109"/>
      <c r="E158" s="25"/>
      <c r="F158" s="61" t="s">
        <v>23</v>
      </c>
      <c r="G158" s="26">
        <f>SUM(G152:G157)</f>
        <v>0</v>
      </c>
      <c r="H158" s="26">
        <f>SUM(H152:H157)</f>
        <v>0</v>
      </c>
      <c r="I158" s="26">
        <f>SUM(I152:I157)</f>
        <v>0</v>
      </c>
      <c r="J158" s="26">
        <f>SUM(J152:J157)</f>
        <v>0</v>
      </c>
      <c r="K158" s="27">
        <v>0</v>
      </c>
    </row>
    <row r="159" spans="1:19" ht="12.75" customHeight="1" thickTop="1">
      <c r="A159" s="22"/>
      <c r="B159" s="23"/>
      <c r="C159" s="22"/>
      <c r="D159" s="23"/>
      <c r="E159" s="24"/>
      <c r="F159" s="25"/>
      <c r="K159" s="29"/>
    </row>
    <row r="160" spans="1:19" s="70" customFormat="1">
      <c r="A160" s="34" t="s">
        <v>32</v>
      </c>
      <c r="B160" s="35" t="s">
        <v>36</v>
      </c>
      <c r="C160" s="34"/>
      <c r="D160" s="35" t="s">
        <v>26</v>
      </c>
      <c r="E160" s="76">
        <v>51</v>
      </c>
      <c r="F160" s="35" t="s">
        <v>17</v>
      </c>
      <c r="G160" s="36">
        <f t="shared" ref="G160:J165" si="27">SUM(G120+G128+G136+G144+G152)</f>
        <v>49402</v>
      </c>
      <c r="H160" s="36">
        <f t="shared" si="27"/>
        <v>225970</v>
      </c>
      <c r="I160" s="36">
        <f t="shared" si="27"/>
        <v>275372</v>
      </c>
      <c r="J160" s="36">
        <f t="shared" si="27"/>
        <v>274391.47000000003</v>
      </c>
      <c r="K160" s="62">
        <f>SUM(J160/I160)</f>
        <v>0.99643925308310222</v>
      </c>
      <c r="L160" s="69"/>
      <c r="M160" s="69"/>
      <c r="N160" s="69"/>
      <c r="O160" s="69"/>
      <c r="P160" s="69"/>
      <c r="Q160" s="69"/>
      <c r="R160" s="69"/>
      <c r="S160" s="69"/>
    </row>
    <row r="161" spans="1:19">
      <c r="A161" s="37" t="s">
        <v>32</v>
      </c>
      <c r="B161" s="38" t="s">
        <v>36</v>
      </c>
      <c r="C161" s="37"/>
      <c r="D161" s="38" t="s">
        <v>26</v>
      </c>
      <c r="E161" s="77">
        <v>54</v>
      </c>
      <c r="F161" s="38" t="s">
        <v>18</v>
      </c>
      <c r="G161" s="36">
        <f t="shared" si="27"/>
        <v>345477</v>
      </c>
      <c r="H161" s="36">
        <f t="shared" si="27"/>
        <v>-223546</v>
      </c>
      <c r="I161" s="36">
        <f t="shared" si="27"/>
        <v>121931</v>
      </c>
      <c r="J161" s="36">
        <f t="shared" si="27"/>
        <v>99355.299999999988</v>
      </c>
      <c r="K161" s="48">
        <f>SUM(J161/I161)</f>
        <v>0.81484856189156152</v>
      </c>
    </row>
    <row r="162" spans="1:19">
      <c r="A162" s="37" t="s">
        <v>32</v>
      </c>
      <c r="B162" s="38" t="s">
        <v>36</v>
      </c>
      <c r="C162" s="37"/>
      <c r="D162" s="38" t="s">
        <v>26</v>
      </c>
      <c r="E162" s="77">
        <v>55</v>
      </c>
      <c r="F162" s="38" t="s">
        <v>19</v>
      </c>
      <c r="G162" s="36">
        <f t="shared" si="27"/>
        <v>60677</v>
      </c>
      <c r="H162" s="36">
        <f t="shared" si="27"/>
        <v>-59534</v>
      </c>
      <c r="I162" s="36">
        <f t="shared" si="27"/>
        <v>1143</v>
      </c>
      <c r="J162" s="36">
        <f t="shared" si="27"/>
        <v>63.14</v>
      </c>
      <c r="K162" s="48">
        <f>SUM(J162/I162)</f>
        <v>5.5240594925634295E-2</v>
      </c>
    </row>
    <row r="163" spans="1:19">
      <c r="A163" s="37" t="s">
        <v>32</v>
      </c>
      <c r="B163" s="38" t="s">
        <v>36</v>
      </c>
      <c r="C163" s="37"/>
      <c r="D163" s="38" t="s">
        <v>26</v>
      </c>
      <c r="E163" s="77">
        <v>56</v>
      </c>
      <c r="F163" s="38" t="s">
        <v>20</v>
      </c>
      <c r="G163" s="36">
        <f t="shared" si="27"/>
        <v>0</v>
      </c>
      <c r="H163" s="36">
        <f t="shared" si="27"/>
        <v>0</v>
      </c>
      <c r="I163" s="36">
        <f t="shared" si="27"/>
        <v>0</v>
      </c>
      <c r="J163" s="36">
        <f t="shared" si="27"/>
        <v>0</v>
      </c>
      <c r="K163" s="48">
        <v>0</v>
      </c>
    </row>
    <row r="164" spans="1:19">
      <c r="A164" s="37" t="s">
        <v>32</v>
      </c>
      <c r="B164" s="38" t="s">
        <v>36</v>
      </c>
      <c r="C164" s="37"/>
      <c r="D164" s="38" t="s">
        <v>26</v>
      </c>
      <c r="E164" s="77">
        <v>61</v>
      </c>
      <c r="F164" s="38" t="s">
        <v>21</v>
      </c>
      <c r="G164" s="36">
        <f t="shared" si="27"/>
        <v>3772</v>
      </c>
      <c r="H164" s="36">
        <f t="shared" si="27"/>
        <v>57110</v>
      </c>
      <c r="I164" s="36">
        <f t="shared" si="27"/>
        <v>60882</v>
      </c>
      <c r="J164" s="36">
        <f t="shared" si="27"/>
        <v>60351.96</v>
      </c>
      <c r="K164" s="48">
        <f>SUM(J164/I164)</f>
        <v>0.99129397851581746</v>
      </c>
    </row>
    <row r="165" spans="1:19">
      <c r="A165" s="39" t="s">
        <v>32</v>
      </c>
      <c r="B165" s="40" t="s">
        <v>36</v>
      </c>
      <c r="C165" s="39"/>
      <c r="D165" s="40" t="s">
        <v>26</v>
      </c>
      <c r="E165" s="79">
        <v>62</v>
      </c>
      <c r="F165" s="40" t="s">
        <v>22</v>
      </c>
      <c r="G165" s="36">
        <f t="shared" si="27"/>
        <v>0</v>
      </c>
      <c r="H165" s="36">
        <f t="shared" si="27"/>
        <v>0</v>
      </c>
      <c r="I165" s="36">
        <f t="shared" si="27"/>
        <v>0</v>
      </c>
      <c r="J165" s="36">
        <f t="shared" si="27"/>
        <v>0</v>
      </c>
      <c r="K165" s="80">
        <v>0</v>
      </c>
    </row>
    <row r="166" spans="1:19" ht="13.8" thickBot="1">
      <c r="A166" s="49"/>
      <c r="B166" s="50"/>
      <c r="C166" s="49"/>
      <c r="D166" s="50"/>
      <c r="E166" s="43"/>
      <c r="F166" s="82" t="s">
        <v>23</v>
      </c>
      <c r="G166" s="83">
        <f>SUM(G160:G165)</f>
        <v>459328</v>
      </c>
      <c r="H166" s="83">
        <f>SUM(H160:H165)</f>
        <v>0</v>
      </c>
      <c r="I166" s="83">
        <f>SUM(I160:I165)</f>
        <v>459328</v>
      </c>
      <c r="J166" s="83">
        <f>SUM(J160:J165)</f>
        <v>434161.87000000005</v>
      </c>
      <c r="K166" s="51">
        <f>SUM(J166/I166)</f>
        <v>0.94521098213041677</v>
      </c>
    </row>
    <row r="167" spans="1:19" ht="13.8" thickTop="1">
      <c r="A167" s="22"/>
      <c r="B167" s="23"/>
      <c r="C167" s="28"/>
      <c r="D167" s="23"/>
      <c r="E167" s="24"/>
      <c r="F167" s="23"/>
      <c r="K167" s="29"/>
    </row>
    <row r="168" spans="1:19" s="70" customFormat="1">
      <c r="A168" s="84" t="s">
        <v>49</v>
      </c>
      <c r="B168" s="85" t="s">
        <v>51</v>
      </c>
      <c r="C168" s="84" t="s">
        <v>14</v>
      </c>
      <c r="D168" s="85" t="s">
        <v>51</v>
      </c>
      <c r="E168" s="86">
        <v>51</v>
      </c>
      <c r="F168" s="85" t="s">
        <v>17</v>
      </c>
      <c r="G168" s="87">
        <v>0</v>
      </c>
      <c r="H168" s="87">
        <v>0</v>
      </c>
      <c r="I168" s="87">
        <f t="shared" ref="I168:I173" si="28">SUM(G168:H168)</f>
        <v>0</v>
      </c>
      <c r="J168" s="87">
        <v>0</v>
      </c>
      <c r="K168" s="88">
        <v>0</v>
      </c>
      <c r="L168" s="69"/>
      <c r="M168" s="69"/>
      <c r="N168" s="69"/>
      <c r="O168" s="69"/>
      <c r="P168" s="69"/>
      <c r="Q168" s="69"/>
      <c r="R168" s="69"/>
      <c r="S168" s="69"/>
    </row>
    <row r="169" spans="1:19">
      <c r="A169" s="89" t="s">
        <v>49</v>
      </c>
      <c r="B169" s="90" t="s">
        <v>51</v>
      </c>
      <c r="C169" s="89" t="s">
        <v>14</v>
      </c>
      <c r="D169" s="90" t="s">
        <v>51</v>
      </c>
      <c r="E169" s="91">
        <v>54</v>
      </c>
      <c r="F169" s="90" t="s">
        <v>18</v>
      </c>
      <c r="G169" s="92">
        <v>0</v>
      </c>
      <c r="H169" s="92">
        <v>0</v>
      </c>
      <c r="I169" s="92">
        <f t="shared" si="28"/>
        <v>0</v>
      </c>
      <c r="J169" s="92">
        <v>0</v>
      </c>
      <c r="K169" s="93">
        <v>0</v>
      </c>
    </row>
    <row r="170" spans="1:19">
      <c r="A170" s="89" t="s">
        <v>49</v>
      </c>
      <c r="B170" s="90" t="s">
        <v>51</v>
      </c>
      <c r="C170" s="89" t="s">
        <v>14</v>
      </c>
      <c r="D170" s="90" t="s">
        <v>51</v>
      </c>
      <c r="E170" s="91">
        <v>55</v>
      </c>
      <c r="F170" s="90" t="s">
        <v>19</v>
      </c>
      <c r="G170" s="92">
        <v>0</v>
      </c>
      <c r="H170" s="92">
        <v>0</v>
      </c>
      <c r="I170" s="92">
        <f t="shared" si="28"/>
        <v>0</v>
      </c>
      <c r="J170" s="92">
        <v>0</v>
      </c>
      <c r="K170" s="93">
        <v>0</v>
      </c>
    </row>
    <row r="171" spans="1:19">
      <c r="A171" s="89" t="s">
        <v>49</v>
      </c>
      <c r="B171" s="90" t="s">
        <v>51</v>
      </c>
      <c r="C171" s="89" t="s">
        <v>14</v>
      </c>
      <c r="D171" s="90" t="s">
        <v>51</v>
      </c>
      <c r="E171" s="91">
        <v>56</v>
      </c>
      <c r="F171" s="90" t="s">
        <v>20</v>
      </c>
      <c r="G171" s="92">
        <v>0</v>
      </c>
      <c r="H171" s="92">
        <v>0</v>
      </c>
      <c r="I171" s="92">
        <f t="shared" si="28"/>
        <v>0</v>
      </c>
      <c r="J171" s="92">
        <v>0</v>
      </c>
      <c r="K171" s="93">
        <v>0</v>
      </c>
    </row>
    <row r="172" spans="1:19">
      <c r="A172" s="89" t="s">
        <v>49</v>
      </c>
      <c r="B172" s="90" t="s">
        <v>51</v>
      </c>
      <c r="C172" s="89" t="s">
        <v>14</v>
      </c>
      <c r="D172" s="90" t="s">
        <v>51</v>
      </c>
      <c r="E172" s="91">
        <v>61</v>
      </c>
      <c r="F172" s="90" t="s">
        <v>21</v>
      </c>
      <c r="G172" s="92">
        <v>0</v>
      </c>
      <c r="H172" s="92">
        <v>0</v>
      </c>
      <c r="I172" s="92">
        <f t="shared" si="28"/>
        <v>0</v>
      </c>
      <c r="J172" s="92">
        <v>0</v>
      </c>
      <c r="K172" s="93">
        <v>0</v>
      </c>
    </row>
    <row r="173" spans="1:19">
      <c r="A173" s="94" t="s">
        <v>49</v>
      </c>
      <c r="B173" s="95" t="s">
        <v>51</v>
      </c>
      <c r="C173" s="94" t="s">
        <v>14</v>
      </c>
      <c r="D173" s="95" t="s">
        <v>51</v>
      </c>
      <c r="E173" s="96">
        <v>62</v>
      </c>
      <c r="F173" s="95" t="s">
        <v>22</v>
      </c>
      <c r="G173" s="97">
        <v>0</v>
      </c>
      <c r="H173" s="97">
        <v>0</v>
      </c>
      <c r="I173" s="97">
        <f t="shared" si="28"/>
        <v>0</v>
      </c>
      <c r="J173" s="97">
        <v>0</v>
      </c>
      <c r="K173" s="98">
        <v>0</v>
      </c>
    </row>
    <row r="174" spans="1:19" ht="13.8" thickBot="1">
      <c r="A174" s="111"/>
      <c r="B174" s="112"/>
      <c r="C174" s="111"/>
      <c r="D174" s="112"/>
      <c r="E174" s="113"/>
      <c r="F174" s="99" t="s">
        <v>23</v>
      </c>
      <c r="G174" s="100">
        <f>SUM(G168:G173)</f>
        <v>0</v>
      </c>
      <c r="H174" s="100">
        <f>SUM(H168:H173)</f>
        <v>0</v>
      </c>
      <c r="I174" s="100">
        <f>SUM(I168:I173)</f>
        <v>0</v>
      </c>
      <c r="J174" s="100">
        <f>SUM(J168:J173)</f>
        <v>0</v>
      </c>
      <c r="K174" s="101">
        <v>0</v>
      </c>
    </row>
    <row r="175" spans="1:19" ht="13.8" thickTop="1">
      <c r="A175" s="22"/>
      <c r="B175" s="23"/>
      <c r="C175" s="22"/>
      <c r="D175" s="23"/>
      <c r="E175" s="24"/>
      <c r="F175" s="25"/>
      <c r="G175" s="59"/>
      <c r="H175" s="59"/>
      <c r="I175" s="59"/>
      <c r="J175" s="59"/>
      <c r="K175" s="60"/>
    </row>
    <row r="176" spans="1:19" s="70" customFormat="1">
      <c r="A176" s="34" t="s">
        <v>49</v>
      </c>
      <c r="B176" s="35" t="s">
        <v>51</v>
      </c>
      <c r="C176" s="34"/>
      <c r="D176" s="35" t="s">
        <v>26</v>
      </c>
      <c r="E176" s="76">
        <v>51</v>
      </c>
      <c r="F176" s="35" t="s">
        <v>17</v>
      </c>
      <c r="G176" s="36">
        <f t="shared" ref="G176:J181" si="29">SUM(+G168)</f>
        <v>0</v>
      </c>
      <c r="H176" s="36">
        <f t="shared" si="29"/>
        <v>0</v>
      </c>
      <c r="I176" s="36">
        <f t="shared" si="29"/>
        <v>0</v>
      </c>
      <c r="J176" s="36">
        <f t="shared" si="29"/>
        <v>0</v>
      </c>
      <c r="K176" s="62">
        <v>0</v>
      </c>
      <c r="L176" s="69"/>
      <c r="M176" s="69"/>
      <c r="N176" s="69"/>
      <c r="O176" s="69"/>
      <c r="P176" s="69"/>
      <c r="Q176" s="69"/>
      <c r="R176" s="69"/>
      <c r="S176" s="69"/>
    </row>
    <row r="177" spans="1:19">
      <c r="A177" s="37" t="s">
        <v>49</v>
      </c>
      <c r="B177" s="38" t="s">
        <v>51</v>
      </c>
      <c r="C177" s="37"/>
      <c r="D177" s="38" t="s">
        <v>26</v>
      </c>
      <c r="E177" s="77">
        <v>54</v>
      </c>
      <c r="F177" s="38" t="s">
        <v>18</v>
      </c>
      <c r="G177" s="36">
        <f t="shared" si="29"/>
        <v>0</v>
      </c>
      <c r="H177" s="36">
        <f t="shared" si="29"/>
        <v>0</v>
      </c>
      <c r="I177" s="36">
        <f t="shared" si="29"/>
        <v>0</v>
      </c>
      <c r="J177" s="36">
        <f t="shared" si="29"/>
        <v>0</v>
      </c>
      <c r="K177" s="48">
        <v>0</v>
      </c>
    </row>
    <row r="178" spans="1:19">
      <c r="A178" s="37" t="s">
        <v>49</v>
      </c>
      <c r="B178" s="38" t="s">
        <v>51</v>
      </c>
      <c r="C178" s="37"/>
      <c r="D178" s="38" t="s">
        <v>26</v>
      </c>
      <c r="E178" s="77">
        <v>55</v>
      </c>
      <c r="F178" s="38" t="s">
        <v>19</v>
      </c>
      <c r="G178" s="36">
        <f t="shared" si="29"/>
        <v>0</v>
      </c>
      <c r="H178" s="36">
        <f t="shared" si="29"/>
        <v>0</v>
      </c>
      <c r="I178" s="36">
        <f t="shared" si="29"/>
        <v>0</v>
      </c>
      <c r="J178" s="36">
        <f t="shared" si="29"/>
        <v>0</v>
      </c>
      <c r="K178" s="48">
        <v>0</v>
      </c>
    </row>
    <row r="179" spans="1:19">
      <c r="A179" s="37" t="s">
        <v>49</v>
      </c>
      <c r="B179" s="38" t="s">
        <v>51</v>
      </c>
      <c r="C179" s="37"/>
      <c r="D179" s="38" t="s">
        <v>26</v>
      </c>
      <c r="E179" s="77">
        <v>56</v>
      </c>
      <c r="F179" s="38" t="s">
        <v>20</v>
      </c>
      <c r="G179" s="36">
        <f t="shared" si="29"/>
        <v>0</v>
      </c>
      <c r="H179" s="36">
        <f t="shared" si="29"/>
        <v>0</v>
      </c>
      <c r="I179" s="36">
        <f t="shared" si="29"/>
        <v>0</v>
      </c>
      <c r="J179" s="36">
        <f t="shared" si="29"/>
        <v>0</v>
      </c>
      <c r="K179" s="48">
        <v>0</v>
      </c>
    </row>
    <row r="180" spans="1:19">
      <c r="A180" s="37" t="s">
        <v>49</v>
      </c>
      <c r="B180" s="38" t="s">
        <v>51</v>
      </c>
      <c r="C180" s="37"/>
      <c r="D180" s="38" t="s">
        <v>26</v>
      </c>
      <c r="E180" s="77">
        <v>61</v>
      </c>
      <c r="F180" s="38" t="s">
        <v>21</v>
      </c>
      <c r="G180" s="36">
        <f t="shared" si="29"/>
        <v>0</v>
      </c>
      <c r="H180" s="36">
        <f t="shared" si="29"/>
        <v>0</v>
      </c>
      <c r="I180" s="36">
        <f t="shared" si="29"/>
        <v>0</v>
      </c>
      <c r="J180" s="36">
        <f t="shared" si="29"/>
        <v>0</v>
      </c>
      <c r="K180" s="48">
        <v>0</v>
      </c>
    </row>
    <row r="181" spans="1:19">
      <c r="A181" s="39" t="s">
        <v>49</v>
      </c>
      <c r="B181" s="40" t="s">
        <v>51</v>
      </c>
      <c r="C181" s="39"/>
      <c r="D181" s="40" t="s">
        <v>26</v>
      </c>
      <c r="E181" s="79">
        <v>62</v>
      </c>
      <c r="F181" s="40" t="s">
        <v>22</v>
      </c>
      <c r="G181" s="36">
        <f t="shared" si="29"/>
        <v>0</v>
      </c>
      <c r="H181" s="36">
        <f t="shared" si="29"/>
        <v>0</v>
      </c>
      <c r="I181" s="36">
        <f t="shared" si="29"/>
        <v>0</v>
      </c>
      <c r="J181" s="36">
        <f t="shared" si="29"/>
        <v>0</v>
      </c>
      <c r="K181" s="80">
        <v>0</v>
      </c>
    </row>
    <row r="182" spans="1:19" ht="13.8" thickBot="1">
      <c r="A182" s="49"/>
      <c r="B182" s="50"/>
      <c r="C182" s="49"/>
      <c r="D182" s="50"/>
      <c r="E182" s="43"/>
      <c r="F182" s="82" t="s">
        <v>23</v>
      </c>
      <c r="G182" s="83">
        <f>SUM(G168:G181)</f>
        <v>0</v>
      </c>
      <c r="H182" s="83">
        <f>SUM(H168:H181)</f>
        <v>0</v>
      </c>
      <c r="I182" s="83">
        <f>SUM(I168:I181)</f>
        <v>0</v>
      </c>
      <c r="J182" s="83">
        <f>SUM(J168:J181)</f>
        <v>0</v>
      </c>
      <c r="K182" s="51">
        <v>0</v>
      </c>
    </row>
    <row r="183" spans="1:19" ht="13.8" thickTop="1">
      <c r="A183" s="52"/>
      <c r="B183" s="53"/>
      <c r="C183" s="52"/>
      <c r="D183" s="53"/>
      <c r="E183" s="52"/>
      <c r="F183" s="53"/>
      <c r="G183" s="54"/>
      <c r="H183" s="64"/>
      <c r="I183" s="65"/>
      <c r="J183" s="65"/>
      <c r="K183" s="65"/>
    </row>
    <row r="184" spans="1:19">
      <c r="A184" s="34" t="s">
        <v>39</v>
      </c>
      <c r="B184" s="35" t="s">
        <v>40</v>
      </c>
      <c r="C184" s="34"/>
      <c r="D184" s="35" t="s">
        <v>41</v>
      </c>
      <c r="E184" s="76">
        <v>51</v>
      </c>
      <c r="F184" s="35" t="s">
        <v>17</v>
      </c>
      <c r="G184" s="36">
        <f>SUM(G48+G88+G112+G160+G176)</f>
        <v>2506687</v>
      </c>
      <c r="H184" s="36">
        <f>SUM(H48+H88+H112+H160+H176)</f>
        <v>404096</v>
      </c>
      <c r="I184" s="36">
        <f>SUM(I48+I88+I112+I160+I176)</f>
        <v>2910783</v>
      </c>
      <c r="J184" s="36">
        <f>SUM(J48+J88+J112+J160+J176)</f>
        <v>2900742.7900000005</v>
      </c>
      <c r="K184" s="62">
        <f>SUM(J184/I184)</f>
        <v>0.99655068412863501</v>
      </c>
    </row>
    <row r="185" spans="1:19" s="70" customFormat="1">
      <c r="A185" s="37" t="s">
        <v>39</v>
      </c>
      <c r="B185" s="38" t="s">
        <v>40</v>
      </c>
      <c r="C185" s="37"/>
      <c r="D185" s="38" t="s">
        <v>41</v>
      </c>
      <c r="E185" s="77">
        <v>54</v>
      </c>
      <c r="F185" s="38" t="s">
        <v>18</v>
      </c>
      <c r="G185" s="36">
        <f t="shared" ref="G185:J189" si="30">SUM(G49+G89+G113+G161+G177)</f>
        <v>1228445</v>
      </c>
      <c r="H185" s="36">
        <f t="shared" si="30"/>
        <v>-338395</v>
      </c>
      <c r="I185" s="36">
        <f t="shared" si="30"/>
        <v>890050</v>
      </c>
      <c r="J185" s="36">
        <f t="shared" si="30"/>
        <v>842900.91999999993</v>
      </c>
      <c r="K185" s="48">
        <f>SUM(J185/I185)</f>
        <v>0.9470264816583337</v>
      </c>
      <c r="L185" s="69"/>
      <c r="M185" s="69"/>
      <c r="N185" s="69"/>
      <c r="O185" s="69"/>
      <c r="P185" s="69"/>
      <c r="Q185" s="69"/>
      <c r="R185" s="69"/>
      <c r="S185" s="69"/>
    </row>
    <row r="186" spans="1:19">
      <c r="A186" s="37" t="s">
        <v>39</v>
      </c>
      <c r="B186" s="38" t="s">
        <v>40</v>
      </c>
      <c r="C186" s="37"/>
      <c r="D186" s="38" t="s">
        <v>41</v>
      </c>
      <c r="E186" s="77">
        <v>55</v>
      </c>
      <c r="F186" s="38" t="s">
        <v>19</v>
      </c>
      <c r="G186" s="36">
        <f t="shared" si="30"/>
        <v>85819</v>
      </c>
      <c r="H186" s="36">
        <f t="shared" si="30"/>
        <v>-61899</v>
      </c>
      <c r="I186" s="36">
        <f t="shared" si="30"/>
        <v>23920</v>
      </c>
      <c r="J186" s="36">
        <f t="shared" si="30"/>
        <v>22455.360000000001</v>
      </c>
      <c r="K186" s="48">
        <f>SUM(J186/I186)</f>
        <v>0.9387692307692308</v>
      </c>
    </row>
    <row r="187" spans="1:19">
      <c r="A187" s="37" t="s">
        <v>39</v>
      </c>
      <c r="B187" s="38" t="s">
        <v>40</v>
      </c>
      <c r="C187" s="37"/>
      <c r="D187" s="38" t="s">
        <v>41</v>
      </c>
      <c r="E187" s="77">
        <v>56</v>
      </c>
      <c r="F187" s="38" t="s">
        <v>20</v>
      </c>
      <c r="G187" s="36">
        <f t="shared" si="30"/>
        <v>228571</v>
      </c>
      <c r="H187" s="36">
        <f t="shared" si="30"/>
        <v>0</v>
      </c>
      <c r="I187" s="36">
        <f t="shared" si="30"/>
        <v>228571</v>
      </c>
      <c r="J187" s="36">
        <f t="shared" si="30"/>
        <v>228571</v>
      </c>
      <c r="K187" s="48">
        <f>SUM(J187/I187)</f>
        <v>1</v>
      </c>
    </row>
    <row r="188" spans="1:19">
      <c r="A188" s="37" t="s">
        <v>39</v>
      </c>
      <c r="B188" s="38" t="s">
        <v>40</v>
      </c>
      <c r="C188" s="37"/>
      <c r="D188" s="38" t="s">
        <v>41</v>
      </c>
      <c r="E188" s="77">
        <v>61</v>
      </c>
      <c r="F188" s="38" t="s">
        <v>21</v>
      </c>
      <c r="G188" s="36">
        <f t="shared" si="30"/>
        <v>3772</v>
      </c>
      <c r="H188" s="36">
        <f t="shared" si="30"/>
        <v>90339</v>
      </c>
      <c r="I188" s="36">
        <f t="shared" si="30"/>
        <v>94111</v>
      </c>
      <c r="J188" s="36">
        <f t="shared" si="30"/>
        <v>92636.13</v>
      </c>
      <c r="K188" s="48">
        <f>SUM(J188/I188)</f>
        <v>0.98432839944321071</v>
      </c>
    </row>
    <row r="189" spans="1:19">
      <c r="A189" s="39"/>
      <c r="B189" s="40"/>
      <c r="C189" s="39"/>
      <c r="D189" s="40"/>
      <c r="E189" s="79">
        <v>62</v>
      </c>
      <c r="F189" s="40" t="s">
        <v>22</v>
      </c>
      <c r="G189" s="36">
        <f t="shared" si="30"/>
        <v>0</v>
      </c>
      <c r="H189" s="36">
        <f t="shared" si="30"/>
        <v>0</v>
      </c>
      <c r="I189" s="36">
        <f t="shared" si="30"/>
        <v>0</v>
      </c>
      <c r="J189" s="36">
        <f t="shared" si="30"/>
        <v>0</v>
      </c>
      <c r="K189" s="80">
        <v>0</v>
      </c>
    </row>
    <row r="190" spans="1:19" ht="13.8" thickBot="1">
      <c r="A190" s="49"/>
      <c r="B190" s="50"/>
      <c r="C190" s="49"/>
      <c r="D190" s="50"/>
      <c r="E190" s="43"/>
      <c r="F190" s="82" t="s">
        <v>23</v>
      </c>
      <c r="G190" s="83">
        <f>SUM(G184:G189)</f>
        <v>4053294</v>
      </c>
      <c r="H190" s="83">
        <f>SUM(H184:H189)</f>
        <v>94141</v>
      </c>
      <c r="I190" s="83">
        <f>SUM(I184:I189)</f>
        <v>4147435</v>
      </c>
      <c r="J190" s="83">
        <f>SUM(J184:J189)</f>
        <v>4087306.2</v>
      </c>
      <c r="K190" s="51">
        <f>SUM(J190/I190)</f>
        <v>0.98550217182427213</v>
      </c>
    </row>
    <row r="191" spans="1:19" ht="13.8" thickTop="1">
      <c r="A191" s="52"/>
      <c r="B191" s="53"/>
      <c r="C191" s="52"/>
      <c r="D191" s="53"/>
      <c r="E191" s="33"/>
      <c r="F191" s="30"/>
      <c r="G191" s="66"/>
      <c r="H191" s="66"/>
      <c r="I191" s="66"/>
      <c r="J191" s="66"/>
      <c r="K191" s="67"/>
    </row>
    <row r="192" spans="1:19" ht="26.4">
      <c r="A192" s="218" t="s">
        <v>42</v>
      </c>
      <c r="B192" s="219"/>
      <c r="C192" s="218"/>
      <c r="D192" s="219"/>
      <c r="E192" s="218" t="s">
        <v>7</v>
      </c>
      <c r="F192" s="219"/>
      <c r="G192" s="2" t="s">
        <v>9</v>
      </c>
      <c r="H192" s="2" t="s">
        <v>43</v>
      </c>
      <c r="I192" s="2" t="s">
        <v>11</v>
      </c>
      <c r="J192" s="2" t="s">
        <v>12</v>
      </c>
      <c r="K192" s="2" t="s">
        <v>44</v>
      </c>
    </row>
    <row r="193" spans="1:19" s="70" customFormat="1">
      <c r="A193" s="84" t="s">
        <v>57</v>
      </c>
      <c r="B193" s="85" t="s">
        <v>45</v>
      </c>
      <c r="C193" s="84"/>
      <c r="D193" s="85"/>
      <c r="E193" s="86">
        <v>51</v>
      </c>
      <c r="F193" s="85" t="s">
        <v>17</v>
      </c>
      <c r="G193" s="87">
        <f t="shared" ref="G193:J198" si="31">SUM(G48+G88+G176)</f>
        <v>2457285</v>
      </c>
      <c r="H193" s="87">
        <f t="shared" si="31"/>
        <v>178126</v>
      </c>
      <c r="I193" s="87">
        <f t="shared" si="31"/>
        <v>2635411</v>
      </c>
      <c r="J193" s="87">
        <f t="shared" si="31"/>
        <v>2626351.3200000003</v>
      </c>
      <c r="K193" s="88">
        <f t="shared" ref="K193:K199" si="32">SUM(J193/I193)</f>
        <v>0.99656232746998485</v>
      </c>
      <c r="L193" s="69"/>
      <c r="M193" s="69"/>
      <c r="N193" s="69"/>
      <c r="O193" s="69"/>
      <c r="P193" s="69"/>
      <c r="Q193" s="69"/>
      <c r="R193" s="69"/>
      <c r="S193" s="69"/>
    </row>
    <row r="194" spans="1:19">
      <c r="A194" s="84" t="s">
        <v>57</v>
      </c>
      <c r="B194" s="90" t="s">
        <v>45</v>
      </c>
      <c r="C194" s="89"/>
      <c r="D194" s="90"/>
      <c r="E194" s="91">
        <v>54</v>
      </c>
      <c r="F194" s="90" t="s">
        <v>18</v>
      </c>
      <c r="G194" s="87">
        <f t="shared" si="31"/>
        <v>882968</v>
      </c>
      <c r="H194" s="87">
        <f t="shared" si="31"/>
        <v>-114849</v>
      </c>
      <c r="I194" s="87">
        <f t="shared" si="31"/>
        <v>768119</v>
      </c>
      <c r="J194" s="87">
        <f t="shared" si="31"/>
        <v>743545.62</v>
      </c>
      <c r="K194" s="93">
        <f t="shared" si="32"/>
        <v>0.96800836849498584</v>
      </c>
    </row>
    <row r="195" spans="1:19">
      <c r="A195" s="84" t="s">
        <v>57</v>
      </c>
      <c r="B195" s="90" t="s">
        <v>45</v>
      </c>
      <c r="C195" s="89"/>
      <c r="D195" s="90"/>
      <c r="E195" s="91">
        <v>55</v>
      </c>
      <c r="F195" s="90" t="s">
        <v>19</v>
      </c>
      <c r="G195" s="87">
        <f t="shared" si="31"/>
        <v>25142</v>
      </c>
      <c r="H195" s="87">
        <f t="shared" si="31"/>
        <v>-2365</v>
      </c>
      <c r="I195" s="87">
        <f t="shared" si="31"/>
        <v>22777</v>
      </c>
      <c r="J195" s="87">
        <f t="shared" si="31"/>
        <v>22392.22</v>
      </c>
      <c r="K195" s="93">
        <f t="shared" si="32"/>
        <v>0.98310664266584713</v>
      </c>
    </row>
    <row r="196" spans="1:19" s="70" customFormat="1">
      <c r="A196" s="84" t="s">
        <v>57</v>
      </c>
      <c r="B196" s="90" t="s">
        <v>45</v>
      </c>
      <c r="C196" s="89"/>
      <c r="D196" s="90"/>
      <c r="E196" s="91">
        <v>56</v>
      </c>
      <c r="F196" s="90" t="s">
        <v>20</v>
      </c>
      <c r="G196" s="87">
        <f t="shared" si="31"/>
        <v>0</v>
      </c>
      <c r="H196" s="87">
        <f t="shared" si="31"/>
        <v>0</v>
      </c>
      <c r="I196" s="87">
        <f t="shared" si="31"/>
        <v>0</v>
      </c>
      <c r="J196" s="87">
        <f t="shared" si="31"/>
        <v>0</v>
      </c>
      <c r="K196" s="93">
        <v>0</v>
      </c>
      <c r="L196" s="69"/>
      <c r="M196" s="69"/>
      <c r="N196" s="69"/>
      <c r="O196" s="69"/>
      <c r="P196" s="69"/>
      <c r="Q196" s="69"/>
      <c r="R196" s="69"/>
      <c r="S196" s="69"/>
    </row>
    <row r="197" spans="1:19">
      <c r="A197" s="84" t="s">
        <v>57</v>
      </c>
      <c r="B197" s="90" t="s">
        <v>45</v>
      </c>
      <c r="C197" s="89"/>
      <c r="D197" s="90"/>
      <c r="E197" s="91">
        <v>61</v>
      </c>
      <c r="F197" s="90" t="s">
        <v>21</v>
      </c>
      <c r="G197" s="87">
        <f t="shared" si="31"/>
        <v>0</v>
      </c>
      <c r="H197" s="87">
        <f t="shared" si="31"/>
        <v>33229</v>
      </c>
      <c r="I197" s="87">
        <f t="shared" si="31"/>
        <v>33229</v>
      </c>
      <c r="J197" s="87">
        <f t="shared" si="31"/>
        <v>32284.17</v>
      </c>
      <c r="K197" s="93">
        <f t="shared" si="32"/>
        <v>0.97156610189894366</v>
      </c>
    </row>
    <row r="198" spans="1:19">
      <c r="A198" s="84" t="s">
        <v>57</v>
      </c>
      <c r="B198" s="95" t="s">
        <v>45</v>
      </c>
      <c r="C198" s="94"/>
      <c r="D198" s="95"/>
      <c r="E198" s="96">
        <v>62</v>
      </c>
      <c r="F198" s="95" t="s">
        <v>22</v>
      </c>
      <c r="G198" s="87">
        <f t="shared" si="31"/>
        <v>0</v>
      </c>
      <c r="H198" s="87">
        <f t="shared" si="31"/>
        <v>0</v>
      </c>
      <c r="I198" s="87">
        <f t="shared" si="31"/>
        <v>0</v>
      </c>
      <c r="J198" s="87">
        <f t="shared" si="31"/>
        <v>0</v>
      </c>
      <c r="K198" s="98">
        <v>0</v>
      </c>
    </row>
    <row r="199" spans="1:19" ht="13.8" thickBot="1">
      <c r="A199" s="111"/>
      <c r="B199" s="112"/>
      <c r="C199" s="111"/>
      <c r="D199" s="112"/>
      <c r="E199" s="113"/>
      <c r="F199" s="99" t="s">
        <v>23</v>
      </c>
      <c r="G199" s="100">
        <f>SUM(G193:G198)</f>
        <v>3365395</v>
      </c>
      <c r="H199" s="100">
        <f>SUM(H193:H198)</f>
        <v>94141</v>
      </c>
      <c r="I199" s="100">
        <f>SUM(I193:I198)</f>
        <v>3459536</v>
      </c>
      <c r="J199" s="100">
        <f>SUM(J193:J198)</f>
        <v>3424573.3300000005</v>
      </c>
      <c r="K199" s="101">
        <f t="shared" si="32"/>
        <v>0.98989382680220717</v>
      </c>
    </row>
    <row r="200" spans="1:19" ht="13.8" thickTop="1">
      <c r="A200" s="22"/>
      <c r="B200" s="23"/>
      <c r="C200" s="28"/>
      <c r="D200" s="23"/>
      <c r="E200" s="24"/>
      <c r="F200" s="23"/>
      <c r="K200" s="29"/>
    </row>
    <row r="201" spans="1:19">
      <c r="A201" s="84" t="s">
        <v>32</v>
      </c>
      <c r="B201" s="85" t="s">
        <v>46</v>
      </c>
      <c r="C201" s="84"/>
      <c r="D201" s="85"/>
      <c r="E201" s="86">
        <v>51</v>
      </c>
      <c r="F201" s="85" t="s">
        <v>17</v>
      </c>
      <c r="G201" s="87">
        <f t="shared" ref="G201:J206" si="33">SUM(G160)</f>
        <v>49402</v>
      </c>
      <c r="H201" s="87">
        <f t="shared" si="33"/>
        <v>225970</v>
      </c>
      <c r="I201" s="87">
        <f t="shared" si="33"/>
        <v>275372</v>
      </c>
      <c r="J201" s="87">
        <f t="shared" si="33"/>
        <v>274391.47000000003</v>
      </c>
      <c r="K201" s="88">
        <f t="shared" ref="K201:K207" si="34">SUM(J201/I201)</f>
        <v>0.99643925308310222</v>
      </c>
    </row>
    <row r="202" spans="1:19">
      <c r="A202" s="89" t="s">
        <v>32</v>
      </c>
      <c r="B202" s="90" t="s">
        <v>46</v>
      </c>
      <c r="C202" s="89"/>
      <c r="D202" s="90"/>
      <c r="E202" s="91">
        <v>54</v>
      </c>
      <c r="F202" s="90" t="s">
        <v>18</v>
      </c>
      <c r="G202" s="87">
        <f t="shared" si="33"/>
        <v>345477</v>
      </c>
      <c r="H202" s="87">
        <f t="shared" si="33"/>
        <v>-223546</v>
      </c>
      <c r="I202" s="87">
        <f t="shared" si="33"/>
        <v>121931</v>
      </c>
      <c r="J202" s="87">
        <f t="shared" si="33"/>
        <v>99355.299999999988</v>
      </c>
      <c r="K202" s="93">
        <f t="shared" si="34"/>
        <v>0.81484856189156152</v>
      </c>
    </row>
    <row r="203" spans="1:19">
      <c r="A203" s="89" t="s">
        <v>32</v>
      </c>
      <c r="B203" s="90" t="s">
        <v>46</v>
      </c>
      <c r="C203" s="89"/>
      <c r="D203" s="90"/>
      <c r="E203" s="91">
        <v>55</v>
      </c>
      <c r="F203" s="90" t="s">
        <v>19</v>
      </c>
      <c r="G203" s="87">
        <f t="shared" si="33"/>
        <v>60677</v>
      </c>
      <c r="H203" s="87">
        <f t="shared" si="33"/>
        <v>-59534</v>
      </c>
      <c r="I203" s="87">
        <f t="shared" si="33"/>
        <v>1143</v>
      </c>
      <c r="J203" s="87">
        <f t="shared" si="33"/>
        <v>63.14</v>
      </c>
      <c r="K203" s="93">
        <f t="shared" si="34"/>
        <v>5.5240594925634295E-2</v>
      </c>
    </row>
    <row r="204" spans="1:19" s="70" customFormat="1">
      <c r="A204" s="89" t="s">
        <v>32</v>
      </c>
      <c r="B204" s="90" t="s">
        <v>46</v>
      </c>
      <c r="C204" s="89"/>
      <c r="D204" s="90"/>
      <c r="E204" s="91">
        <v>56</v>
      </c>
      <c r="F204" s="90" t="s">
        <v>20</v>
      </c>
      <c r="G204" s="87">
        <f t="shared" si="33"/>
        <v>0</v>
      </c>
      <c r="H204" s="87">
        <f t="shared" si="33"/>
        <v>0</v>
      </c>
      <c r="I204" s="87">
        <f t="shared" si="33"/>
        <v>0</v>
      </c>
      <c r="J204" s="87">
        <f t="shared" si="33"/>
        <v>0</v>
      </c>
      <c r="K204" s="93">
        <v>0</v>
      </c>
      <c r="L204" s="69"/>
      <c r="M204" s="69"/>
      <c r="N204" s="69"/>
      <c r="O204" s="69"/>
      <c r="P204" s="69"/>
      <c r="Q204" s="69"/>
      <c r="R204" s="69"/>
      <c r="S204" s="69"/>
    </row>
    <row r="205" spans="1:19">
      <c r="A205" s="89" t="s">
        <v>32</v>
      </c>
      <c r="B205" s="90" t="s">
        <v>46</v>
      </c>
      <c r="C205" s="89"/>
      <c r="D205" s="90"/>
      <c r="E205" s="91">
        <v>61</v>
      </c>
      <c r="F205" s="90" t="s">
        <v>21</v>
      </c>
      <c r="G205" s="87">
        <f t="shared" si="33"/>
        <v>3772</v>
      </c>
      <c r="H205" s="87">
        <f t="shared" si="33"/>
        <v>57110</v>
      </c>
      <c r="I205" s="87">
        <f t="shared" si="33"/>
        <v>60882</v>
      </c>
      <c r="J205" s="87">
        <f t="shared" si="33"/>
        <v>60351.96</v>
      </c>
      <c r="K205" s="93">
        <f t="shared" si="34"/>
        <v>0.99129397851581746</v>
      </c>
    </row>
    <row r="206" spans="1:19">
      <c r="A206" s="94" t="s">
        <v>32</v>
      </c>
      <c r="B206" s="95" t="s">
        <v>46</v>
      </c>
      <c r="C206" s="94"/>
      <c r="D206" s="95"/>
      <c r="E206" s="96">
        <v>62</v>
      </c>
      <c r="F206" s="95" t="s">
        <v>22</v>
      </c>
      <c r="G206" s="87">
        <f t="shared" si="33"/>
        <v>0</v>
      </c>
      <c r="H206" s="87">
        <f t="shared" si="33"/>
        <v>0</v>
      </c>
      <c r="I206" s="87">
        <f t="shared" si="33"/>
        <v>0</v>
      </c>
      <c r="J206" s="87">
        <f t="shared" si="33"/>
        <v>0</v>
      </c>
      <c r="K206" s="98">
        <v>0</v>
      </c>
    </row>
    <row r="207" spans="1:19" ht="13.8" thickBot="1">
      <c r="A207" s="111"/>
      <c r="B207" s="112"/>
      <c r="C207" s="111"/>
      <c r="D207" s="112"/>
      <c r="E207" s="113"/>
      <c r="F207" s="99" t="s">
        <v>23</v>
      </c>
      <c r="G207" s="100">
        <f>SUM(G201:G206)</f>
        <v>459328</v>
      </c>
      <c r="H207" s="100">
        <f>SUM(H201:H206)</f>
        <v>0</v>
      </c>
      <c r="I207" s="100">
        <f>SUM(I201:I206)</f>
        <v>459328</v>
      </c>
      <c r="J207" s="100">
        <f>SUM(J201:J206)</f>
        <v>434161.87000000005</v>
      </c>
      <c r="K207" s="101">
        <f t="shared" si="34"/>
        <v>0.94521098213041677</v>
      </c>
    </row>
    <row r="208" spans="1:19" ht="13.8" thickTop="1">
      <c r="A208" s="22"/>
      <c r="B208" s="23"/>
      <c r="C208" s="22"/>
      <c r="D208" s="23"/>
      <c r="E208" s="24"/>
      <c r="F208" s="23"/>
      <c r="K208" s="29"/>
    </row>
    <row r="209" spans="1:11">
      <c r="A209" s="45" t="s">
        <v>30</v>
      </c>
      <c r="B209" s="46" t="s">
        <v>47</v>
      </c>
      <c r="C209" s="45"/>
      <c r="D209" s="46"/>
      <c r="E209" s="86">
        <v>51</v>
      </c>
      <c r="F209" s="85" t="s">
        <v>17</v>
      </c>
      <c r="G209" s="10">
        <v>0</v>
      </c>
      <c r="H209" s="10">
        <v>0</v>
      </c>
      <c r="I209" s="10">
        <v>0</v>
      </c>
      <c r="J209" s="10">
        <v>0</v>
      </c>
      <c r="K209" s="93">
        <v>0</v>
      </c>
    </row>
    <row r="210" spans="1:11">
      <c r="A210" s="45" t="s">
        <v>32</v>
      </c>
      <c r="B210" s="46" t="s">
        <v>47</v>
      </c>
      <c r="C210" s="45"/>
      <c r="D210" s="46"/>
      <c r="E210" s="91">
        <v>54</v>
      </c>
      <c r="F210" s="90" t="s">
        <v>18</v>
      </c>
      <c r="G210" s="10">
        <v>0</v>
      </c>
      <c r="H210" s="10">
        <v>0</v>
      </c>
      <c r="I210" s="10">
        <v>0</v>
      </c>
      <c r="J210" s="10">
        <v>0</v>
      </c>
      <c r="K210" s="93">
        <v>0</v>
      </c>
    </row>
    <row r="211" spans="1:11">
      <c r="A211" s="45" t="s">
        <v>49</v>
      </c>
      <c r="B211" s="46" t="s">
        <v>47</v>
      </c>
      <c r="C211" s="45"/>
      <c r="D211" s="46"/>
      <c r="E211" s="91">
        <v>55</v>
      </c>
      <c r="F211" s="90" t="s">
        <v>19</v>
      </c>
      <c r="G211" s="10">
        <v>0</v>
      </c>
      <c r="H211" s="10">
        <v>0</v>
      </c>
      <c r="I211" s="10">
        <v>0</v>
      </c>
      <c r="J211" s="10">
        <v>0</v>
      </c>
      <c r="K211" s="93">
        <v>0</v>
      </c>
    </row>
    <row r="212" spans="1:11">
      <c r="A212" s="45" t="s">
        <v>55</v>
      </c>
      <c r="B212" s="46" t="s">
        <v>47</v>
      </c>
      <c r="C212" s="45"/>
      <c r="D212" s="46"/>
      <c r="E212" s="91">
        <v>56</v>
      </c>
      <c r="F212" s="90" t="s">
        <v>20</v>
      </c>
      <c r="G212" s="15">
        <f>SUM(G115)</f>
        <v>228571</v>
      </c>
      <c r="H212" s="15">
        <f>SUM(H115)</f>
        <v>0</v>
      </c>
      <c r="I212" s="15">
        <f>SUM(I115)</f>
        <v>228571</v>
      </c>
      <c r="J212" s="15">
        <f>SUM(J115)</f>
        <v>228571</v>
      </c>
      <c r="K212" s="93">
        <f>SUM(J212/I212)</f>
        <v>1</v>
      </c>
    </row>
    <row r="213" spans="1:11">
      <c r="A213" s="45" t="s">
        <v>58</v>
      </c>
      <c r="B213" s="46" t="s">
        <v>47</v>
      </c>
      <c r="C213" s="45"/>
      <c r="D213" s="46"/>
      <c r="E213" s="91">
        <v>61</v>
      </c>
      <c r="F213" s="90" t="s">
        <v>21</v>
      </c>
      <c r="G213" s="10">
        <v>0</v>
      </c>
      <c r="H213" s="10">
        <v>0</v>
      </c>
      <c r="I213" s="10">
        <v>0</v>
      </c>
      <c r="J213" s="10">
        <v>0</v>
      </c>
      <c r="K213" s="93">
        <v>0</v>
      </c>
    </row>
    <row r="214" spans="1:11">
      <c r="A214" s="45" t="s">
        <v>59</v>
      </c>
      <c r="B214" s="46" t="s">
        <v>47</v>
      </c>
      <c r="C214" s="45"/>
      <c r="D214" s="46"/>
      <c r="E214" s="96">
        <v>62</v>
      </c>
      <c r="F214" s="95" t="s">
        <v>22</v>
      </c>
      <c r="G214" s="10">
        <v>0</v>
      </c>
      <c r="H214" s="10">
        <v>0</v>
      </c>
      <c r="I214" s="10">
        <v>0</v>
      </c>
      <c r="J214" s="10">
        <v>0</v>
      </c>
      <c r="K214" s="93">
        <v>0</v>
      </c>
    </row>
    <row r="215" spans="1:11" ht="13.8" thickBot="1">
      <c r="A215" s="108"/>
      <c r="B215" s="109"/>
      <c r="C215" s="108"/>
      <c r="D215" s="109"/>
      <c r="E215" s="25"/>
      <c r="F215" s="102" t="s">
        <v>23</v>
      </c>
      <c r="G215" s="26">
        <f>SUM(G209:G214)</f>
        <v>228571</v>
      </c>
      <c r="H215" s="26">
        <f>SUM(H209:H214)</f>
        <v>0</v>
      </c>
      <c r="I215" s="26">
        <f>SUM(I209:I214)</f>
        <v>228571</v>
      </c>
      <c r="J215" s="26">
        <f>SUM(J209:J214)</f>
        <v>228571</v>
      </c>
      <c r="K215" s="118">
        <f>SUM(K209:K214)</f>
        <v>1</v>
      </c>
    </row>
    <row r="216" spans="1:11" ht="13.8" thickTop="1">
      <c r="A216" s="22"/>
      <c r="B216" s="23"/>
      <c r="C216" s="22"/>
      <c r="D216" s="23"/>
      <c r="E216" s="24"/>
      <c r="F216" s="23"/>
      <c r="K216" s="29"/>
    </row>
    <row r="217" spans="1:11">
      <c r="A217" s="34" t="s">
        <v>39</v>
      </c>
      <c r="B217" s="35" t="s">
        <v>48</v>
      </c>
      <c r="C217" s="34"/>
      <c r="D217" s="35"/>
      <c r="E217" s="76">
        <v>51</v>
      </c>
      <c r="F217" s="35" t="s">
        <v>17</v>
      </c>
      <c r="G217" s="36">
        <f>SUM(G193+G201+G209)</f>
        <v>2506687</v>
      </c>
      <c r="H217" s="36">
        <f>SUM(H193+H201+H209)</f>
        <v>404096</v>
      </c>
      <c r="I217" s="36">
        <f>SUM(I193+I201+I209)</f>
        <v>2910783</v>
      </c>
      <c r="J217" s="36">
        <f>SUM(J193+J201+J209)</f>
        <v>2900742.7900000005</v>
      </c>
      <c r="K217" s="62">
        <f>SUM(J217/I217)</f>
        <v>0.99655068412863501</v>
      </c>
    </row>
    <row r="218" spans="1:11">
      <c r="A218" s="37" t="s">
        <v>39</v>
      </c>
      <c r="B218" s="38" t="s">
        <v>48</v>
      </c>
      <c r="C218" s="37"/>
      <c r="D218" s="38"/>
      <c r="E218" s="77">
        <v>54</v>
      </c>
      <c r="F218" s="38" t="s">
        <v>18</v>
      </c>
      <c r="G218" s="36">
        <f t="shared" ref="G218:J222" si="35">SUM(G194+G202+G210)</f>
        <v>1228445</v>
      </c>
      <c r="H218" s="36">
        <f t="shared" si="35"/>
        <v>-338395</v>
      </c>
      <c r="I218" s="36">
        <f t="shared" si="35"/>
        <v>890050</v>
      </c>
      <c r="J218" s="36">
        <f t="shared" si="35"/>
        <v>842900.91999999993</v>
      </c>
      <c r="K218" s="48">
        <f>SUM(J218/I218)</f>
        <v>0.9470264816583337</v>
      </c>
    </row>
    <row r="219" spans="1:11">
      <c r="A219" s="37" t="s">
        <v>39</v>
      </c>
      <c r="B219" s="38" t="s">
        <v>48</v>
      </c>
      <c r="C219" s="37"/>
      <c r="D219" s="38"/>
      <c r="E219" s="77">
        <v>55</v>
      </c>
      <c r="F219" s="38" t="s">
        <v>19</v>
      </c>
      <c r="G219" s="36">
        <f t="shared" si="35"/>
        <v>85819</v>
      </c>
      <c r="H219" s="36">
        <f t="shared" si="35"/>
        <v>-61899</v>
      </c>
      <c r="I219" s="36">
        <f t="shared" si="35"/>
        <v>23920</v>
      </c>
      <c r="J219" s="36">
        <f t="shared" si="35"/>
        <v>22455.360000000001</v>
      </c>
      <c r="K219" s="48">
        <f>SUM(J219/I219)</f>
        <v>0.9387692307692308</v>
      </c>
    </row>
    <row r="220" spans="1:11">
      <c r="A220" s="37" t="s">
        <v>39</v>
      </c>
      <c r="B220" s="38" t="s">
        <v>48</v>
      </c>
      <c r="C220" s="37"/>
      <c r="D220" s="38"/>
      <c r="E220" s="77">
        <v>56</v>
      </c>
      <c r="F220" s="38" t="s">
        <v>20</v>
      </c>
      <c r="G220" s="36">
        <f t="shared" si="35"/>
        <v>228571</v>
      </c>
      <c r="H220" s="36">
        <f t="shared" si="35"/>
        <v>0</v>
      </c>
      <c r="I220" s="36">
        <f t="shared" si="35"/>
        <v>228571</v>
      </c>
      <c r="J220" s="36">
        <f t="shared" si="35"/>
        <v>228571</v>
      </c>
      <c r="K220" s="48">
        <f>SUM(J220/I220)</f>
        <v>1</v>
      </c>
    </row>
    <row r="221" spans="1:11">
      <c r="A221" s="37" t="s">
        <v>39</v>
      </c>
      <c r="B221" s="38" t="s">
        <v>48</v>
      </c>
      <c r="C221" s="37"/>
      <c r="D221" s="38"/>
      <c r="E221" s="77">
        <v>61</v>
      </c>
      <c r="F221" s="38" t="s">
        <v>21</v>
      </c>
      <c r="G221" s="36">
        <f t="shared" si="35"/>
        <v>3772</v>
      </c>
      <c r="H221" s="36">
        <f t="shared" si="35"/>
        <v>90339</v>
      </c>
      <c r="I221" s="36">
        <f t="shared" si="35"/>
        <v>94111</v>
      </c>
      <c r="J221" s="36">
        <f t="shared" si="35"/>
        <v>92636.13</v>
      </c>
      <c r="K221" s="48">
        <f>SUM(J221/I221)</f>
        <v>0.98432839944321071</v>
      </c>
    </row>
    <row r="222" spans="1:11">
      <c r="A222" s="39" t="s">
        <v>39</v>
      </c>
      <c r="B222" s="40" t="s">
        <v>48</v>
      </c>
      <c r="C222" s="39"/>
      <c r="D222" s="40"/>
      <c r="E222" s="79">
        <v>62</v>
      </c>
      <c r="F222" s="40" t="s">
        <v>22</v>
      </c>
      <c r="G222" s="36">
        <f t="shared" si="35"/>
        <v>0</v>
      </c>
      <c r="H222" s="36">
        <f t="shared" si="35"/>
        <v>0</v>
      </c>
      <c r="I222" s="36">
        <f t="shared" si="35"/>
        <v>0</v>
      </c>
      <c r="J222" s="36">
        <f t="shared" si="35"/>
        <v>0</v>
      </c>
      <c r="K222" s="80">
        <v>0</v>
      </c>
    </row>
    <row r="223" spans="1:11" ht="13.8" thickBot="1">
      <c r="A223" s="49"/>
      <c r="B223" s="50"/>
      <c r="C223" s="49"/>
      <c r="D223" s="50"/>
      <c r="E223" s="43"/>
      <c r="F223" s="82" t="s">
        <v>23</v>
      </c>
      <c r="G223" s="83">
        <f>SUM(G217:G222)</f>
        <v>4053294</v>
      </c>
      <c r="H223" s="83">
        <f>SUM(H217:H222)</f>
        <v>94141</v>
      </c>
      <c r="I223" s="83">
        <f>SUM(I217:I222)</f>
        <v>4147435</v>
      </c>
      <c r="J223" s="83">
        <f>SUM(J217:J222)</f>
        <v>4087306.2</v>
      </c>
      <c r="K223" s="51">
        <f>SUM(J223/I223)</f>
        <v>0.98550217182427213</v>
      </c>
    </row>
    <row r="224" spans="1:11" ht="13.8" thickTop="1">
      <c r="A224" s="52"/>
      <c r="B224" s="53"/>
      <c r="C224" s="53"/>
      <c r="D224" s="53"/>
      <c r="E224" s="54"/>
      <c r="F224" s="53"/>
      <c r="G224" s="55"/>
      <c r="H224" s="55"/>
      <c r="I224" s="55"/>
      <c r="J224" s="55"/>
      <c r="K224" s="68"/>
    </row>
    <row r="225" spans="1:11">
      <c r="A225" s="52"/>
      <c r="B225" s="53"/>
      <c r="C225" s="53"/>
      <c r="D225" s="53"/>
      <c r="E225" s="54"/>
      <c r="F225" s="53"/>
      <c r="G225" s="55"/>
      <c r="H225" s="55"/>
      <c r="I225" s="55"/>
      <c r="J225" s="55"/>
      <c r="K225" s="68"/>
    </row>
    <row r="226" spans="1:11">
      <c r="A226" s="52"/>
      <c r="B226" s="53"/>
      <c r="C226" s="53"/>
      <c r="D226" s="53"/>
      <c r="E226" s="54"/>
      <c r="F226" s="53"/>
      <c r="G226" s="55"/>
      <c r="H226" s="55"/>
      <c r="I226" s="55"/>
      <c r="J226" s="55"/>
      <c r="K226" s="68"/>
    </row>
    <row r="227" spans="1:11">
      <c r="A227" s="52"/>
      <c r="B227" s="53"/>
      <c r="C227" s="53"/>
      <c r="D227" s="53"/>
      <c r="E227" s="54"/>
      <c r="F227" s="53"/>
      <c r="G227" s="55"/>
      <c r="H227" s="55"/>
      <c r="I227" s="55"/>
      <c r="J227" s="55"/>
      <c r="K227" s="68"/>
    </row>
    <row r="228" spans="1:11">
      <c r="A228" s="52"/>
      <c r="B228" s="53"/>
      <c r="C228" s="53"/>
      <c r="D228" s="53"/>
      <c r="E228" s="54"/>
      <c r="F228" s="53"/>
      <c r="G228" s="55"/>
      <c r="H228" s="55"/>
      <c r="I228" s="55"/>
      <c r="J228" s="55"/>
      <c r="K228" s="68"/>
    </row>
    <row r="229" spans="1:11">
      <c r="A229" s="52"/>
      <c r="B229" s="53"/>
      <c r="C229" s="53"/>
      <c r="D229" s="53"/>
      <c r="E229" s="54"/>
      <c r="F229" s="53"/>
      <c r="G229" s="55"/>
      <c r="H229" s="55"/>
      <c r="I229" s="55"/>
      <c r="J229" s="55"/>
      <c r="K229" s="68"/>
    </row>
    <row r="230" spans="1:11">
      <c r="A230" s="52"/>
      <c r="B230" s="53"/>
      <c r="C230" s="53"/>
      <c r="D230" s="53"/>
      <c r="E230" s="54"/>
      <c r="F230" s="53"/>
      <c r="G230" s="55"/>
      <c r="H230" s="55"/>
      <c r="I230" s="55"/>
      <c r="J230" s="55"/>
      <c r="K230" s="68"/>
    </row>
    <row r="231" spans="1:11">
      <c r="A231" s="52"/>
      <c r="B231" s="53"/>
      <c r="C231" s="53"/>
      <c r="D231" s="53"/>
      <c r="E231" s="54"/>
      <c r="F231" s="53"/>
      <c r="G231" s="55"/>
      <c r="H231" s="55"/>
      <c r="I231" s="55"/>
      <c r="J231" s="55"/>
      <c r="K231" s="68"/>
    </row>
    <row r="232" spans="1:11">
      <c r="A232" s="52"/>
      <c r="B232" s="53"/>
      <c r="C232" s="53"/>
      <c r="D232" s="53"/>
      <c r="E232" s="54"/>
      <c r="F232" s="53"/>
      <c r="G232" s="55"/>
      <c r="H232" s="55"/>
      <c r="I232" s="55"/>
      <c r="J232" s="55"/>
      <c r="K232" s="68"/>
    </row>
    <row r="233" spans="1:11">
      <c r="A233" s="52"/>
      <c r="B233" s="53"/>
      <c r="C233" s="53"/>
      <c r="D233" s="53"/>
      <c r="E233" s="54"/>
      <c r="F233" s="53"/>
      <c r="G233" s="55"/>
      <c r="H233" s="55"/>
      <c r="I233" s="55"/>
      <c r="J233" s="55"/>
      <c r="K233" s="68"/>
    </row>
    <row r="234" spans="1:11">
      <c r="A234" s="52"/>
      <c r="B234" s="53"/>
      <c r="C234" s="53"/>
      <c r="D234" s="53"/>
      <c r="E234" s="54"/>
      <c r="F234" s="53"/>
      <c r="G234" s="55"/>
      <c r="H234" s="55"/>
      <c r="I234" s="55"/>
      <c r="J234" s="55"/>
      <c r="K234" s="68"/>
    </row>
    <row r="235" spans="1:11">
      <c r="A235" s="52"/>
      <c r="B235" s="53"/>
      <c r="C235" s="53"/>
      <c r="D235" s="53"/>
      <c r="E235" s="54"/>
      <c r="F235" s="53"/>
      <c r="G235" s="55"/>
      <c r="H235" s="55"/>
      <c r="I235" s="55"/>
      <c r="J235" s="55"/>
      <c r="K235" s="68"/>
    </row>
    <row r="236" spans="1:11">
      <c r="A236" s="52"/>
      <c r="B236" s="53"/>
      <c r="C236" s="53"/>
      <c r="D236" s="53"/>
      <c r="E236" s="54"/>
      <c r="F236" s="53"/>
      <c r="G236" s="55"/>
      <c r="H236" s="55"/>
      <c r="I236" s="55"/>
      <c r="J236" s="55"/>
      <c r="K236" s="68"/>
    </row>
    <row r="237" spans="1:11">
      <c r="A237" s="52"/>
      <c r="B237" s="53"/>
      <c r="C237" s="53"/>
      <c r="D237" s="53"/>
      <c r="E237" s="54"/>
      <c r="F237" s="53"/>
      <c r="G237" s="55"/>
      <c r="H237" s="55"/>
      <c r="I237" s="55"/>
      <c r="J237" s="55"/>
      <c r="K237" s="68"/>
    </row>
    <row r="238" spans="1:11">
      <c r="A238" s="52"/>
      <c r="B238" s="53"/>
      <c r="C238" s="53"/>
      <c r="D238" s="53"/>
      <c r="E238" s="54"/>
      <c r="F238" s="53"/>
      <c r="G238" s="55"/>
      <c r="H238" s="55"/>
      <c r="I238" s="55"/>
      <c r="J238" s="55"/>
      <c r="K238" s="68"/>
    </row>
    <row r="239" spans="1:11">
      <c r="A239" s="52"/>
      <c r="B239" s="53"/>
      <c r="C239" s="53"/>
      <c r="D239" s="53"/>
      <c r="E239" s="54"/>
      <c r="F239" s="53"/>
      <c r="G239" s="55"/>
      <c r="H239" s="55"/>
      <c r="I239" s="55"/>
      <c r="J239" s="55"/>
      <c r="K239" s="68"/>
    </row>
    <row r="240" spans="1:11">
      <c r="A240" s="52"/>
      <c r="B240" s="53"/>
      <c r="C240" s="53"/>
      <c r="D240" s="53"/>
      <c r="E240" s="54"/>
      <c r="F240" s="53"/>
      <c r="G240" s="55"/>
      <c r="H240" s="55"/>
      <c r="I240" s="55"/>
      <c r="J240" s="55"/>
      <c r="K240" s="68"/>
    </row>
    <row r="241" spans="1:11">
      <c r="A241" s="52"/>
      <c r="B241" s="53"/>
      <c r="C241" s="53"/>
      <c r="D241" s="53"/>
      <c r="E241" s="54"/>
      <c r="F241" s="53"/>
      <c r="G241" s="55"/>
      <c r="H241" s="55"/>
      <c r="I241" s="55"/>
      <c r="J241" s="55"/>
      <c r="K241" s="68"/>
    </row>
    <row r="242" spans="1:11">
      <c r="A242" s="52"/>
      <c r="B242" s="53"/>
      <c r="C242" s="53"/>
      <c r="D242" s="53"/>
      <c r="E242" s="54"/>
      <c r="F242" s="53"/>
      <c r="G242" s="55"/>
      <c r="H242" s="55"/>
      <c r="I242" s="55"/>
      <c r="J242" s="55"/>
      <c r="K242" s="68"/>
    </row>
    <row r="243" spans="1:11">
      <c r="A243" s="22"/>
      <c r="B243" s="23"/>
      <c r="C243" s="23"/>
      <c r="D243" s="23"/>
      <c r="E243" s="24"/>
      <c r="F243" s="23"/>
    </row>
    <row r="244" spans="1:11">
      <c r="A244" s="22"/>
      <c r="B244" s="23"/>
      <c r="C244" s="23"/>
      <c r="D244" s="23"/>
      <c r="E244" s="24"/>
      <c r="F244" s="23"/>
    </row>
    <row r="245" spans="1:11">
      <c r="A245" s="22"/>
      <c r="B245" s="23"/>
      <c r="C245" s="23"/>
      <c r="D245" s="23"/>
      <c r="E245" s="24"/>
      <c r="F245" s="23"/>
    </row>
    <row r="246" spans="1:11">
      <c r="A246" s="22"/>
      <c r="B246" s="23"/>
      <c r="C246" s="23"/>
      <c r="D246" s="23"/>
      <c r="E246" s="24"/>
      <c r="F246" s="23"/>
    </row>
    <row r="247" spans="1:11">
      <c r="A247" s="22"/>
      <c r="B247" s="23"/>
      <c r="C247" s="23"/>
      <c r="D247" s="23"/>
      <c r="E247" s="24"/>
      <c r="F247" s="23"/>
    </row>
    <row r="248" spans="1:11">
      <c r="A248" s="22"/>
      <c r="B248" s="23"/>
      <c r="C248" s="23"/>
      <c r="D248" s="23"/>
      <c r="E248" s="24"/>
      <c r="F248" s="23"/>
    </row>
    <row r="249" spans="1:11">
      <c r="A249" s="22"/>
      <c r="B249" s="23"/>
      <c r="C249" s="23"/>
      <c r="D249" s="23"/>
      <c r="E249" s="24"/>
      <c r="F249" s="23"/>
    </row>
    <row r="250" spans="1:11">
      <c r="A250" s="22"/>
      <c r="B250" s="23"/>
      <c r="C250" s="23"/>
      <c r="D250" s="23"/>
      <c r="E250" s="24"/>
      <c r="F250" s="23"/>
    </row>
    <row r="251" spans="1:11">
      <c r="A251" s="22"/>
      <c r="B251" s="23"/>
      <c r="C251" s="23"/>
      <c r="D251" s="23"/>
      <c r="E251" s="24"/>
      <c r="F251" s="23"/>
    </row>
    <row r="252" spans="1:11">
      <c r="A252" s="22"/>
      <c r="B252" s="23"/>
      <c r="C252" s="23"/>
      <c r="D252" s="23"/>
      <c r="E252" s="24"/>
      <c r="F252" s="23"/>
    </row>
    <row r="253" spans="1:11">
      <c r="A253" s="22"/>
      <c r="B253" s="23"/>
      <c r="C253" s="23"/>
      <c r="D253" s="23"/>
      <c r="E253" s="24"/>
      <c r="F253" s="23"/>
    </row>
    <row r="254" spans="1:11">
      <c r="A254" s="22"/>
      <c r="B254" s="23"/>
      <c r="C254" s="23"/>
      <c r="D254" s="23"/>
      <c r="E254" s="24"/>
      <c r="F254" s="23"/>
    </row>
    <row r="255" spans="1:11">
      <c r="A255" s="22"/>
      <c r="B255" s="23"/>
      <c r="C255" s="23"/>
      <c r="D255" s="23"/>
      <c r="E255" s="24"/>
      <c r="F255" s="23"/>
    </row>
    <row r="256" spans="1:11">
      <c r="A256" s="22"/>
      <c r="B256" s="23"/>
      <c r="C256" s="23"/>
      <c r="D256" s="23"/>
      <c r="E256" s="24"/>
      <c r="F256" s="23"/>
    </row>
    <row r="257" spans="1:6">
      <c r="A257" s="22"/>
      <c r="B257" s="23"/>
      <c r="C257" s="23"/>
      <c r="D257" s="23"/>
      <c r="E257" s="24"/>
      <c r="F257" s="23"/>
    </row>
    <row r="258" spans="1:6">
      <c r="A258" s="22"/>
      <c r="B258" s="23"/>
      <c r="C258" s="23"/>
      <c r="D258" s="23"/>
      <c r="E258" s="24"/>
      <c r="F258" s="23"/>
    </row>
    <row r="259" spans="1:6">
      <c r="A259" s="22"/>
      <c r="B259" s="23"/>
      <c r="C259" s="23"/>
      <c r="D259" s="23"/>
      <c r="E259" s="24"/>
      <c r="F259" s="23"/>
    </row>
    <row r="260" spans="1:6">
      <c r="A260" s="22"/>
      <c r="B260" s="23"/>
      <c r="C260" s="23"/>
      <c r="D260" s="23"/>
      <c r="E260" s="24"/>
      <c r="F260" s="23"/>
    </row>
    <row r="261" spans="1:6">
      <c r="A261" s="22"/>
      <c r="B261" s="23"/>
      <c r="C261" s="23"/>
      <c r="D261" s="23"/>
      <c r="E261" s="24"/>
      <c r="F261" s="23"/>
    </row>
    <row r="262" spans="1:6">
      <c r="A262" s="22"/>
      <c r="B262" s="23"/>
      <c r="C262" s="23"/>
      <c r="D262" s="23"/>
      <c r="E262" s="24"/>
      <c r="F262" s="23"/>
    </row>
    <row r="263" spans="1:6">
      <c r="A263" s="22"/>
      <c r="B263" s="23"/>
      <c r="C263" s="23"/>
      <c r="D263" s="23"/>
      <c r="E263" s="24"/>
      <c r="F263" s="23"/>
    </row>
    <row r="264" spans="1:6">
      <c r="A264" s="22"/>
      <c r="B264" s="23"/>
      <c r="C264" s="23"/>
      <c r="D264" s="23"/>
      <c r="E264" s="24"/>
      <c r="F264" s="23"/>
    </row>
    <row r="265" spans="1:6">
      <c r="A265" s="22"/>
      <c r="B265" s="23"/>
      <c r="C265" s="23"/>
      <c r="D265" s="23"/>
      <c r="E265" s="24"/>
      <c r="F265" s="23"/>
    </row>
    <row r="266" spans="1:6">
      <c r="A266" s="22"/>
      <c r="B266" s="23"/>
      <c r="C266" s="23"/>
      <c r="D266" s="23"/>
      <c r="E266" s="24"/>
      <c r="F266" s="23"/>
    </row>
    <row r="267" spans="1:6">
      <c r="A267" s="22"/>
      <c r="B267" s="23"/>
      <c r="C267" s="23"/>
      <c r="D267" s="23"/>
      <c r="E267" s="24"/>
      <c r="F267" s="23"/>
    </row>
    <row r="268" spans="1:6">
      <c r="A268" s="22"/>
      <c r="B268" s="23"/>
      <c r="C268" s="23"/>
      <c r="D268" s="23"/>
      <c r="E268" s="24"/>
      <c r="F268" s="23"/>
    </row>
    <row r="269" spans="1:6">
      <c r="A269" s="22"/>
      <c r="B269" s="23"/>
      <c r="C269" s="23"/>
      <c r="D269" s="23"/>
      <c r="E269" s="24"/>
      <c r="F269" s="23"/>
    </row>
    <row r="270" spans="1:6">
      <c r="A270" s="22"/>
      <c r="B270" s="23"/>
      <c r="C270" s="23"/>
      <c r="D270" s="23"/>
      <c r="E270" s="24"/>
      <c r="F270" s="23"/>
    </row>
    <row r="271" spans="1:6">
      <c r="A271" s="22"/>
      <c r="B271" s="23"/>
      <c r="C271" s="23"/>
      <c r="D271" s="23"/>
      <c r="E271" s="24"/>
      <c r="F271" s="23"/>
    </row>
    <row r="272" spans="1:6">
      <c r="A272" s="22"/>
      <c r="B272" s="23"/>
      <c r="C272" s="23"/>
      <c r="D272" s="23"/>
      <c r="E272" s="24"/>
      <c r="F272" s="23"/>
    </row>
    <row r="273" spans="1:6">
      <c r="A273" s="22"/>
      <c r="B273" s="23"/>
      <c r="C273" s="23"/>
      <c r="D273" s="23"/>
      <c r="E273" s="24"/>
      <c r="F273" s="23"/>
    </row>
    <row r="274" spans="1:6">
      <c r="A274" s="22"/>
      <c r="B274" s="23"/>
      <c r="C274" s="23"/>
      <c r="D274" s="23"/>
      <c r="E274" s="24"/>
      <c r="F274" s="23"/>
    </row>
    <row r="275" spans="1:6">
      <c r="A275" s="22"/>
      <c r="B275" s="23"/>
      <c r="C275" s="23"/>
      <c r="D275" s="23"/>
      <c r="E275" s="24"/>
      <c r="F275" s="23"/>
    </row>
    <row r="276" spans="1:6">
      <c r="A276" s="22"/>
      <c r="B276" s="23"/>
      <c r="C276" s="23"/>
      <c r="D276" s="23"/>
      <c r="E276" s="24"/>
      <c r="F276" s="23"/>
    </row>
    <row r="277" spans="1:6">
      <c r="A277" s="22"/>
      <c r="B277" s="23"/>
      <c r="C277" s="23"/>
      <c r="D277" s="23"/>
      <c r="E277" s="24"/>
      <c r="F277" s="23"/>
    </row>
    <row r="278" spans="1:6">
      <c r="A278" s="22"/>
      <c r="B278" s="23"/>
      <c r="C278" s="23"/>
      <c r="D278" s="23"/>
      <c r="E278" s="24"/>
      <c r="F278" s="23"/>
    </row>
    <row r="279" spans="1:6">
      <c r="A279" s="22"/>
      <c r="B279" s="23"/>
      <c r="C279" s="23"/>
      <c r="D279" s="23"/>
      <c r="E279" s="24"/>
      <c r="F279" s="23"/>
    </row>
    <row r="280" spans="1:6">
      <c r="A280" s="22"/>
      <c r="B280" s="23"/>
      <c r="C280" s="23"/>
      <c r="D280" s="23"/>
      <c r="E280" s="24"/>
      <c r="F280" s="23"/>
    </row>
    <row r="281" spans="1:6">
      <c r="A281" s="22"/>
      <c r="B281" s="23"/>
      <c r="C281" s="23"/>
      <c r="D281" s="23"/>
      <c r="E281" s="24"/>
      <c r="F281" s="23"/>
    </row>
    <row r="282" spans="1:6">
      <c r="A282" s="22"/>
      <c r="B282" s="23"/>
      <c r="C282" s="23"/>
      <c r="D282" s="23"/>
      <c r="E282" s="24"/>
      <c r="F282" s="23"/>
    </row>
    <row r="283" spans="1:6">
      <c r="A283" s="22"/>
      <c r="B283" s="23"/>
      <c r="C283" s="23"/>
      <c r="D283" s="23"/>
      <c r="E283" s="24"/>
      <c r="F283" s="23"/>
    </row>
    <row r="284" spans="1:6">
      <c r="A284" s="22"/>
      <c r="B284" s="23"/>
      <c r="C284" s="23"/>
      <c r="D284" s="23"/>
      <c r="E284" s="24"/>
      <c r="F284" s="23"/>
    </row>
    <row r="285" spans="1:6">
      <c r="A285" s="22"/>
      <c r="B285" s="23"/>
      <c r="C285" s="23"/>
      <c r="D285" s="23"/>
      <c r="E285" s="24"/>
      <c r="F285" s="23"/>
    </row>
    <row r="286" spans="1:6">
      <c r="A286" s="22"/>
      <c r="B286" s="23"/>
      <c r="C286" s="23"/>
      <c r="D286" s="23"/>
      <c r="E286" s="24"/>
      <c r="F286" s="23"/>
    </row>
    <row r="287" spans="1:6">
      <c r="A287" s="22"/>
      <c r="B287" s="23"/>
      <c r="C287" s="23"/>
      <c r="D287" s="23"/>
      <c r="E287" s="24"/>
      <c r="F287" s="23"/>
    </row>
    <row r="288" spans="1:6">
      <c r="A288" s="22"/>
      <c r="B288" s="23"/>
      <c r="C288" s="23"/>
      <c r="D288" s="23"/>
      <c r="E288" s="24"/>
      <c r="F288" s="23"/>
    </row>
    <row r="289" spans="1:6">
      <c r="A289" s="22"/>
      <c r="B289" s="23"/>
      <c r="C289" s="23"/>
      <c r="D289" s="23"/>
      <c r="E289" s="24"/>
      <c r="F289" s="23"/>
    </row>
    <row r="290" spans="1:6">
      <c r="A290" s="22"/>
      <c r="B290" s="23"/>
      <c r="C290" s="23"/>
      <c r="D290" s="23"/>
      <c r="E290" s="24"/>
      <c r="F290" s="23"/>
    </row>
    <row r="291" spans="1:6">
      <c r="A291" s="22"/>
      <c r="B291" s="23"/>
      <c r="C291" s="23"/>
      <c r="D291" s="23"/>
      <c r="E291" s="24"/>
      <c r="F291" s="23"/>
    </row>
    <row r="292" spans="1:6">
      <c r="A292" s="22"/>
      <c r="B292" s="23"/>
      <c r="C292" s="23"/>
      <c r="D292" s="23"/>
      <c r="E292" s="24"/>
      <c r="F292" s="23"/>
    </row>
    <row r="293" spans="1:6">
      <c r="A293" s="22"/>
      <c r="B293" s="23"/>
      <c r="C293" s="23"/>
      <c r="D293" s="23"/>
      <c r="E293" s="24"/>
      <c r="F293" s="23"/>
    </row>
    <row r="294" spans="1:6">
      <c r="A294" s="22"/>
      <c r="B294" s="23"/>
      <c r="C294" s="23"/>
      <c r="D294" s="23"/>
      <c r="E294" s="24"/>
      <c r="F294" s="23"/>
    </row>
  </sheetData>
  <mergeCells count="8">
    <mergeCell ref="A1:K1"/>
    <mergeCell ref="A2:K2"/>
    <mergeCell ref="A3:K3"/>
    <mergeCell ref="A4:K4"/>
    <mergeCell ref="A192:B192"/>
    <mergeCell ref="C192:D192"/>
    <mergeCell ref="E192:F192"/>
    <mergeCell ref="A5:K5"/>
  </mergeCells>
  <phoneticPr fontId="0" type="noConversion"/>
  <printOptions horizontalCentered="1" verticalCentered="1" gridLines="1"/>
  <pageMargins left="0" right="0" top="0" bottom="0" header="0" footer="0"/>
  <pageSetup scale="50" orientation="portrait" r:id="rId1"/>
  <headerFooter alignWithMargins="0">
    <oddFooter xml:space="preserve">&amp;L&amp;F&amp;C&amp;A&amp;RIRAHETA </oddFooter>
  </headerFooter>
  <rowBreaks count="2" manualBreakCount="2">
    <brk id="94" max="10" man="1"/>
    <brk id="190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S294"/>
  <sheetViews>
    <sheetView view="pageBreakPreview" zoomScaleNormal="100" zoomScaleSheetLayoutView="100" workbookViewId="0">
      <selection sqref="A1:K1"/>
    </sheetView>
  </sheetViews>
  <sheetFormatPr baseColWidth="10" defaultColWidth="11.44140625" defaultRowHeight="13.2"/>
  <cols>
    <col min="1" max="1" width="9.33203125" style="1" customWidth="1"/>
    <col min="2" max="2" width="43.109375" style="1" customWidth="1"/>
    <col min="3" max="3" width="6.6640625" style="1" customWidth="1"/>
    <col min="4" max="4" width="30.109375" style="1" customWidth="1"/>
    <col min="5" max="5" width="6.6640625" style="1" customWidth="1"/>
    <col min="6" max="6" width="31" style="1" customWidth="1"/>
    <col min="7" max="8" width="14.6640625" style="1" customWidth="1"/>
    <col min="9" max="9" width="15.6640625" style="1" customWidth="1"/>
    <col min="10" max="10" width="16.6640625" style="1" customWidth="1"/>
    <col min="11" max="11" width="15.6640625" style="6" customWidth="1"/>
    <col min="12" max="12" width="13.33203125" style="55" bestFit="1" customWidth="1"/>
    <col min="13" max="19" width="11.44140625" style="55"/>
    <col min="20" max="16384" width="11.44140625" style="1"/>
  </cols>
  <sheetData>
    <row r="1" spans="1:19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9">
      <c r="A2" s="221" t="s">
        <v>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9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9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</row>
    <row r="5" spans="1:19">
      <c r="A5" s="220" t="s">
        <v>66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</row>
    <row r="6" spans="1:19" ht="35.25" customHeight="1">
      <c r="A6" s="2" t="s">
        <v>3</v>
      </c>
      <c r="B6" s="2" t="s">
        <v>4</v>
      </c>
      <c r="C6" s="2" t="s">
        <v>5</v>
      </c>
      <c r="D6" s="2" t="s">
        <v>6</v>
      </c>
      <c r="E6" s="3" t="s">
        <v>7</v>
      </c>
      <c r="F6" s="2" t="s">
        <v>8</v>
      </c>
      <c r="G6" s="2" t="s">
        <v>9</v>
      </c>
      <c r="H6" s="3" t="s">
        <v>10</v>
      </c>
      <c r="I6" s="2" t="s">
        <v>11</v>
      </c>
      <c r="J6" s="2" t="s">
        <v>12</v>
      </c>
      <c r="K6" s="4" t="s">
        <v>13</v>
      </c>
    </row>
    <row r="7" spans="1:19">
      <c r="A7" s="5"/>
      <c r="B7" s="5"/>
      <c r="C7" s="5"/>
      <c r="D7" s="5"/>
      <c r="E7" s="5"/>
      <c r="F7" s="5"/>
    </row>
    <row r="8" spans="1:19">
      <c r="A8" s="7" t="s">
        <v>14</v>
      </c>
      <c r="B8" s="8" t="s">
        <v>15</v>
      </c>
      <c r="C8" s="7" t="s">
        <v>14</v>
      </c>
      <c r="D8" s="8" t="s">
        <v>16</v>
      </c>
      <c r="E8" s="9">
        <v>51</v>
      </c>
      <c r="F8" s="8" t="s">
        <v>17</v>
      </c>
      <c r="G8" s="10">
        <v>807840</v>
      </c>
      <c r="H8" s="10">
        <v>-53231.31</v>
      </c>
      <c r="I8" s="10">
        <f t="shared" ref="I8:I13" si="0">SUM(G8:H8)</f>
        <v>754608.69</v>
      </c>
      <c r="J8" s="10">
        <v>752007.47</v>
      </c>
      <c r="K8" s="11">
        <f t="shared" ref="K8:K14" si="1">SUM(J8/I8)</f>
        <v>0.99655288888867688</v>
      </c>
    </row>
    <row r="9" spans="1:19">
      <c r="A9" s="12" t="s">
        <v>14</v>
      </c>
      <c r="B9" s="13" t="s">
        <v>15</v>
      </c>
      <c r="C9" s="12" t="s">
        <v>14</v>
      </c>
      <c r="D9" s="13" t="s">
        <v>16</v>
      </c>
      <c r="E9" s="14">
        <v>54</v>
      </c>
      <c r="F9" s="13" t="s">
        <v>18</v>
      </c>
      <c r="G9" s="15">
        <v>24350</v>
      </c>
      <c r="H9" s="15">
        <v>45661.31</v>
      </c>
      <c r="I9" s="15">
        <f t="shared" si="0"/>
        <v>70011.31</v>
      </c>
      <c r="J9" s="15">
        <v>65837.77</v>
      </c>
      <c r="K9" s="16">
        <f t="shared" si="1"/>
        <v>0.94038763165551409</v>
      </c>
    </row>
    <row r="10" spans="1:19">
      <c r="A10" s="12" t="s">
        <v>14</v>
      </c>
      <c r="B10" s="13" t="s">
        <v>15</v>
      </c>
      <c r="C10" s="12" t="s">
        <v>14</v>
      </c>
      <c r="D10" s="13" t="s">
        <v>16</v>
      </c>
      <c r="E10" s="14">
        <v>55</v>
      </c>
      <c r="F10" s="13" t="s">
        <v>19</v>
      </c>
      <c r="G10" s="15">
        <v>0</v>
      </c>
      <c r="H10" s="15">
        <v>0</v>
      </c>
      <c r="I10" s="15">
        <f t="shared" si="0"/>
        <v>0</v>
      </c>
      <c r="J10" s="15">
        <v>0</v>
      </c>
      <c r="K10" s="16">
        <v>0</v>
      </c>
    </row>
    <row r="11" spans="1:19">
      <c r="A11" s="12" t="s">
        <v>14</v>
      </c>
      <c r="B11" s="13" t="s">
        <v>15</v>
      </c>
      <c r="C11" s="12" t="s">
        <v>14</v>
      </c>
      <c r="D11" s="13" t="s">
        <v>16</v>
      </c>
      <c r="E11" s="14">
        <v>56</v>
      </c>
      <c r="F11" s="13" t="s">
        <v>20</v>
      </c>
      <c r="G11" s="15">
        <v>0</v>
      </c>
      <c r="H11" s="15">
        <v>6960</v>
      </c>
      <c r="I11" s="15">
        <f t="shared" si="0"/>
        <v>6960</v>
      </c>
      <c r="J11" s="15">
        <v>6960</v>
      </c>
      <c r="K11" s="16">
        <f t="shared" si="1"/>
        <v>1</v>
      </c>
    </row>
    <row r="12" spans="1:19">
      <c r="A12" s="12" t="s">
        <v>14</v>
      </c>
      <c r="B12" s="13" t="s">
        <v>15</v>
      </c>
      <c r="C12" s="12" t="s">
        <v>14</v>
      </c>
      <c r="D12" s="13" t="s">
        <v>16</v>
      </c>
      <c r="E12" s="14">
        <v>61</v>
      </c>
      <c r="F12" s="13" t="s">
        <v>21</v>
      </c>
      <c r="G12" s="15">
        <v>0</v>
      </c>
      <c r="H12" s="15">
        <v>1539</v>
      </c>
      <c r="I12" s="15">
        <f t="shared" si="0"/>
        <v>1539</v>
      </c>
      <c r="J12" s="15">
        <v>1375.76</v>
      </c>
      <c r="K12" s="16">
        <f t="shared" si="1"/>
        <v>0.89393112410656272</v>
      </c>
    </row>
    <row r="13" spans="1:19">
      <c r="A13" s="17" t="s">
        <v>14</v>
      </c>
      <c r="B13" s="18" t="s">
        <v>15</v>
      </c>
      <c r="C13" s="17" t="s">
        <v>14</v>
      </c>
      <c r="D13" s="18" t="s">
        <v>16</v>
      </c>
      <c r="E13" s="19">
        <v>62</v>
      </c>
      <c r="F13" s="18" t="s">
        <v>22</v>
      </c>
      <c r="G13" s="20">
        <v>0</v>
      </c>
      <c r="H13" s="20">
        <v>0</v>
      </c>
      <c r="I13" s="20">
        <f t="shared" si="0"/>
        <v>0</v>
      </c>
      <c r="J13" s="20">
        <v>0</v>
      </c>
      <c r="K13" s="21">
        <v>0</v>
      </c>
    </row>
    <row r="14" spans="1:19" s="70" customFormat="1" ht="13.8" thickBot="1">
      <c r="A14" s="108"/>
      <c r="B14" s="109"/>
      <c r="C14" s="108"/>
      <c r="D14" s="109"/>
      <c r="E14" s="25"/>
      <c r="F14" s="75" t="s">
        <v>23</v>
      </c>
      <c r="G14" s="26">
        <f>SUM(G8:G13)</f>
        <v>832190</v>
      </c>
      <c r="H14" s="26">
        <f>SUM(H8:H13)</f>
        <v>929</v>
      </c>
      <c r="I14" s="26">
        <f>SUM(I8:I13)</f>
        <v>833119</v>
      </c>
      <c r="J14" s="26">
        <f>SUM(J8:J13)</f>
        <v>826181</v>
      </c>
      <c r="K14" s="27">
        <f t="shared" si="1"/>
        <v>0.99167225810478454</v>
      </c>
      <c r="L14" s="69"/>
      <c r="M14" s="69"/>
      <c r="N14" s="69"/>
      <c r="O14" s="69"/>
      <c r="P14" s="69"/>
      <c r="Q14" s="69"/>
      <c r="R14" s="69"/>
      <c r="S14" s="69"/>
    </row>
    <row r="15" spans="1:19" ht="13.8" thickTop="1">
      <c r="A15" s="22"/>
      <c r="B15" s="23"/>
      <c r="C15" s="28"/>
      <c r="D15" s="23"/>
      <c r="E15" s="24"/>
      <c r="F15" s="23"/>
      <c r="K15" s="29"/>
    </row>
    <row r="16" spans="1:19">
      <c r="A16" s="7" t="s">
        <v>14</v>
      </c>
      <c r="B16" s="8" t="s">
        <v>15</v>
      </c>
      <c r="C16" s="7" t="s">
        <v>24</v>
      </c>
      <c r="D16" s="8" t="s">
        <v>25</v>
      </c>
      <c r="E16" s="9">
        <v>51</v>
      </c>
      <c r="F16" s="8" t="s">
        <v>17</v>
      </c>
      <c r="G16" s="10">
        <v>515225</v>
      </c>
      <c r="H16" s="10">
        <v>-42416.36</v>
      </c>
      <c r="I16" s="10">
        <f t="shared" ref="I16:I21" si="2">SUM(G16:H16)</f>
        <v>472808.64</v>
      </c>
      <c r="J16" s="10">
        <v>471936.66</v>
      </c>
      <c r="K16" s="11">
        <f t="shared" ref="K16:K22" si="3">SUM(J16/I16)</f>
        <v>0.99815574436203192</v>
      </c>
    </row>
    <row r="17" spans="1:19">
      <c r="A17" s="12" t="s">
        <v>14</v>
      </c>
      <c r="B17" s="13" t="s">
        <v>15</v>
      </c>
      <c r="C17" s="12" t="s">
        <v>24</v>
      </c>
      <c r="D17" s="13" t="s">
        <v>25</v>
      </c>
      <c r="E17" s="14">
        <v>54</v>
      </c>
      <c r="F17" s="13" t="s">
        <v>18</v>
      </c>
      <c r="G17" s="15">
        <v>277535</v>
      </c>
      <c r="H17" s="15">
        <v>159449.65</v>
      </c>
      <c r="I17" s="15">
        <f t="shared" si="2"/>
        <v>436984.65</v>
      </c>
      <c r="J17" s="15">
        <v>436382.98</v>
      </c>
      <c r="K17" s="16">
        <f t="shared" si="3"/>
        <v>0.9986231324143765</v>
      </c>
    </row>
    <row r="18" spans="1:19">
      <c r="A18" s="12" t="s">
        <v>14</v>
      </c>
      <c r="B18" s="13" t="s">
        <v>15</v>
      </c>
      <c r="C18" s="12" t="s">
        <v>24</v>
      </c>
      <c r="D18" s="13" t="s">
        <v>25</v>
      </c>
      <c r="E18" s="14">
        <v>55</v>
      </c>
      <c r="F18" s="13" t="s">
        <v>19</v>
      </c>
      <c r="G18" s="15">
        <v>0</v>
      </c>
      <c r="H18" s="15">
        <v>17041.71</v>
      </c>
      <c r="I18" s="15">
        <f t="shared" si="2"/>
        <v>17041.71</v>
      </c>
      <c r="J18" s="15">
        <v>16597.71</v>
      </c>
      <c r="K18" s="16">
        <f t="shared" si="3"/>
        <v>0.97394627651802546</v>
      </c>
    </row>
    <row r="19" spans="1:19">
      <c r="A19" s="12" t="s">
        <v>14</v>
      </c>
      <c r="B19" s="13" t="s">
        <v>15</v>
      </c>
      <c r="C19" s="12" t="s">
        <v>24</v>
      </c>
      <c r="D19" s="13" t="s">
        <v>25</v>
      </c>
      <c r="E19" s="14">
        <v>56</v>
      </c>
      <c r="F19" s="13" t="s">
        <v>20</v>
      </c>
      <c r="G19" s="15">
        <v>0</v>
      </c>
      <c r="H19" s="15">
        <v>0</v>
      </c>
      <c r="I19" s="15">
        <f t="shared" si="2"/>
        <v>0</v>
      </c>
      <c r="J19" s="15">
        <v>0</v>
      </c>
      <c r="K19" s="16">
        <v>0</v>
      </c>
    </row>
    <row r="20" spans="1:19">
      <c r="A20" s="12" t="s">
        <v>14</v>
      </c>
      <c r="B20" s="13" t="s">
        <v>15</v>
      </c>
      <c r="C20" s="12" t="s">
        <v>24</v>
      </c>
      <c r="D20" s="13" t="s">
        <v>25</v>
      </c>
      <c r="E20" s="14">
        <v>61</v>
      </c>
      <c r="F20" s="13" t="s">
        <v>21</v>
      </c>
      <c r="G20" s="15">
        <v>0</v>
      </c>
      <c r="H20" s="15">
        <v>0</v>
      </c>
      <c r="I20" s="15">
        <f t="shared" si="2"/>
        <v>0</v>
      </c>
      <c r="J20" s="15">
        <v>0</v>
      </c>
      <c r="K20" s="16">
        <v>0</v>
      </c>
    </row>
    <row r="21" spans="1:19">
      <c r="A21" s="17" t="s">
        <v>14</v>
      </c>
      <c r="B21" s="18" t="s">
        <v>15</v>
      </c>
      <c r="C21" s="17" t="s">
        <v>24</v>
      </c>
      <c r="D21" s="18" t="s">
        <v>25</v>
      </c>
      <c r="E21" s="19">
        <v>62</v>
      </c>
      <c r="F21" s="18" t="s">
        <v>22</v>
      </c>
      <c r="G21" s="20">
        <v>0</v>
      </c>
      <c r="H21" s="20">
        <v>0</v>
      </c>
      <c r="I21" s="20">
        <f t="shared" si="2"/>
        <v>0</v>
      </c>
      <c r="J21" s="20">
        <v>0</v>
      </c>
      <c r="K21" s="21">
        <v>0</v>
      </c>
    </row>
    <row r="22" spans="1:19" s="70" customFormat="1" ht="13.8" thickBot="1">
      <c r="A22" s="108"/>
      <c r="B22" s="109"/>
      <c r="C22" s="108"/>
      <c r="D22" s="109"/>
      <c r="E22" s="25"/>
      <c r="F22" s="61" t="s">
        <v>23</v>
      </c>
      <c r="G22" s="26">
        <f>SUM(G16:G21)</f>
        <v>792760</v>
      </c>
      <c r="H22" s="26">
        <f>SUM(H16:H21)</f>
        <v>134075</v>
      </c>
      <c r="I22" s="26">
        <f>SUM(I16:I21)</f>
        <v>926835</v>
      </c>
      <c r="J22" s="26">
        <f>SUM(J16:J21)</f>
        <v>924917.34999999986</v>
      </c>
      <c r="K22" s="27">
        <f t="shared" si="3"/>
        <v>0.99793096937426817</v>
      </c>
      <c r="L22" s="69"/>
      <c r="M22" s="69"/>
      <c r="N22" s="69"/>
      <c r="O22" s="69"/>
      <c r="P22" s="69"/>
      <c r="Q22" s="69"/>
      <c r="R22" s="69"/>
      <c r="S22" s="69"/>
    </row>
    <row r="23" spans="1:19" ht="13.8" thickTop="1">
      <c r="A23" s="22"/>
      <c r="B23" s="23"/>
      <c r="C23" s="22"/>
      <c r="D23" s="23"/>
      <c r="E23" s="24"/>
      <c r="F23" s="23"/>
      <c r="K23" s="29"/>
    </row>
    <row r="24" spans="1:19" s="32" customFormat="1">
      <c r="A24" s="7" t="s">
        <v>14</v>
      </c>
      <c r="B24" s="8" t="s">
        <v>15</v>
      </c>
      <c r="C24" s="7" t="s">
        <v>30</v>
      </c>
      <c r="D24" s="8" t="s">
        <v>28</v>
      </c>
      <c r="E24" s="9">
        <v>51</v>
      </c>
      <c r="F24" s="8" t="s">
        <v>17</v>
      </c>
      <c r="G24" s="10">
        <v>0</v>
      </c>
      <c r="H24" s="10">
        <v>0</v>
      </c>
      <c r="I24" s="10">
        <f t="shared" ref="I24:I29" si="4">SUM(G24:H24)</f>
        <v>0</v>
      </c>
      <c r="J24" s="10">
        <v>0</v>
      </c>
      <c r="K24" s="11">
        <v>0</v>
      </c>
    </row>
    <row r="25" spans="1:19" s="32" customFormat="1">
      <c r="A25" s="12" t="s">
        <v>14</v>
      </c>
      <c r="B25" s="13" t="s">
        <v>15</v>
      </c>
      <c r="C25" s="12" t="s">
        <v>30</v>
      </c>
      <c r="D25" s="13" t="s">
        <v>28</v>
      </c>
      <c r="E25" s="14">
        <v>54</v>
      </c>
      <c r="F25" s="13" t="s">
        <v>18</v>
      </c>
      <c r="G25" s="15">
        <v>0</v>
      </c>
      <c r="H25" s="15">
        <v>0</v>
      </c>
      <c r="I25" s="15">
        <f t="shared" si="4"/>
        <v>0</v>
      </c>
      <c r="J25" s="15">
        <v>0</v>
      </c>
      <c r="K25" s="16">
        <v>0</v>
      </c>
    </row>
    <row r="26" spans="1:19" s="32" customFormat="1">
      <c r="A26" s="12" t="s">
        <v>14</v>
      </c>
      <c r="B26" s="13" t="s">
        <v>15</v>
      </c>
      <c r="C26" s="12" t="s">
        <v>30</v>
      </c>
      <c r="D26" s="13" t="s">
        <v>28</v>
      </c>
      <c r="E26" s="14">
        <v>55</v>
      </c>
      <c r="F26" s="13" t="s">
        <v>19</v>
      </c>
      <c r="G26" s="15">
        <v>0</v>
      </c>
      <c r="H26" s="15">
        <v>0</v>
      </c>
      <c r="I26" s="15">
        <f t="shared" si="4"/>
        <v>0</v>
      </c>
      <c r="J26" s="15">
        <v>0</v>
      </c>
      <c r="K26" s="16">
        <v>0</v>
      </c>
    </row>
    <row r="27" spans="1:19" s="32" customFormat="1">
      <c r="A27" s="12" t="s">
        <v>14</v>
      </c>
      <c r="B27" s="13" t="s">
        <v>15</v>
      </c>
      <c r="C27" s="12" t="s">
        <v>30</v>
      </c>
      <c r="D27" s="13" t="s">
        <v>28</v>
      </c>
      <c r="E27" s="14">
        <v>56</v>
      </c>
      <c r="F27" s="13" t="s">
        <v>20</v>
      </c>
      <c r="G27" s="15">
        <v>0</v>
      </c>
      <c r="H27" s="15">
        <v>0</v>
      </c>
      <c r="I27" s="15">
        <f t="shared" si="4"/>
        <v>0</v>
      </c>
      <c r="J27" s="15">
        <v>0</v>
      </c>
      <c r="K27" s="16">
        <v>0</v>
      </c>
    </row>
    <row r="28" spans="1:19" s="32" customFormat="1">
      <c r="A28" s="12" t="s">
        <v>14</v>
      </c>
      <c r="B28" s="13" t="s">
        <v>15</v>
      </c>
      <c r="C28" s="12" t="s">
        <v>30</v>
      </c>
      <c r="D28" s="13" t="s">
        <v>28</v>
      </c>
      <c r="E28" s="14">
        <v>61</v>
      </c>
      <c r="F28" s="13" t="s">
        <v>21</v>
      </c>
      <c r="G28" s="15">
        <v>0</v>
      </c>
      <c r="H28" s="15">
        <v>0</v>
      </c>
      <c r="I28" s="15">
        <f t="shared" si="4"/>
        <v>0</v>
      </c>
      <c r="J28" s="15">
        <v>0</v>
      </c>
      <c r="K28" s="16">
        <v>0</v>
      </c>
    </row>
    <row r="29" spans="1:19" s="32" customFormat="1">
      <c r="A29" s="17" t="s">
        <v>14</v>
      </c>
      <c r="B29" s="18" t="s">
        <v>15</v>
      </c>
      <c r="C29" s="17" t="s">
        <v>30</v>
      </c>
      <c r="D29" s="18" t="s">
        <v>28</v>
      </c>
      <c r="E29" s="19">
        <v>62</v>
      </c>
      <c r="F29" s="18" t="s">
        <v>22</v>
      </c>
      <c r="G29" s="20">
        <v>0</v>
      </c>
      <c r="H29" s="20">
        <v>0</v>
      </c>
      <c r="I29" s="20">
        <f t="shared" si="4"/>
        <v>0</v>
      </c>
      <c r="J29" s="20">
        <v>0</v>
      </c>
      <c r="K29" s="21">
        <v>0</v>
      </c>
    </row>
    <row r="30" spans="1:19" s="110" customFormat="1" ht="13.8" thickBot="1">
      <c r="A30" s="108"/>
      <c r="B30" s="109"/>
      <c r="C30" s="108"/>
      <c r="D30" s="109"/>
      <c r="E30" s="25"/>
      <c r="F30" s="61" t="s">
        <v>23</v>
      </c>
      <c r="G30" s="26">
        <f>SUM(G24:G29)</f>
        <v>0</v>
      </c>
      <c r="H30" s="26">
        <f>SUM(H24:H29)</f>
        <v>0</v>
      </c>
      <c r="I30" s="26">
        <f>SUM(I24:I29)</f>
        <v>0</v>
      </c>
      <c r="J30" s="26">
        <f>SUM(J24:J29)</f>
        <v>0</v>
      </c>
      <c r="K30" s="27">
        <v>0</v>
      </c>
    </row>
    <row r="31" spans="1:19" s="32" customFormat="1" ht="13.8" thickTop="1">
      <c r="A31" s="33"/>
      <c r="B31" s="30"/>
      <c r="C31" s="56"/>
      <c r="D31" s="44"/>
      <c r="E31" s="57"/>
      <c r="F31" s="44"/>
      <c r="K31" s="31"/>
    </row>
    <row r="32" spans="1:19" s="32" customFormat="1">
      <c r="A32" s="7" t="s">
        <v>14</v>
      </c>
      <c r="B32" s="8" t="s">
        <v>15</v>
      </c>
      <c r="C32" s="7" t="s">
        <v>32</v>
      </c>
      <c r="D32" s="8" t="s">
        <v>29</v>
      </c>
      <c r="E32" s="9">
        <v>51</v>
      </c>
      <c r="F32" s="8" t="s">
        <v>17</v>
      </c>
      <c r="G32" s="10">
        <v>0</v>
      </c>
      <c r="H32" s="10">
        <v>0</v>
      </c>
      <c r="I32" s="10">
        <f t="shared" ref="I32:I37" si="5">SUM(G32:H32)</f>
        <v>0</v>
      </c>
      <c r="J32" s="10">
        <v>0</v>
      </c>
      <c r="K32" s="11">
        <v>0</v>
      </c>
    </row>
    <row r="33" spans="1:11" s="32" customFormat="1">
      <c r="A33" s="12" t="s">
        <v>14</v>
      </c>
      <c r="B33" s="13" t="s">
        <v>15</v>
      </c>
      <c r="C33" s="12" t="s">
        <v>32</v>
      </c>
      <c r="D33" s="13" t="s">
        <v>29</v>
      </c>
      <c r="E33" s="14">
        <v>54</v>
      </c>
      <c r="F33" s="13" t="s">
        <v>18</v>
      </c>
      <c r="G33" s="15">
        <v>0</v>
      </c>
      <c r="H33" s="15">
        <v>0</v>
      </c>
      <c r="I33" s="15">
        <f t="shared" si="5"/>
        <v>0</v>
      </c>
      <c r="J33" s="15">
        <v>0</v>
      </c>
      <c r="K33" s="16">
        <v>0</v>
      </c>
    </row>
    <row r="34" spans="1:11" s="32" customFormat="1">
      <c r="A34" s="12" t="s">
        <v>14</v>
      </c>
      <c r="B34" s="13" t="s">
        <v>15</v>
      </c>
      <c r="C34" s="12" t="s">
        <v>32</v>
      </c>
      <c r="D34" s="13" t="s">
        <v>29</v>
      </c>
      <c r="E34" s="14">
        <v>55</v>
      </c>
      <c r="F34" s="13" t="s">
        <v>19</v>
      </c>
      <c r="G34" s="15">
        <v>0</v>
      </c>
      <c r="H34" s="15">
        <v>0</v>
      </c>
      <c r="I34" s="15">
        <f t="shared" si="5"/>
        <v>0</v>
      </c>
      <c r="J34" s="15">
        <v>0</v>
      </c>
      <c r="K34" s="16">
        <v>0</v>
      </c>
    </row>
    <row r="35" spans="1:11" s="32" customFormat="1">
      <c r="A35" s="12" t="s">
        <v>14</v>
      </c>
      <c r="B35" s="13" t="s">
        <v>15</v>
      </c>
      <c r="C35" s="12" t="s">
        <v>32</v>
      </c>
      <c r="D35" s="13" t="s">
        <v>29</v>
      </c>
      <c r="E35" s="14">
        <v>56</v>
      </c>
      <c r="F35" s="13" t="s">
        <v>20</v>
      </c>
      <c r="G35" s="15">
        <v>0</v>
      </c>
      <c r="H35" s="15">
        <v>0</v>
      </c>
      <c r="I35" s="15">
        <f t="shared" si="5"/>
        <v>0</v>
      </c>
      <c r="J35" s="15">
        <v>0</v>
      </c>
      <c r="K35" s="16">
        <v>0</v>
      </c>
    </row>
    <row r="36" spans="1:11" s="32" customFormat="1">
      <c r="A36" s="12" t="s">
        <v>14</v>
      </c>
      <c r="B36" s="13" t="s">
        <v>15</v>
      </c>
      <c r="C36" s="12" t="s">
        <v>32</v>
      </c>
      <c r="D36" s="13" t="s">
        <v>29</v>
      </c>
      <c r="E36" s="14">
        <v>61</v>
      </c>
      <c r="F36" s="13" t="s">
        <v>21</v>
      </c>
      <c r="G36" s="15">
        <v>0</v>
      </c>
      <c r="H36" s="15">
        <v>0</v>
      </c>
      <c r="I36" s="15">
        <f t="shared" si="5"/>
        <v>0</v>
      </c>
      <c r="J36" s="15">
        <v>0</v>
      </c>
      <c r="K36" s="16">
        <v>0</v>
      </c>
    </row>
    <row r="37" spans="1:11" s="32" customFormat="1">
      <c r="A37" s="17" t="s">
        <v>14</v>
      </c>
      <c r="B37" s="18" t="s">
        <v>15</v>
      </c>
      <c r="C37" s="17" t="s">
        <v>32</v>
      </c>
      <c r="D37" s="18" t="s">
        <v>29</v>
      </c>
      <c r="E37" s="19">
        <v>62</v>
      </c>
      <c r="F37" s="18" t="s">
        <v>22</v>
      </c>
      <c r="G37" s="20">
        <v>0</v>
      </c>
      <c r="H37" s="20">
        <v>0</v>
      </c>
      <c r="I37" s="20">
        <f t="shared" si="5"/>
        <v>0</v>
      </c>
      <c r="J37" s="20">
        <v>0</v>
      </c>
      <c r="K37" s="21">
        <v>0</v>
      </c>
    </row>
    <row r="38" spans="1:11" s="110" customFormat="1" ht="13.8" thickBot="1">
      <c r="A38" s="108"/>
      <c r="B38" s="109"/>
      <c r="C38" s="108"/>
      <c r="D38" s="109"/>
      <c r="E38" s="25"/>
      <c r="F38" s="61" t="s">
        <v>23</v>
      </c>
      <c r="G38" s="26">
        <f>SUM(G32:G37)</f>
        <v>0</v>
      </c>
      <c r="H38" s="26">
        <f>SUM(H32:H37)</f>
        <v>0</v>
      </c>
      <c r="I38" s="26">
        <f>SUM(I32:I37)</f>
        <v>0</v>
      </c>
      <c r="J38" s="26">
        <f>SUM(J32:J37)</f>
        <v>0</v>
      </c>
      <c r="K38" s="27">
        <v>0</v>
      </c>
    </row>
    <row r="39" spans="1:11" s="32" customFormat="1" ht="13.8" thickTop="1">
      <c r="A39" s="33"/>
      <c r="B39" s="30"/>
      <c r="C39" s="58"/>
      <c r="D39" s="44"/>
      <c r="E39" s="57"/>
      <c r="F39" s="44"/>
      <c r="K39" s="31"/>
    </row>
    <row r="40" spans="1:11" s="32" customFormat="1">
      <c r="A40" s="7" t="s">
        <v>14</v>
      </c>
      <c r="B40" s="8" t="s">
        <v>15</v>
      </c>
      <c r="C40" s="7" t="s">
        <v>49</v>
      </c>
      <c r="D40" s="8" t="s">
        <v>50</v>
      </c>
      <c r="E40" s="9">
        <v>51</v>
      </c>
      <c r="F40" s="8" t="s">
        <v>17</v>
      </c>
      <c r="G40" s="10">
        <v>0</v>
      </c>
      <c r="H40" s="10">
        <v>0</v>
      </c>
      <c r="I40" s="10">
        <f t="shared" ref="I40:I45" si="6">SUM(G40:H40)</f>
        <v>0</v>
      </c>
      <c r="J40" s="10">
        <v>0</v>
      </c>
      <c r="K40" s="11">
        <v>0</v>
      </c>
    </row>
    <row r="41" spans="1:11" s="32" customFormat="1">
      <c r="A41" s="12" t="s">
        <v>14</v>
      </c>
      <c r="B41" s="13" t="s">
        <v>15</v>
      </c>
      <c r="C41" s="12" t="s">
        <v>49</v>
      </c>
      <c r="D41" s="13" t="s">
        <v>50</v>
      </c>
      <c r="E41" s="14">
        <v>54</v>
      </c>
      <c r="F41" s="13" t="s">
        <v>18</v>
      </c>
      <c r="G41" s="15">
        <v>0</v>
      </c>
      <c r="H41" s="15">
        <v>0</v>
      </c>
      <c r="I41" s="15">
        <f t="shared" si="6"/>
        <v>0</v>
      </c>
      <c r="J41" s="15">
        <v>0</v>
      </c>
      <c r="K41" s="16">
        <v>0</v>
      </c>
    </row>
    <row r="42" spans="1:11" s="32" customFormat="1">
      <c r="A42" s="12" t="s">
        <v>14</v>
      </c>
      <c r="B42" s="13" t="s">
        <v>15</v>
      </c>
      <c r="C42" s="12" t="s">
        <v>49</v>
      </c>
      <c r="D42" s="13" t="s">
        <v>50</v>
      </c>
      <c r="E42" s="14">
        <v>55</v>
      </c>
      <c r="F42" s="13" t="s">
        <v>19</v>
      </c>
      <c r="G42" s="15">
        <v>0</v>
      </c>
      <c r="H42" s="15">
        <v>0</v>
      </c>
      <c r="I42" s="15">
        <f t="shared" si="6"/>
        <v>0</v>
      </c>
      <c r="J42" s="15">
        <v>0</v>
      </c>
      <c r="K42" s="16">
        <v>0</v>
      </c>
    </row>
    <row r="43" spans="1:11" s="32" customFormat="1">
      <c r="A43" s="12" t="s">
        <v>14</v>
      </c>
      <c r="B43" s="13" t="s">
        <v>15</v>
      </c>
      <c r="C43" s="12" t="s">
        <v>49</v>
      </c>
      <c r="D43" s="13" t="s">
        <v>50</v>
      </c>
      <c r="E43" s="14">
        <v>56</v>
      </c>
      <c r="F43" s="13" t="s">
        <v>20</v>
      </c>
      <c r="G43" s="15">
        <v>0</v>
      </c>
      <c r="H43" s="15">
        <v>0</v>
      </c>
      <c r="I43" s="15">
        <f t="shared" si="6"/>
        <v>0</v>
      </c>
      <c r="J43" s="15">
        <v>0</v>
      </c>
      <c r="K43" s="16">
        <v>0</v>
      </c>
    </row>
    <row r="44" spans="1:11" s="32" customFormat="1">
      <c r="A44" s="12" t="s">
        <v>14</v>
      </c>
      <c r="B44" s="13" t="s">
        <v>15</v>
      </c>
      <c r="C44" s="12" t="s">
        <v>49</v>
      </c>
      <c r="D44" s="13" t="s">
        <v>50</v>
      </c>
      <c r="E44" s="14">
        <v>61</v>
      </c>
      <c r="F44" s="13" t="s">
        <v>21</v>
      </c>
      <c r="G44" s="15">
        <v>0</v>
      </c>
      <c r="H44" s="15">
        <v>0</v>
      </c>
      <c r="I44" s="15">
        <f t="shared" si="6"/>
        <v>0</v>
      </c>
      <c r="J44" s="15">
        <v>0</v>
      </c>
      <c r="K44" s="16">
        <v>0</v>
      </c>
    </row>
    <row r="45" spans="1:11" s="32" customFormat="1">
      <c r="A45" s="17" t="s">
        <v>14</v>
      </c>
      <c r="B45" s="18" t="s">
        <v>15</v>
      </c>
      <c r="C45" s="17" t="s">
        <v>49</v>
      </c>
      <c r="D45" s="18" t="s">
        <v>50</v>
      </c>
      <c r="E45" s="19">
        <v>62</v>
      </c>
      <c r="F45" s="18" t="s">
        <v>22</v>
      </c>
      <c r="G45" s="20">
        <v>0</v>
      </c>
      <c r="H45" s="20">
        <v>0</v>
      </c>
      <c r="I45" s="20">
        <f t="shared" si="6"/>
        <v>0</v>
      </c>
      <c r="J45" s="20">
        <v>0</v>
      </c>
      <c r="K45" s="21">
        <v>0</v>
      </c>
    </row>
    <row r="46" spans="1:11" s="110" customFormat="1" ht="13.8" thickBot="1">
      <c r="A46" s="108"/>
      <c r="B46" s="109"/>
      <c r="C46" s="108"/>
      <c r="D46" s="109"/>
      <c r="E46" s="25"/>
      <c r="F46" s="61" t="s">
        <v>23</v>
      </c>
      <c r="G46" s="26">
        <f>SUM(G40:G45)</f>
        <v>0</v>
      </c>
      <c r="H46" s="26">
        <f>SUM(H40:H45)</f>
        <v>0</v>
      </c>
      <c r="I46" s="26">
        <f>SUM(I40:I45)</f>
        <v>0</v>
      </c>
      <c r="J46" s="26">
        <f>SUM(J40:J45)</f>
        <v>0</v>
      </c>
      <c r="K46" s="27">
        <v>0</v>
      </c>
    </row>
    <row r="47" spans="1:11" ht="13.8" thickTop="1">
      <c r="A47" s="22"/>
      <c r="B47" s="23"/>
      <c r="C47" s="28"/>
      <c r="D47" s="23"/>
      <c r="E47" s="24"/>
      <c r="F47" s="23"/>
      <c r="K47" s="29"/>
    </row>
    <row r="48" spans="1:11">
      <c r="A48" s="34" t="s">
        <v>14</v>
      </c>
      <c r="B48" s="35" t="s">
        <v>15</v>
      </c>
      <c r="C48" s="34"/>
      <c r="D48" s="35" t="s">
        <v>26</v>
      </c>
      <c r="E48" s="76">
        <v>51</v>
      </c>
      <c r="F48" s="35" t="s">
        <v>17</v>
      </c>
      <c r="G48" s="36">
        <f t="shared" ref="G48:J53" si="7">SUM(G8+G16+G24+G32+G40)</f>
        <v>1323065</v>
      </c>
      <c r="H48" s="36">
        <f t="shared" si="7"/>
        <v>-95647.67</v>
      </c>
      <c r="I48" s="36">
        <f t="shared" si="7"/>
        <v>1227417.33</v>
      </c>
      <c r="J48" s="36">
        <f t="shared" si="7"/>
        <v>1223944.1299999999</v>
      </c>
      <c r="K48" s="62">
        <f t="shared" ref="K48:K54" si="8">SUM(J48/I48)</f>
        <v>0.99717031859082506</v>
      </c>
    </row>
    <row r="49" spans="1:19">
      <c r="A49" s="37" t="s">
        <v>14</v>
      </c>
      <c r="B49" s="38" t="s">
        <v>15</v>
      </c>
      <c r="C49" s="37"/>
      <c r="D49" s="38" t="s">
        <v>26</v>
      </c>
      <c r="E49" s="77">
        <v>54</v>
      </c>
      <c r="F49" s="38" t="s">
        <v>18</v>
      </c>
      <c r="G49" s="36">
        <f t="shared" si="7"/>
        <v>301885</v>
      </c>
      <c r="H49" s="36">
        <f t="shared" si="7"/>
        <v>205110.96</v>
      </c>
      <c r="I49" s="36">
        <f t="shared" si="7"/>
        <v>506995.96</v>
      </c>
      <c r="J49" s="36">
        <f t="shared" si="7"/>
        <v>502220.75</v>
      </c>
      <c r="K49" s="48">
        <f t="shared" si="8"/>
        <v>0.99058136479036241</v>
      </c>
    </row>
    <row r="50" spans="1:19">
      <c r="A50" s="37" t="s">
        <v>14</v>
      </c>
      <c r="B50" s="38" t="s">
        <v>15</v>
      </c>
      <c r="C50" s="37"/>
      <c r="D50" s="38" t="s">
        <v>26</v>
      </c>
      <c r="E50" s="77">
        <v>55</v>
      </c>
      <c r="F50" s="38" t="s">
        <v>19</v>
      </c>
      <c r="G50" s="36">
        <f t="shared" si="7"/>
        <v>0</v>
      </c>
      <c r="H50" s="36">
        <f t="shared" si="7"/>
        <v>17041.71</v>
      </c>
      <c r="I50" s="36">
        <f t="shared" si="7"/>
        <v>17041.71</v>
      </c>
      <c r="J50" s="36">
        <f t="shared" si="7"/>
        <v>16597.71</v>
      </c>
      <c r="K50" s="48">
        <f t="shared" si="8"/>
        <v>0.97394627651802546</v>
      </c>
    </row>
    <row r="51" spans="1:19">
      <c r="A51" s="37" t="s">
        <v>14</v>
      </c>
      <c r="B51" s="38" t="s">
        <v>15</v>
      </c>
      <c r="C51" s="37"/>
      <c r="D51" s="38" t="s">
        <v>26</v>
      </c>
      <c r="E51" s="77">
        <v>56</v>
      </c>
      <c r="F51" s="38" t="s">
        <v>20</v>
      </c>
      <c r="G51" s="36">
        <f t="shared" si="7"/>
        <v>0</v>
      </c>
      <c r="H51" s="36">
        <f t="shared" si="7"/>
        <v>6960</v>
      </c>
      <c r="I51" s="36">
        <f t="shared" si="7"/>
        <v>6960</v>
      </c>
      <c r="J51" s="36">
        <f t="shared" si="7"/>
        <v>6960</v>
      </c>
      <c r="K51" s="48">
        <f t="shared" si="8"/>
        <v>1</v>
      </c>
    </row>
    <row r="52" spans="1:19">
      <c r="A52" s="37" t="s">
        <v>14</v>
      </c>
      <c r="B52" s="38" t="s">
        <v>15</v>
      </c>
      <c r="C52" s="37"/>
      <c r="D52" s="38" t="s">
        <v>26</v>
      </c>
      <c r="E52" s="77">
        <v>61</v>
      </c>
      <c r="F52" s="38" t="s">
        <v>21</v>
      </c>
      <c r="G52" s="36">
        <f t="shared" si="7"/>
        <v>0</v>
      </c>
      <c r="H52" s="36">
        <f t="shared" si="7"/>
        <v>1539</v>
      </c>
      <c r="I52" s="36">
        <f t="shared" si="7"/>
        <v>1539</v>
      </c>
      <c r="J52" s="36">
        <f t="shared" si="7"/>
        <v>1375.76</v>
      </c>
      <c r="K52" s="48">
        <f t="shared" si="8"/>
        <v>0.89393112410656272</v>
      </c>
    </row>
    <row r="53" spans="1:19">
      <c r="A53" s="39" t="s">
        <v>14</v>
      </c>
      <c r="B53" s="40" t="s">
        <v>15</v>
      </c>
      <c r="C53" s="39"/>
      <c r="D53" s="40" t="s">
        <v>26</v>
      </c>
      <c r="E53" s="79">
        <v>62</v>
      </c>
      <c r="F53" s="40" t="s">
        <v>22</v>
      </c>
      <c r="G53" s="36">
        <f t="shared" si="7"/>
        <v>0</v>
      </c>
      <c r="H53" s="36">
        <f t="shared" si="7"/>
        <v>0</v>
      </c>
      <c r="I53" s="36">
        <f t="shared" si="7"/>
        <v>0</v>
      </c>
      <c r="J53" s="36">
        <f t="shared" si="7"/>
        <v>0</v>
      </c>
      <c r="K53" s="80">
        <v>0</v>
      </c>
    </row>
    <row r="54" spans="1:19" ht="13.8" thickBot="1">
      <c r="A54" s="41"/>
      <c r="B54" s="42"/>
      <c r="C54" s="41"/>
      <c r="D54" s="42"/>
      <c r="E54" s="81"/>
      <c r="F54" s="82" t="s">
        <v>23</v>
      </c>
      <c r="G54" s="83">
        <f>SUM(G48:G53)</f>
        <v>1624950</v>
      </c>
      <c r="H54" s="83">
        <f>SUM(H48:H53)</f>
        <v>135004</v>
      </c>
      <c r="I54" s="83">
        <f>SUM(I48:I53)</f>
        <v>1759954</v>
      </c>
      <c r="J54" s="83">
        <f>SUM(J48:J53)</f>
        <v>1751098.3499999999</v>
      </c>
      <c r="K54" s="74">
        <f t="shared" si="8"/>
        <v>0.9949682491701487</v>
      </c>
    </row>
    <row r="55" spans="1:19" ht="13.8" thickTop="1">
      <c r="A55" s="22"/>
      <c r="B55" s="23"/>
      <c r="C55" s="22"/>
      <c r="D55" s="23"/>
      <c r="E55" s="24"/>
      <c r="F55" s="23"/>
      <c r="K55" s="29"/>
    </row>
    <row r="56" spans="1:19">
      <c r="A56" s="7" t="s">
        <v>24</v>
      </c>
      <c r="B56" s="8" t="s">
        <v>27</v>
      </c>
      <c r="C56" s="7" t="s">
        <v>14</v>
      </c>
      <c r="D56" s="8" t="s">
        <v>28</v>
      </c>
      <c r="E56" s="9">
        <v>51</v>
      </c>
      <c r="F56" s="8" t="s">
        <v>17</v>
      </c>
      <c r="G56" s="10">
        <v>337760</v>
      </c>
      <c r="H56" s="10">
        <v>-13928.92</v>
      </c>
      <c r="I56" s="10">
        <f t="shared" ref="I56:I61" si="9">SUM(G56:H56)</f>
        <v>323831.08</v>
      </c>
      <c r="J56" s="10">
        <v>323809.98</v>
      </c>
      <c r="K56" s="11">
        <f t="shared" ref="K56:K62" si="10">SUM(J56/I56)</f>
        <v>0.99993484257286225</v>
      </c>
    </row>
    <row r="57" spans="1:19">
      <c r="A57" s="12" t="s">
        <v>24</v>
      </c>
      <c r="B57" s="13" t="s">
        <v>27</v>
      </c>
      <c r="C57" s="12" t="s">
        <v>14</v>
      </c>
      <c r="D57" s="13" t="s">
        <v>28</v>
      </c>
      <c r="E57" s="14">
        <v>54</v>
      </c>
      <c r="F57" s="13" t="s">
        <v>18</v>
      </c>
      <c r="G57" s="15">
        <v>10005</v>
      </c>
      <c r="H57" s="15">
        <v>10867.22</v>
      </c>
      <c r="I57" s="15">
        <f t="shared" si="9"/>
        <v>20872.22</v>
      </c>
      <c r="J57" s="15">
        <v>20387.98</v>
      </c>
      <c r="K57" s="16">
        <f t="shared" si="10"/>
        <v>0.97679978459406802</v>
      </c>
    </row>
    <row r="58" spans="1:19">
      <c r="A58" s="12" t="s">
        <v>24</v>
      </c>
      <c r="B58" s="13" t="s">
        <v>27</v>
      </c>
      <c r="C58" s="12" t="s">
        <v>14</v>
      </c>
      <c r="D58" s="13" t="s">
        <v>28</v>
      </c>
      <c r="E58" s="14">
        <v>55</v>
      </c>
      <c r="F58" s="13" t="s">
        <v>19</v>
      </c>
      <c r="G58" s="15">
        <v>0</v>
      </c>
      <c r="H58" s="15">
        <v>965.7</v>
      </c>
      <c r="I58" s="15">
        <f t="shared" si="9"/>
        <v>965.7</v>
      </c>
      <c r="J58" s="15">
        <v>965.7</v>
      </c>
      <c r="K58" s="16">
        <f t="shared" si="10"/>
        <v>1</v>
      </c>
    </row>
    <row r="59" spans="1:19">
      <c r="A59" s="12" t="s">
        <v>24</v>
      </c>
      <c r="B59" s="13" t="s">
        <v>27</v>
      </c>
      <c r="C59" s="12" t="s">
        <v>14</v>
      </c>
      <c r="D59" s="13" t="s">
        <v>28</v>
      </c>
      <c r="E59" s="14">
        <v>56</v>
      </c>
      <c r="F59" s="13" t="s">
        <v>20</v>
      </c>
      <c r="G59" s="15">
        <v>0</v>
      </c>
      <c r="H59" s="15">
        <v>0</v>
      </c>
      <c r="I59" s="15">
        <f t="shared" si="9"/>
        <v>0</v>
      </c>
      <c r="J59" s="15">
        <v>0</v>
      </c>
      <c r="K59" s="16">
        <v>0</v>
      </c>
    </row>
    <row r="60" spans="1:19">
      <c r="A60" s="12" t="s">
        <v>24</v>
      </c>
      <c r="B60" s="13" t="s">
        <v>27</v>
      </c>
      <c r="C60" s="12" t="s">
        <v>14</v>
      </c>
      <c r="D60" s="13" t="s">
        <v>28</v>
      </c>
      <c r="E60" s="14">
        <v>61</v>
      </c>
      <c r="F60" s="13" t="s">
        <v>21</v>
      </c>
      <c r="G60" s="15">
        <v>0</v>
      </c>
      <c r="H60" s="15">
        <v>0</v>
      </c>
      <c r="I60" s="15">
        <f t="shared" si="9"/>
        <v>0</v>
      </c>
      <c r="J60" s="15">
        <v>0</v>
      </c>
      <c r="K60" s="16">
        <v>0</v>
      </c>
    </row>
    <row r="61" spans="1:19">
      <c r="A61" s="17" t="s">
        <v>24</v>
      </c>
      <c r="B61" s="18" t="s">
        <v>27</v>
      </c>
      <c r="C61" s="17" t="s">
        <v>14</v>
      </c>
      <c r="D61" s="18" t="s">
        <v>28</v>
      </c>
      <c r="E61" s="19">
        <v>62</v>
      </c>
      <c r="F61" s="18" t="s">
        <v>22</v>
      </c>
      <c r="G61" s="20">
        <v>0</v>
      </c>
      <c r="H61" s="20">
        <v>0</v>
      </c>
      <c r="I61" s="20">
        <f t="shared" si="9"/>
        <v>0</v>
      </c>
      <c r="J61" s="20">
        <v>0</v>
      </c>
      <c r="K61" s="21">
        <v>0</v>
      </c>
    </row>
    <row r="62" spans="1:19" s="70" customFormat="1" ht="13.8" thickBot="1">
      <c r="A62" s="108"/>
      <c r="B62" s="109"/>
      <c r="C62" s="108"/>
      <c r="D62" s="109"/>
      <c r="E62" s="25"/>
      <c r="F62" s="61" t="s">
        <v>23</v>
      </c>
      <c r="G62" s="26">
        <f>SUM(G56:G61)</f>
        <v>347765</v>
      </c>
      <c r="H62" s="26">
        <f>SUM(H56:H61)</f>
        <v>-2096.0000000000009</v>
      </c>
      <c r="I62" s="26">
        <f>SUM(I56:I61)</f>
        <v>345669.00000000006</v>
      </c>
      <c r="J62" s="26">
        <f>SUM(J56:J61)</f>
        <v>345163.66</v>
      </c>
      <c r="K62" s="27">
        <f t="shared" si="10"/>
        <v>0.99853808122799537</v>
      </c>
      <c r="L62" s="69"/>
      <c r="M62" s="69"/>
      <c r="N62" s="69"/>
      <c r="O62" s="69"/>
      <c r="P62" s="69"/>
      <c r="Q62" s="69"/>
      <c r="R62" s="69"/>
      <c r="S62" s="69"/>
    </row>
    <row r="63" spans="1:19" ht="13.8" thickTop="1">
      <c r="A63" s="22"/>
      <c r="B63" s="23"/>
      <c r="C63" s="28"/>
      <c r="D63" s="44"/>
      <c r="E63" s="24"/>
      <c r="F63" s="23"/>
      <c r="K63" s="29"/>
    </row>
    <row r="64" spans="1:19">
      <c r="A64" s="7" t="s">
        <v>24</v>
      </c>
      <c r="B64" s="8" t="s">
        <v>27</v>
      </c>
      <c r="C64" s="7" t="s">
        <v>24</v>
      </c>
      <c r="D64" s="8" t="s">
        <v>29</v>
      </c>
      <c r="E64" s="9">
        <v>51</v>
      </c>
      <c r="F64" s="8" t="s">
        <v>17</v>
      </c>
      <c r="G64" s="10">
        <v>553575</v>
      </c>
      <c r="H64" s="10">
        <v>-28499.16</v>
      </c>
      <c r="I64" s="10">
        <f t="shared" ref="I64:I69" si="11">SUM(G64:H64)</f>
        <v>525075.84</v>
      </c>
      <c r="J64" s="10">
        <v>525057.71</v>
      </c>
      <c r="K64" s="11">
        <f t="shared" ref="K64:K70" si="12">SUM(J64/I64)</f>
        <v>0.99996547165453276</v>
      </c>
    </row>
    <row r="65" spans="1:19">
      <c r="A65" s="12" t="s">
        <v>24</v>
      </c>
      <c r="B65" s="13" t="s">
        <v>27</v>
      </c>
      <c r="C65" s="12" t="s">
        <v>24</v>
      </c>
      <c r="D65" s="13" t="s">
        <v>29</v>
      </c>
      <c r="E65" s="14">
        <v>54</v>
      </c>
      <c r="F65" s="13" t="s">
        <v>18</v>
      </c>
      <c r="G65" s="15">
        <v>5010</v>
      </c>
      <c r="H65" s="15">
        <v>30769.16</v>
      </c>
      <c r="I65" s="15">
        <f t="shared" si="11"/>
        <v>35779.160000000003</v>
      </c>
      <c r="J65" s="15">
        <v>34423.4</v>
      </c>
      <c r="K65" s="16">
        <f t="shared" si="12"/>
        <v>0.96210755087598476</v>
      </c>
    </row>
    <row r="66" spans="1:19">
      <c r="A66" s="12" t="s">
        <v>24</v>
      </c>
      <c r="B66" s="13" t="s">
        <v>27</v>
      </c>
      <c r="C66" s="12" t="s">
        <v>24</v>
      </c>
      <c r="D66" s="13" t="s">
        <v>29</v>
      </c>
      <c r="E66" s="14">
        <v>55</v>
      </c>
      <c r="F66" s="13" t="s">
        <v>19</v>
      </c>
      <c r="G66" s="15">
        <v>0</v>
      </c>
      <c r="H66" s="15">
        <v>0</v>
      </c>
      <c r="I66" s="15">
        <f t="shared" si="11"/>
        <v>0</v>
      </c>
      <c r="J66" s="15">
        <v>0</v>
      </c>
      <c r="K66" s="16">
        <v>0</v>
      </c>
    </row>
    <row r="67" spans="1:19">
      <c r="A67" s="12" t="s">
        <v>24</v>
      </c>
      <c r="B67" s="13" t="s">
        <v>27</v>
      </c>
      <c r="C67" s="12" t="s">
        <v>24</v>
      </c>
      <c r="D67" s="13" t="s">
        <v>29</v>
      </c>
      <c r="E67" s="14">
        <v>56</v>
      </c>
      <c r="F67" s="13" t="s">
        <v>20</v>
      </c>
      <c r="G67" s="15">
        <v>0</v>
      </c>
      <c r="H67" s="15">
        <v>0</v>
      </c>
      <c r="I67" s="15">
        <f t="shared" si="11"/>
        <v>0</v>
      </c>
      <c r="J67" s="15">
        <v>0</v>
      </c>
      <c r="K67" s="16">
        <v>0</v>
      </c>
    </row>
    <row r="68" spans="1:19">
      <c r="A68" s="12" t="s">
        <v>24</v>
      </c>
      <c r="B68" s="13" t="s">
        <v>27</v>
      </c>
      <c r="C68" s="12" t="s">
        <v>24</v>
      </c>
      <c r="D68" s="13" t="s">
        <v>29</v>
      </c>
      <c r="E68" s="14">
        <v>61</v>
      </c>
      <c r="F68" s="13" t="s">
        <v>21</v>
      </c>
      <c r="G68" s="15">
        <v>0</v>
      </c>
      <c r="H68" s="15">
        <v>0</v>
      </c>
      <c r="I68" s="15">
        <f t="shared" si="11"/>
        <v>0</v>
      </c>
      <c r="J68" s="15">
        <v>0</v>
      </c>
      <c r="K68" s="16">
        <v>0</v>
      </c>
    </row>
    <row r="69" spans="1:19">
      <c r="A69" s="17" t="s">
        <v>24</v>
      </c>
      <c r="B69" s="18" t="s">
        <v>27</v>
      </c>
      <c r="C69" s="17" t="s">
        <v>24</v>
      </c>
      <c r="D69" s="18" t="s">
        <v>29</v>
      </c>
      <c r="E69" s="19">
        <v>62</v>
      </c>
      <c r="F69" s="18" t="s">
        <v>22</v>
      </c>
      <c r="G69" s="20">
        <v>0</v>
      </c>
      <c r="H69" s="20">
        <v>0</v>
      </c>
      <c r="I69" s="20">
        <f t="shared" si="11"/>
        <v>0</v>
      </c>
      <c r="J69" s="20">
        <v>0</v>
      </c>
      <c r="K69" s="21">
        <v>0</v>
      </c>
    </row>
    <row r="70" spans="1:19" s="70" customFormat="1" ht="13.8" thickBot="1">
      <c r="A70" s="108"/>
      <c r="B70" s="109"/>
      <c r="C70" s="108"/>
      <c r="D70" s="109"/>
      <c r="E70" s="25"/>
      <c r="F70" s="61" t="s">
        <v>23</v>
      </c>
      <c r="G70" s="26">
        <f>SUM(G64:G69)</f>
        <v>558585</v>
      </c>
      <c r="H70" s="26">
        <f>SUM(H64:H69)</f>
        <v>2270</v>
      </c>
      <c r="I70" s="26">
        <f>SUM(I64:I69)</f>
        <v>560855</v>
      </c>
      <c r="J70" s="26">
        <f>SUM(J64:J69)</f>
        <v>559481.11</v>
      </c>
      <c r="K70" s="27">
        <f t="shared" si="12"/>
        <v>0.99755036506761996</v>
      </c>
      <c r="L70" s="69"/>
      <c r="M70" s="69"/>
      <c r="N70" s="69"/>
      <c r="O70" s="69"/>
      <c r="P70" s="69"/>
      <c r="Q70" s="69"/>
      <c r="R70" s="69"/>
      <c r="S70" s="69"/>
    </row>
    <row r="71" spans="1:19" ht="13.8" thickTop="1">
      <c r="A71" s="22"/>
      <c r="B71" s="23"/>
      <c r="C71" s="22"/>
      <c r="D71" s="23"/>
      <c r="E71" s="24"/>
      <c r="F71" s="23"/>
      <c r="G71" s="32"/>
      <c r="H71" s="32"/>
      <c r="I71" s="32"/>
      <c r="J71" s="32"/>
      <c r="K71" s="31"/>
    </row>
    <row r="72" spans="1:19">
      <c r="A72" s="7" t="s">
        <v>24</v>
      </c>
      <c r="B72" s="8" t="s">
        <v>27</v>
      </c>
      <c r="C72" s="7" t="s">
        <v>30</v>
      </c>
      <c r="D72" s="8" t="s">
        <v>31</v>
      </c>
      <c r="E72" s="9">
        <v>51</v>
      </c>
      <c r="F72" s="8" t="s">
        <v>17</v>
      </c>
      <c r="G72" s="10">
        <v>325185</v>
      </c>
      <c r="H72" s="10">
        <v>-33462.239999999998</v>
      </c>
      <c r="I72" s="10">
        <f t="shared" ref="I72:I77" si="13">SUM(G72:H72)</f>
        <v>291722.76</v>
      </c>
      <c r="J72" s="10">
        <v>291423.84999999998</v>
      </c>
      <c r="K72" s="11">
        <f t="shared" ref="K72:K78" si="14">SUM(J72/I72)</f>
        <v>0.99897536277251719</v>
      </c>
    </row>
    <row r="73" spans="1:19">
      <c r="A73" s="12" t="s">
        <v>24</v>
      </c>
      <c r="B73" s="13" t="s">
        <v>27</v>
      </c>
      <c r="C73" s="12" t="s">
        <v>30</v>
      </c>
      <c r="D73" s="13" t="s">
        <v>31</v>
      </c>
      <c r="E73" s="14">
        <v>54</v>
      </c>
      <c r="F73" s="13" t="s">
        <v>18</v>
      </c>
      <c r="G73" s="15">
        <v>4100</v>
      </c>
      <c r="H73" s="15">
        <v>19659.240000000002</v>
      </c>
      <c r="I73" s="15">
        <f t="shared" si="13"/>
        <v>23759.24</v>
      </c>
      <c r="J73" s="15">
        <v>23061.52</v>
      </c>
      <c r="K73" s="16">
        <f t="shared" si="14"/>
        <v>0.97063374080989118</v>
      </c>
    </row>
    <row r="74" spans="1:19">
      <c r="A74" s="12" t="s">
        <v>24</v>
      </c>
      <c r="B74" s="13" t="s">
        <v>27</v>
      </c>
      <c r="C74" s="12" t="s">
        <v>30</v>
      </c>
      <c r="D74" s="13" t="s">
        <v>31</v>
      </c>
      <c r="E74" s="14">
        <v>55</v>
      </c>
      <c r="F74" s="13" t="s">
        <v>19</v>
      </c>
      <c r="G74" s="15">
        <v>0</v>
      </c>
      <c r="H74" s="15">
        <v>0</v>
      </c>
      <c r="I74" s="15">
        <f t="shared" si="13"/>
        <v>0</v>
      </c>
      <c r="J74" s="15">
        <v>0</v>
      </c>
      <c r="K74" s="16">
        <v>0</v>
      </c>
    </row>
    <row r="75" spans="1:19">
      <c r="A75" s="12" t="s">
        <v>24</v>
      </c>
      <c r="B75" s="13" t="s">
        <v>27</v>
      </c>
      <c r="C75" s="12" t="s">
        <v>30</v>
      </c>
      <c r="D75" s="13" t="s">
        <v>31</v>
      </c>
      <c r="E75" s="14">
        <v>56</v>
      </c>
      <c r="F75" s="13" t="s">
        <v>20</v>
      </c>
      <c r="G75" s="15">
        <v>0</v>
      </c>
      <c r="H75" s="15">
        <v>0</v>
      </c>
      <c r="I75" s="15">
        <f t="shared" si="13"/>
        <v>0</v>
      </c>
      <c r="J75" s="15">
        <v>0</v>
      </c>
      <c r="K75" s="16">
        <v>0</v>
      </c>
    </row>
    <row r="76" spans="1:19">
      <c r="A76" s="12" t="s">
        <v>24</v>
      </c>
      <c r="B76" s="13" t="s">
        <v>27</v>
      </c>
      <c r="C76" s="12" t="s">
        <v>30</v>
      </c>
      <c r="D76" s="13" t="s">
        <v>31</v>
      </c>
      <c r="E76" s="14">
        <v>61</v>
      </c>
      <c r="F76" s="13" t="s">
        <v>21</v>
      </c>
      <c r="G76" s="15">
        <v>0</v>
      </c>
      <c r="H76" s="15">
        <v>0</v>
      </c>
      <c r="I76" s="15">
        <f t="shared" si="13"/>
        <v>0</v>
      </c>
      <c r="J76" s="15">
        <v>0</v>
      </c>
      <c r="K76" s="16">
        <v>0</v>
      </c>
    </row>
    <row r="77" spans="1:19">
      <c r="A77" s="17" t="s">
        <v>24</v>
      </c>
      <c r="B77" s="18" t="s">
        <v>27</v>
      </c>
      <c r="C77" s="17" t="s">
        <v>30</v>
      </c>
      <c r="D77" s="18" t="s">
        <v>31</v>
      </c>
      <c r="E77" s="19">
        <v>62</v>
      </c>
      <c r="F77" s="18" t="s">
        <v>22</v>
      </c>
      <c r="G77" s="20">
        <v>0</v>
      </c>
      <c r="H77" s="20">
        <v>0</v>
      </c>
      <c r="I77" s="20">
        <f t="shared" si="13"/>
        <v>0</v>
      </c>
      <c r="J77" s="20">
        <v>0</v>
      </c>
      <c r="K77" s="21">
        <v>0</v>
      </c>
    </row>
    <row r="78" spans="1:19" s="70" customFormat="1" ht="13.8" thickBot="1">
      <c r="A78" s="108"/>
      <c r="B78" s="109"/>
      <c r="C78" s="108"/>
      <c r="D78" s="109"/>
      <c r="E78" s="25"/>
      <c r="F78" s="61" t="s">
        <v>23</v>
      </c>
      <c r="G78" s="26">
        <f>SUM(G72:G77)</f>
        <v>329285</v>
      </c>
      <c r="H78" s="26">
        <f>SUM(H72:H77)</f>
        <v>-13802.999999999996</v>
      </c>
      <c r="I78" s="26">
        <f>SUM(I72:I77)</f>
        <v>315482</v>
      </c>
      <c r="J78" s="26">
        <f>SUM(J72:J77)</f>
        <v>314485.37</v>
      </c>
      <c r="K78" s="27">
        <f t="shared" si="14"/>
        <v>0.9968409291179845</v>
      </c>
      <c r="L78" s="69"/>
      <c r="M78" s="69"/>
      <c r="N78" s="69"/>
      <c r="O78" s="69"/>
      <c r="P78" s="69"/>
      <c r="Q78" s="69"/>
      <c r="R78" s="69"/>
      <c r="S78" s="69"/>
    </row>
    <row r="79" spans="1:19" ht="13.8" thickTop="1">
      <c r="A79" s="22"/>
      <c r="B79" s="23"/>
      <c r="C79" s="28"/>
      <c r="D79" s="23"/>
      <c r="E79" s="24"/>
      <c r="F79" s="23"/>
      <c r="G79" s="32"/>
      <c r="H79" s="32"/>
      <c r="I79" s="32"/>
      <c r="J79" s="32"/>
      <c r="K79" s="31"/>
    </row>
    <row r="80" spans="1:19">
      <c r="A80" s="7" t="s">
        <v>24</v>
      </c>
      <c r="B80" s="8" t="s">
        <v>27</v>
      </c>
      <c r="C80" s="7" t="s">
        <v>32</v>
      </c>
      <c r="D80" s="8" t="s">
        <v>33</v>
      </c>
      <c r="E80" s="9">
        <v>51</v>
      </c>
      <c r="F80" s="8" t="s">
        <v>17</v>
      </c>
      <c r="G80" s="10">
        <v>426625</v>
      </c>
      <c r="H80" s="10">
        <v>-23613.360000000001</v>
      </c>
      <c r="I80" s="10">
        <f t="shared" ref="I80:I85" si="15">SUM(G80:H80)</f>
        <v>403011.64</v>
      </c>
      <c r="J80" s="10">
        <v>402974.33</v>
      </c>
      <c r="K80" s="11">
        <f>SUM(J80/I80)</f>
        <v>0.99990742202880289</v>
      </c>
    </row>
    <row r="81" spans="1:19">
      <c r="A81" s="12" t="s">
        <v>24</v>
      </c>
      <c r="B81" s="13" t="s">
        <v>27</v>
      </c>
      <c r="C81" s="12" t="s">
        <v>32</v>
      </c>
      <c r="D81" s="13" t="s">
        <v>33</v>
      </c>
      <c r="E81" s="14">
        <v>54</v>
      </c>
      <c r="F81" s="13" t="s">
        <v>18</v>
      </c>
      <c r="G81" s="15">
        <v>0</v>
      </c>
      <c r="H81" s="15">
        <v>3903.36</v>
      </c>
      <c r="I81" s="15">
        <f t="shared" si="15"/>
        <v>3903.36</v>
      </c>
      <c r="J81" s="15">
        <v>3903.36</v>
      </c>
      <c r="K81" s="16">
        <f>SUM(J81/I81)</f>
        <v>1</v>
      </c>
    </row>
    <row r="82" spans="1:19">
      <c r="A82" s="12" t="s">
        <v>24</v>
      </c>
      <c r="B82" s="13" t="s">
        <v>27</v>
      </c>
      <c r="C82" s="12" t="s">
        <v>32</v>
      </c>
      <c r="D82" s="13" t="s">
        <v>33</v>
      </c>
      <c r="E82" s="14">
        <v>55</v>
      </c>
      <c r="F82" s="13" t="s">
        <v>19</v>
      </c>
      <c r="G82" s="15">
        <v>0</v>
      </c>
      <c r="H82" s="15">
        <v>0</v>
      </c>
      <c r="I82" s="15">
        <f t="shared" si="15"/>
        <v>0</v>
      </c>
      <c r="J82" s="15">
        <v>0</v>
      </c>
      <c r="K82" s="16">
        <v>0</v>
      </c>
    </row>
    <row r="83" spans="1:19">
      <c r="A83" s="12" t="s">
        <v>24</v>
      </c>
      <c r="B83" s="13" t="s">
        <v>27</v>
      </c>
      <c r="C83" s="12" t="s">
        <v>32</v>
      </c>
      <c r="D83" s="13" t="s">
        <v>33</v>
      </c>
      <c r="E83" s="14">
        <v>56</v>
      </c>
      <c r="F83" s="13" t="s">
        <v>20</v>
      </c>
      <c r="G83" s="15">
        <v>0</v>
      </c>
      <c r="H83" s="15">
        <v>0</v>
      </c>
      <c r="I83" s="15">
        <f t="shared" si="15"/>
        <v>0</v>
      </c>
      <c r="J83" s="15">
        <v>0</v>
      </c>
      <c r="K83" s="16">
        <v>0</v>
      </c>
    </row>
    <row r="84" spans="1:19">
      <c r="A84" s="12" t="s">
        <v>24</v>
      </c>
      <c r="B84" s="13" t="s">
        <v>27</v>
      </c>
      <c r="C84" s="12" t="s">
        <v>32</v>
      </c>
      <c r="D84" s="13" t="s">
        <v>33</v>
      </c>
      <c r="E84" s="14">
        <v>61</v>
      </c>
      <c r="F84" s="13" t="s">
        <v>21</v>
      </c>
      <c r="G84" s="15">
        <v>0</v>
      </c>
      <c r="H84" s="15">
        <v>0</v>
      </c>
      <c r="I84" s="15">
        <f t="shared" si="15"/>
        <v>0</v>
      </c>
      <c r="J84" s="15">
        <v>0</v>
      </c>
      <c r="K84" s="16">
        <v>0</v>
      </c>
    </row>
    <row r="85" spans="1:19">
      <c r="A85" s="17" t="s">
        <v>24</v>
      </c>
      <c r="B85" s="18" t="s">
        <v>27</v>
      </c>
      <c r="C85" s="17" t="s">
        <v>32</v>
      </c>
      <c r="D85" s="18" t="s">
        <v>33</v>
      </c>
      <c r="E85" s="19">
        <v>62</v>
      </c>
      <c r="F85" s="18" t="s">
        <v>22</v>
      </c>
      <c r="G85" s="20">
        <v>0</v>
      </c>
      <c r="H85" s="20">
        <v>0</v>
      </c>
      <c r="I85" s="20">
        <f t="shared" si="15"/>
        <v>0</v>
      </c>
      <c r="J85" s="20">
        <v>0</v>
      </c>
      <c r="K85" s="21">
        <v>0</v>
      </c>
    </row>
    <row r="86" spans="1:19" s="70" customFormat="1" ht="13.8" thickBot="1">
      <c r="A86" s="108"/>
      <c r="B86" s="109"/>
      <c r="C86" s="108"/>
      <c r="D86" s="109"/>
      <c r="E86" s="25"/>
      <c r="F86" s="61" t="s">
        <v>23</v>
      </c>
      <c r="G86" s="26">
        <f>SUM(G80:G85)</f>
        <v>426625</v>
      </c>
      <c r="H86" s="26">
        <f>SUM(H80:H85)</f>
        <v>-19710</v>
      </c>
      <c r="I86" s="26">
        <f>SUM(I80:I85)</f>
        <v>406915</v>
      </c>
      <c r="J86" s="26">
        <f>SUM(J80:J85)</f>
        <v>406877.69</v>
      </c>
      <c r="K86" s="27">
        <f>SUM(J86/I86)</f>
        <v>0.99990831008933068</v>
      </c>
      <c r="L86" s="69"/>
      <c r="M86" s="69"/>
      <c r="N86" s="69"/>
      <c r="O86" s="69"/>
      <c r="P86" s="69"/>
      <c r="Q86" s="69"/>
      <c r="R86" s="69"/>
      <c r="S86" s="69"/>
    </row>
    <row r="87" spans="1:19" ht="13.8" thickTop="1">
      <c r="A87" s="22"/>
      <c r="B87" s="23"/>
      <c r="C87" s="22"/>
      <c r="D87" s="23"/>
      <c r="E87" s="24"/>
      <c r="F87" s="23"/>
      <c r="K87" s="29"/>
    </row>
    <row r="88" spans="1:19">
      <c r="A88" s="34" t="s">
        <v>24</v>
      </c>
      <c r="B88" s="35" t="s">
        <v>27</v>
      </c>
      <c r="C88" s="34"/>
      <c r="D88" s="35" t="s">
        <v>26</v>
      </c>
      <c r="E88" s="76">
        <v>51</v>
      </c>
      <c r="F88" s="35" t="s">
        <v>17</v>
      </c>
      <c r="G88" s="36">
        <f t="shared" ref="G88:J93" si="16">SUM(+G56+G64+G72+G80)</f>
        <v>1643145</v>
      </c>
      <c r="H88" s="36">
        <f t="shared" si="16"/>
        <v>-99503.680000000008</v>
      </c>
      <c r="I88" s="36">
        <f t="shared" si="16"/>
        <v>1543641.3199999998</v>
      </c>
      <c r="J88" s="36">
        <f t="shared" si="16"/>
        <v>1543265.87</v>
      </c>
      <c r="K88" s="62">
        <f t="shared" ref="K88:K94" si="17">SUM(J88/I88)</f>
        <v>0.99975677639932592</v>
      </c>
      <c r="L88" s="63"/>
    </row>
    <row r="89" spans="1:19">
      <c r="A89" s="37" t="s">
        <v>24</v>
      </c>
      <c r="B89" s="38" t="s">
        <v>27</v>
      </c>
      <c r="C89" s="37"/>
      <c r="D89" s="38" t="s">
        <v>26</v>
      </c>
      <c r="E89" s="77">
        <v>54</v>
      </c>
      <c r="F89" s="38" t="s">
        <v>18</v>
      </c>
      <c r="G89" s="36">
        <f t="shared" si="16"/>
        <v>19115</v>
      </c>
      <c r="H89" s="36">
        <f t="shared" si="16"/>
        <v>65198.979999999996</v>
      </c>
      <c r="I89" s="36">
        <f t="shared" si="16"/>
        <v>84313.98000000001</v>
      </c>
      <c r="J89" s="36">
        <f t="shared" si="16"/>
        <v>81776.260000000009</v>
      </c>
      <c r="K89" s="48">
        <f t="shared" si="17"/>
        <v>0.96990155132043343</v>
      </c>
      <c r="L89" s="63"/>
    </row>
    <row r="90" spans="1:19">
      <c r="A90" s="37" t="s">
        <v>24</v>
      </c>
      <c r="B90" s="38" t="s">
        <v>27</v>
      </c>
      <c r="C90" s="37"/>
      <c r="D90" s="38" t="s">
        <v>26</v>
      </c>
      <c r="E90" s="77">
        <v>55</v>
      </c>
      <c r="F90" s="38" t="s">
        <v>19</v>
      </c>
      <c r="G90" s="36">
        <f t="shared" si="16"/>
        <v>0</v>
      </c>
      <c r="H90" s="36">
        <f t="shared" si="16"/>
        <v>965.7</v>
      </c>
      <c r="I90" s="36">
        <f t="shared" si="16"/>
        <v>965.7</v>
      </c>
      <c r="J90" s="36">
        <f t="shared" si="16"/>
        <v>965.7</v>
      </c>
      <c r="K90" s="48">
        <f t="shared" si="17"/>
        <v>1</v>
      </c>
      <c r="L90" s="63"/>
    </row>
    <row r="91" spans="1:19">
      <c r="A91" s="37" t="s">
        <v>24</v>
      </c>
      <c r="B91" s="38" t="s">
        <v>27</v>
      </c>
      <c r="C91" s="37"/>
      <c r="D91" s="38" t="s">
        <v>26</v>
      </c>
      <c r="E91" s="77">
        <v>56</v>
      </c>
      <c r="F91" s="38" t="s">
        <v>20</v>
      </c>
      <c r="G91" s="36">
        <f t="shared" si="16"/>
        <v>0</v>
      </c>
      <c r="H91" s="36">
        <f t="shared" si="16"/>
        <v>0</v>
      </c>
      <c r="I91" s="36">
        <f t="shared" si="16"/>
        <v>0</v>
      </c>
      <c r="J91" s="36">
        <f t="shared" si="16"/>
        <v>0</v>
      </c>
      <c r="K91" s="48">
        <v>0</v>
      </c>
      <c r="L91" s="63"/>
    </row>
    <row r="92" spans="1:19">
      <c r="A92" s="37" t="s">
        <v>24</v>
      </c>
      <c r="B92" s="38" t="s">
        <v>27</v>
      </c>
      <c r="C92" s="37"/>
      <c r="D92" s="38" t="s">
        <v>26</v>
      </c>
      <c r="E92" s="77">
        <v>61</v>
      </c>
      <c r="F92" s="38" t="s">
        <v>21</v>
      </c>
      <c r="G92" s="36">
        <f t="shared" si="16"/>
        <v>0</v>
      </c>
      <c r="H92" s="36">
        <f t="shared" si="16"/>
        <v>0</v>
      </c>
      <c r="I92" s="36">
        <f t="shared" si="16"/>
        <v>0</v>
      </c>
      <c r="J92" s="36">
        <f t="shared" si="16"/>
        <v>0</v>
      </c>
      <c r="K92" s="48">
        <v>0</v>
      </c>
      <c r="L92" s="63"/>
    </row>
    <row r="93" spans="1:19">
      <c r="A93" s="39" t="s">
        <v>24</v>
      </c>
      <c r="B93" s="40" t="s">
        <v>27</v>
      </c>
      <c r="C93" s="39"/>
      <c r="D93" s="40" t="s">
        <v>26</v>
      </c>
      <c r="E93" s="79">
        <v>62</v>
      </c>
      <c r="F93" s="40" t="s">
        <v>22</v>
      </c>
      <c r="G93" s="36">
        <f t="shared" si="16"/>
        <v>0</v>
      </c>
      <c r="H93" s="36">
        <f t="shared" si="16"/>
        <v>0</v>
      </c>
      <c r="I93" s="36">
        <f t="shared" si="16"/>
        <v>0</v>
      </c>
      <c r="J93" s="36">
        <f t="shared" si="16"/>
        <v>0</v>
      </c>
      <c r="K93" s="80">
        <v>0</v>
      </c>
      <c r="L93" s="63"/>
    </row>
    <row r="94" spans="1:19" s="70" customFormat="1" ht="13.8" thickBot="1">
      <c r="A94" s="49"/>
      <c r="B94" s="50"/>
      <c r="C94" s="49"/>
      <c r="D94" s="50"/>
      <c r="E94" s="43"/>
      <c r="F94" s="82" t="s">
        <v>23</v>
      </c>
      <c r="G94" s="83">
        <f>SUM(G88:G93)</f>
        <v>1662260</v>
      </c>
      <c r="H94" s="83">
        <f>SUM(H88:H93)</f>
        <v>-33339.000000000015</v>
      </c>
      <c r="I94" s="83">
        <f>SUM(I88:I93)</f>
        <v>1628920.9999999998</v>
      </c>
      <c r="J94" s="83">
        <f>SUM(J88:J93)</f>
        <v>1626007.83</v>
      </c>
      <c r="K94" s="51">
        <f t="shared" si="17"/>
        <v>0.99821159528301273</v>
      </c>
      <c r="L94" s="72"/>
      <c r="M94" s="69"/>
      <c r="N94" s="69"/>
      <c r="O94" s="69"/>
      <c r="P94" s="69"/>
      <c r="Q94" s="69"/>
      <c r="R94" s="69"/>
      <c r="S94" s="69"/>
    </row>
    <row r="95" spans="1:19" s="69" customFormat="1" ht="13.8" thickTop="1">
      <c r="A95" s="111"/>
      <c r="B95" s="112"/>
      <c r="C95" s="111"/>
      <c r="D95" s="112"/>
      <c r="E95" s="113"/>
      <c r="F95" s="115"/>
      <c r="G95" s="116"/>
      <c r="H95" s="116"/>
      <c r="I95" s="116"/>
      <c r="J95" s="116"/>
      <c r="K95" s="117"/>
      <c r="L95" s="72"/>
    </row>
    <row r="96" spans="1:19" s="69" customFormat="1">
      <c r="A96" s="45" t="s">
        <v>30</v>
      </c>
      <c r="B96" s="46" t="s">
        <v>34</v>
      </c>
      <c r="C96" s="45" t="s">
        <v>14</v>
      </c>
      <c r="D96" s="46" t="s">
        <v>35</v>
      </c>
      <c r="E96" s="86">
        <v>51</v>
      </c>
      <c r="F96" s="85" t="s">
        <v>17</v>
      </c>
      <c r="G96" s="15">
        <v>0</v>
      </c>
      <c r="H96" s="15">
        <v>0</v>
      </c>
      <c r="I96" s="15">
        <f t="shared" ref="I96:J98" si="18">SUM(G96:H96)</f>
        <v>0</v>
      </c>
      <c r="J96" s="15">
        <f t="shared" si="18"/>
        <v>0</v>
      </c>
      <c r="K96" s="16">
        <v>0</v>
      </c>
      <c r="L96" s="72"/>
    </row>
    <row r="97" spans="1:19" s="69" customFormat="1">
      <c r="A97" s="45" t="s">
        <v>30</v>
      </c>
      <c r="B97" s="46" t="s">
        <v>34</v>
      </c>
      <c r="C97" s="45" t="s">
        <v>14</v>
      </c>
      <c r="D97" s="46" t="s">
        <v>35</v>
      </c>
      <c r="E97" s="91">
        <v>54</v>
      </c>
      <c r="F97" s="90" t="s">
        <v>18</v>
      </c>
      <c r="G97" s="15">
        <v>0</v>
      </c>
      <c r="H97" s="15">
        <v>0</v>
      </c>
      <c r="I97" s="15">
        <f t="shared" si="18"/>
        <v>0</v>
      </c>
      <c r="J97" s="15">
        <f t="shared" si="18"/>
        <v>0</v>
      </c>
      <c r="K97" s="16">
        <v>0</v>
      </c>
      <c r="L97" s="72"/>
    </row>
    <row r="98" spans="1:19">
      <c r="A98" s="45" t="s">
        <v>30</v>
      </c>
      <c r="B98" s="46" t="s">
        <v>34</v>
      </c>
      <c r="C98" s="45" t="s">
        <v>14</v>
      </c>
      <c r="D98" s="46" t="s">
        <v>35</v>
      </c>
      <c r="E98" s="91">
        <v>55</v>
      </c>
      <c r="F98" s="90" t="s">
        <v>19</v>
      </c>
      <c r="G98" s="15">
        <v>0</v>
      </c>
      <c r="H98" s="15">
        <v>0</v>
      </c>
      <c r="I98" s="15">
        <f t="shared" si="18"/>
        <v>0</v>
      </c>
      <c r="J98" s="15">
        <f t="shared" si="18"/>
        <v>0</v>
      </c>
      <c r="K98" s="16">
        <v>0</v>
      </c>
    </row>
    <row r="99" spans="1:19">
      <c r="A99" s="45" t="s">
        <v>30</v>
      </c>
      <c r="B99" s="46" t="s">
        <v>34</v>
      </c>
      <c r="C99" s="45" t="s">
        <v>14</v>
      </c>
      <c r="D99" s="46" t="s">
        <v>35</v>
      </c>
      <c r="E99" s="47">
        <v>56</v>
      </c>
      <c r="F99" s="46" t="s">
        <v>20</v>
      </c>
      <c r="G99" s="15">
        <v>194285</v>
      </c>
      <c r="H99" s="15">
        <v>0</v>
      </c>
      <c r="I99" s="15">
        <f>SUM(G99:H99)</f>
        <v>194285</v>
      </c>
      <c r="J99" s="15">
        <v>194285</v>
      </c>
      <c r="K99" s="16">
        <v>0</v>
      </c>
    </row>
    <row r="100" spans="1:19">
      <c r="A100" s="45" t="s">
        <v>30</v>
      </c>
      <c r="B100" s="46" t="s">
        <v>34</v>
      </c>
      <c r="C100" s="45" t="s">
        <v>14</v>
      </c>
      <c r="D100" s="46" t="s">
        <v>35</v>
      </c>
      <c r="E100" s="91">
        <v>61</v>
      </c>
      <c r="F100" s="90" t="s">
        <v>21</v>
      </c>
      <c r="G100" s="15">
        <v>0</v>
      </c>
      <c r="H100" s="15">
        <v>0</v>
      </c>
      <c r="I100" s="15">
        <f>SUM(G100:H100)</f>
        <v>0</v>
      </c>
      <c r="J100" s="15">
        <f>SUM(H100:I100)</f>
        <v>0</v>
      </c>
      <c r="K100" s="16">
        <v>0</v>
      </c>
    </row>
    <row r="101" spans="1:19">
      <c r="A101" s="45" t="s">
        <v>30</v>
      </c>
      <c r="B101" s="46" t="s">
        <v>34</v>
      </c>
      <c r="C101" s="45" t="s">
        <v>14</v>
      </c>
      <c r="D101" s="46" t="s">
        <v>35</v>
      </c>
      <c r="E101" s="96">
        <v>62</v>
      </c>
      <c r="F101" s="95" t="s">
        <v>22</v>
      </c>
      <c r="G101" s="15">
        <v>0</v>
      </c>
      <c r="H101" s="15">
        <v>0</v>
      </c>
      <c r="I101" s="15">
        <f>SUM(G101:H101)</f>
        <v>0</v>
      </c>
      <c r="J101" s="15">
        <f>SUM(H101:I101)</f>
        <v>0</v>
      </c>
      <c r="K101" s="21">
        <v>0</v>
      </c>
    </row>
    <row r="102" spans="1:19" s="70" customFormat="1" ht="13.8" thickBot="1">
      <c r="A102" s="108"/>
      <c r="B102" s="109"/>
      <c r="C102" s="108"/>
      <c r="D102" s="109"/>
      <c r="E102" s="25"/>
      <c r="F102" s="102" t="s">
        <v>23</v>
      </c>
      <c r="G102" s="26">
        <f>SUM(G99)</f>
        <v>194285</v>
      </c>
      <c r="H102" s="26">
        <f>SUM(H99)</f>
        <v>0</v>
      </c>
      <c r="I102" s="26">
        <f>SUM(G102:H102)</f>
        <v>194285</v>
      </c>
      <c r="J102" s="26">
        <f>SUM(J99)</f>
        <v>194285</v>
      </c>
      <c r="K102" s="27">
        <f>SUM(J102/I102)</f>
        <v>1</v>
      </c>
      <c r="L102" s="69"/>
      <c r="M102" s="69"/>
      <c r="N102" s="69"/>
      <c r="O102" s="69"/>
      <c r="P102" s="69"/>
      <c r="Q102" s="69"/>
      <c r="R102" s="69"/>
      <c r="S102" s="69"/>
    </row>
    <row r="103" spans="1:19" ht="13.8" thickTop="1">
      <c r="A103" s="22"/>
      <c r="B103" s="23"/>
      <c r="C103" s="22"/>
      <c r="D103" s="23"/>
      <c r="E103" s="24"/>
      <c r="F103" s="23"/>
      <c r="K103" s="29"/>
    </row>
    <row r="104" spans="1:19">
      <c r="A104" s="45" t="s">
        <v>30</v>
      </c>
      <c r="B104" s="46" t="s">
        <v>34</v>
      </c>
      <c r="C104" s="45" t="s">
        <v>24</v>
      </c>
      <c r="D104" s="46" t="s">
        <v>56</v>
      </c>
      <c r="E104" s="86">
        <v>51</v>
      </c>
      <c r="F104" s="85" t="s">
        <v>17</v>
      </c>
      <c r="G104" s="15">
        <v>0</v>
      </c>
      <c r="H104" s="15">
        <v>0</v>
      </c>
      <c r="I104" s="15">
        <f t="shared" ref="I104:J106" si="19">SUM(G104:H104)</f>
        <v>0</v>
      </c>
      <c r="J104" s="15">
        <f t="shared" si="19"/>
        <v>0</v>
      </c>
      <c r="K104" s="16">
        <v>0</v>
      </c>
    </row>
    <row r="105" spans="1:19" s="70" customFormat="1">
      <c r="A105" s="45" t="s">
        <v>30</v>
      </c>
      <c r="B105" s="46" t="s">
        <v>34</v>
      </c>
      <c r="C105" s="45" t="s">
        <v>24</v>
      </c>
      <c r="D105" s="46" t="s">
        <v>56</v>
      </c>
      <c r="E105" s="91">
        <v>54</v>
      </c>
      <c r="F105" s="90" t="s">
        <v>18</v>
      </c>
      <c r="G105" s="15">
        <v>0</v>
      </c>
      <c r="H105" s="15">
        <v>0</v>
      </c>
      <c r="I105" s="15">
        <f t="shared" si="19"/>
        <v>0</v>
      </c>
      <c r="J105" s="15">
        <f t="shared" si="19"/>
        <v>0</v>
      </c>
      <c r="K105" s="16">
        <v>0</v>
      </c>
      <c r="L105" s="69"/>
      <c r="M105" s="69"/>
      <c r="N105" s="69"/>
      <c r="O105" s="69"/>
      <c r="P105" s="69"/>
      <c r="Q105" s="69"/>
      <c r="R105" s="69"/>
      <c r="S105" s="69"/>
    </row>
    <row r="106" spans="1:19">
      <c r="A106" s="45" t="s">
        <v>30</v>
      </c>
      <c r="B106" s="46" t="s">
        <v>34</v>
      </c>
      <c r="C106" s="45" t="s">
        <v>24</v>
      </c>
      <c r="D106" s="46" t="s">
        <v>56</v>
      </c>
      <c r="E106" s="91">
        <v>55</v>
      </c>
      <c r="F106" s="90" t="s">
        <v>19</v>
      </c>
      <c r="G106" s="15">
        <v>0</v>
      </c>
      <c r="H106" s="15">
        <v>0</v>
      </c>
      <c r="I106" s="15">
        <f t="shared" si="19"/>
        <v>0</v>
      </c>
      <c r="J106" s="15">
        <f t="shared" si="19"/>
        <v>0</v>
      </c>
      <c r="K106" s="16">
        <v>0</v>
      </c>
    </row>
    <row r="107" spans="1:19">
      <c r="A107" s="45" t="s">
        <v>30</v>
      </c>
      <c r="B107" s="46" t="s">
        <v>34</v>
      </c>
      <c r="C107" s="45" t="s">
        <v>24</v>
      </c>
      <c r="D107" s="46" t="s">
        <v>56</v>
      </c>
      <c r="E107" s="47">
        <v>56</v>
      </c>
      <c r="F107" s="46" t="s">
        <v>20</v>
      </c>
      <c r="G107" s="15">
        <v>1500000</v>
      </c>
      <c r="H107" s="15">
        <v>161465</v>
      </c>
      <c r="I107" s="15">
        <f>SUM(G107:H107)</f>
        <v>1661465</v>
      </c>
      <c r="J107" s="15">
        <v>1575710.18</v>
      </c>
      <c r="K107" s="16">
        <v>0</v>
      </c>
    </row>
    <row r="108" spans="1:19" s="70" customFormat="1">
      <c r="A108" s="45" t="s">
        <v>30</v>
      </c>
      <c r="B108" s="46" t="s">
        <v>34</v>
      </c>
      <c r="C108" s="45" t="s">
        <v>24</v>
      </c>
      <c r="D108" s="46" t="s">
        <v>56</v>
      </c>
      <c r="E108" s="91">
        <v>61</v>
      </c>
      <c r="F108" s="90" t="s">
        <v>21</v>
      </c>
      <c r="G108" s="15">
        <v>0</v>
      </c>
      <c r="H108" s="15">
        <v>0</v>
      </c>
      <c r="I108" s="15">
        <f>SUM(G108:H108)</f>
        <v>0</v>
      </c>
      <c r="J108" s="15">
        <f>SUM(H108:I108)</f>
        <v>0</v>
      </c>
      <c r="K108" s="16">
        <v>0</v>
      </c>
      <c r="L108" s="69"/>
      <c r="M108" s="69"/>
      <c r="N108" s="69"/>
      <c r="O108" s="69"/>
      <c r="P108" s="69"/>
      <c r="Q108" s="69"/>
      <c r="R108" s="69"/>
      <c r="S108" s="69"/>
    </row>
    <row r="109" spans="1:19">
      <c r="A109" s="45" t="s">
        <v>30</v>
      </c>
      <c r="B109" s="46" t="s">
        <v>34</v>
      </c>
      <c r="C109" s="45" t="s">
        <v>24</v>
      </c>
      <c r="D109" s="46" t="s">
        <v>56</v>
      </c>
      <c r="E109" s="96">
        <v>62</v>
      </c>
      <c r="F109" s="95" t="s">
        <v>22</v>
      </c>
      <c r="G109" s="15">
        <v>0</v>
      </c>
      <c r="H109" s="15">
        <v>0</v>
      </c>
      <c r="I109" s="15">
        <f>SUM(G109:H109)</f>
        <v>0</v>
      </c>
      <c r="J109" s="15">
        <f>SUM(H109:I109)</f>
        <v>0</v>
      </c>
      <c r="K109" s="21">
        <v>0</v>
      </c>
    </row>
    <row r="110" spans="1:19" ht="13.8" thickBot="1">
      <c r="A110" s="108"/>
      <c r="B110" s="109"/>
      <c r="C110" s="108"/>
      <c r="D110" s="109"/>
      <c r="E110" s="25"/>
      <c r="F110" s="102" t="s">
        <v>23</v>
      </c>
      <c r="G110" s="26">
        <f>SUM(G107)</f>
        <v>1500000</v>
      </c>
      <c r="H110" s="26">
        <f>SUM(H107)</f>
        <v>161465</v>
      </c>
      <c r="I110" s="26">
        <f>SUM(G110:H110)</f>
        <v>1661465</v>
      </c>
      <c r="J110" s="26">
        <f>SUM(J107)</f>
        <v>1575710.18</v>
      </c>
      <c r="K110" s="27">
        <f>SUM(J110/I110)</f>
        <v>0.94838602077082568</v>
      </c>
    </row>
    <row r="111" spans="1:19" ht="13.8" thickTop="1">
      <c r="A111" s="22"/>
      <c r="B111" s="23"/>
      <c r="C111" s="22"/>
      <c r="D111" s="23"/>
      <c r="E111" s="24"/>
      <c r="F111" s="23"/>
      <c r="J111" s="7"/>
      <c r="K111" s="8"/>
    </row>
    <row r="112" spans="1:19">
      <c r="A112" s="103" t="s">
        <v>30</v>
      </c>
      <c r="B112" s="104" t="s">
        <v>34</v>
      </c>
      <c r="C112" s="103"/>
      <c r="D112" s="38" t="s">
        <v>26</v>
      </c>
      <c r="E112" s="76">
        <v>51</v>
      </c>
      <c r="F112" s="35" t="s">
        <v>17</v>
      </c>
      <c r="G112" s="78">
        <f t="shared" ref="G112:J115" si="20">SUM(G96+G104)</f>
        <v>0</v>
      </c>
      <c r="H112" s="78">
        <f t="shared" si="20"/>
        <v>0</v>
      </c>
      <c r="I112" s="78">
        <f t="shared" si="20"/>
        <v>0</v>
      </c>
      <c r="J112" s="78">
        <f t="shared" si="20"/>
        <v>0</v>
      </c>
      <c r="K112" s="48">
        <v>0</v>
      </c>
    </row>
    <row r="113" spans="1:19">
      <c r="A113" s="103" t="s">
        <v>30</v>
      </c>
      <c r="B113" s="104" t="s">
        <v>34</v>
      </c>
      <c r="C113" s="103"/>
      <c r="D113" s="38" t="s">
        <v>26</v>
      </c>
      <c r="E113" s="77">
        <v>54</v>
      </c>
      <c r="F113" s="38" t="s">
        <v>18</v>
      </c>
      <c r="G113" s="78">
        <f t="shared" si="20"/>
        <v>0</v>
      </c>
      <c r="H113" s="78">
        <f t="shared" si="20"/>
        <v>0</v>
      </c>
      <c r="I113" s="78">
        <f t="shared" si="20"/>
        <v>0</v>
      </c>
      <c r="J113" s="78">
        <f t="shared" si="20"/>
        <v>0</v>
      </c>
      <c r="K113" s="48">
        <v>0</v>
      </c>
    </row>
    <row r="114" spans="1:19" s="70" customFormat="1">
      <c r="A114" s="103" t="s">
        <v>30</v>
      </c>
      <c r="B114" s="104" t="s">
        <v>34</v>
      </c>
      <c r="C114" s="103"/>
      <c r="D114" s="38" t="s">
        <v>26</v>
      </c>
      <c r="E114" s="77">
        <v>55</v>
      </c>
      <c r="F114" s="38" t="s">
        <v>19</v>
      </c>
      <c r="G114" s="78">
        <f t="shared" si="20"/>
        <v>0</v>
      </c>
      <c r="H114" s="78">
        <f t="shared" si="20"/>
        <v>0</v>
      </c>
      <c r="I114" s="78">
        <f t="shared" si="20"/>
        <v>0</v>
      </c>
      <c r="J114" s="78">
        <f t="shared" si="20"/>
        <v>0</v>
      </c>
      <c r="K114" s="48">
        <v>0</v>
      </c>
      <c r="L114" s="69"/>
      <c r="M114" s="69"/>
      <c r="N114" s="69"/>
      <c r="O114" s="69"/>
      <c r="P114" s="69"/>
      <c r="Q114" s="69"/>
      <c r="R114" s="69"/>
      <c r="S114" s="69"/>
    </row>
    <row r="115" spans="1:19">
      <c r="A115" s="103" t="s">
        <v>30</v>
      </c>
      <c r="B115" s="104" t="s">
        <v>34</v>
      </c>
      <c r="C115" s="103"/>
      <c r="D115" s="38" t="s">
        <v>26</v>
      </c>
      <c r="E115" s="105">
        <v>56</v>
      </c>
      <c r="F115" s="104" t="s">
        <v>20</v>
      </c>
      <c r="G115" s="78">
        <f t="shared" si="20"/>
        <v>1694285</v>
      </c>
      <c r="H115" s="78">
        <f t="shared" si="20"/>
        <v>161465</v>
      </c>
      <c r="I115" s="78">
        <f t="shared" si="20"/>
        <v>1855750</v>
      </c>
      <c r="J115" s="78">
        <f t="shared" si="20"/>
        <v>1769995.18</v>
      </c>
      <c r="K115" s="48">
        <f>SUM(J115/I115)</f>
        <v>0.95378966994476622</v>
      </c>
    </row>
    <row r="116" spans="1:19">
      <c r="A116" s="103" t="s">
        <v>30</v>
      </c>
      <c r="B116" s="104" t="s">
        <v>34</v>
      </c>
      <c r="C116" s="103"/>
      <c r="D116" s="38" t="s">
        <v>26</v>
      </c>
      <c r="E116" s="77">
        <v>61</v>
      </c>
      <c r="F116" s="38" t="s">
        <v>21</v>
      </c>
      <c r="G116" s="78">
        <f t="shared" ref="G116:J117" si="21">SUM(G100+G108)</f>
        <v>0</v>
      </c>
      <c r="H116" s="78">
        <f t="shared" si="21"/>
        <v>0</v>
      </c>
      <c r="I116" s="78">
        <f t="shared" si="21"/>
        <v>0</v>
      </c>
      <c r="J116" s="78">
        <f t="shared" si="21"/>
        <v>0</v>
      </c>
      <c r="K116" s="48">
        <v>0</v>
      </c>
    </row>
    <row r="117" spans="1:19">
      <c r="A117" s="103" t="s">
        <v>30</v>
      </c>
      <c r="B117" s="104" t="s">
        <v>34</v>
      </c>
      <c r="C117" s="103"/>
      <c r="D117" s="38" t="s">
        <v>26</v>
      </c>
      <c r="E117" s="79">
        <v>62</v>
      </c>
      <c r="F117" s="40" t="s">
        <v>22</v>
      </c>
      <c r="G117" s="78">
        <f t="shared" si="21"/>
        <v>0</v>
      </c>
      <c r="H117" s="78">
        <f t="shared" si="21"/>
        <v>0</v>
      </c>
      <c r="I117" s="78">
        <f t="shared" si="21"/>
        <v>0</v>
      </c>
      <c r="J117" s="78">
        <f t="shared" si="21"/>
        <v>0</v>
      </c>
      <c r="K117" s="80">
        <v>0</v>
      </c>
    </row>
    <row r="118" spans="1:19" ht="13.8" thickBot="1">
      <c r="A118" s="49"/>
      <c r="B118" s="50"/>
      <c r="C118" s="49"/>
      <c r="D118" s="50"/>
      <c r="E118" s="43"/>
      <c r="F118" s="106" t="s">
        <v>23</v>
      </c>
      <c r="G118" s="83">
        <f>SUM(G115)</f>
        <v>1694285</v>
      </c>
      <c r="H118" s="83">
        <f>SUM(H115)</f>
        <v>161465</v>
      </c>
      <c r="I118" s="83">
        <f>SUM(G118:H118)</f>
        <v>1855750</v>
      </c>
      <c r="J118" s="83">
        <f>SUM(J115)</f>
        <v>1769995.18</v>
      </c>
      <c r="K118" s="51">
        <f>SUM(J118/I118)</f>
        <v>0.95378966994476622</v>
      </c>
    </row>
    <row r="119" spans="1:19" ht="13.8" thickTop="1">
      <c r="A119" s="22"/>
      <c r="B119" s="23"/>
      <c r="C119" s="22"/>
      <c r="D119" s="23"/>
      <c r="E119" s="24"/>
      <c r="F119" s="23"/>
      <c r="J119" s="12"/>
      <c r="K119" s="13"/>
    </row>
    <row r="120" spans="1:19" s="70" customFormat="1">
      <c r="A120" s="7" t="s">
        <v>32</v>
      </c>
      <c r="B120" s="8" t="s">
        <v>36</v>
      </c>
      <c r="C120" s="7" t="s">
        <v>14</v>
      </c>
      <c r="D120" s="8" t="s">
        <v>37</v>
      </c>
      <c r="E120" s="9">
        <v>51</v>
      </c>
      <c r="F120" s="8" t="s">
        <v>17</v>
      </c>
      <c r="G120" s="10">
        <v>97365</v>
      </c>
      <c r="H120" s="10">
        <v>-13885.23</v>
      </c>
      <c r="I120" s="10">
        <f t="shared" ref="I120:I125" si="22">SUM(G120:H120)</f>
        <v>83479.77</v>
      </c>
      <c r="J120" s="10">
        <v>83437.37</v>
      </c>
      <c r="K120" s="11">
        <f t="shared" ref="K120:K126" si="23">SUM(J120/I120)</f>
        <v>0.99949209251534821</v>
      </c>
      <c r="L120" s="69"/>
      <c r="M120" s="69"/>
      <c r="N120" s="69"/>
      <c r="O120" s="69"/>
      <c r="P120" s="69"/>
      <c r="Q120" s="69"/>
      <c r="R120" s="69"/>
      <c r="S120" s="69"/>
    </row>
    <row r="121" spans="1:19">
      <c r="A121" s="12" t="s">
        <v>32</v>
      </c>
      <c r="B121" s="13" t="s">
        <v>36</v>
      </c>
      <c r="C121" s="12" t="s">
        <v>14</v>
      </c>
      <c r="D121" s="13" t="s">
        <v>37</v>
      </c>
      <c r="E121" s="14">
        <v>54</v>
      </c>
      <c r="F121" s="13" t="s">
        <v>18</v>
      </c>
      <c r="G121" s="15">
        <v>16980</v>
      </c>
      <c r="H121" s="15">
        <v>12883.95</v>
      </c>
      <c r="I121" s="15">
        <f t="shared" si="22"/>
        <v>29863.95</v>
      </c>
      <c r="J121" s="15">
        <v>29261.17</v>
      </c>
      <c r="K121" s="16">
        <f t="shared" si="23"/>
        <v>0.97981579797715967</v>
      </c>
    </row>
    <row r="122" spans="1:19" s="32" customFormat="1">
      <c r="A122" s="12" t="s">
        <v>32</v>
      </c>
      <c r="B122" s="13" t="s">
        <v>36</v>
      </c>
      <c r="C122" s="12" t="s">
        <v>14</v>
      </c>
      <c r="D122" s="13" t="s">
        <v>37</v>
      </c>
      <c r="E122" s="14">
        <v>55</v>
      </c>
      <c r="F122" s="13" t="s">
        <v>19</v>
      </c>
      <c r="G122" s="15">
        <v>1000</v>
      </c>
      <c r="H122" s="15">
        <v>-953.72</v>
      </c>
      <c r="I122" s="15">
        <f t="shared" si="22"/>
        <v>46.279999999999973</v>
      </c>
      <c r="J122" s="15">
        <v>46.28</v>
      </c>
      <c r="K122" s="16">
        <f t="shared" si="23"/>
        <v>1.0000000000000007</v>
      </c>
    </row>
    <row r="123" spans="1:19" s="32" customFormat="1">
      <c r="A123" s="12" t="s">
        <v>32</v>
      </c>
      <c r="B123" s="13" t="s">
        <v>36</v>
      </c>
      <c r="C123" s="12" t="s">
        <v>14</v>
      </c>
      <c r="D123" s="13" t="s">
        <v>37</v>
      </c>
      <c r="E123" s="14">
        <v>56</v>
      </c>
      <c r="F123" s="13" t="s">
        <v>20</v>
      </c>
      <c r="G123" s="15">
        <v>0</v>
      </c>
      <c r="H123" s="15">
        <v>0</v>
      </c>
      <c r="I123" s="15">
        <f t="shared" si="22"/>
        <v>0</v>
      </c>
      <c r="J123" s="15">
        <v>0</v>
      </c>
      <c r="K123" s="16">
        <v>0</v>
      </c>
    </row>
    <row r="124" spans="1:19" s="32" customFormat="1">
      <c r="A124" s="12" t="s">
        <v>32</v>
      </c>
      <c r="B124" s="13" t="s">
        <v>36</v>
      </c>
      <c r="C124" s="12" t="s">
        <v>14</v>
      </c>
      <c r="D124" s="13" t="s">
        <v>37</v>
      </c>
      <c r="E124" s="14">
        <v>61</v>
      </c>
      <c r="F124" s="13" t="s">
        <v>21</v>
      </c>
      <c r="G124" s="15">
        <v>1415</v>
      </c>
      <c r="H124" s="15">
        <v>1955</v>
      </c>
      <c r="I124" s="15">
        <f t="shared" si="22"/>
        <v>3370</v>
      </c>
      <c r="J124" s="15">
        <v>3346.81</v>
      </c>
      <c r="K124" s="16">
        <f t="shared" si="23"/>
        <v>0.99311869436201783</v>
      </c>
    </row>
    <row r="125" spans="1:19" s="32" customFormat="1">
      <c r="A125" s="17" t="s">
        <v>32</v>
      </c>
      <c r="B125" s="18" t="s">
        <v>36</v>
      </c>
      <c r="C125" s="17" t="s">
        <v>14</v>
      </c>
      <c r="D125" s="18" t="s">
        <v>37</v>
      </c>
      <c r="E125" s="19">
        <v>62</v>
      </c>
      <c r="F125" s="18" t="s">
        <v>22</v>
      </c>
      <c r="G125" s="20">
        <v>0</v>
      </c>
      <c r="H125" s="20">
        <v>0</v>
      </c>
      <c r="I125" s="20">
        <f t="shared" si="22"/>
        <v>0</v>
      </c>
      <c r="J125" s="20">
        <v>0</v>
      </c>
      <c r="K125" s="21">
        <v>0</v>
      </c>
    </row>
    <row r="126" spans="1:19" s="32" customFormat="1" ht="13.8" thickBot="1">
      <c r="A126" s="108"/>
      <c r="B126" s="109"/>
      <c r="C126" s="108"/>
      <c r="D126" s="109"/>
      <c r="E126" s="25"/>
      <c r="F126" s="61" t="s">
        <v>23</v>
      </c>
      <c r="G126" s="26">
        <f>SUM(G120:G125)</f>
        <v>116760</v>
      </c>
      <c r="H126" s="26">
        <f>SUM(H120:H125)</f>
        <v>1.1368683772161603E-12</v>
      </c>
      <c r="I126" s="26">
        <f>SUM(I120:I125)</f>
        <v>116760</v>
      </c>
      <c r="J126" s="26">
        <f>SUM(J120:J125)</f>
        <v>116091.62999999999</v>
      </c>
      <c r="K126" s="27">
        <f t="shared" si="23"/>
        <v>0.99427569373072966</v>
      </c>
    </row>
    <row r="127" spans="1:19" s="32" customFormat="1" ht="13.8" thickTop="1">
      <c r="A127" s="22"/>
      <c r="B127" s="23"/>
      <c r="C127" s="28"/>
      <c r="D127" s="23"/>
      <c r="E127" s="24"/>
      <c r="F127" s="23"/>
      <c r="G127" s="1"/>
      <c r="H127" s="1"/>
      <c r="I127" s="1"/>
      <c r="J127" s="12"/>
      <c r="K127" s="13"/>
    </row>
    <row r="128" spans="1:19" s="110" customFormat="1">
      <c r="A128" s="7" t="s">
        <v>32</v>
      </c>
      <c r="B128" s="8" t="s">
        <v>36</v>
      </c>
      <c r="C128" s="7" t="s">
        <v>24</v>
      </c>
      <c r="D128" s="8" t="s">
        <v>38</v>
      </c>
      <c r="E128" s="9">
        <v>51</v>
      </c>
      <c r="F128" s="8" t="s">
        <v>17</v>
      </c>
      <c r="G128" s="10">
        <v>0</v>
      </c>
      <c r="H128" s="10">
        <v>29404</v>
      </c>
      <c r="I128" s="10">
        <f t="shared" ref="I128:I133" si="24">SUM(G128:H128)</f>
        <v>29404</v>
      </c>
      <c r="J128" s="10">
        <v>26523.05</v>
      </c>
      <c r="K128" s="11">
        <f t="shared" ref="K128:K134" si="25">SUM(J128/I128)</f>
        <v>0.90202183376411371</v>
      </c>
    </row>
    <row r="129" spans="1:19" s="32" customFormat="1">
      <c r="A129" s="12" t="s">
        <v>32</v>
      </c>
      <c r="B129" s="13" t="s">
        <v>36</v>
      </c>
      <c r="C129" s="12" t="s">
        <v>24</v>
      </c>
      <c r="D129" s="13" t="s">
        <v>38</v>
      </c>
      <c r="E129" s="14">
        <v>54</v>
      </c>
      <c r="F129" s="13" t="s">
        <v>18</v>
      </c>
      <c r="G129" s="15">
        <v>204190</v>
      </c>
      <c r="H129" s="15">
        <v>-107810</v>
      </c>
      <c r="I129" s="15">
        <f t="shared" si="24"/>
        <v>96380</v>
      </c>
      <c r="J129" s="15">
        <v>88910.720000000001</v>
      </c>
      <c r="K129" s="16">
        <f t="shared" si="25"/>
        <v>0.92250176385142146</v>
      </c>
    </row>
    <row r="130" spans="1:19" s="32" customFormat="1">
      <c r="A130" s="12" t="s">
        <v>32</v>
      </c>
      <c r="B130" s="13" t="s">
        <v>36</v>
      </c>
      <c r="C130" s="12" t="s">
        <v>24</v>
      </c>
      <c r="D130" s="13" t="s">
        <v>38</v>
      </c>
      <c r="E130" s="14">
        <v>55</v>
      </c>
      <c r="F130" s="13" t="s">
        <v>19</v>
      </c>
      <c r="G130" s="15">
        <v>0</v>
      </c>
      <c r="H130" s="15">
        <v>416</v>
      </c>
      <c r="I130" s="15">
        <f t="shared" si="24"/>
        <v>416</v>
      </c>
      <c r="J130" s="15">
        <v>415.07</v>
      </c>
      <c r="K130" s="16">
        <f t="shared" si="25"/>
        <v>0.99776442307692303</v>
      </c>
    </row>
    <row r="131" spans="1:19" s="32" customFormat="1">
      <c r="A131" s="12" t="s">
        <v>32</v>
      </c>
      <c r="B131" s="13" t="s">
        <v>36</v>
      </c>
      <c r="C131" s="12" t="s">
        <v>24</v>
      </c>
      <c r="D131" s="13" t="s">
        <v>38</v>
      </c>
      <c r="E131" s="14">
        <v>56</v>
      </c>
      <c r="F131" s="13" t="s">
        <v>20</v>
      </c>
      <c r="G131" s="15">
        <v>0</v>
      </c>
      <c r="H131" s="15">
        <v>0</v>
      </c>
      <c r="I131" s="15">
        <f t="shared" si="24"/>
        <v>0</v>
      </c>
      <c r="J131" s="15">
        <v>0</v>
      </c>
      <c r="K131" s="16">
        <v>0</v>
      </c>
    </row>
    <row r="132" spans="1:19" s="32" customFormat="1">
      <c r="A132" s="12" t="s">
        <v>32</v>
      </c>
      <c r="B132" s="13" t="s">
        <v>36</v>
      </c>
      <c r="C132" s="12" t="s">
        <v>24</v>
      </c>
      <c r="D132" s="13" t="s">
        <v>38</v>
      </c>
      <c r="E132" s="14">
        <v>61</v>
      </c>
      <c r="F132" s="13" t="s">
        <v>21</v>
      </c>
      <c r="G132" s="15">
        <v>0</v>
      </c>
      <c r="H132" s="15">
        <v>77990</v>
      </c>
      <c r="I132" s="15">
        <f t="shared" si="24"/>
        <v>77990</v>
      </c>
      <c r="J132" s="15">
        <v>74119.149999999994</v>
      </c>
      <c r="K132" s="16">
        <f t="shared" si="25"/>
        <v>0.95036735478907541</v>
      </c>
    </row>
    <row r="133" spans="1:19" s="32" customFormat="1">
      <c r="A133" s="17" t="s">
        <v>32</v>
      </c>
      <c r="B133" s="18" t="s">
        <v>36</v>
      </c>
      <c r="C133" s="17" t="s">
        <v>24</v>
      </c>
      <c r="D133" s="18" t="s">
        <v>38</v>
      </c>
      <c r="E133" s="19">
        <v>62</v>
      </c>
      <c r="F133" s="18" t="s">
        <v>22</v>
      </c>
      <c r="G133" s="20">
        <v>0</v>
      </c>
      <c r="H133" s="20">
        <v>0</v>
      </c>
      <c r="I133" s="20">
        <f t="shared" si="24"/>
        <v>0</v>
      </c>
      <c r="J133" s="20">
        <v>0</v>
      </c>
      <c r="K133" s="21">
        <v>0</v>
      </c>
    </row>
    <row r="134" spans="1:19" s="32" customFormat="1" ht="13.8" thickBot="1">
      <c r="A134" s="108"/>
      <c r="B134" s="109"/>
      <c r="C134" s="108"/>
      <c r="D134" s="109"/>
      <c r="E134" s="25"/>
      <c r="F134" s="61" t="s">
        <v>23</v>
      </c>
      <c r="G134" s="26">
        <f>SUM(G128:G133)</f>
        <v>204190</v>
      </c>
      <c r="H134" s="26">
        <f>SUM(H128:H133)</f>
        <v>0</v>
      </c>
      <c r="I134" s="26">
        <f>SUM(I128:I133)</f>
        <v>204190</v>
      </c>
      <c r="J134" s="26">
        <f>SUM(J128:J133)</f>
        <v>189967.99</v>
      </c>
      <c r="K134" s="27">
        <f t="shared" si="25"/>
        <v>0.93034913560899157</v>
      </c>
    </row>
    <row r="135" spans="1:19" s="32" customFormat="1" ht="13.8" thickTop="1">
      <c r="A135" s="22"/>
      <c r="B135" s="23"/>
      <c r="C135" s="22"/>
      <c r="D135" s="23"/>
      <c r="E135" s="24"/>
      <c r="F135" s="23"/>
      <c r="G135" s="1"/>
      <c r="H135" s="1"/>
      <c r="I135" s="1"/>
      <c r="J135" s="1"/>
      <c r="K135" s="29"/>
    </row>
    <row r="136" spans="1:19" s="70" customFormat="1">
      <c r="A136" s="7" t="s">
        <v>32</v>
      </c>
      <c r="B136" s="8" t="s">
        <v>36</v>
      </c>
      <c r="C136" s="7" t="s">
        <v>30</v>
      </c>
      <c r="D136" s="8" t="s">
        <v>37</v>
      </c>
      <c r="E136" s="9">
        <v>51</v>
      </c>
      <c r="F136" s="8" t="s">
        <v>17</v>
      </c>
      <c r="G136" s="10">
        <v>0</v>
      </c>
      <c r="H136" s="10">
        <v>0</v>
      </c>
      <c r="I136" s="10">
        <f t="shared" ref="I136:I141" si="26">SUM(G136:H136)</f>
        <v>0</v>
      </c>
      <c r="J136" s="10">
        <v>0</v>
      </c>
      <c r="K136" s="11">
        <v>0</v>
      </c>
      <c r="L136" s="69"/>
      <c r="M136" s="69"/>
      <c r="N136" s="69"/>
      <c r="O136" s="69"/>
      <c r="P136" s="69"/>
      <c r="Q136" s="69"/>
      <c r="R136" s="69"/>
      <c r="S136" s="69"/>
    </row>
    <row r="137" spans="1:19">
      <c r="A137" s="12" t="s">
        <v>32</v>
      </c>
      <c r="B137" s="13" t="s">
        <v>36</v>
      </c>
      <c r="C137" s="12" t="s">
        <v>30</v>
      </c>
      <c r="D137" s="13" t="s">
        <v>37</v>
      </c>
      <c r="E137" s="14">
        <v>54</v>
      </c>
      <c r="F137" s="13" t="s">
        <v>18</v>
      </c>
      <c r="G137" s="15">
        <v>0</v>
      </c>
      <c r="H137" s="15">
        <v>0</v>
      </c>
      <c r="I137" s="15">
        <f t="shared" si="26"/>
        <v>0</v>
      </c>
      <c r="J137" s="15">
        <v>0</v>
      </c>
      <c r="K137" s="16">
        <v>0</v>
      </c>
    </row>
    <row r="138" spans="1:19">
      <c r="A138" s="12" t="s">
        <v>32</v>
      </c>
      <c r="B138" s="13" t="s">
        <v>36</v>
      </c>
      <c r="C138" s="12" t="s">
        <v>30</v>
      </c>
      <c r="D138" s="13" t="s">
        <v>37</v>
      </c>
      <c r="E138" s="14">
        <v>55</v>
      </c>
      <c r="F138" s="13" t="s">
        <v>19</v>
      </c>
      <c r="G138" s="15">
        <v>0</v>
      </c>
      <c r="H138" s="15">
        <v>0</v>
      </c>
      <c r="I138" s="15">
        <f t="shared" si="26"/>
        <v>0</v>
      </c>
      <c r="J138" s="15">
        <v>0</v>
      </c>
      <c r="K138" s="16">
        <v>0</v>
      </c>
    </row>
    <row r="139" spans="1:19">
      <c r="A139" s="12" t="s">
        <v>32</v>
      </c>
      <c r="B139" s="13" t="s">
        <v>36</v>
      </c>
      <c r="C139" s="12" t="s">
        <v>30</v>
      </c>
      <c r="D139" s="13" t="s">
        <v>37</v>
      </c>
      <c r="E139" s="14">
        <v>56</v>
      </c>
      <c r="F139" s="13" t="s">
        <v>20</v>
      </c>
      <c r="G139" s="15">
        <v>0</v>
      </c>
      <c r="H139" s="15">
        <v>0</v>
      </c>
      <c r="I139" s="15">
        <f t="shared" si="26"/>
        <v>0</v>
      </c>
      <c r="J139" s="15">
        <v>0</v>
      </c>
      <c r="K139" s="16">
        <v>0</v>
      </c>
    </row>
    <row r="140" spans="1:19">
      <c r="A140" s="12" t="s">
        <v>32</v>
      </c>
      <c r="B140" s="13" t="s">
        <v>36</v>
      </c>
      <c r="C140" s="12" t="s">
        <v>30</v>
      </c>
      <c r="D140" s="13" t="s">
        <v>37</v>
      </c>
      <c r="E140" s="14">
        <v>61</v>
      </c>
      <c r="F140" s="13" t="s">
        <v>21</v>
      </c>
      <c r="G140" s="15">
        <v>0</v>
      </c>
      <c r="H140" s="15">
        <v>0</v>
      </c>
      <c r="I140" s="15">
        <f t="shared" si="26"/>
        <v>0</v>
      </c>
      <c r="J140" s="15">
        <v>0</v>
      </c>
      <c r="K140" s="16">
        <v>0</v>
      </c>
    </row>
    <row r="141" spans="1:19">
      <c r="A141" s="17" t="s">
        <v>32</v>
      </c>
      <c r="B141" s="18" t="s">
        <v>36</v>
      </c>
      <c r="C141" s="17" t="s">
        <v>30</v>
      </c>
      <c r="D141" s="18" t="s">
        <v>37</v>
      </c>
      <c r="E141" s="19">
        <v>62</v>
      </c>
      <c r="F141" s="18" t="s">
        <v>22</v>
      </c>
      <c r="G141" s="20">
        <v>0</v>
      </c>
      <c r="H141" s="20">
        <v>0</v>
      </c>
      <c r="I141" s="20">
        <f t="shared" si="26"/>
        <v>0</v>
      </c>
      <c r="J141" s="20">
        <v>0</v>
      </c>
      <c r="K141" s="21">
        <v>0</v>
      </c>
    </row>
    <row r="142" spans="1:19" ht="13.8" thickBot="1">
      <c r="A142" s="108"/>
      <c r="B142" s="109"/>
      <c r="C142" s="108"/>
      <c r="D142" s="109"/>
      <c r="E142" s="25"/>
      <c r="F142" s="61" t="s">
        <v>23</v>
      </c>
      <c r="G142" s="26">
        <f>SUM(G136:G141)</f>
        <v>0</v>
      </c>
      <c r="H142" s="26">
        <f>SUM(H136:H141)</f>
        <v>0</v>
      </c>
      <c r="I142" s="26">
        <f>SUM(I136:I141)</f>
        <v>0</v>
      </c>
      <c r="J142" s="26">
        <f>SUM(J136:J141)</f>
        <v>0</v>
      </c>
      <c r="K142" s="27">
        <v>0</v>
      </c>
    </row>
    <row r="143" spans="1:19" ht="13.8" thickTop="1">
      <c r="A143" s="22"/>
      <c r="B143" s="23"/>
      <c r="C143" s="28"/>
      <c r="D143" s="23"/>
      <c r="E143" s="24"/>
      <c r="F143" s="23"/>
      <c r="G143" s="32"/>
      <c r="H143" s="32"/>
      <c r="I143" s="32"/>
      <c r="J143" s="32"/>
      <c r="K143" s="31"/>
    </row>
    <row r="144" spans="1:19" s="70" customFormat="1">
      <c r="A144" s="7" t="s">
        <v>32</v>
      </c>
      <c r="B144" s="8" t="s">
        <v>36</v>
      </c>
      <c r="C144" s="7" t="s">
        <v>32</v>
      </c>
      <c r="D144" s="8" t="s">
        <v>38</v>
      </c>
      <c r="E144" s="9">
        <v>51</v>
      </c>
      <c r="F144" s="8" t="s">
        <v>17</v>
      </c>
      <c r="G144" s="10">
        <v>0</v>
      </c>
      <c r="H144" s="10">
        <v>0</v>
      </c>
      <c r="I144" s="10">
        <f t="shared" ref="I144:I149" si="27">SUM(G144:H144)</f>
        <v>0</v>
      </c>
      <c r="J144" s="10">
        <v>0</v>
      </c>
      <c r="K144" s="11">
        <v>0</v>
      </c>
      <c r="L144" s="69"/>
      <c r="M144" s="69"/>
      <c r="N144" s="69"/>
      <c r="O144" s="69"/>
      <c r="P144" s="69"/>
      <c r="Q144" s="69"/>
      <c r="R144" s="69"/>
      <c r="S144" s="69"/>
    </row>
    <row r="145" spans="1:19">
      <c r="A145" s="12" t="s">
        <v>32</v>
      </c>
      <c r="B145" s="13" t="s">
        <v>36</v>
      </c>
      <c r="C145" s="12" t="s">
        <v>32</v>
      </c>
      <c r="D145" s="13" t="s">
        <v>38</v>
      </c>
      <c r="E145" s="14">
        <v>54</v>
      </c>
      <c r="F145" s="13" t="s">
        <v>18</v>
      </c>
      <c r="G145" s="15">
        <v>0</v>
      </c>
      <c r="H145" s="15">
        <v>0</v>
      </c>
      <c r="I145" s="15">
        <f t="shared" si="27"/>
        <v>0</v>
      </c>
      <c r="J145" s="15">
        <v>0</v>
      </c>
      <c r="K145" s="16">
        <v>0</v>
      </c>
    </row>
    <row r="146" spans="1:19">
      <c r="A146" s="12" t="s">
        <v>32</v>
      </c>
      <c r="B146" s="13" t="s">
        <v>36</v>
      </c>
      <c r="C146" s="12" t="s">
        <v>32</v>
      </c>
      <c r="D146" s="13" t="s">
        <v>38</v>
      </c>
      <c r="E146" s="14">
        <v>55</v>
      </c>
      <c r="F146" s="13" t="s">
        <v>19</v>
      </c>
      <c r="G146" s="15">
        <v>0</v>
      </c>
      <c r="H146" s="15">
        <v>0</v>
      </c>
      <c r="I146" s="15">
        <f t="shared" si="27"/>
        <v>0</v>
      </c>
      <c r="J146" s="15">
        <v>0</v>
      </c>
      <c r="K146" s="16">
        <v>0</v>
      </c>
    </row>
    <row r="147" spans="1:19">
      <c r="A147" s="12" t="s">
        <v>32</v>
      </c>
      <c r="B147" s="13" t="s">
        <v>36</v>
      </c>
      <c r="C147" s="12" t="s">
        <v>32</v>
      </c>
      <c r="D147" s="13" t="s">
        <v>38</v>
      </c>
      <c r="E147" s="14">
        <v>56</v>
      </c>
      <c r="F147" s="13" t="s">
        <v>20</v>
      </c>
      <c r="G147" s="15">
        <v>0</v>
      </c>
      <c r="H147" s="15">
        <v>0</v>
      </c>
      <c r="I147" s="15">
        <f t="shared" si="27"/>
        <v>0</v>
      </c>
      <c r="J147" s="15">
        <v>0</v>
      </c>
      <c r="K147" s="16">
        <v>0</v>
      </c>
    </row>
    <row r="148" spans="1:19">
      <c r="A148" s="12" t="s">
        <v>32</v>
      </c>
      <c r="B148" s="13" t="s">
        <v>36</v>
      </c>
      <c r="C148" s="12" t="s">
        <v>32</v>
      </c>
      <c r="D148" s="13" t="s">
        <v>38</v>
      </c>
      <c r="E148" s="14">
        <v>61</v>
      </c>
      <c r="F148" s="13" t="s">
        <v>21</v>
      </c>
      <c r="G148" s="15">
        <v>0</v>
      </c>
      <c r="H148" s="15">
        <v>0</v>
      </c>
      <c r="I148" s="15">
        <f t="shared" si="27"/>
        <v>0</v>
      </c>
      <c r="J148" s="15">
        <v>0</v>
      </c>
      <c r="K148" s="16">
        <v>0</v>
      </c>
    </row>
    <row r="149" spans="1:19">
      <c r="A149" s="17" t="s">
        <v>32</v>
      </c>
      <c r="B149" s="18" t="s">
        <v>36</v>
      </c>
      <c r="C149" s="17" t="s">
        <v>32</v>
      </c>
      <c r="D149" s="18" t="s">
        <v>38</v>
      </c>
      <c r="E149" s="19">
        <v>62</v>
      </c>
      <c r="F149" s="18" t="s">
        <v>22</v>
      </c>
      <c r="G149" s="20">
        <v>0</v>
      </c>
      <c r="H149" s="20">
        <v>0</v>
      </c>
      <c r="I149" s="20">
        <f t="shared" si="27"/>
        <v>0</v>
      </c>
      <c r="J149" s="20">
        <v>0</v>
      </c>
      <c r="K149" s="21">
        <v>0</v>
      </c>
    </row>
    <row r="150" spans="1:19" ht="13.8" thickBot="1">
      <c r="A150" s="108"/>
      <c r="B150" s="109"/>
      <c r="C150" s="108"/>
      <c r="D150" s="109"/>
      <c r="E150" s="25"/>
      <c r="F150" s="61" t="s">
        <v>23</v>
      </c>
      <c r="G150" s="26">
        <f>SUM(G144:G149)</f>
        <v>0</v>
      </c>
      <c r="H150" s="26">
        <f>SUM(H144:H149)</f>
        <v>0</v>
      </c>
      <c r="I150" s="26">
        <f>SUM(I144:I149)</f>
        <v>0</v>
      </c>
      <c r="J150" s="26">
        <f>SUM(J144:J149)</f>
        <v>0</v>
      </c>
      <c r="K150" s="27">
        <v>0</v>
      </c>
    </row>
    <row r="151" spans="1:19" ht="13.8" thickTop="1">
      <c r="A151" s="22"/>
      <c r="B151" s="23"/>
      <c r="C151" s="22"/>
      <c r="D151" s="23"/>
      <c r="E151" s="24"/>
      <c r="F151" s="25"/>
      <c r="G151" s="32"/>
      <c r="H151" s="32"/>
      <c r="I151" s="32"/>
      <c r="J151" s="32"/>
      <c r="K151" s="31"/>
    </row>
    <row r="152" spans="1:19" s="70" customFormat="1">
      <c r="A152" s="7" t="s">
        <v>32</v>
      </c>
      <c r="B152" s="8" t="s">
        <v>36</v>
      </c>
      <c r="C152" s="7" t="s">
        <v>49</v>
      </c>
      <c r="D152" s="8" t="s">
        <v>38</v>
      </c>
      <c r="E152" s="9">
        <v>51</v>
      </c>
      <c r="F152" s="8" t="s">
        <v>17</v>
      </c>
      <c r="G152" s="10">
        <v>0</v>
      </c>
      <c r="H152" s="10">
        <v>0</v>
      </c>
      <c r="I152" s="10">
        <f t="shared" ref="I152:I157" si="28">SUM(G152:H152)</f>
        <v>0</v>
      </c>
      <c r="J152" s="10">
        <v>0</v>
      </c>
      <c r="K152" s="11">
        <v>0</v>
      </c>
      <c r="L152" s="69"/>
      <c r="M152" s="69"/>
      <c r="N152" s="69"/>
      <c r="O152" s="69"/>
      <c r="P152" s="69"/>
      <c r="Q152" s="69"/>
      <c r="R152" s="69"/>
      <c r="S152" s="69"/>
    </row>
    <row r="153" spans="1:19">
      <c r="A153" s="12" t="s">
        <v>32</v>
      </c>
      <c r="B153" s="13" t="s">
        <v>36</v>
      </c>
      <c r="C153" s="12" t="s">
        <v>49</v>
      </c>
      <c r="D153" s="13" t="s">
        <v>38</v>
      </c>
      <c r="E153" s="14">
        <v>54</v>
      </c>
      <c r="F153" s="13" t="s">
        <v>18</v>
      </c>
      <c r="G153" s="15">
        <v>0</v>
      </c>
      <c r="H153" s="15">
        <v>0</v>
      </c>
      <c r="I153" s="15">
        <f t="shared" si="28"/>
        <v>0</v>
      </c>
      <c r="J153" s="15">
        <v>0</v>
      </c>
      <c r="K153" s="16">
        <v>0</v>
      </c>
    </row>
    <row r="154" spans="1:19">
      <c r="A154" s="12" t="s">
        <v>32</v>
      </c>
      <c r="B154" s="13" t="s">
        <v>36</v>
      </c>
      <c r="C154" s="12" t="s">
        <v>49</v>
      </c>
      <c r="D154" s="13" t="s">
        <v>38</v>
      </c>
      <c r="E154" s="14">
        <v>55</v>
      </c>
      <c r="F154" s="13" t="s">
        <v>19</v>
      </c>
      <c r="G154" s="15">
        <v>0</v>
      </c>
      <c r="H154" s="15">
        <v>0</v>
      </c>
      <c r="I154" s="15">
        <f t="shared" si="28"/>
        <v>0</v>
      </c>
      <c r="J154" s="15">
        <v>0</v>
      </c>
      <c r="K154" s="16">
        <v>0</v>
      </c>
    </row>
    <row r="155" spans="1:19">
      <c r="A155" s="12" t="s">
        <v>32</v>
      </c>
      <c r="B155" s="13" t="s">
        <v>36</v>
      </c>
      <c r="C155" s="12" t="s">
        <v>49</v>
      </c>
      <c r="D155" s="13" t="s">
        <v>38</v>
      </c>
      <c r="E155" s="14">
        <v>56</v>
      </c>
      <c r="F155" s="13" t="s">
        <v>20</v>
      </c>
      <c r="G155" s="15">
        <v>0</v>
      </c>
      <c r="H155" s="15">
        <v>0</v>
      </c>
      <c r="I155" s="15">
        <f t="shared" si="28"/>
        <v>0</v>
      </c>
      <c r="J155" s="15">
        <v>0</v>
      </c>
      <c r="K155" s="16">
        <v>0</v>
      </c>
    </row>
    <row r="156" spans="1:19">
      <c r="A156" s="12" t="s">
        <v>32</v>
      </c>
      <c r="B156" s="13" t="s">
        <v>36</v>
      </c>
      <c r="C156" s="12" t="s">
        <v>49</v>
      </c>
      <c r="D156" s="13" t="s">
        <v>38</v>
      </c>
      <c r="E156" s="14">
        <v>61</v>
      </c>
      <c r="F156" s="13" t="s">
        <v>21</v>
      </c>
      <c r="G156" s="15">
        <v>0</v>
      </c>
      <c r="H156" s="15">
        <v>0</v>
      </c>
      <c r="I156" s="15">
        <f t="shared" si="28"/>
        <v>0</v>
      </c>
      <c r="J156" s="15">
        <v>0</v>
      </c>
      <c r="K156" s="16">
        <v>0</v>
      </c>
    </row>
    <row r="157" spans="1:19">
      <c r="A157" s="17" t="s">
        <v>32</v>
      </c>
      <c r="B157" s="18" t="s">
        <v>36</v>
      </c>
      <c r="C157" s="17" t="s">
        <v>49</v>
      </c>
      <c r="D157" s="18" t="s">
        <v>38</v>
      </c>
      <c r="E157" s="19">
        <v>62</v>
      </c>
      <c r="F157" s="18" t="s">
        <v>22</v>
      </c>
      <c r="G157" s="20">
        <v>0</v>
      </c>
      <c r="H157" s="20">
        <v>0</v>
      </c>
      <c r="I157" s="20">
        <f t="shared" si="28"/>
        <v>0</v>
      </c>
      <c r="J157" s="20">
        <v>0</v>
      </c>
      <c r="K157" s="21">
        <v>0</v>
      </c>
    </row>
    <row r="158" spans="1:19" ht="12.75" customHeight="1" thickBot="1">
      <c r="A158" s="108"/>
      <c r="B158" s="109"/>
      <c r="C158" s="108"/>
      <c r="D158" s="109"/>
      <c r="E158" s="25"/>
      <c r="F158" s="61" t="s">
        <v>23</v>
      </c>
      <c r="G158" s="26">
        <f>SUM(G152:G157)</f>
        <v>0</v>
      </c>
      <c r="H158" s="26">
        <f>SUM(H152:H157)</f>
        <v>0</v>
      </c>
      <c r="I158" s="26">
        <f>SUM(I152:I157)</f>
        <v>0</v>
      </c>
      <c r="J158" s="26">
        <f>SUM(J152:J157)</f>
        <v>0</v>
      </c>
      <c r="K158" s="27">
        <v>0</v>
      </c>
    </row>
    <row r="159" spans="1:19" ht="12.75" customHeight="1" thickTop="1">
      <c r="A159" s="22"/>
      <c r="B159" s="23"/>
      <c r="C159" s="22"/>
      <c r="D159" s="23"/>
      <c r="E159" s="24"/>
      <c r="F159" s="25"/>
      <c r="K159" s="29"/>
    </row>
    <row r="160" spans="1:19" s="70" customFormat="1">
      <c r="A160" s="34" t="s">
        <v>32</v>
      </c>
      <c r="B160" s="35" t="s">
        <v>36</v>
      </c>
      <c r="C160" s="34"/>
      <c r="D160" s="35" t="s">
        <v>26</v>
      </c>
      <c r="E160" s="76">
        <v>51</v>
      </c>
      <c r="F160" s="35" t="s">
        <v>17</v>
      </c>
      <c r="G160" s="36">
        <f t="shared" ref="G160:J165" si="29">SUM(G120+G128+G136+G144+G152)</f>
        <v>97365</v>
      </c>
      <c r="H160" s="36">
        <f t="shared" si="29"/>
        <v>15518.77</v>
      </c>
      <c r="I160" s="36">
        <f t="shared" si="29"/>
        <v>112883.77</v>
      </c>
      <c r="J160" s="36">
        <f t="shared" si="29"/>
        <v>109960.42</v>
      </c>
      <c r="K160" s="62">
        <f t="shared" ref="K160:K166" si="30">SUM(J160/I160)</f>
        <v>0.97410300878505385</v>
      </c>
      <c r="L160" s="69"/>
      <c r="M160" s="69"/>
      <c r="N160" s="69"/>
      <c r="O160" s="69"/>
      <c r="P160" s="69"/>
      <c r="Q160" s="69"/>
      <c r="R160" s="69"/>
      <c r="S160" s="69"/>
    </row>
    <row r="161" spans="1:19">
      <c r="A161" s="37" t="s">
        <v>32</v>
      </c>
      <c r="B161" s="38" t="s">
        <v>36</v>
      </c>
      <c r="C161" s="37"/>
      <c r="D161" s="38" t="s">
        <v>26</v>
      </c>
      <c r="E161" s="77">
        <v>54</v>
      </c>
      <c r="F161" s="38" t="s">
        <v>18</v>
      </c>
      <c r="G161" s="36">
        <f t="shared" si="29"/>
        <v>221170</v>
      </c>
      <c r="H161" s="36">
        <f t="shared" si="29"/>
        <v>-94926.05</v>
      </c>
      <c r="I161" s="36">
        <f t="shared" si="29"/>
        <v>126243.95</v>
      </c>
      <c r="J161" s="36">
        <f t="shared" si="29"/>
        <v>118171.89</v>
      </c>
      <c r="K161" s="48">
        <f t="shared" si="30"/>
        <v>0.93605982702537427</v>
      </c>
    </row>
    <row r="162" spans="1:19">
      <c r="A162" s="37" t="s">
        <v>32</v>
      </c>
      <c r="B162" s="38" t="s">
        <v>36</v>
      </c>
      <c r="C162" s="37"/>
      <c r="D162" s="38" t="s">
        <v>26</v>
      </c>
      <c r="E162" s="77">
        <v>55</v>
      </c>
      <c r="F162" s="38" t="s">
        <v>19</v>
      </c>
      <c r="G162" s="36">
        <f t="shared" si="29"/>
        <v>1000</v>
      </c>
      <c r="H162" s="36">
        <f t="shared" si="29"/>
        <v>-537.72</v>
      </c>
      <c r="I162" s="36">
        <f t="shared" si="29"/>
        <v>462.28</v>
      </c>
      <c r="J162" s="36">
        <f t="shared" si="29"/>
        <v>461.35</v>
      </c>
      <c r="K162" s="48">
        <f t="shared" si="30"/>
        <v>0.99798823224020083</v>
      </c>
    </row>
    <row r="163" spans="1:19">
      <c r="A163" s="37" t="s">
        <v>32</v>
      </c>
      <c r="B163" s="38" t="s">
        <v>36</v>
      </c>
      <c r="C163" s="37"/>
      <c r="D163" s="38" t="s">
        <v>26</v>
      </c>
      <c r="E163" s="77">
        <v>56</v>
      </c>
      <c r="F163" s="38" t="s">
        <v>20</v>
      </c>
      <c r="G163" s="36">
        <f t="shared" si="29"/>
        <v>0</v>
      </c>
      <c r="H163" s="36">
        <f t="shared" si="29"/>
        <v>0</v>
      </c>
      <c r="I163" s="36">
        <f t="shared" si="29"/>
        <v>0</v>
      </c>
      <c r="J163" s="36">
        <f t="shared" si="29"/>
        <v>0</v>
      </c>
      <c r="K163" s="48">
        <v>0</v>
      </c>
    </row>
    <row r="164" spans="1:19">
      <c r="A164" s="37" t="s">
        <v>32</v>
      </c>
      <c r="B164" s="38" t="s">
        <v>36</v>
      </c>
      <c r="C164" s="37"/>
      <c r="D164" s="38" t="s">
        <v>26</v>
      </c>
      <c r="E164" s="77">
        <v>61</v>
      </c>
      <c r="F164" s="38" t="s">
        <v>21</v>
      </c>
      <c r="G164" s="36">
        <f t="shared" si="29"/>
        <v>1415</v>
      </c>
      <c r="H164" s="36">
        <f t="shared" si="29"/>
        <v>79945</v>
      </c>
      <c r="I164" s="36">
        <f t="shared" si="29"/>
        <v>81360</v>
      </c>
      <c r="J164" s="36">
        <f t="shared" si="29"/>
        <v>77465.959999999992</v>
      </c>
      <c r="K164" s="48">
        <v>0</v>
      </c>
    </row>
    <row r="165" spans="1:19">
      <c r="A165" s="39" t="s">
        <v>32</v>
      </c>
      <c r="B165" s="40" t="s">
        <v>36</v>
      </c>
      <c r="C165" s="39"/>
      <c r="D165" s="40" t="s">
        <v>26</v>
      </c>
      <c r="E165" s="79">
        <v>62</v>
      </c>
      <c r="F165" s="40" t="s">
        <v>22</v>
      </c>
      <c r="G165" s="36">
        <f t="shared" si="29"/>
        <v>0</v>
      </c>
      <c r="H165" s="36">
        <f t="shared" si="29"/>
        <v>0</v>
      </c>
      <c r="I165" s="36">
        <f t="shared" si="29"/>
        <v>0</v>
      </c>
      <c r="J165" s="36">
        <f t="shared" si="29"/>
        <v>0</v>
      </c>
      <c r="K165" s="80">
        <v>0</v>
      </c>
    </row>
    <row r="166" spans="1:19" ht="13.8" thickBot="1">
      <c r="A166" s="49"/>
      <c r="B166" s="50"/>
      <c r="C166" s="49"/>
      <c r="D166" s="50"/>
      <c r="E166" s="43"/>
      <c r="F166" s="82" t="s">
        <v>23</v>
      </c>
      <c r="G166" s="83">
        <f>SUM(G160:G165)</f>
        <v>320950</v>
      </c>
      <c r="H166" s="83">
        <f>SUM(H160:H165)</f>
        <v>0</v>
      </c>
      <c r="I166" s="83">
        <f>SUM(I160:I165)</f>
        <v>320950</v>
      </c>
      <c r="J166" s="83">
        <f>SUM(J160:J165)</f>
        <v>306059.62</v>
      </c>
      <c r="K166" s="51">
        <f t="shared" si="30"/>
        <v>0.95360529677519856</v>
      </c>
    </row>
    <row r="167" spans="1:19" ht="13.8" thickTop="1">
      <c r="A167" s="22"/>
      <c r="B167" s="23"/>
      <c r="C167" s="28"/>
      <c r="D167" s="23"/>
      <c r="E167" s="24"/>
      <c r="F167" s="23"/>
      <c r="K167" s="29"/>
    </row>
    <row r="168" spans="1:19" s="70" customFormat="1">
      <c r="A168" s="84" t="s">
        <v>49</v>
      </c>
      <c r="B168" s="85" t="s">
        <v>51</v>
      </c>
      <c r="C168" s="84" t="s">
        <v>14</v>
      </c>
      <c r="D168" s="85" t="s">
        <v>51</v>
      </c>
      <c r="E168" s="86">
        <v>51</v>
      </c>
      <c r="F168" s="85" t="s">
        <v>17</v>
      </c>
      <c r="G168" s="87">
        <v>0</v>
      </c>
      <c r="H168" s="87">
        <v>0</v>
      </c>
      <c r="I168" s="87">
        <f t="shared" ref="I168:I173" si="31">SUM(G168:H168)</f>
        <v>0</v>
      </c>
      <c r="J168" s="87">
        <v>0</v>
      </c>
      <c r="K168" s="88">
        <v>0</v>
      </c>
      <c r="L168" s="69"/>
      <c r="M168" s="69"/>
      <c r="N168" s="69"/>
      <c r="O168" s="69"/>
      <c r="P168" s="69"/>
      <c r="Q168" s="69"/>
      <c r="R168" s="69"/>
      <c r="S168" s="69"/>
    </row>
    <row r="169" spans="1:19">
      <c r="A169" s="89" t="s">
        <v>49</v>
      </c>
      <c r="B169" s="90" t="s">
        <v>51</v>
      </c>
      <c r="C169" s="89" t="s">
        <v>14</v>
      </c>
      <c r="D169" s="90" t="s">
        <v>51</v>
      </c>
      <c r="E169" s="91">
        <v>54</v>
      </c>
      <c r="F169" s="90" t="s">
        <v>18</v>
      </c>
      <c r="G169" s="92">
        <v>0</v>
      </c>
      <c r="H169" s="92">
        <v>0</v>
      </c>
      <c r="I169" s="92">
        <f t="shared" si="31"/>
        <v>0</v>
      </c>
      <c r="J169" s="92">
        <v>0</v>
      </c>
      <c r="K169" s="93">
        <v>0</v>
      </c>
    </row>
    <row r="170" spans="1:19">
      <c r="A170" s="89" t="s">
        <v>49</v>
      </c>
      <c r="B170" s="90" t="s">
        <v>51</v>
      </c>
      <c r="C170" s="89" t="s">
        <v>14</v>
      </c>
      <c r="D170" s="90" t="s">
        <v>51</v>
      </c>
      <c r="E170" s="91">
        <v>55</v>
      </c>
      <c r="F170" s="90" t="s">
        <v>19</v>
      </c>
      <c r="G170" s="92">
        <v>0</v>
      </c>
      <c r="H170" s="92">
        <v>0</v>
      </c>
      <c r="I170" s="92">
        <f t="shared" si="31"/>
        <v>0</v>
      </c>
      <c r="J170" s="92">
        <v>0</v>
      </c>
      <c r="K170" s="93">
        <v>0</v>
      </c>
    </row>
    <row r="171" spans="1:19">
      <c r="A171" s="89" t="s">
        <v>49</v>
      </c>
      <c r="B171" s="90" t="s">
        <v>51</v>
      </c>
      <c r="C171" s="89" t="s">
        <v>14</v>
      </c>
      <c r="D171" s="90" t="s">
        <v>51</v>
      </c>
      <c r="E171" s="91">
        <v>56</v>
      </c>
      <c r="F171" s="90" t="s">
        <v>20</v>
      </c>
      <c r="G171" s="92">
        <v>0</v>
      </c>
      <c r="H171" s="92">
        <v>0</v>
      </c>
      <c r="I171" s="92">
        <f t="shared" si="31"/>
        <v>0</v>
      </c>
      <c r="J171" s="92">
        <v>0</v>
      </c>
      <c r="K171" s="93">
        <v>0</v>
      </c>
    </row>
    <row r="172" spans="1:19">
      <c r="A172" s="89" t="s">
        <v>49</v>
      </c>
      <c r="B172" s="90" t="s">
        <v>51</v>
      </c>
      <c r="C172" s="89" t="s">
        <v>14</v>
      </c>
      <c r="D172" s="90" t="s">
        <v>51</v>
      </c>
      <c r="E172" s="91">
        <v>61</v>
      </c>
      <c r="F172" s="90" t="s">
        <v>21</v>
      </c>
      <c r="G172" s="92">
        <v>0</v>
      </c>
      <c r="H172" s="92">
        <v>0</v>
      </c>
      <c r="I172" s="92">
        <f t="shared" si="31"/>
        <v>0</v>
      </c>
      <c r="J172" s="92">
        <v>0</v>
      </c>
      <c r="K172" s="93">
        <v>0</v>
      </c>
    </row>
    <row r="173" spans="1:19">
      <c r="A173" s="94" t="s">
        <v>49</v>
      </c>
      <c r="B173" s="95" t="s">
        <v>51</v>
      </c>
      <c r="C173" s="94" t="s">
        <v>14</v>
      </c>
      <c r="D173" s="95" t="s">
        <v>51</v>
      </c>
      <c r="E173" s="96">
        <v>62</v>
      </c>
      <c r="F173" s="95" t="s">
        <v>22</v>
      </c>
      <c r="G173" s="97">
        <v>0</v>
      </c>
      <c r="H173" s="97">
        <v>0</v>
      </c>
      <c r="I173" s="97">
        <f t="shared" si="31"/>
        <v>0</v>
      </c>
      <c r="J173" s="97">
        <v>0</v>
      </c>
      <c r="K173" s="98">
        <v>0</v>
      </c>
    </row>
    <row r="174" spans="1:19" ht="13.8" thickBot="1">
      <c r="A174" s="111"/>
      <c r="B174" s="112"/>
      <c r="C174" s="111"/>
      <c r="D174" s="112"/>
      <c r="E174" s="113"/>
      <c r="F174" s="99" t="s">
        <v>23</v>
      </c>
      <c r="G174" s="100">
        <f>SUM(G168:G173)</f>
        <v>0</v>
      </c>
      <c r="H174" s="100">
        <f>SUM(H168:H173)</f>
        <v>0</v>
      </c>
      <c r="I174" s="100">
        <f>SUM(I168:I173)</f>
        <v>0</v>
      </c>
      <c r="J174" s="100">
        <f>SUM(J168:J173)</f>
        <v>0</v>
      </c>
      <c r="K174" s="101">
        <v>0</v>
      </c>
    </row>
    <row r="175" spans="1:19" ht="13.8" thickTop="1">
      <c r="A175" s="22"/>
      <c r="B175" s="23"/>
      <c r="C175" s="22"/>
      <c r="D175" s="23"/>
      <c r="E175" s="24"/>
      <c r="F175" s="25"/>
      <c r="G175" s="59"/>
      <c r="H175" s="59"/>
      <c r="I175" s="59"/>
      <c r="J175" s="59"/>
      <c r="K175" s="60"/>
    </row>
    <row r="176" spans="1:19" s="70" customFormat="1">
      <c r="A176" s="34" t="s">
        <v>49</v>
      </c>
      <c r="B176" s="35" t="s">
        <v>51</v>
      </c>
      <c r="C176" s="34"/>
      <c r="D176" s="35" t="s">
        <v>26</v>
      </c>
      <c r="E176" s="76">
        <v>51</v>
      </c>
      <c r="F176" s="35" t="s">
        <v>17</v>
      </c>
      <c r="G176" s="36">
        <f t="shared" ref="G176:J181" si="32">SUM(+G168)</f>
        <v>0</v>
      </c>
      <c r="H176" s="36">
        <f t="shared" si="32"/>
        <v>0</v>
      </c>
      <c r="I176" s="36">
        <f t="shared" si="32"/>
        <v>0</v>
      </c>
      <c r="J176" s="36">
        <f t="shared" si="32"/>
        <v>0</v>
      </c>
      <c r="K176" s="62">
        <v>0</v>
      </c>
      <c r="L176" s="69"/>
      <c r="M176" s="69"/>
      <c r="N176" s="69"/>
      <c r="O176" s="69"/>
      <c r="P176" s="69"/>
      <c r="Q176" s="69"/>
      <c r="R176" s="69"/>
      <c r="S176" s="69"/>
    </row>
    <row r="177" spans="1:19">
      <c r="A177" s="37" t="s">
        <v>49</v>
      </c>
      <c r="B177" s="38" t="s">
        <v>51</v>
      </c>
      <c r="C177" s="37"/>
      <c r="D177" s="38" t="s">
        <v>26</v>
      </c>
      <c r="E177" s="77">
        <v>54</v>
      </c>
      <c r="F177" s="38" t="s">
        <v>18</v>
      </c>
      <c r="G177" s="36">
        <f t="shared" si="32"/>
        <v>0</v>
      </c>
      <c r="H177" s="36">
        <f t="shared" si="32"/>
        <v>0</v>
      </c>
      <c r="I177" s="36">
        <f t="shared" si="32"/>
        <v>0</v>
      </c>
      <c r="J177" s="36">
        <f t="shared" si="32"/>
        <v>0</v>
      </c>
      <c r="K177" s="48">
        <v>0</v>
      </c>
    </row>
    <row r="178" spans="1:19">
      <c r="A178" s="37" t="s">
        <v>49</v>
      </c>
      <c r="B178" s="38" t="s">
        <v>51</v>
      </c>
      <c r="C178" s="37"/>
      <c r="D178" s="38" t="s">
        <v>26</v>
      </c>
      <c r="E178" s="77">
        <v>55</v>
      </c>
      <c r="F178" s="38" t="s">
        <v>19</v>
      </c>
      <c r="G178" s="36">
        <f t="shared" si="32"/>
        <v>0</v>
      </c>
      <c r="H178" s="36">
        <f t="shared" si="32"/>
        <v>0</v>
      </c>
      <c r="I178" s="36">
        <f t="shared" si="32"/>
        <v>0</v>
      </c>
      <c r="J178" s="36">
        <f t="shared" si="32"/>
        <v>0</v>
      </c>
      <c r="K178" s="48">
        <v>0</v>
      </c>
    </row>
    <row r="179" spans="1:19">
      <c r="A179" s="37" t="s">
        <v>49</v>
      </c>
      <c r="B179" s="38" t="s">
        <v>51</v>
      </c>
      <c r="C179" s="37"/>
      <c r="D179" s="38" t="s">
        <v>26</v>
      </c>
      <c r="E179" s="77">
        <v>56</v>
      </c>
      <c r="F179" s="38" t="s">
        <v>20</v>
      </c>
      <c r="G179" s="36">
        <f t="shared" si="32"/>
        <v>0</v>
      </c>
      <c r="H179" s="36">
        <f t="shared" si="32"/>
        <v>0</v>
      </c>
      <c r="I179" s="36">
        <f t="shared" si="32"/>
        <v>0</v>
      </c>
      <c r="J179" s="36">
        <f t="shared" si="32"/>
        <v>0</v>
      </c>
      <c r="K179" s="48">
        <v>0</v>
      </c>
    </row>
    <row r="180" spans="1:19">
      <c r="A180" s="37" t="s">
        <v>49</v>
      </c>
      <c r="B180" s="38" t="s">
        <v>51</v>
      </c>
      <c r="C180" s="37"/>
      <c r="D180" s="38" t="s">
        <v>26</v>
      </c>
      <c r="E180" s="77">
        <v>61</v>
      </c>
      <c r="F180" s="38" t="s">
        <v>21</v>
      </c>
      <c r="G180" s="36">
        <f t="shared" si="32"/>
        <v>0</v>
      </c>
      <c r="H180" s="36">
        <f t="shared" si="32"/>
        <v>0</v>
      </c>
      <c r="I180" s="36">
        <f t="shared" si="32"/>
        <v>0</v>
      </c>
      <c r="J180" s="36">
        <f t="shared" si="32"/>
        <v>0</v>
      </c>
      <c r="K180" s="48">
        <v>0</v>
      </c>
    </row>
    <row r="181" spans="1:19">
      <c r="A181" s="39" t="s">
        <v>49</v>
      </c>
      <c r="B181" s="40" t="s">
        <v>51</v>
      </c>
      <c r="C181" s="39"/>
      <c r="D181" s="40" t="s">
        <v>26</v>
      </c>
      <c r="E181" s="79">
        <v>62</v>
      </c>
      <c r="F181" s="40" t="s">
        <v>22</v>
      </c>
      <c r="G181" s="36">
        <f t="shared" si="32"/>
        <v>0</v>
      </c>
      <c r="H181" s="36">
        <f t="shared" si="32"/>
        <v>0</v>
      </c>
      <c r="I181" s="36">
        <f t="shared" si="32"/>
        <v>0</v>
      </c>
      <c r="J181" s="36">
        <f t="shared" si="32"/>
        <v>0</v>
      </c>
      <c r="K181" s="80">
        <v>0</v>
      </c>
    </row>
    <row r="182" spans="1:19" ht="13.8" thickBot="1">
      <c r="A182" s="49"/>
      <c r="B182" s="50"/>
      <c r="C182" s="49"/>
      <c r="D182" s="50"/>
      <c r="E182" s="43"/>
      <c r="F182" s="82" t="s">
        <v>23</v>
      </c>
      <c r="G182" s="83">
        <f>SUM(G168:G181)</f>
        <v>0</v>
      </c>
      <c r="H182" s="83">
        <f>SUM(H168:H181)</f>
        <v>0</v>
      </c>
      <c r="I182" s="83">
        <f>SUM(I168:I181)</f>
        <v>0</v>
      </c>
      <c r="J182" s="83">
        <f>SUM(J168:J181)</f>
        <v>0</v>
      </c>
      <c r="K182" s="51">
        <v>0</v>
      </c>
    </row>
    <row r="183" spans="1:19" ht="13.8" thickTop="1">
      <c r="A183" s="52"/>
      <c r="B183" s="53"/>
      <c r="C183" s="52"/>
      <c r="D183" s="53"/>
      <c r="E183" s="52"/>
      <c r="F183" s="53"/>
      <c r="G183" s="54"/>
      <c r="H183" s="64"/>
      <c r="I183" s="65"/>
      <c r="J183" s="65"/>
      <c r="K183" s="65"/>
    </row>
    <row r="184" spans="1:19">
      <c r="A184" s="34" t="s">
        <v>39</v>
      </c>
      <c r="B184" s="35" t="s">
        <v>40</v>
      </c>
      <c r="C184" s="34"/>
      <c r="D184" s="35" t="s">
        <v>41</v>
      </c>
      <c r="E184" s="76">
        <v>51</v>
      </c>
      <c r="F184" s="35" t="s">
        <v>17</v>
      </c>
      <c r="G184" s="36">
        <f>SUM(G48+G88+G112+G160+G176)</f>
        <v>3063575</v>
      </c>
      <c r="H184" s="36">
        <f>SUM(H48+H88+H112+H160+H176)</f>
        <v>-179632.58000000002</v>
      </c>
      <c r="I184" s="36">
        <f>SUM(I48+I88+I112+I160+I176)</f>
        <v>2883942.42</v>
      </c>
      <c r="J184" s="36">
        <f>SUM(J48+J88+J112+J160+J176)</f>
        <v>2877170.42</v>
      </c>
      <c r="K184" s="62">
        <f t="shared" ref="K184:K190" si="33">SUM(J184/I184)</f>
        <v>0.9976518255173763</v>
      </c>
    </row>
    <row r="185" spans="1:19" s="70" customFormat="1">
      <c r="A185" s="37" t="s">
        <v>39</v>
      </c>
      <c r="B185" s="38" t="s">
        <v>40</v>
      </c>
      <c r="C185" s="37"/>
      <c r="D185" s="38" t="s">
        <v>41</v>
      </c>
      <c r="E185" s="77">
        <v>54</v>
      </c>
      <c r="F185" s="38" t="s">
        <v>18</v>
      </c>
      <c r="G185" s="36">
        <f t="shared" ref="G185:J189" si="34">SUM(G49+G89+G113+G161+G177)</f>
        <v>542170</v>
      </c>
      <c r="H185" s="36">
        <f t="shared" si="34"/>
        <v>175383.89</v>
      </c>
      <c r="I185" s="36">
        <f t="shared" si="34"/>
        <v>717553.89</v>
      </c>
      <c r="J185" s="36">
        <f t="shared" si="34"/>
        <v>702168.9</v>
      </c>
      <c r="K185" s="48">
        <f t="shared" si="33"/>
        <v>0.97855911560872455</v>
      </c>
      <c r="L185" s="69"/>
      <c r="M185" s="69"/>
      <c r="N185" s="69"/>
      <c r="O185" s="69"/>
      <c r="P185" s="69"/>
      <c r="Q185" s="69"/>
      <c r="R185" s="69"/>
      <c r="S185" s="69"/>
    </row>
    <row r="186" spans="1:19">
      <c r="A186" s="37" t="s">
        <v>39</v>
      </c>
      <c r="B186" s="38" t="s">
        <v>40</v>
      </c>
      <c r="C186" s="37"/>
      <c r="D186" s="38" t="s">
        <v>41</v>
      </c>
      <c r="E186" s="77">
        <v>55</v>
      </c>
      <c r="F186" s="38" t="s">
        <v>19</v>
      </c>
      <c r="G186" s="36">
        <f t="shared" si="34"/>
        <v>1000</v>
      </c>
      <c r="H186" s="36">
        <f t="shared" si="34"/>
        <v>17469.689999999999</v>
      </c>
      <c r="I186" s="36">
        <f t="shared" si="34"/>
        <v>18469.689999999999</v>
      </c>
      <c r="J186" s="36">
        <f t="shared" si="34"/>
        <v>18024.759999999998</v>
      </c>
      <c r="K186" s="48">
        <f t="shared" si="33"/>
        <v>0.97591026162323247</v>
      </c>
    </row>
    <row r="187" spans="1:19">
      <c r="A187" s="37" t="s">
        <v>39</v>
      </c>
      <c r="B187" s="38" t="s">
        <v>40</v>
      </c>
      <c r="C187" s="37"/>
      <c r="D187" s="38" t="s">
        <v>41</v>
      </c>
      <c r="E187" s="77">
        <v>56</v>
      </c>
      <c r="F187" s="38" t="s">
        <v>20</v>
      </c>
      <c r="G187" s="36">
        <f t="shared" si="34"/>
        <v>1694285</v>
      </c>
      <c r="H187" s="36">
        <f t="shared" si="34"/>
        <v>168425</v>
      </c>
      <c r="I187" s="36">
        <f t="shared" si="34"/>
        <v>1862710</v>
      </c>
      <c r="J187" s="36">
        <f t="shared" si="34"/>
        <v>1776955.18</v>
      </c>
      <c r="K187" s="48">
        <v>0</v>
      </c>
    </row>
    <row r="188" spans="1:19">
      <c r="A188" s="37" t="s">
        <v>39</v>
      </c>
      <c r="B188" s="38" t="s">
        <v>40</v>
      </c>
      <c r="C188" s="37"/>
      <c r="D188" s="38" t="s">
        <v>41</v>
      </c>
      <c r="E188" s="77">
        <v>61</v>
      </c>
      <c r="F188" s="38" t="s">
        <v>21</v>
      </c>
      <c r="G188" s="36">
        <f t="shared" si="34"/>
        <v>1415</v>
      </c>
      <c r="H188" s="36">
        <f t="shared" si="34"/>
        <v>81484</v>
      </c>
      <c r="I188" s="36">
        <f t="shared" si="34"/>
        <v>82899</v>
      </c>
      <c r="J188" s="36">
        <f t="shared" si="34"/>
        <v>78841.719999999987</v>
      </c>
      <c r="K188" s="48">
        <v>0</v>
      </c>
    </row>
    <row r="189" spans="1:19">
      <c r="A189" s="39"/>
      <c r="B189" s="40"/>
      <c r="C189" s="39"/>
      <c r="D189" s="40"/>
      <c r="E189" s="79">
        <v>62</v>
      </c>
      <c r="F189" s="40" t="s">
        <v>22</v>
      </c>
      <c r="G189" s="36">
        <f t="shared" si="34"/>
        <v>0</v>
      </c>
      <c r="H189" s="36">
        <f t="shared" si="34"/>
        <v>0</v>
      </c>
      <c r="I189" s="36">
        <f t="shared" si="34"/>
        <v>0</v>
      </c>
      <c r="J189" s="36">
        <f t="shared" si="34"/>
        <v>0</v>
      </c>
      <c r="K189" s="80">
        <v>0</v>
      </c>
    </row>
    <row r="190" spans="1:19" ht="13.8" thickBot="1">
      <c r="A190" s="49"/>
      <c r="B190" s="50"/>
      <c r="C190" s="49"/>
      <c r="D190" s="50"/>
      <c r="E190" s="43"/>
      <c r="F190" s="82" t="s">
        <v>23</v>
      </c>
      <c r="G190" s="83">
        <f>SUM(G184:G189)</f>
        <v>5302445</v>
      </c>
      <c r="H190" s="83">
        <f>SUM(H184:H189)</f>
        <v>263130</v>
      </c>
      <c r="I190" s="83">
        <f>SUM(I184:I189)</f>
        <v>5565575</v>
      </c>
      <c r="J190" s="83">
        <f>SUM(J184:J189)</f>
        <v>5453160.9799999995</v>
      </c>
      <c r="K190" s="51">
        <f t="shared" si="33"/>
        <v>0.97980190366673692</v>
      </c>
    </row>
    <row r="191" spans="1:19" ht="13.8" thickTop="1">
      <c r="A191" s="52"/>
      <c r="B191" s="53"/>
      <c r="C191" s="52"/>
      <c r="D191" s="53"/>
      <c r="E191" s="33"/>
      <c r="F191" s="30"/>
      <c r="G191" s="66"/>
      <c r="H191" s="66"/>
      <c r="I191" s="66"/>
      <c r="J191" s="66"/>
      <c r="K191" s="67"/>
    </row>
    <row r="192" spans="1:19" ht="26.4">
      <c r="A192" s="218" t="s">
        <v>42</v>
      </c>
      <c r="B192" s="219"/>
      <c r="C192" s="218"/>
      <c r="D192" s="219"/>
      <c r="E192" s="218" t="s">
        <v>7</v>
      </c>
      <c r="F192" s="219"/>
      <c r="G192" s="2" t="s">
        <v>9</v>
      </c>
      <c r="H192" s="2" t="s">
        <v>43</v>
      </c>
      <c r="I192" s="2" t="s">
        <v>11</v>
      </c>
      <c r="J192" s="2" t="s">
        <v>12</v>
      </c>
      <c r="K192" s="2" t="s">
        <v>44</v>
      </c>
    </row>
    <row r="193" spans="1:19" s="70" customFormat="1">
      <c r="A193" s="84" t="s">
        <v>57</v>
      </c>
      <c r="B193" s="85" t="s">
        <v>45</v>
      </c>
      <c r="C193" s="84"/>
      <c r="D193" s="85"/>
      <c r="E193" s="86">
        <v>51</v>
      </c>
      <c r="F193" s="85" t="s">
        <v>17</v>
      </c>
      <c r="G193" s="87">
        <f t="shared" ref="G193:J198" si="35">SUM(G48+G88+G176)</f>
        <v>2966210</v>
      </c>
      <c r="H193" s="87">
        <f t="shared" si="35"/>
        <v>-195151.35</v>
      </c>
      <c r="I193" s="87">
        <f t="shared" si="35"/>
        <v>2771058.65</v>
      </c>
      <c r="J193" s="87">
        <f t="shared" si="35"/>
        <v>2767210</v>
      </c>
      <c r="K193" s="88">
        <f t="shared" ref="K193:K199" si="36">SUM(J193/I193)</f>
        <v>0.99861112647327044</v>
      </c>
      <c r="L193" s="69"/>
      <c r="M193" s="69"/>
      <c r="N193" s="69"/>
      <c r="O193" s="69"/>
      <c r="P193" s="69"/>
      <c r="Q193" s="69"/>
      <c r="R193" s="69"/>
      <c r="S193" s="69"/>
    </row>
    <row r="194" spans="1:19">
      <c r="A194" s="84" t="s">
        <v>57</v>
      </c>
      <c r="B194" s="90" t="s">
        <v>45</v>
      </c>
      <c r="C194" s="89"/>
      <c r="D194" s="90"/>
      <c r="E194" s="91">
        <v>54</v>
      </c>
      <c r="F194" s="90" t="s">
        <v>18</v>
      </c>
      <c r="G194" s="87">
        <f t="shared" si="35"/>
        <v>321000</v>
      </c>
      <c r="H194" s="87">
        <f t="shared" si="35"/>
        <v>270309.94</v>
      </c>
      <c r="I194" s="87">
        <f t="shared" si="35"/>
        <v>591309.94000000006</v>
      </c>
      <c r="J194" s="87">
        <f t="shared" si="35"/>
        <v>583997.01</v>
      </c>
      <c r="K194" s="93">
        <f t="shared" si="36"/>
        <v>0.98763266181522325</v>
      </c>
    </row>
    <row r="195" spans="1:19">
      <c r="A195" s="84" t="s">
        <v>57</v>
      </c>
      <c r="B195" s="90" t="s">
        <v>45</v>
      </c>
      <c r="C195" s="89"/>
      <c r="D195" s="90"/>
      <c r="E195" s="91">
        <v>55</v>
      </c>
      <c r="F195" s="90" t="s">
        <v>19</v>
      </c>
      <c r="G195" s="87">
        <f t="shared" si="35"/>
        <v>0</v>
      </c>
      <c r="H195" s="87">
        <f t="shared" si="35"/>
        <v>18007.41</v>
      </c>
      <c r="I195" s="87">
        <f t="shared" si="35"/>
        <v>18007.41</v>
      </c>
      <c r="J195" s="87">
        <f t="shared" si="35"/>
        <v>17563.41</v>
      </c>
      <c r="K195" s="93">
        <f t="shared" si="36"/>
        <v>0.9753434835992516</v>
      </c>
    </row>
    <row r="196" spans="1:19" s="70" customFormat="1">
      <c r="A196" s="84" t="s">
        <v>57</v>
      </c>
      <c r="B196" s="90" t="s">
        <v>45</v>
      </c>
      <c r="C196" s="89"/>
      <c r="D196" s="90"/>
      <c r="E196" s="91">
        <v>56</v>
      </c>
      <c r="F196" s="90" t="s">
        <v>20</v>
      </c>
      <c r="G196" s="87">
        <f t="shared" si="35"/>
        <v>0</v>
      </c>
      <c r="H196" s="87">
        <f t="shared" si="35"/>
        <v>6960</v>
      </c>
      <c r="I196" s="87">
        <f t="shared" si="35"/>
        <v>6960</v>
      </c>
      <c r="J196" s="87">
        <f t="shared" si="35"/>
        <v>6960</v>
      </c>
      <c r="K196" s="93">
        <f t="shared" si="36"/>
        <v>1</v>
      </c>
      <c r="L196" s="69"/>
      <c r="M196" s="69"/>
      <c r="N196" s="69"/>
      <c r="O196" s="69"/>
      <c r="P196" s="69"/>
      <c r="Q196" s="69"/>
      <c r="R196" s="69"/>
      <c r="S196" s="69"/>
    </row>
    <row r="197" spans="1:19">
      <c r="A197" s="84" t="s">
        <v>57</v>
      </c>
      <c r="B197" s="90" t="s">
        <v>45</v>
      </c>
      <c r="C197" s="89"/>
      <c r="D197" s="90"/>
      <c r="E197" s="91">
        <v>61</v>
      </c>
      <c r="F197" s="90" t="s">
        <v>21</v>
      </c>
      <c r="G197" s="87">
        <f t="shared" si="35"/>
        <v>0</v>
      </c>
      <c r="H197" s="87">
        <f t="shared" si="35"/>
        <v>1539</v>
      </c>
      <c r="I197" s="87">
        <f t="shared" si="35"/>
        <v>1539</v>
      </c>
      <c r="J197" s="87">
        <f t="shared" si="35"/>
        <v>1375.76</v>
      </c>
      <c r="K197" s="93">
        <f t="shared" si="36"/>
        <v>0.89393112410656272</v>
      </c>
    </row>
    <row r="198" spans="1:19">
      <c r="A198" s="84" t="s">
        <v>57</v>
      </c>
      <c r="B198" s="95" t="s">
        <v>45</v>
      </c>
      <c r="C198" s="94"/>
      <c r="D198" s="95"/>
      <c r="E198" s="96">
        <v>62</v>
      </c>
      <c r="F198" s="95" t="s">
        <v>22</v>
      </c>
      <c r="G198" s="87">
        <f t="shared" si="35"/>
        <v>0</v>
      </c>
      <c r="H198" s="87">
        <f t="shared" si="35"/>
        <v>0</v>
      </c>
      <c r="I198" s="87">
        <f t="shared" si="35"/>
        <v>0</v>
      </c>
      <c r="J198" s="87">
        <f t="shared" si="35"/>
        <v>0</v>
      </c>
      <c r="K198" s="98">
        <v>0</v>
      </c>
    </row>
    <row r="199" spans="1:19" ht="13.8" thickBot="1">
      <c r="A199" s="111"/>
      <c r="B199" s="112"/>
      <c r="C199" s="111"/>
      <c r="D199" s="112"/>
      <c r="E199" s="113"/>
      <c r="F199" s="99" t="s">
        <v>23</v>
      </c>
      <c r="G199" s="100">
        <f>SUM(G193:G198)</f>
        <v>3287210</v>
      </c>
      <c r="H199" s="100">
        <f>SUM(H193:H198)</f>
        <v>101665</v>
      </c>
      <c r="I199" s="100">
        <f>SUM(I193:I198)</f>
        <v>3388875</v>
      </c>
      <c r="J199" s="100">
        <f>SUM(J193:J198)</f>
        <v>3377106.1799999997</v>
      </c>
      <c r="K199" s="101">
        <f t="shared" si="36"/>
        <v>0.99652721920991472</v>
      </c>
    </row>
    <row r="200" spans="1:19" ht="13.8" thickTop="1">
      <c r="A200" s="22"/>
      <c r="B200" s="23"/>
      <c r="C200" s="28"/>
      <c r="D200" s="23"/>
      <c r="E200" s="24"/>
      <c r="F200" s="23"/>
      <c r="K200" s="29"/>
    </row>
    <row r="201" spans="1:19">
      <c r="A201" s="84" t="s">
        <v>32</v>
      </c>
      <c r="B201" s="85" t="s">
        <v>46</v>
      </c>
      <c r="C201" s="84"/>
      <c r="D201" s="85"/>
      <c r="E201" s="86">
        <v>51</v>
      </c>
      <c r="F201" s="85" t="s">
        <v>17</v>
      </c>
      <c r="G201" s="87">
        <f t="shared" ref="G201:J206" si="37">SUM(G160)</f>
        <v>97365</v>
      </c>
      <c r="H201" s="87">
        <f t="shared" si="37"/>
        <v>15518.77</v>
      </c>
      <c r="I201" s="87">
        <f t="shared" si="37"/>
        <v>112883.77</v>
      </c>
      <c r="J201" s="87">
        <f t="shared" si="37"/>
        <v>109960.42</v>
      </c>
      <c r="K201" s="88">
        <f t="shared" ref="K201:K207" si="38">SUM(J201/I201)</f>
        <v>0.97410300878505385</v>
      </c>
    </row>
    <row r="202" spans="1:19">
      <c r="A202" s="89" t="s">
        <v>32</v>
      </c>
      <c r="B202" s="90" t="s">
        <v>46</v>
      </c>
      <c r="C202" s="89"/>
      <c r="D202" s="90"/>
      <c r="E202" s="91">
        <v>54</v>
      </c>
      <c r="F202" s="90" t="s">
        <v>18</v>
      </c>
      <c r="G202" s="87">
        <f t="shared" si="37"/>
        <v>221170</v>
      </c>
      <c r="H202" s="87">
        <f t="shared" si="37"/>
        <v>-94926.05</v>
      </c>
      <c r="I202" s="87">
        <f t="shared" si="37"/>
        <v>126243.95</v>
      </c>
      <c r="J202" s="87">
        <f t="shared" si="37"/>
        <v>118171.89</v>
      </c>
      <c r="K202" s="93">
        <f t="shared" si="38"/>
        <v>0.93605982702537427</v>
      </c>
    </row>
    <row r="203" spans="1:19">
      <c r="A203" s="89" t="s">
        <v>32</v>
      </c>
      <c r="B203" s="90" t="s">
        <v>46</v>
      </c>
      <c r="C203" s="89"/>
      <c r="D203" s="90"/>
      <c r="E203" s="91">
        <v>55</v>
      </c>
      <c r="F203" s="90" t="s">
        <v>19</v>
      </c>
      <c r="G203" s="87">
        <f t="shared" si="37"/>
        <v>1000</v>
      </c>
      <c r="H203" s="87">
        <f t="shared" si="37"/>
        <v>-537.72</v>
      </c>
      <c r="I203" s="87">
        <f t="shared" si="37"/>
        <v>462.28</v>
      </c>
      <c r="J203" s="87">
        <f t="shared" si="37"/>
        <v>461.35</v>
      </c>
      <c r="K203" s="93">
        <f t="shared" si="38"/>
        <v>0.99798823224020083</v>
      </c>
    </row>
    <row r="204" spans="1:19" s="70" customFormat="1">
      <c r="A204" s="89" t="s">
        <v>32</v>
      </c>
      <c r="B204" s="90" t="s">
        <v>46</v>
      </c>
      <c r="C204" s="89"/>
      <c r="D204" s="90"/>
      <c r="E204" s="91">
        <v>56</v>
      </c>
      <c r="F204" s="90" t="s">
        <v>20</v>
      </c>
      <c r="G204" s="87">
        <f t="shared" si="37"/>
        <v>0</v>
      </c>
      <c r="H204" s="87">
        <f t="shared" si="37"/>
        <v>0</v>
      </c>
      <c r="I204" s="87">
        <f t="shared" si="37"/>
        <v>0</v>
      </c>
      <c r="J204" s="87">
        <f t="shared" si="37"/>
        <v>0</v>
      </c>
      <c r="K204" s="93">
        <v>0</v>
      </c>
      <c r="L204" s="69"/>
      <c r="M204" s="69"/>
      <c r="N204" s="69"/>
      <c r="O204" s="69"/>
      <c r="P204" s="69"/>
      <c r="Q204" s="69"/>
      <c r="R204" s="69"/>
      <c r="S204" s="69"/>
    </row>
    <row r="205" spans="1:19">
      <c r="A205" s="89" t="s">
        <v>32</v>
      </c>
      <c r="B205" s="90" t="s">
        <v>46</v>
      </c>
      <c r="C205" s="89"/>
      <c r="D205" s="90"/>
      <c r="E205" s="91">
        <v>61</v>
      </c>
      <c r="F205" s="90" t="s">
        <v>21</v>
      </c>
      <c r="G205" s="87">
        <f t="shared" si="37"/>
        <v>1415</v>
      </c>
      <c r="H205" s="87">
        <f t="shared" si="37"/>
        <v>79945</v>
      </c>
      <c r="I205" s="87">
        <f t="shared" si="37"/>
        <v>81360</v>
      </c>
      <c r="J205" s="87">
        <f t="shared" si="37"/>
        <v>77465.959999999992</v>
      </c>
      <c r="K205" s="93">
        <f t="shared" si="38"/>
        <v>0.95213815142576197</v>
      </c>
    </row>
    <row r="206" spans="1:19">
      <c r="A206" s="94" t="s">
        <v>32</v>
      </c>
      <c r="B206" s="95" t="s">
        <v>46</v>
      </c>
      <c r="C206" s="94"/>
      <c r="D206" s="95"/>
      <c r="E206" s="96">
        <v>62</v>
      </c>
      <c r="F206" s="95" t="s">
        <v>22</v>
      </c>
      <c r="G206" s="87">
        <f t="shared" si="37"/>
        <v>0</v>
      </c>
      <c r="H206" s="87">
        <f t="shared" si="37"/>
        <v>0</v>
      </c>
      <c r="I206" s="87">
        <f t="shared" si="37"/>
        <v>0</v>
      </c>
      <c r="J206" s="87">
        <f t="shared" si="37"/>
        <v>0</v>
      </c>
      <c r="K206" s="98">
        <v>0</v>
      </c>
    </row>
    <row r="207" spans="1:19" ht="13.8" thickBot="1">
      <c r="A207" s="111"/>
      <c r="B207" s="112"/>
      <c r="C207" s="111"/>
      <c r="D207" s="112"/>
      <c r="E207" s="113"/>
      <c r="F207" s="99" t="s">
        <v>23</v>
      </c>
      <c r="G207" s="100">
        <f>SUM(G201:G206)</f>
        <v>320950</v>
      </c>
      <c r="H207" s="100">
        <f>SUM(H201:H206)</f>
        <v>0</v>
      </c>
      <c r="I207" s="100">
        <f>SUM(I201:I206)</f>
        <v>320950</v>
      </c>
      <c r="J207" s="100">
        <f>SUM(J201:J206)</f>
        <v>306059.62</v>
      </c>
      <c r="K207" s="101">
        <f t="shared" si="38"/>
        <v>0.95360529677519856</v>
      </c>
    </row>
    <row r="208" spans="1:19" ht="13.8" thickTop="1">
      <c r="A208" s="22"/>
      <c r="B208" s="23"/>
      <c r="C208" s="22"/>
      <c r="D208" s="23"/>
      <c r="E208" s="24"/>
      <c r="F208" s="23"/>
      <c r="K208" s="29"/>
    </row>
    <row r="209" spans="1:11">
      <c r="A209" s="45" t="s">
        <v>30</v>
      </c>
      <c r="B209" s="46" t="s">
        <v>47</v>
      </c>
      <c r="C209" s="45"/>
      <c r="D209" s="46"/>
      <c r="E209" s="86">
        <v>51</v>
      </c>
      <c r="F209" s="85" t="s">
        <v>17</v>
      </c>
      <c r="G209" s="10">
        <v>0</v>
      </c>
      <c r="H209" s="10">
        <v>0</v>
      </c>
      <c r="I209" s="10">
        <v>0</v>
      </c>
      <c r="J209" s="10">
        <v>0</v>
      </c>
      <c r="K209" s="93">
        <v>0</v>
      </c>
    </row>
    <row r="210" spans="1:11">
      <c r="A210" s="45" t="s">
        <v>32</v>
      </c>
      <c r="B210" s="46" t="s">
        <v>47</v>
      </c>
      <c r="C210" s="45"/>
      <c r="D210" s="46"/>
      <c r="E210" s="91">
        <v>54</v>
      </c>
      <c r="F210" s="90" t="s">
        <v>18</v>
      </c>
      <c r="G210" s="10">
        <v>0</v>
      </c>
      <c r="H210" s="10">
        <v>0</v>
      </c>
      <c r="I210" s="10">
        <v>0</v>
      </c>
      <c r="J210" s="10">
        <v>0</v>
      </c>
      <c r="K210" s="93">
        <v>0</v>
      </c>
    </row>
    <row r="211" spans="1:11">
      <c r="A211" s="45" t="s">
        <v>49</v>
      </c>
      <c r="B211" s="46" t="s">
        <v>47</v>
      </c>
      <c r="C211" s="45"/>
      <c r="D211" s="46"/>
      <c r="E211" s="91">
        <v>55</v>
      </c>
      <c r="F211" s="90" t="s">
        <v>19</v>
      </c>
      <c r="G211" s="10">
        <v>0</v>
      </c>
      <c r="H211" s="10">
        <v>0</v>
      </c>
      <c r="I211" s="10">
        <v>0</v>
      </c>
      <c r="J211" s="10">
        <v>0</v>
      </c>
      <c r="K211" s="93">
        <v>0</v>
      </c>
    </row>
    <row r="212" spans="1:11">
      <c r="A212" s="45" t="s">
        <v>55</v>
      </c>
      <c r="B212" s="46" t="s">
        <v>47</v>
      </c>
      <c r="C212" s="45"/>
      <c r="D212" s="46"/>
      <c r="E212" s="91">
        <v>56</v>
      </c>
      <c r="F212" s="90" t="s">
        <v>20</v>
      </c>
      <c r="G212" s="15">
        <f>SUM(G115)</f>
        <v>1694285</v>
      </c>
      <c r="H212" s="15">
        <f>SUM(H115)</f>
        <v>161465</v>
      </c>
      <c r="I212" s="15">
        <f>SUM(I115)</f>
        <v>1855750</v>
      </c>
      <c r="J212" s="15">
        <f>SUM(J115)</f>
        <v>1769995.18</v>
      </c>
      <c r="K212" s="93">
        <f>SUM(J212/I212)</f>
        <v>0.95378966994476622</v>
      </c>
    </row>
    <row r="213" spans="1:11">
      <c r="A213" s="45" t="s">
        <v>58</v>
      </c>
      <c r="B213" s="46" t="s">
        <v>47</v>
      </c>
      <c r="C213" s="45"/>
      <c r="D213" s="46"/>
      <c r="E213" s="91">
        <v>61</v>
      </c>
      <c r="F213" s="90" t="s">
        <v>21</v>
      </c>
      <c r="G213" s="10">
        <v>0</v>
      </c>
      <c r="H213" s="10">
        <v>0</v>
      </c>
      <c r="I213" s="10">
        <v>0</v>
      </c>
      <c r="J213" s="10">
        <v>0</v>
      </c>
      <c r="K213" s="93">
        <v>0</v>
      </c>
    </row>
    <row r="214" spans="1:11">
      <c r="A214" s="45" t="s">
        <v>59</v>
      </c>
      <c r="B214" s="46" t="s">
        <v>47</v>
      </c>
      <c r="C214" s="45"/>
      <c r="D214" s="46"/>
      <c r="E214" s="96">
        <v>62</v>
      </c>
      <c r="F214" s="95" t="s">
        <v>22</v>
      </c>
      <c r="G214" s="10">
        <v>0</v>
      </c>
      <c r="H214" s="10">
        <v>0</v>
      </c>
      <c r="I214" s="10">
        <v>0</v>
      </c>
      <c r="J214" s="10">
        <v>0</v>
      </c>
      <c r="K214" s="93">
        <v>0</v>
      </c>
    </row>
    <row r="215" spans="1:11" ht="13.8" thickBot="1">
      <c r="A215" s="108"/>
      <c r="B215" s="109"/>
      <c r="C215" s="108"/>
      <c r="D215" s="109"/>
      <c r="E215" s="25"/>
      <c r="F215" s="102" t="s">
        <v>23</v>
      </c>
      <c r="G215" s="26">
        <f>SUM(G209:G214)</f>
        <v>1694285</v>
      </c>
      <c r="H215" s="26">
        <f>SUM(H209:H214)</f>
        <v>161465</v>
      </c>
      <c r="I215" s="26">
        <f>SUM(I209:I214)</f>
        <v>1855750</v>
      </c>
      <c r="J215" s="26">
        <f>SUM(J209:J214)</f>
        <v>1769995.18</v>
      </c>
      <c r="K215" s="118">
        <f>SUM(K209:K214)</f>
        <v>0.95378966994476622</v>
      </c>
    </row>
    <row r="216" spans="1:11" ht="13.8" thickTop="1">
      <c r="A216" s="22"/>
      <c r="B216" s="23"/>
      <c r="C216" s="22"/>
      <c r="D216" s="23"/>
      <c r="E216" s="24"/>
      <c r="F216" s="23"/>
      <c r="K216" s="29"/>
    </row>
    <row r="217" spans="1:11">
      <c r="A217" s="34" t="s">
        <v>39</v>
      </c>
      <c r="B217" s="35" t="s">
        <v>48</v>
      </c>
      <c r="C217" s="34"/>
      <c r="D217" s="35"/>
      <c r="E217" s="76">
        <v>51</v>
      </c>
      <c r="F217" s="35" t="s">
        <v>17</v>
      </c>
      <c r="G217" s="36">
        <f>SUM(G193+G201+G209)</f>
        <v>3063575</v>
      </c>
      <c r="H217" s="36">
        <f>SUM(H193+H201+H209)</f>
        <v>-179632.58000000002</v>
      </c>
      <c r="I217" s="36">
        <f>SUM(I193+I201+I209)</f>
        <v>2883942.42</v>
      </c>
      <c r="J217" s="36">
        <f>SUM(J193+J201+J209)</f>
        <v>2877170.42</v>
      </c>
      <c r="K217" s="62">
        <f t="shared" ref="K217:K223" si="39">SUM(J217/I217)</f>
        <v>0.9976518255173763</v>
      </c>
    </row>
    <row r="218" spans="1:11">
      <c r="A218" s="37" t="s">
        <v>39</v>
      </c>
      <c r="B218" s="38" t="s">
        <v>48</v>
      </c>
      <c r="C218" s="37"/>
      <c r="D218" s="38"/>
      <c r="E218" s="77">
        <v>54</v>
      </c>
      <c r="F218" s="38" t="s">
        <v>18</v>
      </c>
      <c r="G218" s="36">
        <f t="shared" ref="G218:J222" si="40">SUM(G194+G202+G210)</f>
        <v>542170</v>
      </c>
      <c r="H218" s="36">
        <f t="shared" si="40"/>
        <v>175383.89</v>
      </c>
      <c r="I218" s="36">
        <f t="shared" si="40"/>
        <v>717553.89</v>
      </c>
      <c r="J218" s="36">
        <f t="shared" si="40"/>
        <v>702168.9</v>
      </c>
      <c r="K218" s="48">
        <f t="shared" si="39"/>
        <v>0.97855911560872455</v>
      </c>
    </row>
    <row r="219" spans="1:11">
      <c r="A219" s="37" t="s">
        <v>39</v>
      </c>
      <c r="B219" s="38" t="s">
        <v>48</v>
      </c>
      <c r="C219" s="37"/>
      <c r="D219" s="38"/>
      <c r="E219" s="77">
        <v>55</v>
      </c>
      <c r="F219" s="38" t="s">
        <v>19</v>
      </c>
      <c r="G219" s="36">
        <f t="shared" si="40"/>
        <v>1000</v>
      </c>
      <c r="H219" s="36">
        <f t="shared" si="40"/>
        <v>17469.689999999999</v>
      </c>
      <c r="I219" s="36">
        <f t="shared" si="40"/>
        <v>18469.689999999999</v>
      </c>
      <c r="J219" s="36">
        <f t="shared" si="40"/>
        <v>18024.759999999998</v>
      </c>
      <c r="K219" s="48">
        <f t="shared" si="39"/>
        <v>0.97591026162323247</v>
      </c>
    </row>
    <row r="220" spans="1:11">
      <c r="A220" s="37" t="s">
        <v>39</v>
      </c>
      <c r="B220" s="38" t="s">
        <v>48</v>
      </c>
      <c r="C220" s="37"/>
      <c r="D220" s="38"/>
      <c r="E220" s="77">
        <v>56</v>
      </c>
      <c r="F220" s="38" t="s">
        <v>20</v>
      </c>
      <c r="G220" s="36">
        <f t="shared" si="40"/>
        <v>1694285</v>
      </c>
      <c r="H220" s="36">
        <f t="shared" si="40"/>
        <v>168425</v>
      </c>
      <c r="I220" s="36">
        <f t="shared" si="40"/>
        <v>1862710</v>
      </c>
      <c r="J220" s="36">
        <f t="shared" si="40"/>
        <v>1776955.18</v>
      </c>
      <c r="K220" s="48">
        <f t="shared" si="39"/>
        <v>0.95396233444819645</v>
      </c>
    </row>
    <row r="221" spans="1:11">
      <c r="A221" s="37" t="s">
        <v>39</v>
      </c>
      <c r="B221" s="38" t="s">
        <v>48</v>
      </c>
      <c r="C221" s="37"/>
      <c r="D221" s="38"/>
      <c r="E221" s="77">
        <v>61</v>
      </c>
      <c r="F221" s="38" t="s">
        <v>21</v>
      </c>
      <c r="G221" s="36">
        <f t="shared" si="40"/>
        <v>1415</v>
      </c>
      <c r="H221" s="36">
        <f t="shared" si="40"/>
        <v>81484</v>
      </c>
      <c r="I221" s="36">
        <f t="shared" si="40"/>
        <v>82899</v>
      </c>
      <c r="J221" s="36">
        <f t="shared" si="40"/>
        <v>78841.719999999987</v>
      </c>
      <c r="K221" s="48">
        <f t="shared" si="39"/>
        <v>0.95105755196081965</v>
      </c>
    </row>
    <row r="222" spans="1:11">
      <c r="A222" s="39" t="s">
        <v>39</v>
      </c>
      <c r="B222" s="40" t="s">
        <v>48</v>
      </c>
      <c r="C222" s="39"/>
      <c r="D222" s="40"/>
      <c r="E222" s="79">
        <v>62</v>
      </c>
      <c r="F222" s="40" t="s">
        <v>22</v>
      </c>
      <c r="G222" s="36">
        <f t="shared" si="40"/>
        <v>0</v>
      </c>
      <c r="H222" s="36">
        <f t="shared" si="40"/>
        <v>0</v>
      </c>
      <c r="I222" s="36">
        <f t="shared" si="40"/>
        <v>0</v>
      </c>
      <c r="J222" s="36">
        <f t="shared" si="40"/>
        <v>0</v>
      </c>
      <c r="K222" s="80">
        <v>0</v>
      </c>
    </row>
    <row r="223" spans="1:11" ht="13.8" thickBot="1">
      <c r="A223" s="49"/>
      <c r="B223" s="50"/>
      <c r="C223" s="49"/>
      <c r="D223" s="50"/>
      <c r="E223" s="43"/>
      <c r="F223" s="82" t="s">
        <v>23</v>
      </c>
      <c r="G223" s="83">
        <f>SUM(G217:G222)</f>
        <v>5302445</v>
      </c>
      <c r="H223" s="83">
        <f>SUM(H217:H222)</f>
        <v>263130</v>
      </c>
      <c r="I223" s="83">
        <f>SUM(I217:I222)</f>
        <v>5565575</v>
      </c>
      <c r="J223" s="83">
        <f>SUM(J217:J222)</f>
        <v>5453160.9799999995</v>
      </c>
      <c r="K223" s="51">
        <f t="shared" si="39"/>
        <v>0.97980190366673692</v>
      </c>
    </row>
    <row r="224" spans="1:11" ht="13.8" thickTop="1">
      <c r="A224" s="52"/>
      <c r="B224" s="53"/>
      <c r="C224" s="53"/>
      <c r="D224" s="53"/>
      <c r="E224" s="54"/>
      <c r="F224" s="53"/>
      <c r="G224" s="55"/>
      <c r="H224" s="55"/>
      <c r="I224" s="55"/>
      <c r="J224" s="55"/>
      <c r="K224" s="68"/>
    </row>
    <row r="225" spans="1:11">
      <c r="A225" s="52"/>
      <c r="B225" s="53"/>
      <c r="C225" s="53"/>
      <c r="D225" s="53"/>
      <c r="E225" s="54"/>
      <c r="F225" s="53"/>
      <c r="G225" s="55"/>
      <c r="H225" s="55"/>
      <c r="I225" s="55"/>
      <c r="J225" s="55"/>
      <c r="K225" s="68"/>
    </row>
    <row r="226" spans="1:11">
      <c r="A226" s="52"/>
      <c r="B226" s="53"/>
      <c r="C226" s="53"/>
      <c r="D226" s="53"/>
      <c r="E226" s="54"/>
      <c r="F226" s="53"/>
      <c r="G226" s="55"/>
      <c r="H226" s="55"/>
      <c r="I226" s="55"/>
      <c r="J226" s="55"/>
      <c r="K226" s="68"/>
    </row>
    <row r="227" spans="1:11">
      <c r="A227" s="52"/>
      <c r="B227" s="53"/>
      <c r="C227" s="53"/>
      <c r="D227" s="53"/>
      <c r="E227" s="54"/>
      <c r="F227" s="53"/>
      <c r="G227" s="55"/>
      <c r="H227" s="55"/>
      <c r="I227" s="55"/>
      <c r="J227" s="55"/>
      <c r="K227" s="68"/>
    </row>
    <row r="228" spans="1:11">
      <c r="A228" s="52"/>
      <c r="B228" s="53"/>
      <c r="C228" s="53"/>
      <c r="D228" s="53"/>
      <c r="E228" s="54"/>
      <c r="F228" s="53"/>
      <c r="G228" s="55"/>
      <c r="H228" s="55"/>
      <c r="I228" s="55"/>
      <c r="J228" s="55"/>
      <c r="K228" s="68"/>
    </row>
    <row r="229" spans="1:11">
      <c r="A229" s="52"/>
      <c r="B229" s="53"/>
      <c r="C229" s="53"/>
      <c r="D229" s="53"/>
      <c r="E229" s="54"/>
      <c r="F229" s="53"/>
      <c r="G229" s="55"/>
      <c r="H229" s="55"/>
      <c r="I229" s="55"/>
      <c r="J229" s="55"/>
      <c r="K229" s="68"/>
    </row>
    <row r="230" spans="1:11">
      <c r="A230" s="52"/>
      <c r="B230" s="53"/>
      <c r="C230" s="53"/>
      <c r="D230" s="53"/>
      <c r="E230" s="54"/>
      <c r="F230" s="53"/>
      <c r="G230" s="55"/>
      <c r="H230" s="55"/>
      <c r="I230" s="55"/>
      <c r="J230" s="55"/>
      <c r="K230" s="68"/>
    </row>
    <row r="231" spans="1:11">
      <c r="A231" s="52"/>
      <c r="B231" s="53"/>
      <c r="C231" s="53"/>
      <c r="D231" s="53"/>
      <c r="E231" s="54"/>
      <c r="F231" s="53"/>
      <c r="G231" s="55"/>
      <c r="H231" s="55"/>
      <c r="I231" s="55"/>
      <c r="J231" s="55"/>
      <c r="K231" s="68"/>
    </row>
    <row r="232" spans="1:11">
      <c r="A232" s="52"/>
      <c r="B232" s="53"/>
      <c r="C232" s="53"/>
      <c r="D232" s="53"/>
      <c r="E232" s="54"/>
      <c r="F232" s="53"/>
      <c r="G232" s="55"/>
      <c r="H232" s="55"/>
      <c r="I232" s="55"/>
      <c r="J232" s="55"/>
      <c r="K232" s="68"/>
    </row>
    <row r="233" spans="1:11">
      <c r="A233" s="52"/>
      <c r="B233" s="53"/>
      <c r="C233" s="53"/>
      <c r="D233" s="53"/>
      <c r="E233" s="54"/>
      <c r="F233" s="53"/>
      <c r="G233" s="55"/>
      <c r="H233" s="55"/>
      <c r="I233" s="55"/>
      <c r="J233" s="55"/>
      <c r="K233" s="68"/>
    </row>
    <row r="234" spans="1:11">
      <c r="A234" s="52"/>
      <c r="B234" s="53"/>
      <c r="C234" s="53"/>
      <c r="D234" s="53"/>
      <c r="E234" s="54"/>
      <c r="F234" s="53"/>
      <c r="G234" s="55"/>
      <c r="H234" s="55"/>
      <c r="I234" s="55"/>
      <c r="J234" s="55"/>
      <c r="K234" s="68"/>
    </row>
    <row r="235" spans="1:11">
      <c r="A235" s="52"/>
      <c r="B235" s="53"/>
      <c r="C235" s="53"/>
      <c r="D235" s="53"/>
      <c r="E235" s="54"/>
      <c r="F235" s="53"/>
      <c r="G235" s="55"/>
      <c r="H235" s="55"/>
      <c r="I235" s="55"/>
      <c r="J235" s="55"/>
      <c r="K235" s="68"/>
    </row>
    <row r="236" spans="1:11">
      <c r="A236" s="52"/>
      <c r="B236" s="53"/>
      <c r="C236" s="53"/>
      <c r="D236" s="53"/>
      <c r="E236" s="54"/>
      <c r="F236" s="53"/>
      <c r="G236" s="55"/>
      <c r="H236" s="55"/>
      <c r="I236" s="55"/>
      <c r="J236" s="55"/>
      <c r="K236" s="68"/>
    </row>
    <row r="237" spans="1:11">
      <c r="A237" s="52"/>
      <c r="B237" s="53"/>
      <c r="C237" s="53"/>
      <c r="D237" s="53"/>
      <c r="E237" s="54"/>
      <c r="F237" s="53"/>
      <c r="G237" s="55"/>
      <c r="H237" s="55"/>
      <c r="I237" s="55"/>
      <c r="J237" s="55"/>
      <c r="K237" s="68"/>
    </row>
    <row r="238" spans="1:11">
      <c r="A238" s="52"/>
      <c r="B238" s="53"/>
      <c r="C238" s="53"/>
      <c r="D238" s="53"/>
      <c r="E238" s="54"/>
      <c r="F238" s="53"/>
      <c r="G238" s="55"/>
      <c r="H238" s="55"/>
      <c r="I238" s="55"/>
      <c r="J238" s="55"/>
      <c r="K238" s="68"/>
    </row>
    <row r="239" spans="1:11">
      <c r="A239" s="52"/>
      <c r="B239" s="53"/>
      <c r="C239" s="53"/>
      <c r="D239" s="53"/>
      <c r="E239" s="54"/>
      <c r="F239" s="53"/>
      <c r="G239" s="55"/>
      <c r="H239" s="55"/>
      <c r="I239" s="55"/>
      <c r="J239" s="55"/>
      <c r="K239" s="68"/>
    </row>
    <row r="240" spans="1:11">
      <c r="A240" s="52"/>
      <c r="B240" s="53"/>
      <c r="C240" s="53"/>
      <c r="D240" s="53"/>
      <c r="E240" s="54"/>
      <c r="F240" s="53"/>
      <c r="G240" s="55"/>
      <c r="H240" s="55"/>
      <c r="I240" s="55"/>
      <c r="J240" s="55"/>
      <c r="K240" s="68"/>
    </row>
    <row r="241" spans="1:11">
      <c r="A241" s="52"/>
      <c r="B241" s="53"/>
      <c r="C241" s="53"/>
      <c r="D241" s="53"/>
      <c r="E241" s="54"/>
      <c r="F241" s="53"/>
      <c r="G241" s="55"/>
      <c r="H241" s="55"/>
      <c r="I241" s="55"/>
      <c r="J241" s="55"/>
      <c r="K241" s="68"/>
    </row>
    <row r="242" spans="1:11">
      <c r="A242" s="52"/>
      <c r="B242" s="53"/>
      <c r="C242" s="53"/>
      <c r="D242" s="53"/>
      <c r="E242" s="54"/>
      <c r="F242" s="53"/>
      <c r="G242" s="55"/>
      <c r="H242" s="55"/>
      <c r="I242" s="55"/>
      <c r="J242" s="55"/>
      <c r="K242" s="68"/>
    </row>
    <row r="243" spans="1:11">
      <c r="A243" s="22"/>
      <c r="B243" s="23"/>
      <c r="C243" s="23"/>
      <c r="D243" s="23"/>
      <c r="E243" s="24"/>
      <c r="F243" s="23"/>
    </row>
    <row r="244" spans="1:11">
      <c r="A244" s="22"/>
      <c r="B244" s="23"/>
      <c r="C244" s="23"/>
      <c r="D244" s="23"/>
      <c r="E244" s="24"/>
      <c r="F244" s="23"/>
    </row>
    <row r="245" spans="1:11">
      <c r="A245" s="22"/>
      <c r="B245" s="23"/>
      <c r="C245" s="23"/>
      <c r="D245" s="23"/>
      <c r="E245" s="24"/>
      <c r="F245" s="23"/>
    </row>
    <row r="246" spans="1:11">
      <c r="A246" s="22"/>
      <c r="B246" s="23"/>
      <c r="C246" s="23"/>
      <c r="D246" s="23"/>
      <c r="E246" s="24"/>
      <c r="F246" s="23"/>
    </row>
    <row r="247" spans="1:11">
      <c r="A247" s="22"/>
      <c r="B247" s="23"/>
      <c r="C247" s="23"/>
      <c r="D247" s="23"/>
      <c r="E247" s="24"/>
      <c r="F247" s="23"/>
    </row>
    <row r="248" spans="1:11">
      <c r="A248" s="22"/>
      <c r="B248" s="23"/>
      <c r="C248" s="23"/>
      <c r="D248" s="23"/>
      <c r="E248" s="24"/>
      <c r="F248" s="23"/>
    </row>
    <row r="249" spans="1:11">
      <c r="A249" s="22"/>
      <c r="B249" s="23"/>
      <c r="C249" s="23"/>
      <c r="D249" s="23"/>
      <c r="E249" s="24"/>
      <c r="F249" s="23"/>
    </row>
    <row r="250" spans="1:11">
      <c r="A250" s="22"/>
      <c r="B250" s="23"/>
      <c r="C250" s="23"/>
      <c r="D250" s="23"/>
      <c r="E250" s="24"/>
      <c r="F250" s="23"/>
    </row>
    <row r="251" spans="1:11">
      <c r="A251" s="22"/>
      <c r="B251" s="23"/>
      <c r="C251" s="23"/>
      <c r="D251" s="23"/>
      <c r="E251" s="24"/>
      <c r="F251" s="23"/>
    </row>
    <row r="252" spans="1:11">
      <c r="A252" s="22"/>
      <c r="B252" s="23"/>
      <c r="C252" s="23"/>
      <c r="D252" s="23"/>
      <c r="E252" s="24"/>
      <c r="F252" s="23"/>
    </row>
    <row r="253" spans="1:11">
      <c r="A253" s="22"/>
      <c r="B253" s="23"/>
      <c r="C253" s="23"/>
      <c r="D253" s="23"/>
      <c r="E253" s="24"/>
      <c r="F253" s="23"/>
    </row>
    <row r="254" spans="1:11">
      <c r="A254" s="22"/>
      <c r="B254" s="23"/>
      <c r="C254" s="23"/>
      <c r="D254" s="23"/>
      <c r="E254" s="24"/>
      <c r="F254" s="23"/>
    </row>
    <row r="255" spans="1:11">
      <c r="A255" s="22"/>
      <c r="B255" s="23"/>
      <c r="C255" s="23"/>
      <c r="D255" s="23"/>
      <c r="E255" s="24"/>
      <c r="F255" s="23"/>
    </row>
    <row r="256" spans="1:11">
      <c r="A256" s="22"/>
      <c r="B256" s="23"/>
      <c r="C256" s="23"/>
      <c r="D256" s="23"/>
      <c r="E256" s="24"/>
      <c r="F256" s="23"/>
    </row>
    <row r="257" spans="1:6">
      <c r="A257" s="22"/>
      <c r="B257" s="23"/>
      <c r="C257" s="23"/>
      <c r="D257" s="23"/>
      <c r="E257" s="24"/>
      <c r="F257" s="23"/>
    </row>
    <row r="258" spans="1:6">
      <c r="A258" s="22"/>
      <c r="B258" s="23"/>
      <c r="C258" s="23"/>
      <c r="D258" s="23"/>
      <c r="E258" s="24"/>
      <c r="F258" s="23"/>
    </row>
    <row r="259" spans="1:6">
      <c r="A259" s="22"/>
      <c r="B259" s="23"/>
      <c r="C259" s="23"/>
      <c r="D259" s="23"/>
      <c r="E259" s="24"/>
      <c r="F259" s="23"/>
    </row>
    <row r="260" spans="1:6">
      <c r="A260" s="22"/>
      <c r="B260" s="23"/>
      <c r="C260" s="23"/>
      <c r="D260" s="23"/>
      <c r="E260" s="24"/>
      <c r="F260" s="23"/>
    </row>
    <row r="261" spans="1:6">
      <c r="A261" s="22"/>
      <c r="B261" s="23"/>
      <c r="C261" s="23"/>
      <c r="D261" s="23"/>
      <c r="E261" s="24"/>
      <c r="F261" s="23"/>
    </row>
    <row r="262" spans="1:6">
      <c r="A262" s="22"/>
      <c r="B262" s="23"/>
      <c r="C262" s="23"/>
      <c r="D262" s="23"/>
      <c r="E262" s="24"/>
      <c r="F262" s="23"/>
    </row>
    <row r="263" spans="1:6">
      <c r="A263" s="22"/>
      <c r="B263" s="23"/>
      <c r="C263" s="23"/>
      <c r="D263" s="23"/>
      <c r="E263" s="24"/>
      <c r="F263" s="23"/>
    </row>
    <row r="264" spans="1:6">
      <c r="A264" s="22"/>
      <c r="B264" s="23"/>
      <c r="C264" s="23"/>
      <c r="D264" s="23"/>
      <c r="E264" s="24"/>
      <c r="F264" s="23"/>
    </row>
    <row r="265" spans="1:6">
      <c r="A265" s="22"/>
      <c r="B265" s="23"/>
      <c r="C265" s="23"/>
      <c r="D265" s="23"/>
      <c r="E265" s="24"/>
      <c r="F265" s="23"/>
    </row>
    <row r="266" spans="1:6">
      <c r="A266" s="22"/>
      <c r="B266" s="23"/>
      <c r="C266" s="23"/>
      <c r="D266" s="23"/>
      <c r="E266" s="24"/>
      <c r="F266" s="23"/>
    </row>
    <row r="267" spans="1:6">
      <c r="A267" s="22"/>
      <c r="B267" s="23"/>
      <c r="C267" s="23"/>
      <c r="D267" s="23"/>
      <c r="E267" s="24"/>
      <c r="F267" s="23"/>
    </row>
    <row r="268" spans="1:6">
      <c r="A268" s="22"/>
      <c r="B268" s="23"/>
      <c r="C268" s="23"/>
      <c r="D268" s="23"/>
      <c r="E268" s="24"/>
      <c r="F268" s="23"/>
    </row>
    <row r="269" spans="1:6">
      <c r="A269" s="22"/>
      <c r="B269" s="23"/>
      <c r="C269" s="23"/>
      <c r="D269" s="23"/>
      <c r="E269" s="24"/>
      <c r="F269" s="23"/>
    </row>
    <row r="270" spans="1:6">
      <c r="A270" s="22"/>
      <c r="B270" s="23"/>
      <c r="C270" s="23"/>
      <c r="D270" s="23"/>
      <c r="E270" s="24"/>
      <c r="F270" s="23"/>
    </row>
    <row r="271" spans="1:6">
      <c r="A271" s="22"/>
      <c r="B271" s="23"/>
      <c r="C271" s="23"/>
      <c r="D271" s="23"/>
      <c r="E271" s="24"/>
      <c r="F271" s="23"/>
    </row>
    <row r="272" spans="1:6">
      <c r="A272" s="22"/>
      <c r="B272" s="23"/>
      <c r="C272" s="23"/>
      <c r="D272" s="23"/>
      <c r="E272" s="24"/>
      <c r="F272" s="23"/>
    </row>
    <row r="273" spans="1:6">
      <c r="A273" s="22"/>
      <c r="B273" s="23"/>
      <c r="C273" s="23"/>
      <c r="D273" s="23"/>
      <c r="E273" s="24"/>
      <c r="F273" s="23"/>
    </row>
    <row r="274" spans="1:6">
      <c r="A274" s="22"/>
      <c r="B274" s="23"/>
      <c r="C274" s="23"/>
      <c r="D274" s="23"/>
      <c r="E274" s="24"/>
      <c r="F274" s="23"/>
    </row>
    <row r="275" spans="1:6">
      <c r="A275" s="22"/>
      <c r="B275" s="23"/>
      <c r="C275" s="23"/>
      <c r="D275" s="23"/>
      <c r="E275" s="24"/>
      <c r="F275" s="23"/>
    </row>
    <row r="276" spans="1:6">
      <c r="A276" s="22"/>
      <c r="B276" s="23"/>
      <c r="C276" s="23"/>
      <c r="D276" s="23"/>
      <c r="E276" s="24"/>
      <c r="F276" s="23"/>
    </row>
    <row r="277" spans="1:6">
      <c r="A277" s="22"/>
      <c r="B277" s="23"/>
      <c r="C277" s="23"/>
      <c r="D277" s="23"/>
      <c r="E277" s="24"/>
      <c r="F277" s="23"/>
    </row>
    <row r="278" spans="1:6">
      <c r="A278" s="22"/>
      <c r="B278" s="23"/>
      <c r="C278" s="23"/>
      <c r="D278" s="23"/>
      <c r="E278" s="24"/>
      <c r="F278" s="23"/>
    </row>
    <row r="279" spans="1:6">
      <c r="A279" s="22"/>
      <c r="B279" s="23"/>
      <c r="C279" s="23"/>
      <c r="D279" s="23"/>
      <c r="E279" s="24"/>
      <c r="F279" s="23"/>
    </row>
    <row r="280" spans="1:6">
      <c r="A280" s="22"/>
      <c r="B280" s="23"/>
      <c r="C280" s="23"/>
      <c r="D280" s="23"/>
      <c r="E280" s="24"/>
      <c r="F280" s="23"/>
    </row>
    <row r="281" spans="1:6">
      <c r="A281" s="22"/>
      <c r="B281" s="23"/>
      <c r="C281" s="23"/>
      <c r="D281" s="23"/>
      <c r="E281" s="24"/>
      <c r="F281" s="23"/>
    </row>
    <row r="282" spans="1:6">
      <c r="A282" s="22"/>
      <c r="B282" s="23"/>
      <c r="C282" s="23"/>
      <c r="D282" s="23"/>
      <c r="E282" s="24"/>
      <c r="F282" s="23"/>
    </row>
    <row r="283" spans="1:6">
      <c r="A283" s="22"/>
      <c r="B283" s="23"/>
      <c r="C283" s="23"/>
      <c r="D283" s="23"/>
      <c r="E283" s="24"/>
      <c r="F283" s="23"/>
    </row>
    <row r="284" spans="1:6">
      <c r="A284" s="22"/>
      <c r="B284" s="23"/>
      <c r="C284" s="23"/>
      <c r="D284" s="23"/>
      <c r="E284" s="24"/>
      <c r="F284" s="23"/>
    </row>
    <row r="285" spans="1:6">
      <c r="A285" s="22"/>
      <c r="B285" s="23"/>
      <c r="C285" s="23"/>
      <c r="D285" s="23"/>
      <c r="E285" s="24"/>
      <c r="F285" s="23"/>
    </row>
    <row r="286" spans="1:6">
      <c r="A286" s="22"/>
      <c r="B286" s="23"/>
      <c r="C286" s="23"/>
      <c r="D286" s="23"/>
      <c r="E286" s="24"/>
      <c r="F286" s="23"/>
    </row>
    <row r="287" spans="1:6">
      <c r="A287" s="22"/>
      <c r="B287" s="23"/>
      <c r="C287" s="23"/>
      <c r="D287" s="23"/>
      <c r="E287" s="24"/>
      <c r="F287" s="23"/>
    </row>
    <row r="288" spans="1:6">
      <c r="A288" s="22"/>
      <c r="B288" s="23"/>
      <c r="C288" s="23"/>
      <c r="D288" s="23"/>
      <c r="E288" s="24"/>
      <c r="F288" s="23"/>
    </row>
    <row r="289" spans="1:6">
      <c r="A289" s="22"/>
      <c r="B289" s="23"/>
      <c r="C289" s="23"/>
      <c r="D289" s="23"/>
      <c r="E289" s="24"/>
      <c r="F289" s="23"/>
    </row>
    <row r="290" spans="1:6">
      <c r="A290" s="22"/>
      <c r="B290" s="23"/>
      <c r="C290" s="23"/>
      <c r="D290" s="23"/>
      <c r="E290" s="24"/>
      <c r="F290" s="23"/>
    </row>
    <row r="291" spans="1:6">
      <c r="A291" s="22"/>
      <c r="B291" s="23"/>
      <c r="C291" s="23"/>
      <c r="D291" s="23"/>
      <c r="E291" s="24"/>
      <c r="F291" s="23"/>
    </row>
    <row r="292" spans="1:6">
      <c r="A292" s="22"/>
      <c r="B292" s="23"/>
      <c r="C292" s="23"/>
      <c r="D292" s="23"/>
      <c r="E292" s="24"/>
      <c r="F292" s="23"/>
    </row>
    <row r="293" spans="1:6">
      <c r="A293" s="22"/>
      <c r="B293" s="23"/>
      <c r="C293" s="23"/>
      <c r="D293" s="23"/>
      <c r="E293" s="24"/>
      <c r="F293" s="23"/>
    </row>
    <row r="294" spans="1:6">
      <c r="A294" s="22"/>
      <c r="B294" s="23"/>
      <c r="C294" s="23"/>
      <c r="D294" s="23"/>
      <c r="E294" s="24"/>
      <c r="F294" s="23"/>
    </row>
  </sheetData>
  <mergeCells count="8">
    <mergeCell ref="A192:B192"/>
    <mergeCell ref="C192:D192"/>
    <mergeCell ref="E192:F192"/>
    <mergeCell ref="A5:K5"/>
    <mergeCell ref="A1:K1"/>
    <mergeCell ref="A2:K2"/>
    <mergeCell ref="A3:K3"/>
    <mergeCell ref="A4:K4"/>
  </mergeCells>
  <phoneticPr fontId="0" type="noConversion"/>
  <printOptions horizontalCentered="1" verticalCentered="1" gridLines="1"/>
  <pageMargins left="0" right="0" top="0" bottom="0" header="0" footer="0"/>
  <pageSetup scale="50" orientation="portrait" r:id="rId1"/>
  <headerFooter alignWithMargins="0">
    <oddFooter xml:space="preserve">&amp;L&amp;F&amp;C&amp;A&amp;RIRAHETA </oddFooter>
  </headerFooter>
  <rowBreaks count="2" manualBreakCount="2">
    <brk id="94" max="10" man="1"/>
    <brk id="190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S294"/>
  <sheetViews>
    <sheetView view="pageBreakPreview" zoomScaleNormal="100" zoomScaleSheetLayoutView="100" workbookViewId="0">
      <selection sqref="A1:K1"/>
    </sheetView>
  </sheetViews>
  <sheetFormatPr baseColWidth="10" defaultColWidth="11.44140625" defaultRowHeight="13.2"/>
  <cols>
    <col min="1" max="1" width="9.33203125" style="1" customWidth="1"/>
    <col min="2" max="2" width="43.109375" style="1" customWidth="1"/>
    <col min="3" max="3" width="6.6640625" style="1" customWidth="1"/>
    <col min="4" max="4" width="30.109375" style="1" customWidth="1"/>
    <col min="5" max="5" width="6.6640625" style="1" customWidth="1"/>
    <col min="6" max="6" width="31" style="1" customWidth="1"/>
    <col min="7" max="8" width="14.6640625" style="1" customWidth="1"/>
    <col min="9" max="9" width="15.6640625" style="1" customWidth="1"/>
    <col min="10" max="10" width="16.6640625" style="1" customWidth="1"/>
    <col min="11" max="11" width="15.6640625" style="6" customWidth="1"/>
    <col min="12" max="12" width="13.33203125" style="55" bestFit="1" customWidth="1"/>
    <col min="13" max="19" width="11.44140625" style="55"/>
    <col min="20" max="16384" width="11.44140625" style="1"/>
  </cols>
  <sheetData>
    <row r="1" spans="1:19">
      <c r="A1" s="221" t="s">
        <v>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9">
      <c r="A2" s="221" t="s">
        <v>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</row>
    <row r="3" spans="1:19">
      <c r="A3" s="221" t="s">
        <v>2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</row>
    <row r="4" spans="1:19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</row>
    <row r="5" spans="1:19">
      <c r="A5" s="220" t="s">
        <v>67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</row>
    <row r="6" spans="1:19" ht="35.25" customHeight="1">
      <c r="A6" s="2" t="s">
        <v>3</v>
      </c>
      <c r="B6" s="2" t="s">
        <v>4</v>
      </c>
      <c r="C6" s="2" t="s">
        <v>5</v>
      </c>
      <c r="D6" s="2" t="s">
        <v>6</v>
      </c>
      <c r="E6" s="3" t="s">
        <v>7</v>
      </c>
      <c r="F6" s="2" t="s">
        <v>8</v>
      </c>
      <c r="G6" s="2" t="s">
        <v>9</v>
      </c>
      <c r="H6" s="3" t="s">
        <v>10</v>
      </c>
      <c r="I6" s="2" t="s">
        <v>11</v>
      </c>
      <c r="J6" s="2" t="s">
        <v>12</v>
      </c>
      <c r="K6" s="4" t="s">
        <v>13</v>
      </c>
    </row>
    <row r="7" spans="1:19">
      <c r="A7" s="5"/>
      <c r="B7" s="5"/>
      <c r="C7" s="5"/>
      <c r="D7" s="5"/>
      <c r="E7" s="5"/>
      <c r="F7" s="5"/>
    </row>
    <row r="8" spans="1:19">
      <c r="A8" s="7" t="s">
        <v>14</v>
      </c>
      <c r="B8" s="8" t="s">
        <v>15</v>
      </c>
      <c r="C8" s="7" t="s">
        <v>14</v>
      </c>
      <c r="D8" s="8" t="s">
        <v>16</v>
      </c>
      <c r="E8" s="9">
        <v>51</v>
      </c>
      <c r="F8" s="8" t="s">
        <v>17</v>
      </c>
      <c r="G8" s="10">
        <v>891345</v>
      </c>
      <c r="H8" s="10">
        <v>-139568</v>
      </c>
      <c r="I8" s="10">
        <f t="shared" ref="I8:I13" si="0">SUM(G8:H8)</f>
        <v>751777</v>
      </c>
      <c r="J8" s="10">
        <v>751677.71</v>
      </c>
      <c r="K8" s="11">
        <f>SUM(J8/I8)</f>
        <v>0.99986792626004783</v>
      </c>
    </row>
    <row r="9" spans="1:19">
      <c r="A9" s="12" t="s">
        <v>14</v>
      </c>
      <c r="B9" s="13" t="s">
        <v>15</v>
      </c>
      <c r="C9" s="12" t="s">
        <v>14</v>
      </c>
      <c r="D9" s="13" t="s">
        <v>16</v>
      </c>
      <c r="E9" s="14">
        <v>54</v>
      </c>
      <c r="F9" s="13" t="s">
        <v>18</v>
      </c>
      <c r="G9" s="15">
        <v>17055</v>
      </c>
      <c r="H9" s="15">
        <v>139361</v>
      </c>
      <c r="I9" s="15">
        <f t="shared" si="0"/>
        <v>156416</v>
      </c>
      <c r="J9" s="15">
        <v>156394.85999999999</v>
      </c>
      <c r="K9" s="16">
        <f>SUM(J9/I9)</f>
        <v>0.99986484758592464</v>
      </c>
    </row>
    <row r="10" spans="1:19">
      <c r="A10" s="12" t="s">
        <v>14</v>
      </c>
      <c r="B10" s="13" t="s">
        <v>15</v>
      </c>
      <c r="C10" s="12" t="s">
        <v>14</v>
      </c>
      <c r="D10" s="13" t="s">
        <v>16</v>
      </c>
      <c r="E10" s="14">
        <v>55</v>
      </c>
      <c r="F10" s="13" t="s">
        <v>19</v>
      </c>
      <c r="G10" s="15">
        <v>0</v>
      </c>
      <c r="H10" s="15">
        <v>0</v>
      </c>
      <c r="I10" s="15">
        <f t="shared" si="0"/>
        <v>0</v>
      </c>
      <c r="J10" s="15">
        <v>0</v>
      </c>
      <c r="K10" s="16">
        <v>0</v>
      </c>
    </row>
    <row r="11" spans="1:19">
      <c r="A11" s="12" t="s">
        <v>14</v>
      </c>
      <c r="B11" s="13" t="s">
        <v>15</v>
      </c>
      <c r="C11" s="12" t="s">
        <v>14</v>
      </c>
      <c r="D11" s="13" t="s">
        <v>16</v>
      </c>
      <c r="E11" s="14">
        <v>56</v>
      </c>
      <c r="F11" s="13" t="s">
        <v>20</v>
      </c>
      <c r="G11" s="15">
        <v>0</v>
      </c>
      <c r="H11" s="15">
        <v>2400</v>
      </c>
      <c r="I11" s="15">
        <f t="shared" si="0"/>
        <v>2400</v>
      </c>
      <c r="J11" s="15">
        <v>2400</v>
      </c>
      <c r="K11" s="16">
        <f>SUM(J11/I11)</f>
        <v>1</v>
      </c>
    </row>
    <row r="12" spans="1:19">
      <c r="A12" s="12" t="s">
        <v>14</v>
      </c>
      <c r="B12" s="13" t="s">
        <v>15</v>
      </c>
      <c r="C12" s="12" t="s">
        <v>14</v>
      </c>
      <c r="D12" s="13" t="s">
        <v>16</v>
      </c>
      <c r="E12" s="14">
        <v>61</v>
      </c>
      <c r="F12" s="13" t="s">
        <v>21</v>
      </c>
      <c r="G12" s="15">
        <v>0</v>
      </c>
      <c r="H12" s="15">
        <v>0</v>
      </c>
      <c r="I12" s="15">
        <f t="shared" si="0"/>
        <v>0</v>
      </c>
      <c r="J12" s="15">
        <v>0</v>
      </c>
      <c r="K12" s="16">
        <v>0</v>
      </c>
    </row>
    <row r="13" spans="1:19">
      <c r="A13" s="17" t="s">
        <v>14</v>
      </c>
      <c r="B13" s="18" t="s">
        <v>15</v>
      </c>
      <c r="C13" s="17" t="s">
        <v>14</v>
      </c>
      <c r="D13" s="18" t="s">
        <v>16</v>
      </c>
      <c r="E13" s="19">
        <v>62</v>
      </c>
      <c r="F13" s="18" t="s">
        <v>22</v>
      </c>
      <c r="G13" s="20">
        <v>0</v>
      </c>
      <c r="H13" s="20">
        <v>0</v>
      </c>
      <c r="I13" s="20">
        <f t="shared" si="0"/>
        <v>0</v>
      </c>
      <c r="J13" s="20">
        <v>0</v>
      </c>
      <c r="K13" s="21">
        <v>0</v>
      </c>
    </row>
    <row r="14" spans="1:19" s="70" customFormat="1" ht="13.8" thickBot="1">
      <c r="A14" s="108"/>
      <c r="B14" s="109"/>
      <c r="C14" s="108"/>
      <c r="D14" s="109"/>
      <c r="E14" s="25"/>
      <c r="F14" s="75" t="s">
        <v>23</v>
      </c>
      <c r="G14" s="26">
        <f>SUM(G8:G13)</f>
        <v>908400</v>
      </c>
      <c r="H14" s="26">
        <f>SUM(H8:H13)</f>
        <v>2193</v>
      </c>
      <c r="I14" s="26">
        <f>SUM(I8:I13)</f>
        <v>910593</v>
      </c>
      <c r="J14" s="26">
        <f>SUM(J8:J13)</f>
        <v>910472.57</v>
      </c>
      <c r="K14" s="27">
        <f>SUM(J14/I14)</f>
        <v>0.99986774552407054</v>
      </c>
      <c r="L14" s="69"/>
      <c r="M14" s="69"/>
      <c r="N14" s="69"/>
      <c r="O14" s="69"/>
      <c r="P14" s="69"/>
      <c r="Q14" s="69"/>
      <c r="R14" s="69"/>
      <c r="S14" s="69"/>
    </row>
    <row r="15" spans="1:19" ht="13.8" thickTop="1">
      <c r="A15" s="22"/>
      <c r="B15" s="23"/>
      <c r="C15" s="28"/>
      <c r="D15" s="23"/>
      <c r="E15" s="24"/>
      <c r="F15" s="23"/>
      <c r="K15" s="29"/>
    </row>
    <row r="16" spans="1:19">
      <c r="A16" s="7" t="s">
        <v>14</v>
      </c>
      <c r="B16" s="8" t="s">
        <v>15</v>
      </c>
      <c r="C16" s="7" t="s">
        <v>24</v>
      </c>
      <c r="D16" s="8" t="s">
        <v>25</v>
      </c>
      <c r="E16" s="9">
        <v>51</v>
      </c>
      <c r="F16" s="8" t="s">
        <v>17</v>
      </c>
      <c r="G16" s="10">
        <v>531730</v>
      </c>
      <c r="H16" s="10">
        <v>-70555.039999999994</v>
      </c>
      <c r="I16" s="10">
        <f t="shared" ref="I16:I21" si="1">SUM(G16:H16)</f>
        <v>461174.96</v>
      </c>
      <c r="J16" s="10">
        <v>461151.7</v>
      </c>
      <c r="K16" s="11">
        <f t="shared" ref="K16:K22" si="2">SUM(J16/I16)</f>
        <v>0.99994956361030529</v>
      </c>
    </row>
    <row r="17" spans="1:19">
      <c r="A17" s="12" t="s">
        <v>14</v>
      </c>
      <c r="B17" s="13" t="s">
        <v>15</v>
      </c>
      <c r="C17" s="12" t="s">
        <v>24</v>
      </c>
      <c r="D17" s="13" t="s">
        <v>25</v>
      </c>
      <c r="E17" s="14">
        <v>54</v>
      </c>
      <c r="F17" s="13" t="s">
        <v>18</v>
      </c>
      <c r="G17" s="15">
        <v>263805</v>
      </c>
      <c r="H17" s="15">
        <v>58529.43</v>
      </c>
      <c r="I17" s="15">
        <f t="shared" si="1"/>
        <v>322334.43</v>
      </c>
      <c r="J17" s="15">
        <v>322182.73</v>
      </c>
      <c r="K17" s="16">
        <f t="shared" si="2"/>
        <v>0.9995293707842503</v>
      </c>
    </row>
    <row r="18" spans="1:19">
      <c r="A18" s="12" t="s">
        <v>14</v>
      </c>
      <c r="B18" s="13" t="s">
        <v>15</v>
      </c>
      <c r="C18" s="12" t="s">
        <v>24</v>
      </c>
      <c r="D18" s="13" t="s">
        <v>25</v>
      </c>
      <c r="E18" s="14">
        <v>55</v>
      </c>
      <c r="F18" s="13" t="s">
        <v>19</v>
      </c>
      <c r="G18" s="15">
        <v>21000</v>
      </c>
      <c r="H18" s="15">
        <v>-3182.39</v>
      </c>
      <c r="I18" s="15">
        <f t="shared" si="1"/>
        <v>17817.61</v>
      </c>
      <c r="J18" s="15">
        <v>17563.89</v>
      </c>
      <c r="K18" s="16">
        <f t="shared" si="2"/>
        <v>0.98576015526212546</v>
      </c>
    </row>
    <row r="19" spans="1:19">
      <c r="A19" s="12" t="s">
        <v>14</v>
      </c>
      <c r="B19" s="13" t="s">
        <v>15</v>
      </c>
      <c r="C19" s="12" t="s">
        <v>24</v>
      </c>
      <c r="D19" s="13" t="s">
        <v>25</v>
      </c>
      <c r="E19" s="14">
        <v>56</v>
      </c>
      <c r="F19" s="13" t="s">
        <v>20</v>
      </c>
      <c r="G19" s="15">
        <v>0</v>
      </c>
      <c r="H19" s="15">
        <v>1360</v>
      </c>
      <c r="I19" s="15">
        <f t="shared" si="1"/>
        <v>1360</v>
      </c>
      <c r="J19" s="15">
        <v>1360</v>
      </c>
      <c r="K19" s="16">
        <f t="shared" si="2"/>
        <v>1</v>
      </c>
    </row>
    <row r="20" spans="1:19">
      <c r="A20" s="12" t="s">
        <v>14</v>
      </c>
      <c r="B20" s="13" t="s">
        <v>15</v>
      </c>
      <c r="C20" s="12" t="s">
        <v>24</v>
      </c>
      <c r="D20" s="13" t="s">
        <v>25</v>
      </c>
      <c r="E20" s="14">
        <v>61</v>
      </c>
      <c r="F20" s="13" t="s">
        <v>21</v>
      </c>
      <c r="G20" s="15">
        <v>0</v>
      </c>
      <c r="H20" s="15">
        <v>0</v>
      </c>
      <c r="I20" s="15">
        <f t="shared" si="1"/>
        <v>0</v>
      </c>
      <c r="J20" s="15">
        <v>0</v>
      </c>
      <c r="K20" s="16">
        <v>0</v>
      </c>
    </row>
    <row r="21" spans="1:19">
      <c r="A21" s="17" t="s">
        <v>14</v>
      </c>
      <c r="B21" s="18" t="s">
        <v>15</v>
      </c>
      <c r="C21" s="17" t="s">
        <v>24</v>
      </c>
      <c r="D21" s="18" t="s">
        <v>25</v>
      </c>
      <c r="E21" s="19">
        <v>62</v>
      </c>
      <c r="F21" s="18" t="s">
        <v>22</v>
      </c>
      <c r="G21" s="20">
        <v>0</v>
      </c>
      <c r="H21" s="20">
        <v>0</v>
      </c>
      <c r="I21" s="20">
        <f t="shared" si="1"/>
        <v>0</v>
      </c>
      <c r="J21" s="20">
        <v>0</v>
      </c>
      <c r="K21" s="21">
        <v>0</v>
      </c>
    </row>
    <row r="22" spans="1:19" s="70" customFormat="1" ht="13.8" thickBot="1">
      <c r="A22" s="108"/>
      <c r="B22" s="109"/>
      <c r="C22" s="108"/>
      <c r="D22" s="109"/>
      <c r="E22" s="25"/>
      <c r="F22" s="61" t="s">
        <v>23</v>
      </c>
      <c r="G22" s="26">
        <f>SUM(G16:G21)</f>
        <v>816535</v>
      </c>
      <c r="H22" s="26">
        <f>SUM(H16:H21)</f>
        <v>-13847.999999999993</v>
      </c>
      <c r="I22" s="26">
        <f>SUM(I16:I21)</f>
        <v>802687</v>
      </c>
      <c r="J22" s="26">
        <f>SUM(J16:J21)</f>
        <v>802258.32</v>
      </c>
      <c r="K22" s="27">
        <f t="shared" si="2"/>
        <v>0.99946594376139142</v>
      </c>
      <c r="L22" s="69"/>
      <c r="M22" s="69"/>
      <c r="N22" s="69"/>
      <c r="O22" s="69"/>
      <c r="P22" s="69"/>
      <c r="Q22" s="69"/>
      <c r="R22" s="69"/>
      <c r="S22" s="69"/>
    </row>
    <row r="23" spans="1:19" ht="13.8" thickTop="1">
      <c r="A23" s="22"/>
      <c r="B23" s="23"/>
      <c r="C23" s="22"/>
      <c r="D23" s="23"/>
      <c r="E23" s="24"/>
      <c r="F23" s="23"/>
      <c r="K23" s="29"/>
    </row>
    <row r="24" spans="1:19" s="32" customFormat="1">
      <c r="A24" s="7" t="s">
        <v>14</v>
      </c>
      <c r="B24" s="8" t="s">
        <v>15</v>
      </c>
      <c r="C24" s="7" t="s">
        <v>30</v>
      </c>
      <c r="D24" s="8" t="s">
        <v>28</v>
      </c>
      <c r="E24" s="9">
        <v>51</v>
      </c>
      <c r="F24" s="8" t="s">
        <v>17</v>
      </c>
      <c r="G24" s="10">
        <v>0</v>
      </c>
      <c r="H24" s="10">
        <v>0</v>
      </c>
      <c r="I24" s="10">
        <f t="shared" ref="I24:I29" si="3">SUM(G24:H24)</f>
        <v>0</v>
      </c>
      <c r="J24" s="10">
        <v>0</v>
      </c>
      <c r="K24" s="11">
        <v>0</v>
      </c>
    </row>
    <row r="25" spans="1:19" s="32" customFormat="1">
      <c r="A25" s="12" t="s">
        <v>14</v>
      </c>
      <c r="B25" s="13" t="s">
        <v>15</v>
      </c>
      <c r="C25" s="12" t="s">
        <v>30</v>
      </c>
      <c r="D25" s="13" t="s">
        <v>28</v>
      </c>
      <c r="E25" s="14">
        <v>54</v>
      </c>
      <c r="F25" s="13" t="s">
        <v>18</v>
      </c>
      <c r="G25" s="15">
        <v>0</v>
      </c>
      <c r="H25" s="15">
        <v>0</v>
      </c>
      <c r="I25" s="15">
        <f t="shared" si="3"/>
        <v>0</v>
      </c>
      <c r="J25" s="15">
        <v>0</v>
      </c>
      <c r="K25" s="16">
        <v>0</v>
      </c>
    </row>
    <row r="26" spans="1:19" s="32" customFormat="1">
      <c r="A26" s="12" t="s">
        <v>14</v>
      </c>
      <c r="B26" s="13" t="s">
        <v>15</v>
      </c>
      <c r="C26" s="12" t="s">
        <v>30</v>
      </c>
      <c r="D26" s="13" t="s">
        <v>28</v>
      </c>
      <c r="E26" s="14">
        <v>55</v>
      </c>
      <c r="F26" s="13" t="s">
        <v>19</v>
      </c>
      <c r="G26" s="15">
        <v>0</v>
      </c>
      <c r="H26" s="15">
        <v>0</v>
      </c>
      <c r="I26" s="15">
        <f t="shared" si="3"/>
        <v>0</v>
      </c>
      <c r="J26" s="15">
        <v>0</v>
      </c>
      <c r="K26" s="16">
        <v>0</v>
      </c>
    </row>
    <row r="27" spans="1:19" s="32" customFormat="1">
      <c r="A27" s="12" t="s">
        <v>14</v>
      </c>
      <c r="B27" s="13" t="s">
        <v>15</v>
      </c>
      <c r="C27" s="12" t="s">
        <v>30</v>
      </c>
      <c r="D27" s="13" t="s">
        <v>28</v>
      </c>
      <c r="E27" s="14">
        <v>56</v>
      </c>
      <c r="F27" s="13" t="s">
        <v>20</v>
      </c>
      <c r="G27" s="15">
        <v>0</v>
      </c>
      <c r="H27" s="15">
        <v>0</v>
      </c>
      <c r="I27" s="15">
        <f t="shared" si="3"/>
        <v>0</v>
      </c>
      <c r="J27" s="15">
        <v>0</v>
      </c>
      <c r="K27" s="16">
        <v>0</v>
      </c>
    </row>
    <row r="28" spans="1:19" s="32" customFormat="1">
      <c r="A28" s="12" t="s">
        <v>14</v>
      </c>
      <c r="B28" s="13" t="s">
        <v>15</v>
      </c>
      <c r="C28" s="12" t="s">
        <v>30</v>
      </c>
      <c r="D28" s="13" t="s">
        <v>28</v>
      </c>
      <c r="E28" s="14">
        <v>61</v>
      </c>
      <c r="F28" s="13" t="s">
        <v>21</v>
      </c>
      <c r="G28" s="15">
        <v>0</v>
      </c>
      <c r="H28" s="15">
        <v>0</v>
      </c>
      <c r="I28" s="15">
        <f t="shared" si="3"/>
        <v>0</v>
      </c>
      <c r="J28" s="15">
        <v>0</v>
      </c>
      <c r="K28" s="16">
        <v>0</v>
      </c>
    </row>
    <row r="29" spans="1:19" s="32" customFormat="1">
      <c r="A29" s="17" t="s">
        <v>14</v>
      </c>
      <c r="B29" s="18" t="s">
        <v>15</v>
      </c>
      <c r="C29" s="17" t="s">
        <v>30</v>
      </c>
      <c r="D29" s="18" t="s">
        <v>28</v>
      </c>
      <c r="E29" s="19">
        <v>62</v>
      </c>
      <c r="F29" s="18" t="s">
        <v>22</v>
      </c>
      <c r="G29" s="20">
        <v>0</v>
      </c>
      <c r="H29" s="20">
        <v>0</v>
      </c>
      <c r="I29" s="20">
        <f t="shared" si="3"/>
        <v>0</v>
      </c>
      <c r="J29" s="20">
        <v>0</v>
      </c>
      <c r="K29" s="21">
        <v>0</v>
      </c>
    </row>
    <row r="30" spans="1:19" s="110" customFormat="1" ht="13.8" thickBot="1">
      <c r="A30" s="108"/>
      <c r="B30" s="109"/>
      <c r="C30" s="108"/>
      <c r="D30" s="109"/>
      <c r="E30" s="25"/>
      <c r="F30" s="61" t="s">
        <v>23</v>
      </c>
      <c r="G30" s="26">
        <f>SUM(G24:G29)</f>
        <v>0</v>
      </c>
      <c r="H30" s="26">
        <f>SUM(H24:H29)</f>
        <v>0</v>
      </c>
      <c r="I30" s="26">
        <f>SUM(I24:I29)</f>
        <v>0</v>
      </c>
      <c r="J30" s="26">
        <f>SUM(J24:J29)</f>
        <v>0</v>
      </c>
      <c r="K30" s="27">
        <v>0</v>
      </c>
    </row>
    <row r="31" spans="1:19" s="32" customFormat="1" ht="13.8" thickTop="1">
      <c r="A31" s="33"/>
      <c r="B31" s="30"/>
      <c r="C31" s="56"/>
      <c r="D31" s="44"/>
      <c r="E31" s="57"/>
      <c r="F31" s="44"/>
      <c r="K31" s="31"/>
    </row>
    <row r="32" spans="1:19" s="32" customFormat="1">
      <c r="A32" s="7" t="s">
        <v>14</v>
      </c>
      <c r="B32" s="8" t="s">
        <v>15</v>
      </c>
      <c r="C32" s="7" t="s">
        <v>32</v>
      </c>
      <c r="D32" s="8" t="s">
        <v>29</v>
      </c>
      <c r="E32" s="9">
        <v>51</v>
      </c>
      <c r="F32" s="8" t="s">
        <v>17</v>
      </c>
      <c r="G32" s="10">
        <v>0</v>
      </c>
      <c r="H32" s="10">
        <v>0</v>
      </c>
      <c r="I32" s="10">
        <f t="shared" ref="I32:I37" si="4">SUM(G32:H32)</f>
        <v>0</v>
      </c>
      <c r="J32" s="10">
        <v>0</v>
      </c>
      <c r="K32" s="11">
        <v>0</v>
      </c>
    </row>
    <row r="33" spans="1:11" s="32" customFormat="1">
      <c r="A33" s="12" t="s">
        <v>14</v>
      </c>
      <c r="B33" s="13" t="s">
        <v>15</v>
      </c>
      <c r="C33" s="12" t="s">
        <v>32</v>
      </c>
      <c r="D33" s="13" t="s">
        <v>29</v>
      </c>
      <c r="E33" s="14">
        <v>54</v>
      </c>
      <c r="F33" s="13" t="s">
        <v>18</v>
      </c>
      <c r="G33" s="15">
        <v>0</v>
      </c>
      <c r="H33" s="15">
        <v>0</v>
      </c>
      <c r="I33" s="15">
        <f t="shared" si="4"/>
        <v>0</v>
      </c>
      <c r="J33" s="15">
        <v>0</v>
      </c>
      <c r="K33" s="16">
        <v>0</v>
      </c>
    </row>
    <row r="34" spans="1:11" s="32" customFormat="1">
      <c r="A34" s="12" t="s">
        <v>14</v>
      </c>
      <c r="B34" s="13" t="s">
        <v>15</v>
      </c>
      <c r="C34" s="12" t="s">
        <v>32</v>
      </c>
      <c r="D34" s="13" t="s">
        <v>29</v>
      </c>
      <c r="E34" s="14">
        <v>55</v>
      </c>
      <c r="F34" s="13" t="s">
        <v>19</v>
      </c>
      <c r="G34" s="15">
        <v>0</v>
      </c>
      <c r="H34" s="15">
        <v>0</v>
      </c>
      <c r="I34" s="15">
        <f t="shared" si="4"/>
        <v>0</v>
      </c>
      <c r="J34" s="15">
        <v>0</v>
      </c>
      <c r="K34" s="16">
        <v>0</v>
      </c>
    </row>
    <row r="35" spans="1:11" s="32" customFormat="1">
      <c r="A35" s="12" t="s">
        <v>14</v>
      </c>
      <c r="B35" s="13" t="s">
        <v>15</v>
      </c>
      <c r="C35" s="12" t="s">
        <v>32</v>
      </c>
      <c r="D35" s="13" t="s">
        <v>29</v>
      </c>
      <c r="E35" s="14">
        <v>56</v>
      </c>
      <c r="F35" s="13" t="s">
        <v>20</v>
      </c>
      <c r="G35" s="15">
        <v>0</v>
      </c>
      <c r="H35" s="15">
        <v>0</v>
      </c>
      <c r="I35" s="15">
        <f t="shared" si="4"/>
        <v>0</v>
      </c>
      <c r="J35" s="15">
        <v>0</v>
      </c>
      <c r="K35" s="16">
        <v>0</v>
      </c>
    </row>
    <row r="36" spans="1:11" s="32" customFormat="1">
      <c r="A36" s="12" t="s">
        <v>14</v>
      </c>
      <c r="B36" s="13" t="s">
        <v>15</v>
      </c>
      <c r="C36" s="12" t="s">
        <v>32</v>
      </c>
      <c r="D36" s="13" t="s">
        <v>29</v>
      </c>
      <c r="E36" s="14">
        <v>61</v>
      </c>
      <c r="F36" s="13" t="s">
        <v>21</v>
      </c>
      <c r="G36" s="15">
        <v>0</v>
      </c>
      <c r="H36" s="15">
        <v>0</v>
      </c>
      <c r="I36" s="15">
        <f t="shared" si="4"/>
        <v>0</v>
      </c>
      <c r="J36" s="15">
        <v>0</v>
      </c>
      <c r="K36" s="16">
        <v>0</v>
      </c>
    </row>
    <row r="37" spans="1:11" s="32" customFormat="1">
      <c r="A37" s="17" t="s">
        <v>14</v>
      </c>
      <c r="B37" s="18" t="s">
        <v>15</v>
      </c>
      <c r="C37" s="17" t="s">
        <v>32</v>
      </c>
      <c r="D37" s="18" t="s">
        <v>29</v>
      </c>
      <c r="E37" s="19">
        <v>62</v>
      </c>
      <c r="F37" s="18" t="s">
        <v>22</v>
      </c>
      <c r="G37" s="20">
        <v>0</v>
      </c>
      <c r="H37" s="20">
        <v>0</v>
      </c>
      <c r="I37" s="20">
        <f t="shared" si="4"/>
        <v>0</v>
      </c>
      <c r="J37" s="20">
        <v>0</v>
      </c>
      <c r="K37" s="21">
        <v>0</v>
      </c>
    </row>
    <row r="38" spans="1:11" s="110" customFormat="1" ht="13.8" thickBot="1">
      <c r="A38" s="108"/>
      <c r="B38" s="109"/>
      <c r="C38" s="108"/>
      <c r="D38" s="109"/>
      <c r="E38" s="25"/>
      <c r="F38" s="61" t="s">
        <v>23</v>
      </c>
      <c r="G38" s="26">
        <f>SUM(G32:G37)</f>
        <v>0</v>
      </c>
      <c r="H38" s="26">
        <f>SUM(H32:H37)</f>
        <v>0</v>
      </c>
      <c r="I38" s="26">
        <f>SUM(I32:I37)</f>
        <v>0</v>
      </c>
      <c r="J38" s="26">
        <f>SUM(J32:J37)</f>
        <v>0</v>
      </c>
      <c r="K38" s="27">
        <v>0</v>
      </c>
    </row>
    <row r="39" spans="1:11" s="32" customFormat="1" ht="13.8" thickTop="1">
      <c r="A39" s="33"/>
      <c r="B39" s="30"/>
      <c r="C39" s="58"/>
      <c r="D39" s="44"/>
      <c r="E39" s="57"/>
      <c r="F39" s="44"/>
      <c r="K39" s="31"/>
    </row>
    <row r="40" spans="1:11" s="32" customFormat="1">
      <c r="A40" s="7" t="s">
        <v>14</v>
      </c>
      <c r="B40" s="8" t="s">
        <v>15</v>
      </c>
      <c r="C40" s="7" t="s">
        <v>49</v>
      </c>
      <c r="D40" s="8" t="s">
        <v>50</v>
      </c>
      <c r="E40" s="9">
        <v>51</v>
      </c>
      <c r="F40" s="8" t="s">
        <v>17</v>
      </c>
      <c r="G40" s="10">
        <v>0</v>
      </c>
      <c r="H40" s="10">
        <v>0</v>
      </c>
      <c r="I40" s="10">
        <f t="shared" ref="I40:I45" si="5">SUM(G40:H40)</f>
        <v>0</v>
      </c>
      <c r="J40" s="10">
        <v>0</v>
      </c>
      <c r="K40" s="11">
        <v>0</v>
      </c>
    </row>
    <row r="41" spans="1:11" s="32" customFormat="1">
      <c r="A41" s="12" t="s">
        <v>14</v>
      </c>
      <c r="B41" s="13" t="s">
        <v>15</v>
      </c>
      <c r="C41" s="12" t="s">
        <v>49</v>
      </c>
      <c r="D41" s="13" t="s">
        <v>50</v>
      </c>
      <c r="E41" s="14">
        <v>54</v>
      </c>
      <c r="F41" s="13" t="s">
        <v>18</v>
      </c>
      <c r="G41" s="15">
        <v>0</v>
      </c>
      <c r="H41" s="15">
        <v>0</v>
      </c>
      <c r="I41" s="15">
        <f t="shared" si="5"/>
        <v>0</v>
      </c>
      <c r="J41" s="15">
        <v>0</v>
      </c>
      <c r="K41" s="16">
        <v>0</v>
      </c>
    </row>
    <row r="42" spans="1:11" s="32" customFormat="1">
      <c r="A42" s="12" t="s">
        <v>14</v>
      </c>
      <c r="B42" s="13" t="s">
        <v>15</v>
      </c>
      <c r="C42" s="12" t="s">
        <v>49</v>
      </c>
      <c r="D42" s="13" t="s">
        <v>50</v>
      </c>
      <c r="E42" s="14">
        <v>55</v>
      </c>
      <c r="F42" s="13" t="s">
        <v>19</v>
      </c>
      <c r="G42" s="15">
        <v>0</v>
      </c>
      <c r="H42" s="15">
        <v>0</v>
      </c>
      <c r="I42" s="15">
        <f t="shared" si="5"/>
        <v>0</v>
      </c>
      <c r="J42" s="15">
        <v>0</v>
      </c>
      <c r="K42" s="16">
        <v>0</v>
      </c>
    </row>
    <row r="43" spans="1:11" s="32" customFormat="1">
      <c r="A43" s="12" t="s">
        <v>14</v>
      </c>
      <c r="B43" s="13" t="s">
        <v>15</v>
      </c>
      <c r="C43" s="12" t="s">
        <v>49</v>
      </c>
      <c r="D43" s="13" t="s">
        <v>50</v>
      </c>
      <c r="E43" s="14">
        <v>56</v>
      </c>
      <c r="F43" s="13" t="s">
        <v>20</v>
      </c>
      <c r="G43" s="15">
        <v>0</v>
      </c>
      <c r="H43" s="15">
        <v>0</v>
      </c>
      <c r="I43" s="15">
        <f t="shared" si="5"/>
        <v>0</v>
      </c>
      <c r="J43" s="15">
        <v>0</v>
      </c>
      <c r="K43" s="16">
        <v>0</v>
      </c>
    </row>
    <row r="44" spans="1:11" s="32" customFormat="1">
      <c r="A44" s="12" t="s">
        <v>14</v>
      </c>
      <c r="B44" s="13" t="s">
        <v>15</v>
      </c>
      <c r="C44" s="12" t="s">
        <v>49</v>
      </c>
      <c r="D44" s="13" t="s">
        <v>50</v>
      </c>
      <c r="E44" s="14">
        <v>61</v>
      </c>
      <c r="F44" s="13" t="s">
        <v>21</v>
      </c>
      <c r="G44" s="15">
        <v>0</v>
      </c>
      <c r="H44" s="15">
        <v>0</v>
      </c>
      <c r="I44" s="15">
        <f t="shared" si="5"/>
        <v>0</v>
      </c>
      <c r="J44" s="15">
        <v>0</v>
      </c>
      <c r="K44" s="16">
        <v>0</v>
      </c>
    </row>
    <row r="45" spans="1:11" s="32" customFormat="1">
      <c r="A45" s="17" t="s">
        <v>14</v>
      </c>
      <c r="B45" s="18" t="s">
        <v>15</v>
      </c>
      <c r="C45" s="17" t="s">
        <v>49</v>
      </c>
      <c r="D45" s="18" t="s">
        <v>50</v>
      </c>
      <c r="E45" s="19">
        <v>62</v>
      </c>
      <c r="F45" s="18" t="s">
        <v>22</v>
      </c>
      <c r="G45" s="20">
        <v>0</v>
      </c>
      <c r="H45" s="20">
        <v>0</v>
      </c>
      <c r="I45" s="20">
        <f t="shared" si="5"/>
        <v>0</v>
      </c>
      <c r="J45" s="20">
        <v>0</v>
      </c>
      <c r="K45" s="21">
        <v>0</v>
      </c>
    </row>
    <row r="46" spans="1:11" s="110" customFormat="1" ht="13.8" thickBot="1">
      <c r="A46" s="108"/>
      <c r="B46" s="109"/>
      <c r="C46" s="108"/>
      <c r="D46" s="109"/>
      <c r="E46" s="25"/>
      <c r="F46" s="61" t="s">
        <v>23</v>
      </c>
      <c r="G46" s="26">
        <f>SUM(G40:G45)</f>
        <v>0</v>
      </c>
      <c r="H46" s="26">
        <f>SUM(H40:H45)</f>
        <v>0</v>
      </c>
      <c r="I46" s="26">
        <f>SUM(I40:I45)</f>
        <v>0</v>
      </c>
      <c r="J46" s="26">
        <f>SUM(J40:J45)</f>
        <v>0</v>
      </c>
      <c r="K46" s="27">
        <v>0</v>
      </c>
    </row>
    <row r="47" spans="1:11" ht="13.8" thickTop="1">
      <c r="A47" s="22"/>
      <c r="B47" s="23"/>
      <c r="C47" s="28"/>
      <c r="D47" s="23"/>
      <c r="E47" s="24"/>
      <c r="F47" s="23"/>
      <c r="K47" s="29"/>
    </row>
    <row r="48" spans="1:11">
      <c r="A48" s="34" t="s">
        <v>14</v>
      </c>
      <c r="B48" s="35" t="s">
        <v>15</v>
      </c>
      <c r="C48" s="34"/>
      <c r="D48" s="35" t="s">
        <v>26</v>
      </c>
      <c r="E48" s="76">
        <v>51</v>
      </c>
      <c r="F48" s="35" t="s">
        <v>17</v>
      </c>
      <c r="G48" s="36">
        <f t="shared" ref="G48:J53" si="6">SUM(G8+G16+G24+G32+G40)</f>
        <v>1423075</v>
      </c>
      <c r="H48" s="36">
        <f t="shared" si="6"/>
        <v>-210123.03999999998</v>
      </c>
      <c r="I48" s="36">
        <f t="shared" si="6"/>
        <v>1212951.96</v>
      </c>
      <c r="J48" s="36">
        <f t="shared" si="6"/>
        <v>1212829.4099999999</v>
      </c>
      <c r="K48" s="62">
        <f t="shared" ref="K48:K54" si="7">SUM(J48/I48)</f>
        <v>0.99989896549571511</v>
      </c>
    </row>
    <row r="49" spans="1:19">
      <c r="A49" s="37" t="s">
        <v>14</v>
      </c>
      <c r="B49" s="38" t="s">
        <v>15</v>
      </c>
      <c r="C49" s="37"/>
      <c r="D49" s="38" t="s">
        <v>26</v>
      </c>
      <c r="E49" s="77">
        <v>54</v>
      </c>
      <c r="F49" s="38" t="s">
        <v>18</v>
      </c>
      <c r="G49" s="36">
        <f t="shared" si="6"/>
        <v>280860</v>
      </c>
      <c r="H49" s="36">
        <f t="shared" si="6"/>
        <v>197890.43</v>
      </c>
      <c r="I49" s="36">
        <f t="shared" si="6"/>
        <v>478750.43</v>
      </c>
      <c r="J49" s="36">
        <f t="shared" si="6"/>
        <v>478577.58999999997</v>
      </c>
      <c r="K49" s="48">
        <f t="shared" si="7"/>
        <v>0.99963897682556646</v>
      </c>
    </row>
    <row r="50" spans="1:19">
      <c r="A50" s="37" t="s">
        <v>14</v>
      </c>
      <c r="B50" s="38" t="s">
        <v>15</v>
      </c>
      <c r="C50" s="37"/>
      <c r="D50" s="38" t="s">
        <v>26</v>
      </c>
      <c r="E50" s="77">
        <v>55</v>
      </c>
      <c r="F50" s="38" t="s">
        <v>19</v>
      </c>
      <c r="G50" s="36">
        <f t="shared" si="6"/>
        <v>21000</v>
      </c>
      <c r="H50" s="36">
        <f t="shared" si="6"/>
        <v>-3182.39</v>
      </c>
      <c r="I50" s="36">
        <f t="shared" si="6"/>
        <v>17817.61</v>
      </c>
      <c r="J50" s="36">
        <f t="shared" si="6"/>
        <v>17563.89</v>
      </c>
      <c r="K50" s="48">
        <f t="shared" si="7"/>
        <v>0.98576015526212546</v>
      </c>
    </row>
    <row r="51" spans="1:19">
      <c r="A51" s="37" t="s">
        <v>14</v>
      </c>
      <c r="B51" s="38" t="s">
        <v>15</v>
      </c>
      <c r="C51" s="37"/>
      <c r="D51" s="38" t="s">
        <v>26</v>
      </c>
      <c r="E51" s="77">
        <v>56</v>
      </c>
      <c r="F51" s="38" t="s">
        <v>20</v>
      </c>
      <c r="G51" s="36">
        <f t="shared" si="6"/>
        <v>0</v>
      </c>
      <c r="H51" s="36">
        <f t="shared" si="6"/>
        <v>3760</v>
      </c>
      <c r="I51" s="36">
        <f t="shared" si="6"/>
        <v>3760</v>
      </c>
      <c r="J51" s="36">
        <f t="shared" si="6"/>
        <v>3760</v>
      </c>
      <c r="K51" s="48">
        <f t="shared" si="7"/>
        <v>1</v>
      </c>
    </row>
    <row r="52" spans="1:19">
      <c r="A52" s="37" t="s">
        <v>14</v>
      </c>
      <c r="B52" s="38" t="s">
        <v>15</v>
      </c>
      <c r="C52" s="37"/>
      <c r="D52" s="38" t="s">
        <v>26</v>
      </c>
      <c r="E52" s="77">
        <v>61</v>
      </c>
      <c r="F52" s="38" t="s">
        <v>21</v>
      </c>
      <c r="G52" s="36">
        <f t="shared" si="6"/>
        <v>0</v>
      </c>
      <c r="H52" s="36">
        <f t="shared" si="6"/>
        <v>0</v>
      </c>
      <c r="I52" s="36">
        <f t="shared" si="6"/>
        <v>0</v>
      </c>
      <c r="J52" s="36">
        <f t="shared" si="6"/>
        <v>0</v>
      </c>
      <c r="K52" s="48">
        <v>0</v>
      </c>
    </row>
    <row r="53" spans="1:19">
      <c r="A53" s="39" t="s">
        <v>14</v>
      </c>
      <c r="B53" s="40" t="s">
        <v>15</v>
      </c>
      <c r="C53" s="39"/>
      <c r="D53" s="40" t="s">
        <v>26</v>
      </c>
      <c r="E53" s="79">
        <v>62</v>
      </c>
      <c r="F53" s="40" t="s">
        <v>22</v>
      </c>
      <c r="G53" s="36">
        <f t="shared" si="6"/>
        <v>0</v>
      </c>
      <c r="H53" s="36">
        <f t="shared" si="6"/>
        <v>0</v>
      </c>
      <c r="I53" s="36">
        <f t="shared" si="6"/>
        <v>0</v>
      </c>
      <c r="J53" s="36">
        <f t="shared" si="6"/>
        <v>0</v>
      </c>
      <c r="K53" s="80">
        <v>0</v>
      </c>
    </row>
    <row r="54" spans="1:19" ht="13.8" thickBot="1">
      <c r="A54" s="41"/>
      <c r="B54" s="42"/>
      <c r="C54" s="41"/>
      <c r="D54" s="42"/>
      <c r="E54" s="81"/>
      <c r="F54" s="82" t="s">
        <v>23</v>
      </c>
      <c r="G54" s="83">
        <f>SUM(G48:G53)</f>
        <v>1724935</v>
      </c>
      <c r="H54" s="83">
        <f>SUM(H48:H53)</f>
        <v>-11654.999999999985</v>
      </c>
      <c r="I54" s="83">
        <f>SUM(I48:I53)</f>
        <v>1713280</v>
      </c>
      <c r="J54" s="83">
        <f>SUM(J48:J53)</f>
        <v>1712730.89</v>
      </c>
      <c r="K54" s="74">
        <f t="shared" si="7"/>
        <v>0.99967949780537912</v>
      </c>
    </row>
    <row r="55" spans="1:19" ht="13.8" thickTop="1">
      <c r="A55" s="22"/>
      <c r="B55" s="23"/>
      <c r="C55" s="22"/>
      <c r="D55" s="23"/>
      <c r="E55" s="24"/>
      <c r="F55" s="23"/>
      <c r="K55" s="29"/>
    </row>
    <row r="56" spans="1:19">
      <c r="A56" s="7" t="s">
        <v>24</v>
      </c>
      <c r="B56" s="8" t="s">
        <v>27</v>
      </c>
      <c r="C56" s="7" t="s">
        <v>14</v>
      </c>
      <c r="D56" s="8" t="s">
        <v>28</v>
      </c>
      <c r="E56" s="9">
        <v>51</v>
      </c>
      <c r="F56" s="8" t="s">
        <v>17</v>
      </c>
      <c r="G56" s="10">
        <v>643565</v>
      </c>
      <c r="H56" s="10">
        <v>1690.17</v>
      </c>
      <c r="I56" s="10">
        <f t="shared" ref="I56:I61" si="8">SUM(G56:H56)</f>
        <v>645255.17000000004</v>
      </c>
      <c r="J56" s="10">
        <v>645227.03</v>
      </c>
      <c r="K56" s="11">
        <f t="shared" ref="K56:K62" si="9">SUM(J56/I56)</f>
        <v>0.99995638934593889</v>
      </c>
    </row>
    <row r="57" spans="1:19">
      <c r="A57" s="12" t="s">
        <v>24</v>
      </c>
      <c r="B57" s="13" t="s">
        <v>27</v>
      </c>
      <c r="C57" s="12" t="s">
        <v>14</v>
      </c>
      <c r="D57" s="13" t="s">
        <v>28</v>
      </c>
      <c r="E57" s="14">
        <v>54</v>
      </c>
      <c r="F57" s="13" t="s">
        <v>18</v>
      </c>
      <c r="G57" s="15">
        <v>2350</v>
      </c>
      <c r="H57" s="15">
        <v>354151.17</v>
      </c>
      <c r="I57" s="15">
        <f t="shared" si="8"/>
        <v>356501.17</v>
      </c>
      <c r="J57" s="15">
        <v>356419.79</v>
      </c>
      <c r="K57" s="16">
        <f t="shared" si="9"/>
        <v>0.99977172585436391</v>
      </c>
    </row>
    <row r="58" spans="1:19">
      <c r="A58" s="12" t="s">
        <v>24</v>
      </c>
      <c r="B58" s="13" t="s">
        <v>27</v>
      </c>
      <c r="C58" s="12" t="s">
        <v>14</v>
      </c>
      <c r="D58" s="13" t="s">
        <v>28</v>
      </c>
      <c r="E58" s="14">
        <v>55</v>
      </c>
      <c r="F58" s="13" t="s">
        <v>19</v>
      </c>
      <c r="G58" s="15">
        <v>0</v>
      </c>
      <c r="H58" s="15">
        <v>0</v>
      </c>
      <c r="I58" s="15">
        <f t="shared" si="8"/>
        <v>0</v>
      </c>
      <c r="J58" s="15">
        <v>0</v>
      </c>
      <c r="K58" s="16">
        <v>0</v>
      </c>
    </row>
    <row r="59" spans="1:19">
      <c r="A59" s="12" t="s">
        <v>24</v>
      </c>
      <c r="B59" s="13" t="s">
        <v>27</v>
      </c>
      <c r="C59" s="12" t="s">
        <v>14</v>
      </c>
      <c r="D59" s="13" t="s">
        <v>28</v>
      </c>
      <c r="E59" s="14">
        <v>56</v>
      </c>
      <c r="F59" s="13" t="s">
        <v>20</v>
      </c>
      <c r="G59" s="15">
        <v>0</v>
      </c>
      <c r="H59" s="15">
        <v>486.66</v>
      </c>
      <c r="I59" s="15">
        <f t="shared" si="8"/>
        <v>486.66</v>
      </c>
      <c r="J59" s="15">
        <v>486.66</v>
      </c>
      <c r="K59" s="16">
        <f t="shared" si="9"/>
        <v>1</v>
      </c>
    </row>
    <row r="60" spans="1:19">
      <c r="A60" s="12" t="s">
        <v>24</v>
      </c>
      <c r="B60" s="13" t="s">
        <v>27</v>
      </c>
      <c r="C60" s="12" t="s">
        <v>14</v>
      </c>
      <c r="D60" s="13" t="s">
        <v>28</v>
      </c>
      <c r="E60" s="14">
        <v>61</v>
      </c>
      <c r="F60" s="13" t="s">
        <v>21</v>
      </c>
      <c r="G60" s="15">
        <v>0</v>
      </c>
      <c r="H60" s="15">
        <v>0</v>
      </c>
      <c r="I60" s="15">
        <f t="shared" si="8"/>
        <v>0</v>
      </c>
      <c r="J60" s="15">
        <v>0</v>
      </c>
      <c r="K60" s="16">
        <v>0</v>
      </c>
    </row>
    <row r="61" spans="1:19">
      <c r="A61" s="17" t="s">
        <v>24</v>
      </c>
      <c r="B61" s="18" t="s">
        <v>27</v>
      </c>
      <c r="C61" s="17" t="s">
        <v>14</v>
      </c>
      <c r="D61" s="18" t="s">
        <v>28</v>
      </c>
      <c r="E61" s="19">
        <v>62</v>
      </c>
      <c r="F61" s="18" t="s">
        <v>22</v>
      </c>
      <c r="G61" s="20">
        <v>0</v>
      </c>
      <c r="H61" s="20">
        <v>15653</v>
      </c>
      <c r="I61" s="20">
        <f t="shared" si="8"/>
        <v>15653</v>
      </c>
      <c r="J61" s="20">
        <v>15653</v>
      </c>
      <c r="K61" s="21">
        <f t="shared" si="9"/>
        <v>1</v>
      </c>
    </row>
    <row r="62" spans="1:19" s="70" customFormat="1" ht="13.8" thickBot="1">
      <c r="A62" s="108"/>
      <c r="B62" s="109"/>
      <c r="C62" s="108"/>
      <c r="D62" s="109"/>
      <c r="E62" s="25"/>
      <c r="F62" s="61" t="s">
        <v>23</v>
      </c>
      <c r="G62" s="26">
        <f>SUM(G56:G61)</f>
        <v>645915</v>
      </c>
      <c r="H62" s="26">
        <f>SUM(H56:H61)</f>
        <v>371980.99999999994</v>
      </c>
      <c r="I62" s="26">
        <f>SUM(I56:I61)</f>
        <v>1017896.0000000001</v>
      </c>
      <c r="J62" s="26">
        <f>SUM(J56:J61)</f>
        <v>1017786.4800000001</v>
      </c>
      <c r="K62" s="27">
        <f t="shared" si="9"/>
        <v>0.99989240551097558</v>
      </c>
      <c r="L62" s="69"/>
      <c r="M62" s="69"/>
      <c r="N62" s="69"/>
      <c r="O62" s="69"/>
      <c r="P62" s="69"/>
      <c r="Q62" s="69"/>
      <c r="R62" s="69"/>
      <c r="S62" s="69"/>
    </row>
    <row r="63" spans="1:19" ht="13.8" thickTop="1">
      <c r="A63" s="22"/>
      <c r="B63" s="23"/>
      <c r="C63" s="28"/>
      <c r="D63" s="44"/>
      <c r="E63" s="24"/>
      <c r="F63" s="23"/>
      <c r="K63" s="29"/>
    </row>
    <row r="64" spans="1:19">
      <c r="A64" s="7" t="s">
        <v>24</v>
      </c>
      <c r="B64" s="8" t="s">
        <v>27</v>
      </c>
      <c r="C64" s="7" t="s">
        <v>24</v>
      </c>
      <c r="D64" s="8" t="s">
        <v>29</v>
      </c>
      <c r="E64" s="9">
        <v>51</v>
      </c>
      <c r="F64" s="8" t="s">
        <v>17</v>
      </c>
      <c r="G64" s="10">
        <v>523580</v>
      </c>
      <c r="H64" s="10">
        <v>-10227.540000000001</v>
      </c>
      <c r="I64" s="10">
        <f t="shared" ref="I64:I69" si="10">SUM(G64:H64)</f>
        <v>513352.46</v>
      </c>
      <c r="J64" s="10">
        <v>512996.2</v>
      </c>
      <c r="K64" s="11">
        <f>SUM(J64/I64)</f>
        <v>0.99930601287076715</v>
      </c>
    </row>
    <row r="65" spans="1:19">
      <c r="A65" s="12" t="s">
        <v>24</v>
      </c>
      <c r="B65" s="13" t="s">
        <v>27</v>
      </c>
      <c r="C65" s="12" t="s">
        <v>24</v>
      </c>
      <c r="D65" s="13" t="s">
        <v>29</v>
      </c>
      <c r="E65" s="14">
        <v>54</v>
      </c>
      <c r="F65" s="13" t="s">
        <v>18</v>
      </c>
      <c r="G65" s="15">
        <v>1375</v>
      </c>
      <c r="H65" s="15">
        <v>24090.54</v>
      </c>
      <c r="I65" s="15">
        <f t="shared" si="10"/>
        <v>25465.54</v>
      </c>
      <c r="J65" s="15">
        <v>25465.54</v>
      </c>
      <c r="K65" s="16">
        <f>SUM(J65/I65)</f>
        <v>1</v>
      </c>
    </row>
    <row r="66" spans="1:19">
      <c r="A66" s="12" t="s">
        <v>24</v>
      </c>
      <c r="B66" s="13" t="s">
        <v>27</v>
      </c>
      <c r="C66" s="12" t="s">
        <v>24</v>
      </c>
      <c r="D66" s="13" t="s">
        <v>29</v>
      </c>
      <c r="E66" s="14">
        <v>55</v>
      </c>
      <c r="F66" s="13" t="s">
        <v>19</v>
      </c>
      <c r="G66" s="15">
        <v>0</v>
      </c>
      <c r="H66" s="15">
        <v>0</v>
      </c>
      <c r="I66" s="15">
        <f t="shared" si="10"/>
        <v>0</v>
      </c>
      <c r="J66" s="15">
        <v>0</v>
      </c>
      <c r="K66" s="16">
        <v>0</v>
      </c>
    </row>
    <row r="67" spans="1:19">
      <c r="A67" s="12" t="s">
        <v>24</v>
      </c>
      <c r="B67" s="13" t="s">
        <v>27</v>
      </c>
      <c r="C67" s="12" t="s">
        <v>24</v>
      </c>
      <c r="D67" s="13" t="s">
        <v>29</v>
      </c>
      <c r="E67" s="14">
        <v>56</v>
      </c>
      <c r="F67" s="13" t="s">
        <v>20</v>
      </c>
      <c r="G67" s="15">
        <v>0</v>
      </c>
      <c r="H67" s="15">
        <v>0</v>
      </c>
      <c r="I67" s="15">
        <f t="shared" si="10"/>
        <v>0</v>
      </c>
      <c r="J67" s="15">
        <v>0</v>
      </c>
      <c r="K67" s="16">
        <v>0</v>
      </c>
    </row>
    <row r="68" spans="1:19">
      <c r="A68" s="12" t="s">
        <v>24</v>
      </c>
      <c r="B68" s="13" t="s">
        <v>27</v>
      </c>
      <c r="C68" s="12" t="s">
        <v>24</v>
      </c>
      <c r="D68" s="13" t="s">
        <v>29</v>
      </c>
      <c r="E68" s="14">
        <v>61</v>
      </c>
      <c r="F68" s="13" t="s">
        <v>21</v>
      </c>
      <c r="G68" s="15">
        <v>0</v>
      </c>
      <c r="H68" s="15">
        <v>0</v>
      </c>
      <c r="I68" s="15">
        <f t="shared" si="10"/>
        <v>0</v>
      </c>
      <c r="J68" s="15">
        <v>0</v>
      </c>
      <c r="K68" s="16">
        <v>0</v>
      </c>
    </row>
    <row r="69" spans="1:19">
      <c r="A69" s="17" t="s">
        <v>24</v>
      </c>
      <c r="B69" s="18" t="s">
        <v>27</v>
      </c>
      <c r="C69" s="17" t="s">
        <v>24</v>
      </c>
      <c r="D69" s="18" t="s">
        <v>29</v>
      </c>
      <c r="E69" s="19">
        <v>62</v>
      </c>
      <c r="F69" s="18" t="s">
        <v>22</v>
      </c>
      <c r="G69" s="20">
        <v>0</v>
      </c>
      <c r="H69" s="20">
        <v>0</v>
      </c>
      <c r="I69" s="20">
        <f t="shared" si="10"/>
        <v>0</v>
      </c>
      <c r="J69" s="20">
        <v>0</v>
      </c>
      <c r="K69" s="21">
        <v>0</v>
      </c>
    </row>
    <row r="70" spans="1:19" s="70" customFormat="1" ht="13.8" thickBot="1">
      <c r="A70" s="108"/>
      <c r="B70" s="109"/>
      <c r="C70" s="108"/>
      <c r="D70" s="109"/>
      <c r="E70" s="25"/>
      <c r="F70" s="61" t="s">
        <v>23</v>
      </c>
      <c r="G70" s="26">
        <f>SUM(G64:G69)</f>
        <v>524955</v>
      </c>
      <c r="H70" s="26">
        <f>SUM(H64:H69)</f>
        <v>13863</v>
      </c>
      <c r="I70" s="26">
        <f>SUM(I64:I69)</f>
        <v>538818</v>
      </c>
      <c r="J70" s="26">
        <f>SUM(J64:J69)</f>
        <v>538461.74</v>
      </c>
      <c r="K70" s="27">
        <f>SUM(J70/I70)</f>
        <v>0.99933881199217545</v>
      </c>
      <c r="L70" s="69"/>
      <c r="M70" s="69"/>
      <c r="N70" s="69"/>
      <c r="O70" s="69"/>
      <c r="P70" s="69"/>
      <c r="Q70" s="69"/>
      <c r="R70" s="69"/>
      <c r="S70" s="69"/>
    </row>
    <row r="71" spans="1:19" ht="13.8" thickTop="1">
      <c r="A71" s="22"/>
      <c r="B71" s="23"/>
      <c r="C71" s="22"/>
      <c r="D71" s="23"/>
      <c r="E71" s="24"/>
      <c r="F71" s="23"/>
      <c r="G71" s="32"/>
      <c r="H71" s="32"/>
      <c r="I71" s="32"/>
      <c r="J71" s="32"/>
      <c r="K71" s="31"/>
    </row>
    <row r="72" spans="1:19">
      <c r="A72" s="7" t="s">
        <v>24</v>
      </c>
      <c r="B72" s="8" t="s">
        <v>27</v>
      </c>
      <c r="C72" s="7" t="s">
        <v>30</v>
      </c>
      <c r="D72" s="8" t="s">
        <v>31</v>
      </c>
      <c r="E72" s="9">
        <v>51</v>
      </c>
      <c r="F72" s="8" t="s">
        <v>17</v>
      </c>
      <c r="G72" s="10">
        <v>298280</v>
      </c>
      <c r="H72" s="10">
        <v>-23030.84</v>
      </c>
      <c r="I72" s="10">
        <v>275249.15999999997</v>
      </c>
      <c r="J72" s="10">
        <v>274819.59999999998</v>
      </c>
      <c r="K72" s="11">
        <f>SUM(J72/I72)</f>
        <v>0.99843937761699253</v>
      </c>
    </row>
    <row r="73" spans="1:19">
      <c r="A73" s="12" t="s">
        <v>24</v>
      </c>
      <c r="B73" s="13" t="s">
        <v>27</v>
      </c>
      <c r="C73" s="12" t="s">
        <v>30</v>
      </c>
      <c r="D73" s="13" t="s">
        <v>31</v>
      </c>
      <c r="E73" s="14">
        <v>54</v>
      </c>
      <c r="F73" s="13" t="s">
        <v>18</v>
      </c>
      <c r="G73" s="15">
        <v>1265</v>
      </c>
      <c r="H73" s="15">
        <v>13563.84</v>
      </c>
      <c r="I73" s="15">
        <f>SUM(G73:H73)</f>
        <v>14828.84</v>
      </c>
      <c r="J73" s="15">
        <v>14828.84</v>
      </c>
      <c r="K73" s="16">
        <f>SUM(J73/I73)</f>
        <v>1</v>
      </c>
    </row>
    <row r="74" spans="1:19">
      <c r="A74" s="12" t="s">
        <v>24</v>
      </c>
      <c r="B74" s="13" t="s">
        <v>27</v>
      </c>
      <c r="C74" s="12" t="s">
        <v>30</v>
      </c>
      <c r="D74" s="13" t="s">
        <v>31</v>
      </c>
      <c r="E74" s="14">
        <v>55</v>
      </c>
      <c r="F74" s="13" t="s">
        <v>19</v>
      </c>
      <c r="G74" s="15">
        <v>0</v>
      </c>
      <c r="H74" s="15">
        <v>0</v>
      </c>
      <c r="I74" s="15">
        <f>SUM(G74:H74)</f>
        <v>0</v>
      </c>
      <c r="J74" s="15">
        <v>0</v>
      </c>
      <c r="K74" s="16">
        <v>0</v>
      </c>
    </row>
    <row r="75" spans="1:19">
      <c r="A75" s="12" t="s">
        <v>24</v>
      </c>
      <c r="B75" s="13" t="s">
        <v>27</v>
      </c>
      <c r="C75" s="12" t="s">
        <v>30</v>
      </c>
      <c r="D75" s="13" t="s">
        <v>31</v>
      </c>
      <c r="E75" s="14">
        <v>56</v>
      </c>
      <c r="F75" s="13" t="s">
        <v>20</v>
      </c>
      <c r="G75" s="15">
        <v>0</v>
      </c>
      <c r="H75" s="15">
        <v>0</v>
      </c>
      <c r="I75" s="15">
        <f>SUM(G75:H75)</f>
        <v>0</v>
      </c>
      <c r="J75" s="15">
        <v>0</v>
      </c>
      <c r="K75" s="16">
        <v>0</v>
      </c>
    </row>
    <row r="76" spans="1:19">
      <c r="A76" s="12" t="s">
        <v>24</v>
      </c>
      <c r="B76" s="13" t="s">
        <v>27</v>
      </c>
      <c r="C76" s="12" t="s">
        <v>30</v>
      </c>
      <c r="D76" s="13" t="s">
        <v>31</v>
      </c>
      <c r="E76" s="14">
        <v>61</v>
      </c>
      <c r="F76" s="13" t="s">
        <v>21</v>
      </c>
      <c r="G76" s="15">
        <v>0</v>
      </c>
      <c r="H76" s="15">
        <v>0</v>
      </c>
      <c r="I76" s="15">
        <f>SUM(G76:H76)</f>
        <v>0</v>
      </c>
      <c r="J76" s="15">
        <v>0</v>
      </c>
      <c r="K76" s="16">
        <v>0</v>
      </c>
    </row>
    <row r="77" spans="1:19">
      <c r="A77" s="17" t="s">
        <v>24</v>
      </c>
      <c r="B77" s="18" t="s">
        <v>27</v>
      </c>
      <c r="C77" s="17" t="s">
        <v>30</v>
      </c>
      <c r="D77" s="18" t="s">
        <v>31</v>
      </c>
      <c r="E77" s="19">
        <v>62</v>
      </c>
      <c r="F77" s="18" t="s">
        <v>22</v>
      </c>
      <c r="G77" s="20">
        <v>0</v>
      </c>
      <c r="H77" s="20">
        <v>0</v>
      </c>
      <c r="I77" s="20">
        <f>SUM(G77:H77)</f>
        <v>0</v>
      </c>
      <c r="J77" s="20">
        <v>0</v>
      </c>
      <c r="K77" s="21">
        <v>0</v>
      </c>
    </row>
    <row r="78" spans="1:19" s="70" customFormat="1" ht="13.8" thickBot="1">
      <c r="A78" s="108"/>
      <c r="B78" s="109"/>
      <c r="C78" s="108"/>
      <c r="D78" s="109"/>
      <c r="E78" s="25"/>
      <c r="F78" s="61" t="s">
        <v>23</v>
      </c>
      <c r="G78" s="26">
        <f>SUM(G72:G77)</f>
        <v>299545</v>
      </c>
      <c r="H78" s="26">
        <f>SUM(H72:H77)</f>
        <v>-9467</v>
      </c>
      <c r="I78" s="26">
        <f>SUM(I72:I77)</f>
        <v>290078</v>
      </c>
      <c r="J78" s="26">
        <f>SUM(J72:J77)</f>
        <v>289648.44</v>
      </c>
      <c r="K78" s="27">
        <f>SUM(J78/I78)</f>
        <v>0.99851915691641557</v>
      </c>
      <c r="L78" s="69"/>
      <c r="M78" s="69"/>
      <c r="N78" s="69"/>
      <c r="O78" s="69"/>
      <c r="P78" s="69"/>
      <c r="Q78" s="69"/>
      <c r="R78" s="69"/>
      <c r="S78" s="69"/>
    </row>
    <row r="79" spans="1:19" ht="13.8" thickTop="1">
      <c r="A79" s="22"/>
      <c r="B79" s="23"/>
      <c r="C79" s="28"/>
      <c r="D79" s="23"/>
      <c r="E79" s="24"/>
      <c r="F79" s="23"/>
      <c r="G79" s="32"/>
      <c r="H79" s="32"/>
      <c r="I79" s="32"/>
      <c r="J79" s="32"/>
      <c r="K79" s="31"/>
    </row>
    <row r="80" spans="1:19">
      <c r="A80" s="7" t="s">
        <v>24</v>
      </c>
      <c r="B80" s="8" t="s">
        <v>27</v>
      </c>
      <c r="C80" s="7" t="s">
        <v>32</v>
      </c>
      <c r="D80" s="8" t="s">
        <v>33</v>
      </c>
      <c r="E80" s="9">
        <v>51</v>
      </c>
      <c r="F80" s="8" t="s">
        <v>17</v>
      </c>
      <c r="G80" s="10">
        <v>0</v>
      </c>
      <c r="H80" s="10">
        <v>0</v>
      </c>
      <c r="I80" s="10">
        <f t="shared" ref="I80:I85" si="11">SUM(G80:H80)</f>
        <v>0</v>
      </c>
      <c r="J80" s="10">
        <v>0</v>
      </c>
      <c r="K80" s="11">
        <v>0</v>
      </c>
    </row>
    <row r="81" spans="1:19">
      <c r="A81" s="12" t="s">
        <v>24</v>
      </c>
      <c r="B81" s="13" t="s">
        <v>27</v>
      </c>
      <c r="C81" s="12" t="s">
        <v>32</v>
      </c>
      <c r="D81" s="13" t="s">
        <v>33</v>
      </c>
      <c r="E81" s="14">
        <v>54</v>
      </c>
      <c r="F81" s="13" t="s">
        <v>18</v>
      </c>
      <c r="G81" s="15">
        <v>0</v>
      </c>
      <c r="H81" s="15">
        <v>0</v>
      </c>
      <c r="I81" s="15">
        <f t="shared" si="11"/>
        <v>0</v>
      </c>
      <c r="J81" s="15">
        <v>0</v>
      </c>
      <c r="K81" s="16">
        <v>0</v>
      </c>
    </row>
    <row r="82" spans="1:19">
      <c r="A82" s="12" t="s">
        <v>24</v>
      </c>
      <c r="B82" s="13" t="s">
        <v>27</v>
      </c>
      <c r="C82" s="12" t="s">
        <v>32</v>
      </c>
      <c r="D82" s="13" t="s">
        <v>33</v>
      </c>
      <c r="E82" s="14">
        <v>55</v>
      </c>
      <c r="F82" s="13" t="s">
        <v>19</v>
      </c>
      <c r="G82" s="15">
        <v>0</v>
      </c>
      <c r="H82" s="15">
        <v>0</v>
      </c>
      <c r="I82" s="15">
        <f t="shared" si="11"/>
        <v>0</v>
      </c>
      <c r="J82" s="15">
        <v>0</v>
      </c>
      <c r="K82" s="16">
        <v>0</v>
      </c>
    </row>
    <row r="83" spans="1:19">
      <c r="A83" s="12" t="s">
        <v>24</v>
      </c>
      <c r="B83" s="13" t="s">
        <v>27</v>
      </c>
      <c r="C83" s="12" t="s">
        <v>32</v>
      </c>
      <c r="D83" s="13" t="s">
        <v>33</v>
      </c>
      <c r="E83" s="14">
        <v>56</v>
      </c>
      <c r="F83" s="13" t="s">
        <v>20</v>
      </c>
      <c r="G83" s="15">
        <v>0</v>
      </c>
      <c r="H83" s="15">
        <v>0</v>
      </c>
      <c r="I83" s="15">
        <f t="shared" si="11"/>
        <v>0</v>
      </c>
      <c r="J83" s="15">
        <v>0</v>
      </c>
      <c r="K83" s="16">
        <v>0</v>
      </c>
    </row>
    <row r="84" spans="1:19">
      <c r="A84" s="12" t="s">
        <v>24</v>
      </c>
      <c r="B84" s="13" t="s">
        <v>27</v>
      </c>
      <c r="C84" s="12" t="s">
        <v>32</v>
      </c>
      <c r="D84" s="13" t="s">
        <v>33</v>
      </c>
      <c r="E84" s="14">
        <v>61</v>
      </c>
      <c r="F84" s="13" t="s">
        <v>21</v>
      </c>
      <c r="G84" s="15">
        <v>0</v>
      </c>
      <c r="H84" s="15">
        <v>0</v>
      </c>
      <c r="I84" s="15">
        <f t="shared" si="11"/>
        <v>0</v>
      </c>
      <c r="J84" s="15">
        <v>0</v>
      </c>
      <c r="K84" s="16">
        <v>0</v>
      </c>
    </row>
    <row r="85" spans="1:19">
      <c r="A85" s="17" t="s">
        <v>24</v>
      </c>
      <c r="B85" s="18" t="s">
        <v>27</v>
      </c>
      <c r="C85" s="17" t="s">
        <v>32</v>
      </c>
      <c r="D85" s="18" t="s">
        <v>33</v>
      </c>
      <c r="E85" s="19">
        <v>62</v>
      </c>
      <c r="F85" s="18" t="s">
        <v>22</v>
      </c>
      <c r="G85" s="20">
        <v>0</v>
      </c>
      <c r="H85" s="20">
        <v>0</v>
      </c>
      <c r="I85" s="20">
        <f t="shared" si="11"/>
        <v>0</v>
      </c>
      <c r="J85" s="20">
        <v>0</v>
      </c>
      <c r="K85" s="21">
        <v>0</v>
      </c>
    </row>
    <row r="86" spans="1:19" s="70" customFormat="1" ht="13.8" thickBot="1">
      <c r="A86" s="108"/>
      <c r="B86" s="109"/>
      <c r="C86" s="108"/>
      <c r="D86" s="109"/>
      <c r="E86" s="25"/>
      <c r="F86" s="61" t="s">
        <v>23</v>
      </c>
      <c r="G86" s="26">
        <f>SUM(G80:G85)</f>
        <v>0</v>
      </c>
      <c r="H86" s="26">
        <f>SUM(H80:H85)</f>
        <v>0</v>
      </c>
      <c r="I86" s="26">
        <f>SUM(I80:I85)</f>
        <v>0</v>
      </c>
      <c r="J86" s="26">
        <f>SUM(J80:J85)</f>
        <v>0</v>
      </c>
      <c r="K86" s="27">
        <v>0</v>
      </c>
      <c r="L86" s="69"/>
      <c r="M86" s="69"/>
      <c r="N86" s="69"/>
      <c r="O86" s="69"/>
      <c r="P86" s="69"/>
      <c r="Q86" s="69"/>
      <c r="R86" s="69"/>
      <c r="S86" s="69"/>
    </row>
    <row r="87" spans="1:19" ht="13.8" thickTop="1">
      <c r="A87" s="22"/>
      <c r="B87" s="23"/>
      <c r="C87" s="22"/>
      <c r="D87" s="23"/>
      <c r="E87" s="24"/>
      <c r="F87" s="23"/>
      <c r="K87" s="29"/>
    </row>
    <row r="88" spans="1:19">
      <c r="A88" s="34" t="s">
        <v>24</v>
      </c>
      <c r="B88" s="35" t="s">
        <v>27</v>
      </c>
      <c r="C88" s="34"/>
      <c r="D88" s="35" t="s">
        <v>26</v>
      </c>
      <c r="E88" s="76">
        <v>51</v>
      </c>
      <c r="F88" s="35" t="s">
        <v>17</v>
      </c>
      <c r="G88" s="36">
        <f t="shared" ref="G88:J93" si="12">SUM(+G56+G64+G72+G80)</f>
        <v>1465425</v>
      </c>
      <c r="H88" s="36">
        <f t="shared" si="12"/>
        <v>-31568.21</v>
      </c>
      <c r="I88" s="36">
        <f t="shared" si="12"/>
        <v>1433856.79</v>
      </c>
      <c r="J88" s="36">
        <f t="shared" si="12"/>
        <v>1433042.83</v>
      </c>
      <c r="K88" s="62">
        <f t="shared" ref="K88:K94" si="13">SUM(J88/I88)</f>
        <v>0.99943232824527761</v>
      </c>
      <c r="L88" s="63"/>
    </row>
    <row r="89" spans="1:19">
      <c r="A89" s="37" t="s">
        <v>24</v>
      </c>
      <c r="B89" s="38" t="s">
        <v>27</v>
      </c>
      <c r="C89" s="37"/>
      <c r="D89" s="38" t="s">
        <v>26</v>
      </c>
      <c r="E89" s="77">
        <v>54</v>
      </c>
      <c r="F89" s="38" t="s">
        <v>18</v>
      </c>
      <c r="G89" s="36">
        <f t="shared" si="12"/>
        <v>4990</v>
      </c>
      <c r="H89" s="36">
        <f t="shared" si="12"/>
        <v>391805.55</v>
      </c>
      <c r="I89" s="36">
        <f t="shared" si="12"/>
        <v>396795.55</v>
      </c>
      <c r="J89" s="36">
        <f t="shared" si="12"/>
        <v>396714.17</v>
      </c>
      <c r="K89" s="48">
        <f t="shared" si="13"/>
        <v>0.99979490697413309</v>
      </c>
      <c r="L89" s="63"/>
    </row>
    <row r="90" spans="1:19">
      <c r="A90" s="37" t="s">
        <v>24</v>
      </c>
      <c r="B90" s="38" t="s">
        <v>27</v>
      </c>
      <c r="C90" s="37"/>
      <c r="D90" s="38" t="s">
        <v>26</v>
      </c>
      <c r="E90" s="77">
        <v>55</v>
      </c>
      <c r="F90" s="38" t="s">
        <v>19</v>
      </c>
      <c r="G90" s="36">
        <f t="shared" si="12"/>
        <v>0</v>
      </c>
      <c r="H90" s="36">
        <f t="shared" si="12"/>
        <v>0</v>
      </c>
      <c r="I90" s="36">
        <f t="shared" si="12"/>
        <v>0</v>
      </c>
      <c r="J90" s="36">
        <f t="shared" si="12"/>
        <v>0</v>
      </c>
      <c r="K90" s="48">
        <v>0</v>
      </c>
      <c r="L90" s="63"/>
    </row>
    <row r="91" spans="1:19">
      <c r="A91" s="37" t="s">
        <v>24</v>
      </c>
      <c r="B91" s="38" t="s">
        <v>27</v>
      </c>
      <c r="C91" s="37"/>
      <c r="D91" s="38" t="s">
        <v>26</v>
      </c>
      <c r="E91" s="77">
        <v>56</v>
      </c>
      <c r="F91" s="38" t="s">
        <v>20</v>
      </c>
      <c r="G91" s="36">
        <f t="shared" si="12"/>
        <v>0</v>
      </c>
      <c r="H91" s="36">
        <f t="shared" si="12"/>
        <v>486.66</v>
      </c>
      <c r="I91" s="36">
        <f t="shared" si="12"/>
        <v>486.66</v>
      </c>
      <c r="J91" s="36">
        <f t="shared" si="12"/>
        <v>486.66</v>
      </c>
      <c r="K91" s="48">
        <f t="shared" si="13"/>
        <v>1</v>
      </c>
      <c r="L91" s="63"/>
    </row>
    <row r="92" spans="1:19">
      <c r="A92" s="37" t="s">
        <v>24</v>
      </c>
      <c r="B92" s="38" t="s">
        <v>27</v>
      </c>
      <c r="C92" s="37"/>
      <c r="D92" s="38" t="s">
        <v>26</v>
      </c>
      <c r="E92" s="77">
        <v>61</v>
      </c>
      <c r="F92" s="38" t="s">
        <v>21</v>
      </c>
      <c r="G92" s="36">
        <f t="shared" si="12"/>
        <v>0</v>
      </c>
      <c r="H92" s="36">
        <f t="shared" si="12"/>
        <v>0</v>
      </c>
      <c r="I92" s="36">
        <f t="shared" si="12"/>
        <v>0</v>
      </c>
      <c r="J92" s="36">
        <f t="shared" si="12"/>
        <v>0</v>
      </c>
      <c r="K92" s="48">
        <v>0</v>
      </c>
      <c r="L92" s="63"/>
    </row>
    <row r="93" spans="1:19">
      <c r="A93" s="39" t="s">
        <v>24</v>
      </c>
      <c r="B93" s="40" t="s">
        <v>27</v>
      </c>
      <c r="C93" s="39"/>
      <c r="D93" s="40" t="s">
        <v>26</v>
      </c>
      <c r="E93" s="79">
        <v>62</v>
      </c>
      <c r="F93" s="40" t="s">
        <v>22</v>
      </c>
      <c r="G93" s="36">
        <f t="shared" si="12"/>
        <v>0</v>
      </c>
      <c r="H93" s="36">
        <f t="shared" si="12"/>
        <v>15653</v>
      </c>
      <c r="I93" s="36">
        <f t="shared" si="12"/>
        <v>15653</v>
      </c>
      <c r="J93" s="36">
        <f t="shared" si="12"/>
        <v>15653</v>
      </c>
      <c r="K93" s="80">
        <f t="shared" si="13"/>
        <v>1</v>
      </c>
      <c r="L93" s="63"/>
    </row>
    <row r="94" spans="1:19" s="70" customFormat="1" ht="13.8" thickBot="1">
      <c r="A94" s="49"/>
      <c r="B94" s="50"/>
      <c r="C94" s="49"/>
      <c r="D94" s="50"/>
      <c r="E94" s="43"/>
      <c r="F94" s="82" t="s">
        <v>23</v>
      </c>
      <c r="G94" s="83">
        <f>SUM(G88:G93)</f>
        <v>1470415</v>
      </c>
      <c r="H94" s="83">
        <f>SUM(H88:H93)</f>
        <v>376376.99999999994</v>
      </c>
      <c r="I94" s="83">
        <f>SUM(I88:I93)</f>
        <v>1846792</v>
      </c>
      <c r="J94" s="83">
        <f>SUM(J88:J93)</f>
        <v>1845896.66</v>
      </c>
      <c r="K94" s="51">
        <f t="shared" si="13"/>
        <v>0.99951519174871883</v>
      </c>
      <c r="L94" s="72"/>
      <c r="M94" s="69"/>
      <c r="N94" s="69"/>
      <c r="O94" s="69"/>
      <c r="P94" s="69"/>
      <c r="Q94" s="69"/>
      <c r="R94" s="69"/>
      <c r="S94" s="69"/>
    </row>
    <row r="95" spans="1:19" s="69" customFormat="1" ht="13.8" thickTop="1">
      <c r="A95" s="111"/>
      <c r="B95" s="112"/>
      <c r="C95" s="111"/>
      <c r="D95" s="112"/>
      <c r="E95" s="113"/>
      <c r="F95" s="115"/>
      <c r="G95" s="116"/>
      <c r="H95" s="116"/>
      <c r="I95" s="116"/>
      <c r="J95" s="116"/>
      <c r="K95" s="117"/>
      <c r="L95" s="72"/>
    </row>
    <row r="96" spans="1:19" s="69" customFormat="1">
      <c r="A96" s="45" t="s">
        <v>30</v>
      </c>
      <c r="B96" s="46" t="s">
        <v>34</v>
      </c>
      <c r="C96" s="45" t="s">
        <v>14</v>
      </c>
      <c r="D96" s="46" t="s">
        <v>35</v>
      </c>
      <c r="E96" s="86">
        <v>51</v>
      </c>
      <c r="F96" s="85" t="s">
        <v>17</v>
      </c>
      <c r="G96" s="15">
        <v>0</v>
      </c>
      <c r="H96" s="15">
        <v>0</v>
      </c>
      <c r="I96" s="15">
        <v>0</v>
      </c>
      <c r="J96" s="15">
        <v>0</v>
      </c>
      <c r="K96" s="11">
        <v>0</v>
      </c>
      <c r="L96" s="72"/>
    </row>
    <row r="97" spans="1:19" s="69" customFormat="1">
      <c r="A97" s="45" t="s">
        <v>30</v>
      </c>
      <c r="B97" s="46" t="s">
        <v>34</v>
      </c>
      <c r="C97" s="45" t="s">
        <v>14</v>
      </c>
      <c r="D97" s="46" t="s">
        <v>35</v>
      </c>
      <c r="E97" s="91">
        <v>54</v>
      </c>
      <c r="F97" s="90" t="s">
        <v>18</v>
      </c>
      <c r="G97" s="15">
        <v>0</v>
      </c>
      <c r="H97" s="15">
        <v>0</v>
      </c>
      <c r="I97" s="15">
        <v>0</v>
      </c>
      <c r="J97" s="15">
        <v>0</v>
      </c>
      <c r="K97" s="16">
        <v>0</v>
      </c>
      <c r="L97" s="72"/>
    </row>
    <row r="98" spans="1:19">
      <c r="A98" s="45" t="s">
        <v>30</v>
      </c>
      <c r="B98" s="46" t="s">
        <v>34</v>
      </c>
      <c r="C98" s="45" t="s">
        <v>14</v>
      </c>
      <c r="D98" s="46" t="s">
        <v>35</v>
      </c>
      <c r="E98" s="91">
        <v>55</v>
      </c>
      <c r="F98" s="90" t="s">
        <v>19</v>
      </c>
      <c r="G98" s="15">
        <v>0</v>
      </c>
      <c r="H98" s="15">
        <v>0</v>
      </c>
      <c r="I98" s="15">
        <v>0</v>
      </c>
      <c r="J98" s="15">
        <v>0</v>
      </c>
      <c r="K98" s="16">
        <v>0</v>
      </c>
    </row>
    <row r="99" spans="1:19">
      <c r="A99" s="45" t="s">
        <v>30</v>
      </c>
      <c r="B99" s="46" t="s">
        <v>34</v>
      </c>
      <c r="C99" s="45" t="s">
        <v>14</v>
      </c>
      <c r="D99" s="46" t="s">
        <v>35</v>
      </c>
      <c r="E99" s="47">
        <v>56</v>
      </c>
      <c r="F99" s="46" t="s">
        <v>20</v>
      </c>
      <c r="G99" s="15">
        <v>188455</v>
      </c>
      <c r="H99" s="15">
        <v>0</v>
      </c>
      <c r="I99" s="15">
        <f>SUM(G99:H99)</f>
        <v>188455</v>
      </c>
      <c r="J99" s="15">
        <v>188455</v>
      </c>
      <c r="K99" s="16">
        <v>0</v>
      </c>
    </row>
    <row r="100" spans="1:19">
      <c r="A100" s="45" t="s">
        <v>30</v>
      </c>
      <c r="B100" s="46" t="s">
        <v>34</v>
      </c>
      <c r="C100" s="45" t="s">
        <v>14</v>
      </c>
      <c r="D100" s="46" t="s">
        <v>35</v>
      </c>
      <c r="E100" s="91">
        <v>61</v>
      </c>
      <c r="F100" s="90" t="s">
        <v>21</v>
      </c>
      <c r="G100" s="15">
        <v>0</v>
      </c>
      <c r="H100" s="15">
        <v>0</v>
      </c>
      <c r="I100" s="15">
        <v>0</v>
      </c>
      <c r="J100" s="15">
        <v>0</v>
      </c>
      <c r="K100" s="16">
        <v>0</v>
      </c>
    </row>
    <row r="101" spans="1:19">
      <c r="A101" s="45" t="s">
        <v>30</v>
      </c>
      <c r="B101" s="46" t="s">
        <v>34</v>
      </c>
      <c r="C101" s="45" t="s">
        <v>14</v>
      </c>
      <c r="D101" s="46" t="s">
        <v>35</v>
      </c>
      <c r="E101" s="96">
        <v>62</v>
      </c>
      <c r="F101" s="95" t="s">
        <v>22</v>
      </c>
      <c r="G101" s="15">
        <v>0</v>
      </c>
      <c r="H101" s="15">
        <v>0</v>
      </c>
      <c r="I101" s="15">
        <v>0</v>
      </c>
      <c r="J101" s="15">
        <v>0</v>
      </c>
      <c r="K101" s="21">
        <v>0</v>
      </c>
    </row>
    <row r="102" spans="1:19" s="70" customFormat="1" ht="13.8" thickBot="1">
      <c r="A102" s="108"/>
      <c r="B102" s="109"/>
      <c r="C102" s="108"/>
      <c r="D102" s="109"/>
      <c r="E102" s="25"/>
      <c r="F102" s="102" t="s">
        <v>23</v>
      </c>
      <c r="G102" s="26">
        <f>SUM(G99)</f>
        <v>188455</v>
      </c>
      <c r="H102" s="26">
        <f>SUM(H99)</f>
        <v>0</v>
      </c>
      <c r="I102" s="26">
        <f>SUM(G102:H102)</f>
        <v>188455</v>
      </c>
      <c r="J102" s="26">
        <f>SUM(J99)</f>
        <v>188455</v>
      </c>
      <c r="K102" s="27">
        <v>0</v>
      </c>
      <c r="L102" s="69"/>
      <c r="M102" s="69"/>
      <c r="N102" s="69"/>
      <c r="O102" s="69"/>
      <c r="P102" s="69"/>
      <c r="Q102" s="69"/>
      <c r="R102" s="69"/>
      <c r="S102" s="69"/>
    </row>
    <row r="103" spans="1:19" ht="13.8" thickTop="1">
      <c r="A103" s="22"/>
      <c r="B103" s="23"/>
      <c r="C103" s="22"/>
      <c r="D103" s="23"/>
      <c r="E103" s="24"/>
      <c r="F103" s="23"/>
      <c r="K103" s="29"/>
    </row>
    <row r="104" spans="1:19">
      <c r="A104" s="45" t="s">
        <v>30</v>
      </c>
      <c r="B104" s="46" t="s">
        <v>34</v>
      </c>
      <c r="C104" s="45" t="s">
        <v>24</v>
      </c>
      <c r="D104" s="46" t="s">
        <v>56</v>
      </c>
      <c r="E104" s="86">
        <v>51</v>
      </c>
      <c r="F104" s="85" t="s">
        <v>17</v>
      </c>
      <c r="G104" s="15">
        <v>0</v>
      </c>
      <c r="H104" s="15">
        <v>0</v>
      </c>
      <c r="I104" s="15">
        <v>0</v>
      </c>
      <c r="J104" s="15">
        <v>0</v>
      </c>
      <c r="K104" s="11">
        <v>0</v>
      </c>
    </row>
    <row r="105" spans="1:19" s="70" customFormat="1">
      <c r="A105" s="45" t="s">
        <v>30</v>
      </c>
      <c r="B105" s="46" t="s">
        <v>34</v>
      </c>
      <c r="C105" s="45" t="s">
        <v>24</v>
      </c>
      <c r="D105" s="46" t="s">
        <v>56</v>
      </c>
      <c r="E105" s="91">
        <v>54</v>
      </c>
      <c r="F105" s="90" t="s">
        <v>18</v>
      </c>
      <c r="G105" s="15">
        <v>0</v>
      </c>
      <c r="H105" s="15">
        <v>0</v>
      </c>
      <c r="I105" s="15">
        <v>0</v>
      </c>
      <c r="J105" s="15">
        <v>0</v>
      </c>
      <c r="K105" s="16">
        <v>0</v>
      </c>
      <c r="L105" s="69"/>
      <c r="M105" s="69"/>
      <c r="N105" s="69"/>
      <c r="O105" s="69"/>
      <c r="P105" s="69"/>
      <c r="Q105" s="69"/>
      <c r="R105" s="69"/>
      <c r="S105" s="69"/>
    </row>
    <row r="106" spans="1:19">
      <c r="A106" s="45" t="s">
        <v>30</v>
      </c>
      <c r="B106" s="46" t="s">
        <v>34</v>
      </c>
      <c r="C106" s="45" t="s">
        <v>24</v>
      </c>
      <c r="D106" s="46" t="s">
        <v>56</v>
      </c>
      <c r="E106" s="91">
        <v>55</v>
      </c>
      <c r="F106" s="90" t="s">
        <v>19</v>
      </c>
      <c r="G106" s="15">
        <v>0</v>
      </c>
      <c r="H106" s="15">
        <v>0</v>
      </c>
      <c r="I106" s="15">
        <v>0</v>
      </c>
      <c r="J106" s="15">
        <v>0</v>
      </c>
      <c r="K106" s="16">
        <v>0</v>
      </c>
    </row>
    <row r="107" spans="1:19">
      <c r="A107" s="45" t="s">
        <v>30</v>
      </c>
      <c r="B107" s="46" t="s">
        <v>34</v>
      </c>
      <c r="C107" s="45" t="s">
        <v>24</v>
      </c>
      <c r="D107" s="46" t="s">
        <v>56</v>
      </c>
      <c r="E107" s="47">
        <v>56</v>
      </c>
      <c r="F107" s="46" t="s">
        <v>20</v>
      </c>
      <c r="G107" s="15">
        <v>1818765</v>
      </c>
      <c r="H107" s="15">
        <v>0</v>
      </c>
      <c r="I107" s="15">
        <f>SUM(G107:H107)</f>
        <v>1818765</v>
      </c>
      <c r="J107" s="15">
        <v>1818765</v>
      </c>
      <c r="K107" s="16">
        <v>0</v>
      </c>
    </row>
    <row r="108" spans="1:19" s="70" customFormat="1">
      <c r="A108" s="45" t="s">
        <v>30</v>
      </c>
      <c r="B108" s="46" t="s">
        <v>34</v>
      </c>
      <c r="C108" s="45" t="s">
        <v>24</v>
      </c>
      <c r="D108" s="46" t="s">
        <v>56</v>
      </c>
      <c r="E108" s="91">
        <v>61</v>
      </c>
      <c r="F108" s="90" t="s">
        <v>21</v>
      </c>
      <c r="G108" s="15">
        <v>0</v>
      </c>
      <c r="H108" s="15">
        <v>0</v>
      </c>
      <c r="I108" s="15">
        <v>0</v>
      </c>
      <c r="J108" s="15">
        <v>0</v>
      </c>
      <c r="K108" s="16">
        <v>0</v>
      </c>
      <c r="L108" s="69"/>
      <c r="M108" s="69"/>
      <c r="N108" s="69"/>
      <c r="O108" s="69"/>
      <c r="P108" s="69"/>
      <c r="Q108" s="69"/>
      <c r="R108" s="69"/>
      <c r="S108" s="69"/>
    </row>
    <row r="109" spans="1:19">
      <c r="A109" s="45" t="s">
        <v>30</v>
      </c>
      <c r="B109" s="46" t="s">
        <v>34</v>
      </c>
      <c r="C109" s="45" t="s">
        <v>24</v>
      </c>
      <c r="D109" s="46" t="s">
        <v>56</v>
      </c>
      <c r="E109" s="96">
        <v>62</v>
      </c>
      <c r="F109" s="95" t="s">
        <v>22</v>
      </c>
      <c r="G109" s="15">
        <v>0</v>
      </c>
      <c r="H109" s="15">
        <v>0</v>
      </c>
      <c r="I109" s="15">
        <v>0</v>
      </c>
      <c r="J109" s="15">
        <v>0</v>
      </c>
      <c r="K109" s="21">
        <v>0</v>
      </c>
    </row>
    <row r="110" spans="1:19" ht="13.8" thickBot="1">
      <c r="A110" s="108"/>
      <c r="B110" s="109"/>
      <c r="C110" s="108"/>
      <c r="D110" s="109"/>
      <c r="E110" s="25"/>
      <c r="F110" s="102" t="s">
        <v>23</v>
      </c>
      <c r="G110" s="26">
        <f>SUM(G107)</f>
        <v>1818765</v>
      </c>
      <c r="H110" s="26">
        <f>SUM(H107)</f>
        <v>0</v>
      </c>
      <c r="I110" s="26">
        <f>SUM(G110:H110)</f>
        <v>1818765</v>
      </c>
      <c r="J110" s="26">
        <f>SUM(J107)</f>
        <v>1818765</v>
      </c>
      <c r="K110" s="27">
        <v>0</v>
      </c>
    </row>
    <row r="111" spans="1:19" ht="13.8" thickTop="1">
      <c r="A111" s="22"/>
      <c r="B111" s="23"/>
      <c r="C111" s="22"/>
      <c r="D111" s="23"/>
      <c r="E111" s="24"/>
      <c r="F111" s="23"/>
      <c r="J111" s="7"/>
      <c r="K111" s="8"/>
    </row>
    <row r="112" spans="1:19">
      <c r="A112" s="103" t="s">
        <v>30</v>
      </c>
      <c r="B112" s="104" t="s">
        <v>34</v>
      </c>
      <c r="C112" s="103"/>
      <c r="D112" s="38" t="s">
        <v>26</v>
      </c>
      <c r="E112" s="76">
        <v>51</v>
      </c>
      <c r="F112" s="35" t="s">
        <v>17</v>
      </c>
      <c r="G112" s="78">
        <f t="shared" ref="G112:J115" si="14">SUM(G96+G104)</f>
        <v>0</v>
      </c>
      <c r="H112" s="78">
        <f t="shared" si="14"/>
        <v>0</v>
      </c>
      <c r="I112" s="78">
        <f t="shared" si="14"/>
        <v>0</v>
      </c>
      <c r="J112" s="78">
        <f t="shared" si="14"/>
        <v>0</v>
      </c>
      <c r="K112" s="62">
        <v>0</v>
      </c>
    </row>
    <row r="113" spans="1:19">
      <c r="A113" s="103" t="s">
        <v>30</v>
      </c>
      <c r="B113" s="104" t="s">
        <v>34</v>
      </c>
      <c r="C113" s="103"/>
      <c r="D113" s="38" t="s">
        <v>26</v>
      </c>
      <c r="E113" s="77">
        <v>54</v>
      </c>
      <c r="F113" s="38" t="s">
        <v>18</v>
      </c>
      <c r="G113" s="78">
        <f t="shared" si="14"/>
        <v>0</v>
      </c>
      <c r="H113" s="78">
        <f t="shared" si="14"/>
        <v>0</v>
      </c>
      <c r="I113" s="78">
        <f t="shared" si="14"/>
        <v>0</v>
      </c>
      <c r="J113" s="78">
        <f t="shared" si="14"/>
        <v>0</v>
      </c>
      <c r="K113" s="48">
        <v>0</v>
      </c>
    </row>
    <row r="114" spans="1:19" s="70" customFormat="1">
      <c r="A114" s="103" t="s">
        <v>30</v>
      </c>
      <c r="B114" s="104" t="s">
        <v>34</v>
      </c>
      <c r="C114" s="103"/>
      <c r="D114" s="38" t="s">
        <v>26</v>
      </c>
      <c r="E114" s="77">
        <v>55</v>
      </c>
      <c r="F114" s="38" t="s">
        <v>19</v>
      </c>
      <c r="G114" s="78">
        <f t="shared" si="14"/>
        <v>0</v>
      </c>
      <c r="H114" s="78">
        <f t="shared" si="14"/>
        <v>0</v>
      </c>
      <c r="I114" s="78">
        <f t="shared" si="14"/>
        <v>0</v>
      </c>
      <c r="J114" s="78">
        <f t="shared" si="14"/>
        <v>0</v>
      </c>
      <c r="K114" s="48">
        <v>0</v>
      </c>
      <c r="L114" s="69"/>
      <c r="M114" s="69"/>
      <c r="N114" s="69"/>
      <c r="O114" s="69"/>
      <c r="P114" s="69"/>
      <c r="Q114" s="69"/>
      <c r="R114" s="69"/>
      <c r="S114" s="69"/>
    </row>
    <row r="115" spans="1:19">
      <c r="A115" s="103" t="s">
        <v>30</v>
      </c>
      <c r="B115" s="104" t="s">
        <v>34</v>
      </c>
      <c r="C115" s="103"/>
      <c r="D115" s="38" t="s">
        <v>26</v>
      </c>
      <c r="E115" s="105">
        <v>56</v>
      </c>
      <c r="F115" s="104" t="s">
        <v>20</v>
      </c>
      <c r="G115" s="78">
        <f t="shared" si="14"/>
        <v>2007220</v>
      </c>
      <c r="H115" s="78">
        <f t="shared" si="14"/>
        <v>0</v>
      </c>
      <c r="I115" s="78">
        <f t="shared" si="14"/>
        <v>2007220</v>
      </c>
      <c r="J115" s="78">
        <f t="shared" si="14"/>
        <v>2007220</v>
      </c>
      <c r="K115" s="48">
        <v>0</v>
      </c>
    </row>
    <row r="116" spans="1:19">
      <c r="A116" s="103" t="s">
        <v>30</v>
      </c>
      <c r="B116" s="104" t="s">
        <v>34</v>
      </c>
      <c r="C116" s="103"/>
      <c r="D116" s="38" t="s">
        <v>26</v>
      </c>
      <c r="E116" s="77">
        <v>61</v>
      </c>
      <c r="F116" s="38" t="s">
        <v>21</v>
      </c>
      <c r="G116" s="78">
        <f t="shared" ref="G116:J117" si="15">SUM(G100+G108)</f>
        <v>0</v>
      </c>
      <c r="H116" s="78">
        <f t="shared" si="15"/>
        <v>0</v>
      </c>
      <c r="I116" s="78">
        <f t="shared" si="15"/>
        <v>0</v>
      </c>
      <c r="J116" s="78">
        <f t="shared" si="15"/>
        <v>0</v>
      </c>
      <c r="K116" s="48">
        <v>0</v>
      </c>
    </row>
    <row r="117" spans="1:19">
      <c r="A117" s="103" t="s">
        <v>30</v>
      </c>
      <c r="B117" s="104" t="s">
        <v>34</v>
      </c>
      <c r="C117" s="103"/>
      <c r="D117" s="38" t="s">
        <v>26</v>
      </c>
      <c r="E117" s="79">
        <v>62</v>
      </c>
      <c r="F117" s="40" t="s">
        <v>22</v>
      </c>
      <c r="G117" s="78">
        <f t="shared" si="15"/>
        <v>0</v>
      </c>
      <c r="H117" s="78">
        <f t="shared" si="15"/>
        <v>0</v>
      </c>
      <c r="I117" s="78">
        <f t="shared" si="15"/>
        <v>0</v>
      </c>
      <c r="J117" s="78">
        <f t="shared" si="15"/>
        <v>0</v>
      </c>
      <c r="K117" s="80">
        <v>0</v>
      </c>
    </row>
    <row r="118" spans="1:19" ht="13.8" thickBot="1">
      <c r="A118" s="49"/>
      <c r="B118" s="50"/>
      <c r="C118" s="49"/>
      <c r="D118" s="50"/>
      <c r="E118" s="43"/>
      <c r="F118" s="106" t="s">
        <v>23</v>
      </c>
      <c r="G118" s="83">
        <f>SUM(G115)</f>
        <v>2007220</v>
      </c>
      <c r="H118" s="83">
        <f>SUM(H115)</f>
        <v>0</v>
      </c>
      <c r="I118" s="83">
        <f>SUM(G118:H118)</f>
        <v>2007220</v>
      </c>
      <c r="J118" s="83">
        <f>SUM(J115)</f>
        <v>2007220</v>
      </c>
      <c r="K118" s="51">
        <v>0</v>
      </c>
    </row>
    <row r="119" spans="1:19" ht="13.8" thickTop="1">
      <c r="A119" s="22"/>
      <c r="B119" s="23"/>
      <c r="C119" s="22"/>
      <c r="D119" s="23"/>
      <c r="E119" s="24"/>
      <c r="F119" s="23"/>
      <c r="J119" s="12"/>
      <c r="K119" s="13"/>
    </row>
    <row r="120" spans="1:19" s="70" customFormat="1">
      <c r="A120" s="7" t="s">
        <v>32</v>
      </c>
      <c r="B120" s="8" t="s">
        <v>36</v>
      </c>
      <c r="C120" s="7" t="s">
        <v>14</v>
      </c>
      <c r="D120" s="8" t="s">
        <v>37</v>
      </c>
      <c r="E120" s="9">
        <v>51</v>
      </c>
      <c r="F120" s="8" t="s">
        <v>17</v>
      </c>
      <c r="G120" s="10">
        <v>0</v>
      </c>
      <c r="H120" s="10">
        <v>123964.5</v>
      </c>
      <c r="I120" s="10">
        <f t="shared" ref="I120:I125" si="16">SUM(G120:H120)</f>
        <v>123964.5</v>
      </c>
      <c r="J120" s="10">
        <v>123963.49</v>
      </c>
      <c r="K120" s="11">
        <f t="shared" ref="K120:K126" si="17">SUM(J120/I120)</f>
        <v>0.99999185250616107</v>
      </c>
      <c r="L120" s="69"/>
      <c r="M120" s="69"/>
      <c r="N120" s="69"/>
      <c r="O120" s="69"/>
      <c r="P120" s="69"/>
      <c r="Q120" s="69"/>
      <c r="R120" s="69"/>
      <c r="S120" s="69"/>
    </row>
    <row r="121" spans="1:19">
      <c r="A121" s="12" t="s">
        <v>32</v>
      </c>
      <c r="B121" s="13" t="s">
        <v>36</v>
      </c>
      <c r="C121" s="12" t="s">
        <v>14</v>
      </c>
      <c r="D121" s="13" t="s">
        <v>37</v>
      </c>
      <c r="E121" s="14">
        <v>54</v>
      </c>
      <c r="F121" s="13" t="s">
        <v>18</v>
      </c>
      <c r="G121" s="15">
        <v>200000</v>
      </c>
      <c r="H121" s="15">
        <v>-126706.36</v>
      </c>
      <c r="I121" s="15">
        <f t="shared" si="16"/>
        <v>73293.64</v>
      </c>
      <c r="J121" s="15">
        <v>73060.17</v>
      </c>
      <c r="K121" s="16">
        <f t="shared" si="17"/>
        <v>0.99681459400842964</v>
      </c>
    </row>
    <row r="122" spans="1:19" s="32" customFormat="1">
      <c r="A122" s="12" t="s">
        <v>32</v>
      </c>
      <c r="B122" s="13" t="s">
        <v>36</v>
      </c>
      <c r="C122" s="12" t="s">
        <v>14</v>
      </c>
      <c r="D122" s="13" t="s">
        <v>37</v>
      </c>
      <c r="E122" s="14">
        <v>55</v>
      </c>
      <c r="F122" s="13" t="s">
        <v>19</v>
      </c>
      <c r="G122" s="15">
        <v>0</v>
      </c>
      <c r="H122" s="15">
        <v>2741.86</v>
      </c>
      <c r="I122" s="15">
        <f t="shared" si="16"/>
        <v>2741.86</v>
      </c>
      <c r="J122" s="15">
        <v>2741.86</v>
      </c>
      <c r="K122" s="16">
        <f t="shared" si="17"/>
        <v>1</v>
      </c>
    </row>
    <row r="123" spans="1:19" s="32" customFormat="1">
      <c r="A123" s="12" t="s">
        <v>32</v>
      </c>
      <c r="B123" s="13" t="s">
        <v>36</v>
      </c>
      <c r="C123" s="12" t="s">
        <v>14</v>
      </c>
      <c r="D123" s="13" t="s">
        <v>37</v>
      </c>
      <c r="E123" s="14">
        <v>56</v>
      </c>
      <c r="F123" s="13" t="s">
        <v>20</v>
      </c>
      <c r="G123" s="15">
        <v>0</v>
      </c>
      <c r="H123" s="15">
        <v>0</v>
      </c>
      <c r="I123" s="15">
        <f t="shared" si="16"/>
        <v>0</v>
      </c>
      <c r="J123" s="15">
        <v>0</v>
      </c>
      <c r="K123" s="16">
        <v>0</v>
      </c>
    </row>
    <row r="124" spans="1:19" s="32" customFormat="1">
      <c r="A124" s="12" t="s">
        <v>32</v>
      </c>
      <c r="B124" s="13" t="s">
        <v>36</v>
      </c>
      <c r="C124" s="12" t="s">
        <v>14</v>
      </c>
      <c r="D124" s="13" t="s">
        <v>37</v>
      </c>
      <c r="E124" s="14">
        <v>61</v>
      </c>
      <c r="F124" s="13" t="s">
        <v>21</v>
      </c>
      <c r="G124" s="15">
        <v>0</v>
      </c>
      <c r="H124" s="15">
        <v>0</v>
      </c>
      <c r="I124" s="15">
        <f t="shared" si="16"/>
        <v>0</v>
      </c>
      <c r="J124" s="15">
        <v>0</v>
      </c>
      <c r="K124" s="16">
        <v>0</v>
      </c>
    </row>
    <row r="125" spans="1:19" s="32" customFormat="1">
      <c r="A125" s="17" t="s">
        <v>32</v>
      </c>
      <c r="B125" s="18" t="s">
        <v>36</v>
      </c>
      <c r="C125" s="17" t="s">
        <v>14</v>
      </c>
      <c r="D125" s="18" t="s">
        <v>37</v>
      </c>
      <c r="E125" s="19">
        <v>62</v>
      </c>
      <c r="F125" s="18" t="s">
        <v>22</v>
      </c>
      <c r="G125" s="20">
        <v>0</v>
      </c>
      <c r="H125" s="20">
        <v>0</v>
      </c>
      <c r="I125" s="20">
        <f t="shared" si="16"/>
        <v>0</v>
      </c>
      <c r="J125" s="20">
        <v>0</v>
      </c>
      <c r="K125" s="21">
        <v>0</v>
      </c>
    </row>
    <row r="126" spans="1:19" s="32" customFormat="1" ht="13.8" thickBot="1">
      <c r="A126" s="108"/>
      <c r="B126" s="109"/>
      <c r="C126" s="108"/>
      <c r="D126" s="109"/>
      <c r="E126" s="25"/>
      <c r="F126" s="61" t="s">
        <v>23</v>
      </c>
      <c r="G126" s="26">
        <f>SUM(G120:G125)</f>
        <v>200000</v>
      </c>
      <c r="H126" s="26">
        <f>SUM(H120:H125)</f>
        <v>-4.5474735088646412E-13</v>
      </c>
      <c r="I126" s="26">
        <f>SUM(I120:I125)</f>
        <v>200000</v>
      </c>
      <c r="J126" s="26">
        <f>SUM(J120:J125)</f>
        <v>199765.52</v>
      </c>
      <c r="K126" s="27">
        <f t="shared" si="17"/>
        <v>0.99882759999999993</v>
      </c>
    </row>
    <row r="127" spans="1:19" s="32" customFormat="1" ht="13.8" thickTop="1">
      <c r="A127" s="22"/>
      <c r="B127" s="23"/>
      <c r="C127" s="28"/>
      <c r="D127" s="23"/>
      <c r="E127" s="24"/>
      <c r="F127" s="23"/>
      <c r="G127" s="1"/>
      <c r="H127" s="1"/>
      <c r="I127" s="1"/>
      <c r="J127" s="12"/>
      <c r="K127" s="13"/>
    </row>
    <row r="128" spans="1:19" s="110" customFormat="1">
      <c r="A128" s="7" t="s">
        <v>32</v>
      </c>
      <c r="B128" s="8" t="s">
        <v>36</v>
      </c>
      <c r="C128" s="7" t="s">
        <v>24</v>
      </c>
      <c r="D128" s="8" t="s">
        <v>38</v>
      </c>
      <c r="E128" s="9">
        <v>51</v>
      </c>
      <c r="F128" s="8" t="s">
        <v>17</v>
      </c>
      <c r="G128" s="10">
        <v>0</v>
      </c>
      <c r="H128" s="10">
        <v>0</v>
      </c>
      <c r="I128" s="10">
        <f t="shared" ref="I128:I133" si="18">SUM(G128:H128)</f>
        <v>0</v>
      </c>
      <c r="J128" s="10">
        <v>0</v>
      </c>
      <c r="K128" s="11">
        <v>0</v>
      </c>
    </row>
    <row r="129" spans="1:19" s="32" customFormat="1">
      <c r="A129" s="12" t="s">
        <v>32</v>
      </c>
      <c r="B129" s="13" t="s">
        <v>36</v>
      </c>
      <c r="C129" s="12" t="s">
        <v>24</v>
      </c>
      <c r="D129" s="13" t="s">
        <v>38</v>
      </c>
      <c r="E129" s="14">
        <v>54</v>
      </c>
      <c r="F129" s="13" t="s">
        <v>18</v>
      </c>
      <c r="G129" s="15">
        <v>0</v>
      </c>
      <c r="H129" s="15">
        <v>0</v>
      </c>
      <c r="I129" s="15">
        <f t="shared" si="18"/>
        <v>0</v>
      </c>
      <c r="J129" s="15">
        <v>0</v>
      </c>
      <c r="K129" s="16">
        <v>0</v>
      </c>
    </row>
    <row r="130" spans="1:19" s="32" customFormat="1">
      <c r="A130" s="12" t="s">
        <v>32</v>
      </c>
      <c r="B130" s="13" t="s">
        <v>36</v>
      </c>
      <c r="C130" s="12" t="s">
        <v>24</v>
      </c>
      <c r="D130" s="13" t="s">
        <v>38</v>
      </c>
      <c r="E130" s="14">
        <v>55</v>
      </c>
      <c r="F130" s="13" t="s">
        <v>19</v>
      </c>
      <c r="G130" s="15">
        <v>0</v>
      </c>
      <c r="H130" s="15">
        <v>0</v>
      </c>
      <c r="I130" s="15">
        <f t="shared" si="18"/>
        <v>0</v>
      </c>
      <c r="J130" s="15">
        <v>0</v>
      </c>
      <c r="K130" s="16">
        <v>0</v>
      </c>
    </row>
    <row r="131" spans="1:19" s="32" customFormat="1">
      <c r="A131" s="12" t="s">
        <v>32</v>
      </c>
      <c r="B131" s="13" t="s">
        <v>36</v>
      </c>
      <c r="C131" s="12" t="s">
        <v>24</v>
      </c>
      <c r="D131" s="13" t="s">
        <v>38</v>
      </c>
      <c r="E131" s="14">
        <v>56</v>
      </c>
      <c r="F131" s="13" t="s">
        <v>20</v>
      </c>
      <c r="G131" s="15">
        <v>0</v>
      </c>
      <c r="H131" s="15">
        <v>0</v>
      </c>
      <c r="I131" s="15">
        <f t="shared" si="18"/>
        <v>0</v>
      </c>
      <c r="J131" s="15">
        <v>0</v>
      </c>
      <c r="K131" s="16">
        <v>0</v>
      </c>
    </row>
    <row r="132" spans="1:19" s="32" customFormat="1">
      <c r="A132" s="12" t="s">
        <v>32</v>
      </c>
      <c r="B132" s="13" t="s">
        <v>36</v>
      </c>
      <c r="C132" s="12" t="s">
        <v>24</v>
      </c>
      <c r="D132" s="13" t="s">
        <v>38</v>
      </c>
      <c r="E132" s="14">
        <v>61</v>
      </c>
      <c r="F132" s="13" t="s">
        <v>21</v>
      </c>
      <c r="G132" s="15">
        <v>0</v>
      </c>
      <c r="H132" s="15">
        <v>0</v>
      </c>
      <c r="I132" s="15">
        <f t="shared" si="18"/>
        <v>0</v>
      </c>
      <c r="J132" s="15">
        <v>0</v>
      </c>
      <c r="K132" s="16">
        <v>0</v>
      </c>
    </row>
    <row r="133" spans="1:19" s="32" customFormat="1">
      <c r="A133" s="17" t="s">
        <v>32</v>
      </c>
      <c r="B133" s="18" t="s">
        <v>36</v>
      </c>
      <c r="C133" s="17" t="s">
        <v>24</v>
      </c>
      <c r="D133" s="18" t="s">
        <v>38</v>
      </c>
      <c r="E133" s="19">
        <v>62</v>
      </c>
      <c r="F133" s="18" t="s">
        <v>22</v>
      </c>
      <c r="G133" s="20">
        <v>0</v>
      </c>
      <c r="H133" s="20">
        <v>0</v>
      </c>
      <c r="I133" s="20">
        <f t="shared" si="18"/>
        <v>0</v>
      </c>
      <c r="J133" s="20">
        <v>0</v>
      </c>
      <c r="K133" s="21">
        <v>0</v>
      </c>
    </row>
    <row r="134" spans="1:19" s="32" customFormat="1" ht="13.8" thickBot="1">
      <c r="A134" s="108"/>
      <c r="B134" s="109"/>
      <c r="C134" s="108"/>
      <c r="D134" s="109"/>
      <c r="E134" s="25"/>
      <c r="F134" s="61" t="s">
        <v>23</v>
      </c>
      <c r="G134" s="26">
        <f>SUM(G128:G133)</f>
        <v>0</v>
      </c>
      <c r="H134" s="26">
        <f>SUM(H128:H133)</f>
        <v>0</v>
      </c>
      <c r="I134" s="26">
        <f>SUM(I128:I133)</f>
        <v>0</v>
      </c>
      <c r="J134" s="26">
        <f>SUM(J128:J133)</f>
        <v>0</v>
      </c>
      <c r="K134" s="27">
        <v>0</v>
      </c>
    </row>
    <row r="135" spans="1:19" s="32" customFormat="1" ht="13.8" thickTop="1">
      <c r="A135" s="22"/>
      <c r="B135" s="23"/>
      <c r="C135" s="22"/>
      <c r="D135" s="23"/>
      <c r="E135" s="24"/>
      <c r="F135" s="23"/>
      <c r="G135" s="1"/>
      <c r="H135" s="1"/>
      <c r="I135" s="1"/>
      <c r="J135" s="1"/>
      <c r="K135" s="29"/>
    </row>
    <row r="136" spans="1:19" s="70" customFormat="1">
      <c r="A136" s="7" t="s">
        <v>32</v>
      </c>
      <c r="B136" s="8" t="s">
        <v>36</v>
      </c>
      <c r="C136" s="7" t="s">
        <v>30</v>
      </c>
      <c r="D136" s="8" t="s">
        <v>37</v>
      </c>
      <c r="E136" s="9">
        <v>51</v>
      </c>
      <c r="F136" s="8" t="s">
        <v>17</v>
      </c>
      <c r="G136" s="10">
        <v>0</v>
      </c>
      <c r="H136" s="10">
        <v>0</v>
      </c>
      <c r="I136" s="10">
        <f t="shared" ref="I136:I141" si="19">SUM(G136:H136)</f>
        <v>0</v>
      </c>
      <c r="J136" s="10">
        <v>0</v>
      </c>
      <c r="K136" s="11">
        <v>0</v>
      </c>
      <c r="L136" s="69"/>
      <c r="M136" s="69"/>
      <c r="N136" s="69"/>
      <c r="O136" s="69"/>
      <c r="P136" s="69"/>
      <c r="Q136" s="69"/>
      <c r="R136" s="69"/>
      <c r="S136" s="69"/>
    </row>
    <row r="137" spans="1:19">
      <c r="A137" s="12" t="s">
        <v>32</v>
      </c>
      <c r="B137" s="13" t="s">
        <v>36</v>
      </c>
      <c r="C137" s="12" t="s">
        <v>30</v>
      </c>
      <c r="D137" s="13" t="s">
        <v>37</v>
      </c>
      <c r="E137" s="14">
        <v>54</v>
      </c>
      <c r="F137" s="13" t="s">
        <v>18</v>
      </c>
      <c r="G137" s="15">
        <v>0</v>
      </c>
      <c r="H137" s="15">
        <v>0</v>
      </c>
      <c r="I137" s="15">
        <f t="shared" si="19"/>
        <v>0</v>
      </c>
      <c r="J137" s="15">
        <v>0</v>
      </c>
      <c r="K137" s="16">
        <v>0</v>
      </c>
    </row>
    <row r="138" spans="1:19">
      <c r="A138" s="12" t="s">
        <v>32</v>
      </c>
      <c r="B138" s="13" t="s">
        <v>36</v>
      </c>
      <c r="C138" s="12" t="s">
        <v>30</v>
      </c>
      <c r="D138" s="13" t="s">
        <v>37</v>
      </c>
      <c r="E138" s="14">
        <v>55</v>
      </c>
      <c r="F138" s="13" t="s">
        <v>19</v>
      </c>
      <c r="G138" s="15">
        <v>0</v>
      </c>
      <c r="H138" s="15">
        <v>0</v>
      </c>
      <c r="I138" s="15">
        <f t="shared" si="19"/>
        <v>0</v>
      </c>
      <c r="J138" s="15">
        <v>0</v>
      </c>
      <c r="K138" s="16">
        <v>0</v>
      </c>
    </row>
    <row r="139" spans="1:19">
      <c r="A139" s="12" t="s">
        <v>32</v>
      </c>
      <c r="B139" s="13" t="s">
        <v>36</v>
      </c>
      <c r="C139" s="12" t="s">
        <v>30</v>
      </c>
      <c r="D139" s="13" t="s">
        <v>37</v>
      </c>
      <c r="E139" s="14">
        <v>56</v>
      </c>
      <c r="F139" s="13" t="s">
        <v>20</v>
      </c>
      <c r="G139" s="15">
        <v>0</v>
      </c>
      <c r="H139" s="15">
        <v>0</v>
      </c>
      <c r="I139" s="15">
        <f t="shared" si="19"/>
        <v>0</v>
      </c>
      <c r="J139" s="15">
        <v>0</v>
      </c>
      <c r="K139" s="16">
        <v>0</v>
      </c>
    </row>
    <row r="140" spans="1:19">
      <c r="A140" s="12" t="s">
        <v>32</v>
      </c>
      <c r="B140" s="13" t="s">
        <v>36</v>
      </c>
      <c r="C140" s="12" t="s">
        <v>30</v>
      </c>
      <c r="D140" s="13" t="s">
        <v>37</v>
      </c>
      <c r="E140" s="14">
        <v>61</v>
      </c>
      <c r="F140" s="13" t="s">
        <v>21</v>
      </c>
      <c r="G140" s="15">
        <v>0</v>
      </c>
      <c r="H140" s="15">
        <v>0</v>
      </c>
      <c r="I140" s="15">
        <f t="shared" si="19"/>
        <v>0</v>
      </c>
      <c r="J140" s="15">
        <v>0</v>
      </c>
      <c r="K140" s="16">
        <v>0</v>
      </c>
    </row>
    <row r="141" spans="1:19">
      <c r="A141" s="17" t="s">
        <v>32</v>
      </c>
      <c r="B141" s="18" t="s">
        <v>36</v>
      </c>
      <c r="C141" s="17" t="s">
        <v>30</v>
      </c>
      <c r="D141" s="18" t="s">
        <v>37</v>
      </c>
      <c r="E141" s="19">
        <v>62</v>
      </c>
      <c r="F141" s="18" t="s">
        <v>22</v>
      </c>
      <c r="G141" s="20">
        <v>0</v>
      </c>
      <c r="H141" s="20">
        <v>0</v>
      </c>
      <c r="I141" s="20">
        <f t="shared" si="19"/>
        <v>0</v>
      </c>
      <c r="J141" s="20">
        <v>0</v>
      </c>
      <c r="K141" s="21">
        <v>0</v>
      </c>
    </row>
    <row r="142" spans="1:19" ht="13.8" thickBot="1">
      <c r="A142" s="108"/>
      <c r="B142" s="109"/>
      <c r="C142" s="108"/>
      <c r="D142" s="109"/>
      <c r="E142" s="25"/>
      <c r="F142" s="61" t="s">
        <v>23</v>
      </c>
      <c r="G142" s="26">
        <f>SUM(G136:G141)</f>
        <v>0</v>
      </c>
      <c r="H142" s="26">
        <f>SUM(H136:H141)</f>
        <v>0</v>
      </c>
      <c r="I142" s="26">
        <f>SUM(I136:I141)</f>
        <v>0</v>
      </c>
      <c r="J142" s="26">
        <f>SUM(J136:J141)</f>
        <v>0</v>
      </c>
      <c r="K142" s="27">
        <v>0</v>
      </c>
    </row>
    <row r="143" spans="1:19" ht="13.8" thickTop="1">
      <c r="A143" s="22"/>
      <c r="B143" s="23"/>
      <c r="C143" s="28"/>
      <c r="D143" s="23"/>
      <c r="E143" s="24"/>
      <c r="F143" s="23"/>
      <c r="G143" s="32"/>
      <c r="H143" s="32"/>
      <c r="I143" s="32"/>
      <c r="J143" s="32"/>
      <c r="K143" s="31"/>
    </row>
    <row r="144" spans="1:19" s="70" customFormat="1">
      <c r="A144" s="7" t="s">
        <v>32</v>
      </c>
      <c r="B144" s="8" t="s">
        <v>36</v>
      </c>
      <c r="C144" s="7" t="s">
        <v>32</v>
      </c>
      <c r="D144" s="8" t="s">
        <v>38</v>
      </c>
      <c r="E144" s="9">
        <v>51</v>
      </c>
      <c r="F144" s="8" t="s">
        <v>17</v>
      </c>
      <c r="G144" s="10">
        <v>0</v>
      </c>
      <c r="H144" s="10">
        <v>0</v>
      </c>
      <c r="I144" s="10">
        <f t="shared" ref="I144:I149" si="20">SUM(G144:H144)</f>
        <v>0</v>
      </c>
      <c r="J144" s="10">
        <v>0</v>
      </c>
      <c r="K144" s="11">
        <v>0</v>
      </c>
      <c r="L144" s="69"/>
      <c r="M144" s="69"/>
      <c r="N144" s="69"/>
      <c r="O144" s="69"/>
      <c r="P144" s="69"/>
      <c r="Q144" s="69"/>
      <c r="R144" s="69"/>
      <c r="S144" s="69"/>
    </row>
    <row r="145" spans="1:19">
      <c r="A145" s="12" t="s">
        <v>32</v>
      </c>
      <c r="B145" s="13" t="s">
        <v>36</v>
      </c>
      <c r="C145" s="12" t="s">
        <v>32</v>
      </c>
      <c r="D145" s="13" t="s">
        <v>38</v>
      </c>
      <c r="E145" s="14">
        <v>54</v>
      </c>
      <c r="F145" s="13" t="s">
        <v>18</v>
      </c>
      <c r="G145" s="15">
        <v>0</v>
      </c>
      <c r="H145" s="15">
        <v>0</v>
      </c>
      <c r="I145" s="15">
        <f t="shared" si="20"/>
        <v>0</v>
      </c>
      <c r="J145" s="15">
        <v>0</v>
      </c>
      <c r="K145" s="16">
        <v>0</v>
      </c>
    </row>
    <row r="146" spans="1:19">
      <c r="A146" s="12" t="s">
        <v>32</v>
      </c>
      <c r="B146" s="13" t="s">
        <v>36</v>
      </c>
      <c r="C146" s="12" t="s">
        <v>32</v>
      </c>
      <c r="D146" s="13" t="s">
        <v>38</v>
      </c>
      <c r="E146" s="14">
        <v>55</v>
      </c>
      <c r="F146" s="13" t="s">
        <v>19</v>
      </c>
      <c r="G146" s="15">
        <v>0</v>
      </c>
      <c r="H146" s="15">
        <v>0</v>
      </c>
      <c r="I146" s="15">
        <f t="shared" si="20"/>
        <v>0</v>
      </c>
      <c r="J146" s="15">
        <v>0</v>
      </c>
      <c r="K146" s="16">
        <v>0</v>
      </c>
    </row>
    <row r="147" spans="1:19">
      <c r="A147" s="12" t="s">
        <v>32</v>
      </c>
      <c r="B147" s="13" t="s">
        <v>36</v>
      </c>
      <c r="C147" s="12" t="s">
        <v>32</v>
      </c>
      <c r="D147" s="13" t="s">
        <v>38</v>
      </c>
      <c r="E147" s="14">
        <v>56</v>
      </c>
      <c r="F147" s="13" t="s">
        <v>20</v>
      </c>
      <c r="G147" s="15">
        <v>0</v>
      </c>
      <c r="H147" s="15">
        <v>0</v>
      </c>
      <c r="I147" s="15">
        <f t="shared" si="20"/>
        <v>0</v>
      </c>
      <c r="J147" s="15">
        <v>0</v>
      </c>
      <c r="K147" s="16">
        <v>0</v>
      </c>
    </row>
    <row r="148" spans="1:19">
      <c r="A148" s="12" t="s">
        <v>32</v>
      </c>
      <c r="B148" s="13" t="s">
        <v>36</v>
      </c>
      <c r="C148" s="12" t="s">
        <v>32</v>
      </c>
      <c r="D148" s="13" t="s">
        <v>38</v>
      </c>
      <c r="E148" s="14">
        <v>61</v>
      </c>
      <c r="F148" s="13" t="s">
        <v>21</v>
      </c>
      <c r="G148" s="15">
        <v>0</v>
      </c>
      <c r="H148" s="15">
        <v>0</v>
      </c>
      <c r="I148" s="15">
        <f t="shared" si="20"/>
        <v>0</v>
      </c>
      <c r="J148" s="15">
        <v>0</v>
      </c>
      <c r="K148" s="16">
        <v>0</v>
      </c>
    </row>
    <row r="149" spans="1:19">
      <c r="A149" s="17" t="s">
        <v>32</v>
      </c>
      <c r="B149" s="18" t="s">
        <v>36</v>
      </c>
      <c r="C149" s="17" t="s">
        <v>32</v>
      </c>
      <c r="D149" s="18" t="s">
        <v>38</v>
      </c>
      <c r="E149" s="19">
        <v>62</v>
      </c>
      <c r="F149" s="18" t="s">
        <v>22</v>
      </c>
      <c r="G149" s="20">
        <v>0</v>
      </c>
      <c r="H149" s="20">
        <v>0</v>
      </c>
      <c r="I149" s="20">
        <f t="shared" si="20"/>
        <v>0</v>
      </c>
      <c r="J149" s="20">
        <v>0</v>
      </c>
      <c r="K149" s="21">
        <v>0</v>
      </c>
    </row>
    <row r="150" spans="1:19" ht="13.8" thickBot="1">
      <c r="A150" s="108"/>
      <c r="B150" s="109"/>
      <c r="C150" s="108"/>
      <c r="D150" s="109"/>
      <c r="E150" s="25"/>
      <c r="F150" s="61" t="s">
        <v>23</v>
      </c>
      <c r="G150" s="26">
        <f>SUM(G144:G149)</f>
        <v>0</v>
      </c>
      <c r="H150" s="26">
        <f>SUM(H144:H149)</f>
        <v>0</v>
      </c>
      <c r="I150" s="26">
        <f>SUM(I144:I149)</f>
        <v>0</v>
      </c>
      <c r="J150" s="26">
        <f>SUM(J144:J149)</f>
        <v>0</v>
      </c>
      <c r="K150" s="27">
        <v>0</v>
      </c>
    </row>
    <row r="151" spans="1:19" ht="13.8" thickTop="1">
      <c r="A151" s="22"/>
      <c r="B151" s="23"/>
      <c r="C151" s="22"/>
      <c r="D151" s="23"/>
      <c r="E151" s="24"/>
      <c r="F151" s="25"/>
      <c r="G151" s="32"/>
      <c r="H151" s="32"/>
      <c r="I151" s="32"/>
      <c r="J151" s="32"/>
      <c r="K151" s="31"/>
    </row>
    <row r="152" spans="1:19" s="70" customFormat="1">
      <c r="A152" s="7" t="s">
        <v>32</v>
      </c>
      <c r="B152" s="8" t="s">
        <v>36</v>
      </c>
      <c r="C152" s="7" t="s">
        <v>49</v>
      </c>
      <c r="D152" s="8" t="s">
        <v>38</v>
      </c>
      <c r="E152" s="9">
        <v>51</v>
      </c>
      <c r="F152" s="8" t="s">
        <v>17</v>
      </c>
      <c r="G152" s="10">
        <v>0</v>
      </c>
      <c r="H152" s="10">
        <v>0</v>
      </c>
      <c r="I152" s="10">
        <f t="shared" ref="I152:I157" si="21">SUM(G152:H152)</f>
        <v>0</v>
      </c>
      <c r="J152" s="10">
        <v>0</v>
      </c>
      <c r="K152" s="11">
        <v>0</v>
      </c>
      <c r="L152" s="69"/>
      <c r="M152" s="69"/>
      <c r="N152" s="69"/>
      <c r="O152" s="69"/>
      <c r="P152" s="69"/>
      <c r="Q152" s="69"/>
      <c r="R152" s="69"/>
      <c r="S152" s="69"/>
    </row>
    <row r="153" spans="1:19">
      <c r="A153" s="12" t="s">
        <v>32</v>
      </c>
      <c r="B153" s="13" t="s">
        <v>36</v>
      </c>
      <c r="C153" s="12" t="s">
        <v>49</v>
      </c>
      <c r="D153" s="13" t="s">
        <v>38</v>
      </c>
      <c r="E153" s="14">
        <v>54</v>
      </c>
      <c r="F153" s="13" t="s">
        <v>18</v>
      </c>
      <c r="G153" s="15">
        <v>0</v>
      </c>
      <c r="H153" s="15">
        <v>0</v>
      </c>
      <c r="I153" s="15">
        <f t="shared" si="21"/>
        <v>0</v>
      </c>
      <c r="J153" s="15">
        <v>0</v>
      </c>
      <c r="K153" s="16">
        <v>0</v>
      </c>
    </row>
    <row r="154" spans="1:19">
      <c r="A154" s="12" t="s">
        <v>32</v>
      </c>
      <c r="B154" s="13" t="s">
        <v>36</v>
      </c>
      <c r="C154" s="12" t="s">
        <v>49</v>
      </c>
      <c r="D154" s="13" t="s">
        <v>38</v>
      </c>
      <c r="E154" s="14">
        <v>55</v>
      </c>
      <c r="F154" s="13" t="s">
        <v>19</v>
      </c>
      <c r="G154" s="15">
        <v>0</v>
      </c>
      <c r="H154" s="15">
        <v>0</v>
      </c>
      <c r="I154" s="15">
        <f t="shared" si="21"/>
        <v>0</v>
      </c>
      <c r="J154" s="15">
        <v>0</v>
      </c>
      <c r="K154" s="16">
        <v>0</v>
      </c>
    </row>
    <row r="155" spans="1:19">
      <c r="A155" s="12" t="s">
        <v>32</v>
      </c>
      <c r="B155" s="13" t="s">
        <v>36</v>
      </c>
      <c r="C155" s="12" t="s">
        <v>49</v>
      </c>
      <c r="D155" s="13" t="s">
        <v>38</v>
      </c>
      <c r="E155" s="14">
        <v>56</v>
      </c>
      <c r="F155" s="13" t="s">
        <v>20</v>
      </c>
      <c r="G155" s="15">
        <v>0</v>
      </c>
      <c r="H155" s="15">
        <v>0</v>
      </c>
      <c r="I155" s="15">
        <f t="shared" si="21"/>
        <v>0</v>
      </c>
      <c r="J155" s="15">
        <v>0</v>
      </c>
      <c r="K155" s="16">
        <v>0</v>
      </c>
    </row>
    <row r="156" spans="1:19">
      <c r="A156" s="12" t="s">
        <v>32</v>
      </c>
      <c r="B156" s="13" t="s">
        <v>36</v>
      </c>
      <c r="C156" s="12" t="s">
        <v>49</v>
      </c>
      <c r="D156" s="13" t="s">
        <v>38</v>
      </c>
      <c r="E156" s="14">
        <v>61</v>
      </c>
      <c r="F156" s="13" t="s">
        <v>21</v>
      </c>
      <c r="G156" s="15">
        <v>0</v>
      </c>
      <c r="H156" s="15">
        <v>0</v>
      </c>
      <c r="I156" s="15">
        <f t="shared" si="21"/>
        <v>0</v>
      </c>
      <c r="J156" s="15">
        <v>0</v>
      </c>
      <c r="K156" s="16">
        <v>0</v>
      </c>
    </row>
    <row r="157" spans="1:19">
      <c r="A157" s="17" t="s">
        <v>32</v>
      </c>
      <c r="B157" s="18" t="s">
        <v>36</v>
      </c>
      <c r="C157" s="17" t="s">
        <v>49</v>
      </c>
      <c r="D157" s="18" t="s">
        <v>38</v>
      </c>
      <c r="E157" s="19">
        <v>62</v>
      </c>
      <c r="F157" s="18" t="s">
        <v>22</v>
      </c>
      <c r="G157" s="20">
        <v>0</v>
      </c>
      <c r="H157" s="20">
        <v>0</v>
      </c>
      <c r="I157" s="20">
        <f t="shared" si="21"/>
        <v>0</v>
      </c>
      <c r="J157" s="20">
        <v>0</v>
      </c>
      <c r="K157" s="21">
        <v>0</v>
      </c>
    </row>
    <row r="158" spans="1:19" ht="12.75" customHeight="1" thickBot="1">
      <c r="A158" s="108"/>
      <c r="B158" s="109"/>
      <c r="C158" s="108"/>
      <c r="D158" s="109"/>
      <c r="E158" s="25"/>
      <c r="F158" s="61" t="s">
        <v>23</v>
      </c>
      <c r="G158" s="26">
        <f>SUM(G152:G157)</f>
        <v>0</v>
      </c>
      <c r="H158" s="26">
        <f>SUM(H152:H157)</f>
        <v>0</v>
      </c>
      <c r="I158" s="26">
        <f>SUM(I152:I157)</f>
        <v>0</v>
      </c>
      <c r="J158" s="26">
        <f>SUM(J152:J157)</f>
        <v>0</v>
      </c>
      <c r="K158" s="27">
        <v>0</v>
      </c>
    </row>
    <row r="159" spans="1:19" ht="12.75" customHeight="1" thickTop="1">
      <c r="A159" s="22"/>
      <c r="B159" s="23"/>
      <c r="C159" s="22"/>
      <c r="D159" s="23"/>
      <c r="E159" s="24"/>
      <c r="F159" s="25"/>
      <c r="K159" s="29"/>
    </row>
    <row r="160" spans="1:19" s="70" customFormat="1">
      <c r="A160" s="34" t="s">
        <v>32</v>
      </c>
      <c r="B160" s="35" t="s">
        <v>36</v>
      </c>
      <c r="C160" s="34"/>
      <c r="D160" s="35" t="s">
        <v>26</v>
      </c>
      <c r="E160" s="76">
        <v>51</v>
      </c>
      <c r="F160" s="35" t="s">
        <v>17</v>
      </c>
      <c r="G160" s="36">
        <f t="shared" ref="G160:J165" si="22">SUM(G120+G128+G136+G144+G152)</f>
        <v>0</v>
      </c>
      <c r="H160" s="36">
        <f t="shared" si="22"/>
        <v>123964.5</v>
      </c>
      <c r="I160" s="36">
        <f t="shared" si="22"/>
        <v>123964.5</v>
      </c>
      <c r="J160" s="36">
        <f t="shared" si="22"/>
        <v>123963.49</v>
      </c>
      <c r="K160" s="62">
        <f t="shared" ref="K160:K166" si="23">SUM(J160/I160)</f>
        <v>0.99999185250616107</v>
      </c>
      <c r="L160" s="69"/>
      <c r="M160" s="69"/>
      <c r="N160" s="69"/>
      <c r="O160" s="69"/>
      <c r="P160" s="69"/>
      <c r="Q160" s="69"/>
      <c r="R160" s="69"/>
      <c r="S160" s="69"/>
    </row>
    <row r="161" spans="1:19">
      <c r="A161" s="37" t="s">
        <v>32</v>
      </c>
      <c r="B161" s="38" t="s">
        <v>36</v>
      </c>
      <c r="C161" s="37"/>
      <c r="D161" s="38" t="s">
        <v>26</v>
      </c>
      <c r="E161" s="77">
        <v>54</v>
      </c>
      <c r="F161" s="38" t="s">
        <v>18</v>
      </c>
      <c r="G161" s="36">
        <f t="shared" si="22"/>
        <v>200000</v>
      </c>
      <c r="H161" s="36">
        <f t="shared" si="22"/>
        <v>-126706.36</v>
      </c>
      <c r="I161" s="36">
        <f t="shared" si="22"/>
        <v>73293.64</v>
      </c>
      <c r="J161" s="36">
        <f t="shared" si="22"/>
        <v>73060.17</v>
      </c>
      <c r="K161" s="48">
        <f t="shared" si="23"/>
        <v>0.99681459400842964</v>
      </c>
    </row>
    <row r="162" spans="1:19">
      <c r="A162" s="37" t="s">
        <v>32</v>
      </c>
      <c r="B162" s="38" t="s">
        <v>36</v>
      </c>
      <c r="C162" s="37"/>
      <c r="D162" s="38" t="s">
        <v>26</v>
      </c>
      <c r="E162" s="77">
        <v>55</v>
      </c>
      <c r="F162" s="38" t="s">
        <v>19</v>
      </c>
      <c r="G162" s="36">
        <f t="shared" si="22"/>
        <v>0</v>
      </c>
      <c r="H162" s="36">
        <f t="shared" si="22"/>
        <v>2741.86</v>
      </c>
      <c r="I162" s="36">
        <f t="shared" si="22"/>
        <v>2741.86</v>
      </c>
      <c r="J162" s="36">
        <f t="shared" si="22"/>
        <v>2741.86</v>
      </c>
      <c r="K162" s="48">
        <f t="shared" si="23"/>
        <v>1</v>
      </c>
    </row>
    <row r="163" spans="1:19">
      <c r="A163" s="37" t="s">
        <v>32</v>
      </c>
      <c r="B163" s="38" t="s">
        <v>36</v>
      </c>
      <c r="C163" s="37"/>
      <c r="D163" s="38" t="s">
        <v>26</v>
      </c>
      <c r="E163" s="77">
        <v>56</v>
      </c>
      <c r="F163" s="38" t="s">
        <v>20</v>
      </c>
      <c r="G163" s="36">
        <f t="shared" si="22"/>
        <v>0</v>
      </c>
      <c r="H163" s="36">
        <f t="shared" si="22"/>
        <v>0</v>
      </c>
      <c r="I163" s="36">
        <f t="shared" si="22"/>
        <v>0</v>
      </c>
      <c r="J163" s="36">
        <f t="shared" si="22"/>
        <v>0</v>
      </c>
      <c r="K163" s="48">
        <v>0</v>
      </c>
    </row>
    <row r="164" spans="1:19">
      <c r="A164" s="37" t="s">
        <v>32</v>
      </c>
      <c r="B164" s="38" t="s">
        <v>36</v>
      </c>
      <c r="C164" s="37"/>
      <c r="D164" s="38" t="s">
        <v>26</v>
      </c>
      <c r="E164" s="77">
        <v>61</v>
      </c>
      <c r="F164" s="38" t="s">
        <v>21</v>
      </c>
      <c r="G164" s="36">
        <f t="shared" si="22"/>
        <v>0</v>
      </c>
      <c r="H164" s="36">
        <f t="shared" si="22"/>
        <v>0</v>
      </c>
      <c r="I164" s="36">
        <f t="shared" si="22"/>
        <v>0</v>
      </c>
      <c r="J164" s="36">
        <f t="shared" si="22"/>
        <v>0</v>
      </c>
      <c r="K164" s="48">
        <v>0</v>
      </c>
    </row>
    <row r="165" spans="1:19">
      <c r="A165" s="39" t="s">
        <v>32</v>
      </c>
      <c r="B165" s="40" t="s">
        <v>36</v>
      </c>
      <c r="C165" s="39"/>
      <c r="D165" s="40" t="s">
        <v>26</v>
      </c>
      <c r="E165" s="79">
        <v>62</v>
      </c>
      <c r="F165" s="40" t="s">
        <v>22</v>
      </c>
      <c r="G165" s="36">
        <f t="shared" si="22"/>
        <v>0</v>
      </c>
      <c r="H165" s="36">
        <f t="shared" si="22"/>
        <v>0</v>
      </c>
      <c r="I165" s="36">
        <f t="shared" si="22"/>
        <v>0</v>
      </c>
      <c r="J165" s="36">
        <f t="shared" si="22"/>
        <v>0</v>
      </c>
      <c r="K165" s="80">
        <v>0</v>
      </c>
    </row>
    <row r="166" spans="1:19" ht="13.8" thickBot="1">
      <c r="A166" s="49"/>
      <c r="B166" s="50"/>
      <c r="C166" s="49"/>
      <c r="D166" s="50"/>
      <c r="E166" s="43"/>
      <c r="F166" s="82" t="s">
        <v>23</v>
      </c>
      <c r="G166" s="83">
        <f>SUM(G160:G165)</f>
        <v>200000</v>
      </c>
      <c r="H166" s="83">
        <f>SUM(H160:H165)</f>
        <v>-4.5474735088646412E-13</v>
      </c>
      <c r="I166" s="83">
        <f>SUM(I160:I165)</f>
        <v>200000</v>
      </c>
      <c r="J166" s="83">
        <f>SUM(J160:J165)</f>
        <v>199765.52</v>
      </c>
      <c r="K166" s="114">
        <f t="shared" si="23"/>
        <v>0.99882759999999993</v>
      </c>
    </row>
    <row r="167" spans="1:19" ht="13.8" thickTop="1">
      <c r="A167" s="22"/>
      <c r="B167" s="23"/>
      <c r="C167" s="28"/>
      <c r="D167" s="23"/>
      <c r="E167" s="24"/>
      <c r="F167" s="23"/>
      <c r="K167" s="29"/>
    </row>
    <row r="168" spans="1:19" s="70" customFormat="1">
      <c r="A168" s="84" t="s">
        <v>49</v>
      </c>
      <c r="B168" s="85" t="s">
        <v>51</v>
      </c>
      <c r="C168" s="84" t="s">
        <v>14</v>
      </c>
      <c r="D168" s="85" t="s">
        <v>51</v>
      </c>
      <c r="E168" s="86">
        <v>51</v>
      </c>
      <c r="F168" s="85" t="s">
        <v>17</v>
      </c>
      <c r="G168" s="87">
        <v>0</v>
      </c>
      <c r="H168" s="87">
        <v>0</v>
      </c>
      <c r="I168" s="87">
        <f t="shared" ref="I168:I173" si="24">SUM(G168:H168)</f>
        <v>0</v>
      </c>
      <c r="J168" s="87">
        <v>0</v>
      </c>
      <c r="K168" s="88">
        <v>0</v>
      </c>
      <c r="L168" s="69"/>
      <c r="M168" s="69"/>
      <c r="N168" s="69"/>
      <c r="O168" s="69"/>
      <c r="P168" s="69"/>
      <c r="Q168" s="69"/>
      <c r="R168" s="69"/>
      <c r="S168" s="69"/>
    </row>
    <row r="169" spans="1:19">
      <c r="A169" s="89" t="s">
        <v>49</v>
      </c>
      <c r="B169" s="90" t="s">
        <v>51</v>
      </c>
      <c r="C169" s="89" t="s">
        <v>14</v>
      </c>
      <c r="D169" s="90" t="s">
        <v>51</v>
      </c>
      <c r="E169" s="91">
        <v>54</v>
      </c>
      <c r="F169" s="90" t="s">
        <v>18</v>
      </c>
      <c r="G169" s="92">
        <v>0</v>
      </c>
      <c r="H169" s="92">
        <v>0</v>
      </c>
      <c r="I169" s="92">
        <f t="shared" si="24"/>
        <v>0</v>
      </c>
      <c r="J169" s="92">
        <v>0</v>
      </c>
      <c r="K169" s="93">
        <v>0</v>
      </c>
    </row>
    <row r="170" spans="1:19">
      <c r="A170" s="89" t="s">
        <v>49</v>
      </c>
      <c r="B170" s="90" t="s">
        <v>51</v>
      </c>
      <c r="C170" s="89" t="s">
        <v>14</v>
      </c>
      <c r="D170" s="90" t="s">
        <v>51</v>
      </c>
      <c r="E170" s="91">
        <v>55</v>
      </c>
      <c r="F170" s="90" t="s">
        <v>19</v>
      </c>
      <c r="G170" s="92">
        <v>0</v>
      </c>
      <c r="H170" s="92">
        <v>0</v>
      </c>
      <c r="I170" s="92">
        <f t="shared" si="24"/>
        <v>0</v>
      </c>
      <c r="J170" s="92">
        <v>0</v>
      </c>
      <c r="K170" s="93">
        <v>0</v>
      </c>
    </row>
    <row r="171" spans="1:19">
      <c r="A171" s="89" t="s">
        <v>49</v>
      </c>
      <c r="B171" s="90" t="s">
        <v>51</v>
      </c>
      <c r="C171" s="89" t="s">
        <v>14</v>
      </c>
      <c r="D171" s="90" t="s">
        <v>51</v>
      </c>
      <c r="E171" s="91">
        <v>56</v>
      </c>
      <c r="F171" s="90" t="s">
        <v>20</v>
      </c>
      <c r="G171" s="92">
        <v>0</v>
      </c>
      <c r="H171" s="92">
        <v>0</v>
      </c>
      <c r="I171" s="92">
        <f t="shared" si="24"/>
        <v>0</v>
      </c>
      <c r="J171" s="92">
        <v>0</v>
      </c>
      <c r="K171" s="93">
        <v>0</v>
      </c>
    </row>
    <row r="172" spans="1:19">
      <c r="A172" s="89" t="s">
        <v>49</v>
      </c>
      <c r="B172" s="90" t="s">
        <v>51</v>
      </c>
      <c r="C172" s="89" t="s">
        <v>14</v>
      </c>
      <c r="D172" s="90" t="s">
        <v>51</v>
      </c>
      <c r="E172" s="91">
        <v>61</v>
      </c>
      <c r="F172" s="90" t="s">
        <v>21</v>
      </c>
      <c r="G172" s="92">
        <v>0</v>
      </c>
      <c r="H172" s="92">
        <v>0</v>
      </c>
      <c r="I172" s="92">
        <f t="shared" si="24"/>
        <v>0</v>
      </c>
      <c r="J172" s="92">
        <v>0</v>
      </c>
      <c r="K172" s="93">
        <v>0</v>
      </c>
    </row>
    <row r="173" spans="1:19">
      <c r="A173" s="94" t="s">
        <v>49</v>
      </c>
      <c r="B173" s="95" t="s">
        <v>51</v>
      </c>
      <c r="C173" s="94" t="s">
        <v>14</v>
      </c>
      <c r="D173" s="95" t="s">
        <v>51</v>
      </c>
      <c r="E173" s="96">
        <v>62</v>
      </c>
      <c r="F173" s="95" t="s">
        <v>22</v>
      </c>
      <c r="G173" s="97">
        <v>0</v>
      </c>
      <c r="H173" s="97">
        <v>0</v>
      </c>
      <c r="I173" s="97">
        <f t="shared" si="24"/>
        <v>0</v>
      </c>
      <c r="J173" s="97">
        <v>0</v>
      </c>
      <c r="K173" s="98">
        <v>0</v>
      </c>
    </row>
    <row r="174" spans="1:19" ht="13.8" thickBot="1">
      <c r="A174" s="111"/>
      <c r="B174" s="112"/>
      <c r="C174" s="111"/>
      <c r="D174" s="112"/>
      <c r="E174" s="113"/>
      <c r="F174" s="99" t="s">
        <v>23</v>
      </c>
      <c r="G174" s="100">
        <f>SUM(G168:G173)</f>
        <v>0</v>
      </c>
      <c r="H174" s="100">
        <f>SUM(H168:H173)</f>
        <v>0</v>
      </c>
      <c r="I174" s="100">
        <f>SUM(I168:I173)</f>
        <v>0</v>
      </c>
      <c r="J174" s="100">
        <f>SUM(J168:J173)</f>
        <v>0</v>
      </c>
      <c r="K174" s="101">
        <v>0</v>
      </c>
    </row>
    <row r="175" spans="1:19" ht="13.8" thickTop="1">
      <c r="A175" s="22"/>
      <c r="B175" s="23"/>
      <c r="C175" s="22"/>
      <c r="D175" s="23"/>
      <c r="E175" s="24"/>
      <c r="F175" s="25"/>
      <c r="G175" s="59"/>
      <c r="H175" s="59"/>
      <c r="I175" s="59"/>
      <c r="J175" s="59"/>
      <c r="K175" s="60"/>
    </row>
    <row r="176" spans="1:19" s="70" customFormat="1">
      <c r="A176" s="34" t="s">
        <v>49</v>
      </c>
      <c r="B176" s="35" t="s">
        <v>51</v>
      </c>
      <c r="C176" s="34"/>
      <c r="D176" s="35" t="s">
        <v>26</v>
      </c>
      <c r="E176" s="76">
        <v>51</v>
      </c>
      <c r="F176" s="35" t="s">
        <v>17</v>
      </c>
      <c r="G176" s="36">
        <f t="shared" ref="G176:K181" si="25">SUM(+G168)</f>
        <v>0</v>
      </c>
      <c r="H176" s="36">
        <f t="shared" si="25"/>
        <v>0</v>
      </c>
      <c r="I176" s="36">
        <f t="shared" si="25"/>
        <v>0</v>
      </c>
      <c r="J176" s="36">
        <f t="shared" si="25"/>
        <v>0</v>
      </c>
      <c r="K176" s="62">
        <f t="shared" si="25"/>
        <v>0</v>
      </c>
      <c r="L176" s="69"/>
      <c r="M176" s="69"/>
      <c r="N176" s="69"/>
      <c r="O176" s="69"/>
      <c r="P176" s="69"/>
      <c r="Q176" s="69"/>
      <c r="R176" s="69"/>
      <c r="S176" s="69"/>
    </row>
    <row r="177" spans="1:19">
      <c r="A177" s="37" t="s">
        <v>49</v>
      </c>
      <c r="B177" s="38" t="s">
        <v>51</v>
      </c>
      <c r="C177" s="37"/>
      <c r="D177" s="38" t="s">
        <v>26</v>
      </c>
      <c r="E177" s="77">
        <v>54</v>
      </c>
      <c r="F177" s="38" t="s">
        <v>18</v>
      </c>
      <c r="G177" s="36">
        <f t="shared" si="25"/>
        <v>0</v>
      </c>
      <c r="H177" s="36">
        <f t="shared" si="25"/>
        <v>0</v>
      </c>
      <c r="I177" s="36">
        <f t="shared" si="25"/>
        <v>0</v>
      </c>
      <c r="J177" s="36">
        <f t="shared" si="25"/>
        <v>0</v>
      </c>
      <c r="K177" s="48">
        <f t="shared" si="25"/>
        <v>0</v>
      </c>
    </row>
    <row r="178" spans="1:19">
      <c r="A178" s="37" t="s">
        <v>49</v>
      </c>
      <c r="B178" s="38" t="s">
        <v>51</v>
      </c>
      <c r="C178" s="37"/>
      <c r="D178" s="38" t="s">
        <v>26</v>
      </c>
      <c r="E178" s="77">
        <v>55</v>
      </c>
      <c r="F178" s="38" t="s">
        <v>19</v>
      </c>
      <c r="G178" s="36">
        <f t="shared" si="25"/>
        <v>0</v>
      </c>
      <c r="H178" s="36">
        <f t="shared" si="25"/>
        <v>0</v>
      </c>
      <c r="I178" s="36">
        <f t="shared" si="25"/>
        <v>0</v>
      </c>
      <c r="J178" s="36">
        <f t="shared" si="25"/>
        <v>0</v>
      </c>
      <c r="K178" s="48">
        <f t="shared" si="25"/>
        <v>0</v>
      </c>
    </row>
    <row r="179" spans="1:19">
      <c r="A179" s="37" t="s">
        <v>49</v>
      </c>
      <c r="B179" s="38" t="s">
        <v>51</v>
      </c>
      <c r="C179" s="37"/>
      <c r="D179" s="38" t="s">
        <v>26</v>
      </c>
      <c r="E179" s="77">
        <v>56</v>
      </c>
      <c r="F179" s="38" t="s">
        <v>20</v>
      </c>
      <c r="G179" s="36">
        <f t="shared" si="25"/>
        <v>0</v>
      </c>
      <c r="H179" s="36">
        <f t="shared" si="25"/>
        <v>0</v>
      </c>
      <c r="I179" s="36">
        <f t="shared" si="25"/>
        <v>0</v>
      </c>
      <c r="J179" s="36">
        <f t="shared" si="25"/>
        <v>0</v>
      </c>
      <c r="K179" s="48">
        <f t="shared" si="25"/>
        <v>0</v>
      </c>
    </row>
    <row r="180" spans="1:19">
      <c r="A180" s="37" t="s">
        <v>49</v>
      </c>
      <c r="B180" s="38" t="s">
        <v>51</v>
      </c>
      <c r="C180" s="37"/>
      <c r="D180" s="38" t="s">
        <v>26</v>
      </c>
      <c r="E180" s="77">
        <v>61</v>
      </c>
      <c r="F180" s="38" t="s">
        <v>21</v>
      </c>
      <c r="G180" s="36">
        <f t="shared" si="25"/>
        <v>0</v>
      </c>
      <c r="H180" s="36">
        <f t="shared" si="25"/>
        <v>0</v>
      </c>
      <c r="I180" s="36">
        <f t="shared" si="25"/>
        <v>0</v>
      </c>
      <c r="J180" s="36">
        <f t="shared" si="25"/>
        <v>0</v>
      </c>
      <c r="K180" s="48">
        <f t="shared" si="25"/>
        <v>0</v>
      </c>
    </row>
    <row r="181" spans="1:19">
      <c r="A181" s="39" t="s">
        <v>49</v>
      </c>
      <c r="B181" s="40" t="s">
        <v>51</v>
      </c>
      <c r="C181" s="39"/>
      <c r="D181" s="40" t="s">
        <v>26</v>
      </c>
      <c r="E181" s="79">
        <v>62</v>
      </c>
      <c r="F181" s="40" t="s">
        <v>22</v>
      </c>
      <c r="G181" s="36">
        <f t="shared" si="25"/>
        <v>0</v>
      </c>
      <c r="H181" s="36">
        <f t="shared" si="25"/>
        <v>0</v>
      </c>
      <c r="I181" s="36">
        <f t="shared" si="25"/>
        <v>0</v>
      </c>
      <c r="J181" s="36">
        <f t="shared" si="25"/>
        <v>0</v>
      </c>
      <c r="K181" s="80">
        <f t="shared" si="25"/>
        <v>0</v>
      </c>
    </row>
    <row r="182" spans="1:19" ht="13.8" thickBot="1">
      <c r="A182" s="49"/>
      <c r="B182" s="50"/>
      <c r="C182" s="49"/>
      <c r="D182" s="50"/>
      <c r="E182" s="43"/>
      <c r="F182" s="82" t="s">
        <v>23</v>
      </c>
      <c r="G182" s="83">
        <f>SUM(G168:G181)</f>
        <v>0</v>
      </c>
      <c r="H182" s="83">
        <f>SUM(H168:H181)</f>
        <v>0</v>
      </c>
      <c r="I182" s="83">
        <f>SUM(I168:I181)</f>
        <v>0</v>
      </c>
      <c r="J182" s="83">
        <f>SUM(J168:J181)</f>
        <v>0</v>
      </c>
      <c r="K182" s="51">
        <f>SUM(K176:K181)</f>
        <v>0</v>
      </c>
    </row>
    <row r="183" spans="1:19" ht="13.8" thickTop="1">
      <c r="A183" s="52"/>
      <c r="B183" s="53"/>
      <c r="C183" s="52"/>
      <c r="D183" s="53"/>
      <c r="E183" s="52"/>
      <c r="F183" s="53"/>
      <c r="G183" s="54"/>
      <c r="H183" s="64"/>
      <c r="I183" s="65"/>
      <c r="J183" s="65"/>
      <c r="K183" s="65"/>
    </row>
    <row r="184" spans="1:19">
      <c r="A184" s="34" t="s">
        <v>39</v>
      </c>
      <c r="B184" s="35" t="s">
        <v>40</v>
      </c>
      <c r="C184" s="34"/>
      <c r="D184" s="35" t="s">
        <v>41</v>
      </c>
      <c r="E184" s="76">
        <v>51</v>
      </c>
      <c r="F184" s="35" t="s">
        <v>17</v>
      </c>
      <c r="G184" s="36">
        <f>SUM(G48+G88+G112+G160+G176)</f>
        <v>2888500</v>
      </c>
      <c r="H184" s="36">
        <f>SUM(H48+H88+H112+H160+H176)</f>
        <v>-117726.74999999997</v>
      </c>
      <c r="I184" s="36">
        <f>SUM(I48+I88+I112+I160+I176)</f>
        <v>2770773.25</v>
      </c>
      <c r="J184" s="36">
        <f>SUM(J48+J88+J112+J160+J176)</f>
        <v>2769835.7300000004</v>
      </c>
      <c r="K184" s="62">
        <f t="shared" ref="K184:K190" si="26">SUM(J184/I184)</f>
        <v>0.99966163958021481</v>
      </c>
    </row>
    <row r="185" spans="1:19" s="70" customFormat="1">
      <c r="A185" s="37" t="s">
        <v>39</v>
      </c>
      <c r="B185" s="38" t="s">
        <v>40</v>
      </c>
      <c r="C185" s="37"/>
      <c r="D185" s="38" t="s">
        <v>41</v>
      </c>
      <c r="E185" s="77">
        <v>54</v>
      </c>
      <c r="F185" s="38" t="s">
        <v>18</v>
      </c>
      <c r="G185" s="36">
        <f t="shared" ref="G185:J189" si="27">SUM(G49+G89+G113+G161+G177)</f>
        <v>485850</v>
      </c>
      <c r="H185" s="36">
        <f t="shared" si="27"/>
        <v>462989.62</v>
      </c>
      <c r="I185" s="36">
        <f t="shared" si="27"/>
        <v>948839.62</v>
      </c>
      <c r="J185" s="36">
        <f t="shared" si="27"/>
        <v>948351.93</v>
      </c>
      <c r="K185" s="48">
        <f t="shared" si="26"/>
        <v>0.99948601429607253</v>
      </c>
      <c r="L185" s="69"/>
      <c r="M185" s="69"/>
      <c r="N185" s="69"/>
      <c r="O185" s="69"/>
      <c r="P185" s="69"/>
      <c r="Q185" s="69"/>
      <c r="R185" s="69"/>
      <c r="S185" s="69"/>
    </row>
    <row r="186" spans="1:19">
      <c r="A186" s="37" t="s">
        <v>39</v>
      </c>
      <c r="B186" s="38" t="s">
        <v>40</v>
      </c>
      <c r="C186" s="37"/>
      <c r="D186" s="38" t="s">
        <v>41</v>
      </c>
      <c r="E186" s="77">
        <v>55</v>
      </c>
      <c r="F186" s="38" t="s">
        <v>19</v>
      </c>
      <c r="G186" s="36">
        <f t="shared" si="27"/>
        <v>21000</v>
      </c>
      <c r="H186" s="36">
        <f t="shared" si="27"/>
        <v>-440.52999999999975</v>
      </c>
      <c r="I186" s="36">
        <f t="shared" si="27"/>
        <v>20559.47</v>
      </c>
      <c r="J186" s="36">
        <f t="shared" si="27"/>
        <v>20305.75</v>
      </c>
      <c r="K186" s="48">
        <f t="shared" si="26"/>
        <v>0.98765921495057984</v>
      </c>
    </row>
    <row r="187" spans="1:19">
      <c r="A187" s="37" t="s">
        <v>39</v>
      </c>
      <c r="B187" s="38" t="s">
        <v>40</v>
      </c>
      <c r="C187" s="37"/>
      <c r="D187" s="38" t="s">
        <v>41</v>
      </c>
      <c r="E187" s="77">
        <v>56</v>
      </c>
      <c r="F187" s="38" t="s">
        <v>20</v>
      </c>
      <c r="G187" s="36">
        <f t="shared" si="27"/>
        <v>2007220</v>
      </c>
      <c r="H187" s="36">
        <f t="shared" si="27"/>
        <v>4246.66</v>
      </c>
      <c r="I187" s="36">
        <f t="shared" si="27"/>
        <v>2011466.66</v>
      </c>
      <c r="J187" s="36">
        <f t="shared" si="27"/>
        <v>2011466.66</v>
      </c>
      <c r="K187" s="48">
        <f t="shared" si="26"/>
        <v>1</v>
      </c>
    </row>
    <row r="188" spans="1:19">
      <c r="A188" s="37" t="s">
        <v>39</v>
      </c>
      <c r="B188" s="38" t="s">
        <v>40</v>
      </c>
      <c r="C188" s="37"/>
      <c r="D188" s="38" t="s">
        <v>41</v>
      </c>
      <c r="E188" s="77">
        <v>61</v>
      </c>
      <c r="F188" s="38" t="s">
        <v>21</v>
      </c>
      <c r="G188" s="36">
        <f t="shared" si="27"/>
        <v>0</v>
      </c>
      <c r="H188" s="36">
        <f t="shared" si="27"/>
        <v>0</v>
      </c>
      <c r="I188" s="36">
        <f t="shared" si="27"/>
        <v>0</v>
      </c>
      <c r="J188" s="36">
        <f t="shared" si="27"/>
        <v>0</v>
      </c>
      <c r="K188" s="48">
        <v>0</v>
      </c>
    </row>
    <row r="189" spans="1:19">
      <c r="A189" s="39"/>
      <c r="B189" s="40"/>
      <c r="C189" s="39"/>
      <c r="D189" s="40"/>
      <c r="E189" s="79">
        <v>62</v>
      </c>
      <c r="F189" s="40" t="s">
        <v>22</v>
      </c>
      <c r="G189" s="36">
        <f t="shared" si="27"/>
        <v>0</v>
      </c>
      <c r="H189" s="36">
        <f t="shared" si="27"/>
        <v>15653</v>
      </c>
      <c r="I189" s="36">
        <f t="shared" si="27"/>
        <v>15653</v>
      </c>
      <c r="J189" s="36">
        <f t="shared" si="27"/>
        <v>15653</v>
      </c>
      <c r="K189" s="80">
        <f t="shared" si="26"/>
        <v>1</v>
      </c>
    </row>
    <row r="190" spans="1:19" ht="13.8" thickBot="1">
      <c r="A190" s="49"/>
      <c r="B190" s="50"/>
      <c r="C190" s="49"/>
      <c r="D190" s="50"/>
      <c r="E190" s="43"/>
      <c r="F190" s="82" t="s">
        <v>23</v>
      </c>
      <c r="G190" s="83">
        <f>SUM(G184:G189)</f>
        <v>5402570</v>
      </c>
      <c r="H190" s="83">
        <f>SUM(H184:H189)</f>
        <v>364721.99999999994</v>
      </c>
      <c r="I190" s="83">
        <f>SUM(I184:I189)</f>
        <v>5767292</v>
      </c>
      <c r="J190" s="83">
        <f>SUM(J184:J189)</f>
        <v>5765613.0700000003</v>
      </c>
      <c r="K190" s="51">
        <f t="shared" si="26"/>
        <v>0.99970888763738686</v>
      </c>
    </row>
    <row r="191" spans="1:19" ht="13.8" thickTop="1">
      <c r="A191" s="52"/>
      <c r="B191" s="53"/>
      <c r="C191" s="52"/>
      <c r="D191" s="53"/>
      <c r="E191" s="33"/>
      <c r="F191" s="30"/>
      <c r="G191" s="66"/>
      <c r="H191" s="66"/>
      <c r="I191" s="66"/>
      <c r="J191" s="66"/>
      <c r="K191" s="67"/>
    </row>
    <row r="192" spans="1:19" ht="26.4">
      <c r="A192" s="218" t="s">
        <v>42</v>
      </c>
      <c r="B192" s="219"/>
      <c r="C192" s="218"/>
      <c r="D192" s="219"/>
      <c r="E192" s="218" t="s">
        <v>7</v>
      </c>
      <c r="F192" s="219"/>
      <c r="G192" s="2" t="s">
        <v>9</v>
      </c>
      <c r="H192" s="2" t="s">
        <v>43</v>
      </c>
      <c r="I192" s="2" t="s">
        <v>11</v>
      </c>
      <c r="J192" s="2" t="s">
        <v>12</v>
      </c>
      <c r="K192" s="2" t="s">
        <v>44</v>
      </c>
    </row>
    <row r="193" spans="1:19" s="70" customFormat="1">
      <c r="A193" s="84" t="s">
        <v>57</v>
      </c>
      <c r="B193" s="85" t="s">
        <v>45</v>
      </c>
      <c r="C193" s="84"/>
      <c r="D193" s="85"/>
      <c r="E193" s="86">
        <v>51</v>
      </c>
      <c r="F193" s="85" t="s">
        <v>17</v>
      </c>
      <c r="G193" s="87">
        <f t="shared" ref="G193:J198" si="28">SUM(G48+G88+G176)</f>
        <v>2888500</v>
      </c>
      <c r="H193" s="87">
        <f t="shared" si="28"/>
        <v>-241691.24999999997</v>
      </c>
      <c r="I193" s="87">
        <f t="shared" si="28"/>
        <v>2646808.75</v>
      </c>
      <c r="J193" s="87">
        <f t="shared" si="28"/>
        <v>2645872.2400000002</v>
      </c>
      <c r="K193" s="88">
        <f t="shared" ref="K193:K199" si="29">SUM(J193/I193)</f>
        <v>0.99964617390659605</v>
      </c>
      <c r="L193" s="69"/>
      <c r="M193" s="69"/>
      <c r="N193" s="69"/>
      <c r="O193" s="69"/>
      <c r="P193" s="69"/>
      <c r="Q193" s="69"/>
      <c r="R193" s="69"/>
      <c r="S193" s="69"/>
    </row>
    <row r="194" spans="1:19">
      <c r="A194" s="84" t="s">
        <v>57</v>
      </c>
      <c r="B194" s="90" t="s">
        <v>45</v>
      </c>
      <c r="C194" s="89"/>
      <c r="D194" s="90"/>
      <c r="E194" s="91">
        <v>54</v>
      </c>
      <c r="F194" s="90" t="s">
        <v>18</v>
      </c>
      <c r="G194" s="87">
        <f t="shared" si="28"/>
        <v>285850</v>
      </c>
      <c r="H194" s="87">
        <f t="shared" si="28"/>
        <v>589695.98</v>
      </c>
      <c r="I194" s="87">
        <f t="shared" si="28"/>
        <v>875545.98</v>
      </c>
      <c r="J194" s="87">
        <f t="shared" si="28"/>
        <v>875291.76</v>
      </c>
      <c r="K194" s="93">
        <f t="shared" si="29"/>
        <v>0.99970964403262985</v>
      </c>
    </row>
    <row r="195" spans="1:19">
      <c r="A195" s="84" t="s">
        <v>57</v>
      </c>
      <c r="B195" s="90" t="s">
        <v>45</v>
      </c>
      <c r="C195" s="89"/>
      <c r="D195" s="90"/>
      <c r="E195" s="91">
        <v>55</v>
      </c>
      <c r="F195" s="90" t="s">
        <v>19</v>
      </c>
      <c r="G195" s="87">
        <f t="shared" si="28"/>
        <v>21000</v>
      </c>
      <c r="H195" s="87">
        <f t="shared" si="28"/>
        <v>-3182.39</v>
      </c>
      <c r="I195" s="87">
        <f t="shared" si="28"/>
        <v>17817.61</v>
      </c>
      <c r="J195" s="87">
        <f t="shared" si="28"/>
        <v>17563.89</v>
      </c>
      <c r="K195" s="93">
        <f t="shared" si="29"/>
        <v>0.98576015526212546</v>
      </c>
    </row>
    <row r="196" spans="1:19" s="70" customFormat="1">
      <c r="A196" s="84" t="s">
        <v>57</v>
      </c>
      <c r="B196" s="90" t="s">
        <v>45</v>
      </c>
      <c r="C196" s="89"/>
      <c r="D196" s="90"/>
      <c r="E196" s="91">
        <v>56</v>
      </c>
      <c r="F196" s="90" t="s">
        <v>20</v>
      </c>
      <c r="G196" s="87">
        <f t="shared" si="28"/>
        <v>0</v>
      </c>
      <c r="H196" s="87">
        <f t="shared" si="28"/>
        <v>4246.66</v>
      </c>
      <c r="I196" s="87">
        <f t="shared" si="28"/>
        <v>4246.66</v>
      </c>
      <c r="J196" s="87">
        <f t="shared" si="28"/>
        <v>4246.66</v>
      </c>
      <c r="K196" s="93">
        <f t="shared" si="29"/>
        <v>1</v>
      </c>
      <c r="L196" s="69"/>
      <c r="M196" s="69"/>
      <c r="N196" s="69"/>
      <c r="O196" s="69"/>
      <c r="P196" s="69"/>
      <c r="Q196" s="69"/>
      <c r="R196" s="69"/>
      <c r="S196" s="69"/>
    </row>
    <row r="197" spans="1:19">
      <c r="A197" s="84" t="s">
        <v>57</v>
      </c>
      <c r="B197" s="90" t="s">
        <v>45</v>
      </c>
      <c r="C197" s="89"/>
      <c r="D197" s="90"/>
      <c r="E197" s="91">
        <v>61</v>
      </c>
      <c r="F197" s="90" t="s">
        <v>21</v>
      </c>
      <c r="G197" s="87">
        <f t="shared" si="28"/>
        <v>0</v>
      </c>
      <c r="H197" s="87">
        <f t="shared" si="28"/>
        <v>0</v>
      </c>
      <c r="I197" s="87">
        <f t="shared" si="28"/>
        <v>0</v>
      </c>
      <c r="J197" s="87">
        <f t="shared" si="28"/>
        <v>0</v>
      </c>
      <c r="K197" s="93">
        <v>0</v>
      </c>
    </row>
    <row r="198" spans="1:19">
      <c r="A198" s="84" t="s">
        <v>57</v>
      </c>
      <c r="B198" s="95" t="s">
        <v>45</v>
      </c>
      <c r="C198" s="94"/>
      <c r="D198" s="95"/>
      <c r="E198" s="96">
        <v>62</v>
      </c>
      <c r="F198" s="95" t="s">
        <v>22</v>
      </c>
      <c r="G198" s="87">
        <f t="shared" si="28"/>
        <v>0</v>
      </c>
      <c r="H198" s="87">
        <f t="shared" si="28"/>
        <v>15653</v>
      </c>
      <c r="I198" s="87">
        <f t="shared" si="28"/>
        <v>15653</v>
      </c>
      <c r="J198" s="87">
        <f t="shared" si="28"/>
        <v>15653</v>
      </c>
      <c r="K198" s="98">
        <f t="shared" si="29"/>
        <v>1</v>
      </c>
    </row>
    <row r="199" spans="1:19" ht="13.8" thickBot="1">
      <c r="A199" s="111"/>
      <c r="B199" s="112"/>
      <c r="C199" s="111"/>
      <c r="D199" s="112"/>
      <c r="E199" s="113"/>
      <c r="F199" s="99" t="s">
        <v>23</v>
      </c>
      <c r="G199" s="100">
        <f>SUM(G193:G198)</f>
        <v>3195350</v>
      </c>
      <c r="H199" s="100">
        <f>SUM(H193:H198)</f>
        <v>364721.99999999994</v>
      </c>
      <c r="I199" s="100">
        <f>SUM(I193:I198)</f>
        <v>3560072</v>
      </c>
      <c r="J199" s="100">
        <f>SUM(J193:J198)</f>
        <v>3558627.5500000003</v>
      </c>
      <c r="K199" s="101">
        <f t="shared" si="29"/>
        <v>0.99959426382387784</v>
      </c>
    </row>
    <row r="200" spans="1:19" ht="13.8" thickTop="1">
      <c r="A200" s="22"/>
      <c r="B200" s="23"/>
      <c r="C200" s="28"/>
      <c r="D200" s="23"/>
      <c r="E200" s="24"/>
      <c r="F200" s="23"/>
      <c r="K200" s="29"/>
    </row>
    <row r="201" spans="1:19">
      <c r="A201" s="84" t="s">
        <v>32</v>
      </c>
      <c r="B201" s="85" t="s">
        <v>46</v>
      </c>
      <c r="C201" s="84"/>
      <c r="D201" s="85"/>
      <c r="E201" s="86">
        <v>51</v>
      </c>
      <c r="F201" s="85" t="s">
        <v>17</v>
      </c>
      <c r="G201" s="87">
        <f t="shared" ref="G201:J206" si="30">SUM(G160)</f>
        <v>0</v>
      </c>
      <c r="H201" s="87">
        <f t="shared" si="30"/>
        <v>123964.5</v>
      </c>
      <c r="I201" s="87">
        <f t="shared" si="30"/>
        <v>123964.5</v>
      </c>
      <c r="J201" s="87">
        <f t="shared" si="30"/>
        <v>123963.49</v>
      </c>
      <c r="K201" s="88">
        <f t="shared" ref="K201:K207" si="31">SUM(J201/I201)</f>
        <v>0.99999185250616107</v>
      </c>
    </row>
    <row r="202" spans="1:19">
      <c r="A202" s="89" t="s">
        <v>32</v>
      </c>
      <c r="B202" s="90" t="s">
        <v>46</v>
      </c>
      <c r="C202" s="89"/>
      <c r="D202" s="90"/>
      <c r="E202" s="91">
        <v>54</v>
      </c>
      <c r="F202" s="90" t="s">
        <v>18</v>
      </c>
      <c r="G202" s="87">
        <f t="shared" si="30"/>
        <v>200000</v>
      </c>
      <c r="H202" s="87">
        <f t="shared" si="30"/>
        <v>-126706.36</v>
      </c>
      <c r="I202" s="87">
        <f t="shared" si="30"/>
        <v>73293.64</v>
      </c>
      <c r="J202" s="87">
        <f t="shared" si="30"/>
        <v>73060.17</v>
      </c>
      <c r="K202" s="93">
        <f t="shared" si="31"/>
        <v>0.99681459400842964</v>
      </c>
    </row>
    <row r="203" spans="1:19">
      <c r="A203" s="89" t="s">
        <v>32</v>
      </c>
      <c r="B203" s="90" t="s">
        <v>46</v>
      </c>
      <c r="C203" s="89"/>
      <c r="D203" s="90"/>
      <c r="E203" s="91">
        <v>55</v>
      </c>
      <c r="F203" s="90" t="s">
        <v>19</v>
      </c>
      <c r="G203" s="87">
        <f t="shared" si="30"/>
        <v>0</v>
      </c>
      <c r="H203" s="87">
        <f t="shared" si="30"/>
        <v>2741.86</v>
      </c>
      <c r="I203" s="87">
        <f t="shared" si="30"/>
        <v>2741.86</v>
      </c>
      <c r="J203" s="87">
        <f t="shared" si="30"/>
        <v>2741.86</v>
      </c>
      <c r="K203" s="93">
        <f t="shared" si="31"/>
        <v>1</v>
      </c>
    </row>
    <row r="204" spans="1:19" s="70" customFormat="1">
      <c r="A204" s="89" t="s">
        <v>32</v>
      </c>
      <c r="B204" s="90" t="s">
        <v>46</v>
      </c>
      <c r="C204" s="89"/>
      <c r="D204" s="90"/>
      <c r="E204" s="91">
        <v>56</v>
      </c>
      <c r="F204" s="90" t="s">
        <v>20</v>
      </c>
      <c r="G204" s="87">
        <f t="shared" si="30"/>
        <v>0</v>
      </c>
      <c r="H204" s="87">
        <f t="shared" si="30"/>
        <v>0</v>
      </c>
      <c r="I204" s="87">
        <f t="shared" si="30"/>
        <v>0</v>
      </c>
      <c r="J204" s="87">
        <f t="shared" si="30"/>
        <v>0</v>
      </c>
      <c r="K204" s="93">
        <v>0</v>
      </c>
      <c r="L204" s="69"/>
      <c r="M204" s="69"/>
      <c r="N204" s="69"/>
      <c r="O204" s="69"/>
      <c r="P204" s="69"/>
      <c r="Q204" s="69"/>
      <c r="R204" s="69"/>
      <c r="S204" s="69"/>
    </row>
    <row r="205" spans="1:19">
      <c r="A205" s="89" t="s">
        <v>32</v>
      </c>
      <c r="B205" s="90" t="s">
        <v>46</v>
      </c>
      <c r="C205" s="89"/>
      <c r="D205" s="90"/>
      <c r="E205" s="91">
        <v>61</v>
      </c>
      <c r="F205" s="90" t="s">
        <v>21</v>
      </c>
      <c r="G205" s="87">
        <f t="shared" si="30"/>
        <v>0</v>
      </c>
      <c r="H205" s="87">
        <f t="shared" si="30"/>
        <v>0</v>
      </c>
      <c r="I205" s="87">
        <f t="shared" si="30"/>
        <v>0</v>
      </c>
      <c r="J205" s="87">
        <f t="shared" si="30"/>
        <v>0</v>
      </c>
      <c r="K205" s="93">
        <v>0</v>
      </c>
    </row>
    <row r="206" spans="1:19">
      <c r="A206" s="94" t="s">
        <v>32</v>
      </c>
      <c r="B206" s="95" t="s">
        <v>46</v>
      </c>
      <c r="C206" s="94"/>
      <c r="D206" s="95"/>
      <c r="E206" s="96">
        <v>62</v>
      </c>
      <c r="F206" s="95" t="s">
        <v>22</v>
      </c>
      <c r="G206" s="87">
        <f t="shared" si="30"/>
        <v>0</v>
      </c>
      <c r="H206" s="87">
        <f t="shared" si="30"/>
        <v>0</v>
      </c>
      <c r="I206" s="87">
        <f t="shared" si="30"/>
        <v>0</v>
      </c>
      <c r="J206" s="87">
        <f t="shared" si="30"/>
        <v>0</v>
      </c>
      <c r="K206" s="98">
        <v>0</v>
      </c>
    </row>
    <row r="207" spans="1:19" ht="13.8" thickBot="1">
      <c r="A207" s="111"/>
      <c r="B207" s="112"/>
      <c r="C207" s="111"/>
      <c r="D207" s="112"/>
      <c r="E207" s="113"/>
      <c r="F207" s="99" t="s">
        <v>23</v>
      </c>
      <c r="G207" s="100">
        <f>SUM(G201:G206)</f>
        <v>200000</v>
      </c>
      <c r="H207" s="100">
        <f>SUM(H201:H206)</f>
        <v>-4.5474735088646412E-13</v>
      </c>
      <c r="I207" s="100">
        <f>SUM(I201:I206)</f>
        <v>200000</v>
      </c>
      <c r="J207" s="100">
        <f>SUM(J201:J206)</f>
        <v>199765.52</v>
      </c>
      <c r="K207" s="101">
        <f t="shared" si="31"/>
        <v>0.99882759999999993</v>
      </c>
    </row>
    <row r="208" spans="1:19" ht="13.8" thickTop="1">
      <c r="A208" s="22"/>
      <c r="B208" s="23"/>
      <c r="C208" s="22"/>
      <c r="D208" s="23"/>
      <c r="E208" s="24"/>
      <c r="F208" s="23"/>
      <c r="K208" s="29"/>
    </row>
    <row r="209" spans="1:11">
      <c r="A209" s="45" t="s">
        <v>30</v>
      </c>
      <c r="B209" s="46" t="s">
        <v>47</v>
      </c>
      <c r="C209" s="45"/>
      <c r="D209" s="46"/>
      <c r="E209" s="86">
        <v>51</v>
      </c>
      <c r="F209" s="85" t="s">
        <v>17</v>
      </c>
      <c r="G209" s="10">
        <v>0</v>
      </c>
      <c r="H209" s="10">
        <v>0</v>
      </c>
      <c r="I209" s="10">
        <v>0</v>
      </c>
      <c r="J209" s="10">
        <v>0</v>
      </c>
      <c r="K209" s="93">
        <v>0</v>
      </c>
    </row>
    <row r="210" spans="1:11">
      <c r="A210" s="45" t="s">
        <v>32</v>
      </c>
      <c r="B210" s="46" t="s">
        <v>47</v>
      </c>
      <c r="C210" s="45"/>
      <c r="D210" s="46"/>
      <c r="E210" s="91">
        <v>54</v>
      </c>
      <c r="F210" s="90" t="s">
        <v>18</v>
      </c>
      <c r="G210" s="10">
        <v>0</v>
      </c>
      <c r="H210" s="10">
        <v>0</v>
      </c>
      <c r="I210" s="10">
        <v>0</v>
      </c>
      <c r="J210" s="10">
        <v>0</v>
      </c>
      <c r="K210" s="93">
        <v>0</v>
      </c>
    </row>
    <row r="211" spans="1:11">
      <c r="A211" s="45" t="s">
        <v>49</v>
      </c>
      <c r="B211" s="46" t="s">
        <v>47</v>
      </c>
      <c r="C211" s="45"/>
      <c r="D211" s="46"/>
      <c r="E211" s="91">
        <v>55</v>
      </c>
      <c r="F211" s="90" t="s">
        <v>19</v>
      </c>
      <c r="G211" s="10">
        <v>0</v>
      </c>
      <c r="H211" s="10">
        <v>0</v>
      </c>
      <c r="I211" s="10">
        <v>0</v>
      </c>
      <c r="J211" s="10">
        <v>0</v>
      </c>
      <c r="K211" s="93">
        <v>0</v>
      </c>
    </row>
    <row r="212" spans="1:11">
      <c r="A212" s="45" t="s">
        <v>55</v>
      </c>
      <c r="B212" s="46" t="s">
        <v>47</v>
      </c>
      <c r="C212" s="45"/>
      <c r="D212" s="46"/>
      <c r="E212" s="91">
        <v>56</v>
      </c>
      <c r="F212" s="90" t="s">
        <v>20</v>
      </c>
      <c r="G212" s="15">
        <f>SUM(G115)</f>
        <v>2007220</v>
      </c>
      <c r="H212" s="15">
        <f>SUM(H115)</f>
        <v>0</v>
      </c>
      <c r="I212" s="15">
        <f>SUM(I115)</f>
        <v>2007220</v>
      </c>
      <c r="J212" s="15">
        <f>SUM(J115)</f>
        <v>2007220</v>
      </c>
      <c r="K212" s="93">
        <f>SUM(J212/I212)</f>
        <v>1</v>
      </c>
    </row>
    <row r="213" spans="1:11">
      <c r="A213" s="45" t="s">
        <v>58</v>
      </c>
      <c r="B213" s="46" t="s">
        <v>47</v>
      </c>
      <c r="C213" s="45"/>
      <c r="D213" s="46"/>
      <c r="E213" s="91">
        <v>61</v>
      </c>
      <c r="F213" s="90" t="s">
        <v>21</v>
      </c>
      <c r="G213" s="10">
        <v>0</v>
      </c>
      <c r="H213" s="10">
        <v>0</v>
      </c>
      <c r="I213" s="10">
        <v>0</v>
      </c>
      <c r="J213" s="10">
        <v>0</v>
      </c>
      <c r="K213" s="93">
        <v>0</v>
      </c>
    </row>
    <row r="214" spans="1:11">
      <c r="A214" s="45" t="s">
        <v>59</v>
      </c>
      <c r="B214" s="46" t="s">
        <v>47</v>
      </c>
      <c r="C214" s="45"/>
      <c r="D214" s="46"/>
      <c r="E214" s="96">
        <v>62</v>
      </c>
      <c r="F214" s="95" t="s">
        <v>22</v>
      </c>
      <c r="G214" s="10">
        <v>0</v>
      </c>
      <c r="H214" s="10">
        <v>0</v>
      </c>
      <c r="I214" s="10">
        <v>0</v>
      </c>
      <c r="J214" s="10">
        <v>0</v>
      </c>
      <c r="K214" s="93">
        <v>0</v>
      </c>
    </row>
    <row r="215" spans="1:11" ht="13.8" thickBot="1">
      <c r="A215" s="108"/>
      <c r="B215" s="109"/>
      <c r="C215" s="108"/>
      <c r="D215" s="109"/>
      <c r="E215" s="25"/>
      <c r="F215" s="102" t="s">
        <v>23</v>
      </c>
      <c r="G215" s="26">
        <f>SUM(G209:G214)</f>
        <v>2007220</v>
      </c>
      <c r="H215" s="26">
        <f>SUM(H209:H214)</f>
        <v>0</v>
      </c>
      <c r="I215" s="26">
        <f>SUM(I209:I214)</f>
        <v>2007220</v>
      </c>
      <c r="J215" s="26">
        <f>SUM(J209:J214)</f>
        <v>2007220</v>
      </c>
      <c r="K215" s="118">
        <f>SUM(K209:K214)</f>
        <v>1</v>
      </c>
    </row>
    <row r="216" spans="1:11" ht="13.8" thickTop="1">
      <c r="A216" s="22"/>
      <c r="B216" s="23"/>
      <c r="C216" s="22"/>
      <c r="D216" s="23"/>
      <c r="E216" s="24"/>
      <c r="F216" s="23"/>
      <c r="K216" s="29"/>
    </row>
    <row r="217" spans="1:11">
      <c r="A217" s="34" t="s">
        <v>39</v>
      </c>
      <c r="B217" s="35" t="s">
        <v>48</v>
      </c>
      <c r="C217" s="34"/>
      <c r="D217" s="35"/>
      <c r="E217" s="76">
        <v>51</v>
      </c>
      <c r="F217" s="35" t="s">
        <v>17</v>
      </c>
      <c r="G217" s="36">
        <f>SUM(G193+G201+G209)</f>
        <v>2888500</v>
      </c>
      <c r="H217" s="36">
        <f>SUM(H193+H201+H209)</f>
        <v>-117726.74999999997</v>
      </c>
      <c r="I217" s="36">
        <f>SUM(I193+I201+I209)</f>
        <v>2770773.25</v>
      </c>
      <c r="J217" s="36">
        <f>SUM(J193+J201+J209)</f>
        <v>2769835.7300000004</v>
      </c>
      <c r="K217" s="62">
        <f t="shared" ref="K217:K223" si="32">SUM(J217/I217)</f>
        <v>0.99966163958021481</v>
      </c>
    </row>
    <row r="218" spans="1:11">
      <c r="A218" s="37" t="s">
        <v>39</v>
      </c>
      <c r="B218" s="38" t="s">
        <v>48</v>
      </c>
      <c r="C218" s="37"/>
      <c r="D218" s="38"/>
      <c r="E218" s="77">
        <v>54</v>
      </c>
      <c r="F218" s="38" t="s">
        <v>18</v>
      </c>
      <c r="G218" s="36">
        <f t="shared" ref="G218:J222" si="33">SUM(G194+G202+G210)</f>
        <v>485850</v>
      </c>
      <c r="H218" s="36">
        <f t="shared" si="33"/>
        <v>462989.62</v>
      </c>
      <c r="I218" s="36">
        <f t="shared" si="33"/>
        <v>948839.62</v>
      </c>
      <c r="J218" s="36">
        <f t="shared" si="33"/>
        <v>948351.93</v>
      </c>
      <c r="K218" s="48">
        <f t="shared" si="32"/>
        <v>0.99948601429607253</v>
      </c>
    </row>
    <row r="219" spans="1:11">
      <c r="A219" s="37" t="s">
        <v>39</v>
      </c>
      <c r="B219" s="38" t="s">
        <v>48</v>
      </c>
      <c r="C219" s="37"/>
      <c r="D219" s="38"/>
      <c r="E219" s="77">
        <v>55</v>
      </c>
      <c r="F219" s="38" t="s">
        <v>19</v>
      </c>
      <c r="G219" s="36">
        <f t="shared" si="33"/>
        <v>21000</v>
      </c>
      <c r="H219" s="36">
        <f t="shared" si="33"/>
        <v>-440.52999999999975</v>
      </c>
      <c r="I219" s="36">
        <f t="shared" si="33"/>
        <v>20559.47</v>
      </c>
      <c r="J219" s="36">
        <f t="shared" si="33"/>
        <v>20305.75</v>
      </c>
      <c r="K219" s="48">
        <f t="shared" si="32"/>
        <v>0.98765921495057984</v>
      </c>
    </row>
    <row r="220" spans="1:11">
      <c r="A220" s="37" t="s">
        <v>39</v>
      </c>
      <c r="B220" s="38" t="s">
        <v>48</v>
      </c>
      <c r="C220" s="37"/>
      <c r="D220" s="38"/>
      <c r="E220" s="77">
        <v>56</v>
      </c>
      <c r="F220" s="38" t="s">
        <v>20</v>
      </c>
      <c r="G220" s="36">
        <f t="shared" si="33"/>
        <v>2007220</v>
      </c>
      <c r="H220" s="36">
        <f t="shared" si="33"/>
        <v>4246.66</v>
      </c>
      <c r="I220" s="36">
        <f t="shared" si="33"/>
        <v>2011466.66</v>
      </c>
      <c r="J220" s="36">
        <f t="shared" si="33"/>
        <v>2011466.66</v>
      </c>
      <c r="K220" s="48">
        <f t="shared" si="32"/>
        <v>1</v>
      </c>
    </row>
    <row r="221" spans="1:11">
      <c r="A221" s="37" t="s">
        <v>39</v>
      </c>
      <c r="B221" s="38" t="s">
        <v>48</v>
      </c>
      <c r="C221" s="37"/>
      <c r="D221" s="38"/>
      <c r="E221" s="77">
        <v>61</v>
      </c>
      <c r="F221" s="38" t="s">
        <v>21</v>
      </c>
      <c r="G221" s="36">
        <f t="shared" si="33"/>
        <v>0</v>
      </c>
      <c r="H221" s="36">
        <f t="shared" si="33"/>
        <v>0</v>
      </c>
      <c r="I221" s="36">
        <f t="shared" si="33"/>
        <v>0</v>
      </c>
      <c r="J221" s="36">
        <f t="shared" si="33"/>
        <v>0</v>
      </c>
      <c r="K221" s="48">
        <v>0</v>
      </c>
    </row>
    <row r="222" spans="1:11">
      <c r="A222" s="39" t="s">
        <v>39</v>
      </c>
      <c r="B222" s="40" t="s">
        <v>48</v>
      </c>
      <c r="C222" s="39"/>
      <c r="D222" s="40"/>
      <c r="E222" s="79">
        <v>62</v>
      </c>
      <c r="F222" s="40" t="s">
        <v>22</v>
      </c>
      <c r="G222" s="36">
        <f t="shared" si="33"/>
        <v>0</v>
      </c>
      <c r="H222" s="36">
        <f t="shared" si="33"/>
        <v>15653</v>
      </c>
      <c r="I222" s="36">
        <f t="shared" si="33"/>
        <v>15653</v>
      </c>
      <c r="J222" s="36">
        <f t="shared" si="33"/>
        <v>15653</v>
      </c>
      <c r="K222" s="80">
        <f t="shared" si="32"/>
        <v>1</v>
      </c>
    </row>
    <row r="223" spans="1:11" ht="13.8" thickBot="1">
      <c r="A223" s="49"/>
      <c r="B223" s="50"/>
      <c r="C223" s="49"/>
      <c r="D223" s="50"/>
      <c r="E223" s="43"/>
      <c r="F223" s="82" t="s">
        <v>23</v>
      </c>
      <c r="G223" s="83">
        <f>SUM(G217:G222)</f>
        <v>5402570</v>
      </c>
      <c r="H223" s="83">
        <f>SUM(H217:H222)</f>
        <v>364721.99999999994</v>
      </c>
      <c r="I223" s="83">
        <f>SUM(I217:I222)</f>
        <v>5767292</v>
      </c>
      <c r="J223" s="83">
        <f>SUM(J217:J222)</f>
        <v>5765613.0700000003</v>
      </c>
      <c r="K223" s="51">
        <f t="shared" si="32"/>
        <v>0.99970888763738686</v>
      </c>
    </row>
    <row r="224" spans="1:11" ht="13.8" thickTop="1">
      <c r="A224" s="52"/>
      <c r="B224" s="53"/>
      <c r="C224" s="53"/>
      <c r="D224" s="53"/>
      <c r="E224" s="54"/>
      <c r="F224" s="53"/>
      <c r="G224" s="55"/>
      <c r="H224" s="55"/>
      <c r="I224" s="55"/>
      <c r="J224" s="55"/>
      <c r="K224" s="68"/>
    </row>
    <row r="225" spans="1:11">
      <c r="A225" s="52"/>
      <c r="B225" s="53"/>
      <c r="C225" s="53"/>
      <c r="D225" s="53"/>
      <c r="E225" s="54"/>
      <c r="F225" s="53"/>
      <c r="G225" s="55"/>
      <c r="H225" s="55"/>
      <c r="I225" s="55"/>
      <c r="J225" s="55"/>
      <c r="K225" s="68"/>
    </row>
    <row r="226" spans="1:11">
      <c r="A226" s="52"/>
      <c r="B226" s="53"/>
      <c r="C226" s="53"/>
      <c r="D226" s="53"/>
      <c r="E226" s="54"/>
      <c r="F226" s="53"/>
      <c r="G226" s="55"/>
      <c r="H226" s="55"/>
      <c r="I226" s="55"/>
      <c r="J226" s="55"/>
      <c r="K226" s="68"/>
    </row>
    <row r="227" spans="1:11">
      <c r="A227" s="52"/>
      <c r="B227" s="53"/>
      <c r="C227" s="53"/>
      <c r="D227" s="53"/>
      <c r="E227" s="54"/>
      <c r="F227" s="53"/>
      <c r="G227" s="55"/>
      <c r="H227" s="55"/>
      <c r="I227" s="55"/>
      <c r="J227" s="55"/>
      <c r="K227" s="68"/>
    </row>
    <row r="228" spans="1:11">
      <c r="A228" s="52"/>
      <c r="B228" s="53"/>
      <c r="C228" s="53"/>
      <c r="D228" s="53"/>
      <c r="E228" s="54"/>
      <c r="F228" s="53"/>
      <c r="G228" s="55"/>
      <c r="H228" s="55"/>
      <c r="I228" s="55"/>
      <c r="J228" s="55"/>
      <c r="K228" s="68"/>
    </row>
    <row r="229" spans="1:11">
      <c r="A229" s="52"/>
      <c r="B229" s="53"/>
      <c r="C229" s="53"/>
      <c r="D229" s="53"/>
      <c r="E229" s="54"/>
      <c r="F229" s="53"/>
      <c r="G229" s="55"/>
      <c r="H229" s="55"/>
      <c r="I229" s="55"/>
      <c r="J229" s="55"/>
      <c r="K229" s="68"/>
    </row>
    <row r="230" spans="1:11">
      <c r="A230" s="52"/>
      <c r="B230" s="53"/>
      <c r="C230" s="53"/>
      <c r="D230" s="53"/>
      <c r="E230" s="54"/>
      <c r="F230" s="53"/>
      <c r="G230" s="55"/>
      <c r="H230" s="55"/>
      <c r="I230" s="55"/>
      <c r="J230" s="55"/>
      <c r="K230" s="68"/>
    </row>
    <row r="231" spans="1:11">
      <c r="A231" s="52"/>
      <c r="B231" s="53"/>
      <c r="C231" s="53"/>
      <c r="D231" s="53"/>
      <c r="E231" s="54"/>
      <c r="F231" s="53"/>
      <c r="G231" s="55"/>
      <c r="H231" s="55"/>
      <c r="I231" s="55"/>
      <c r="J231" s="55"/>
      <c r="K231" s="68"/>
    </row>
    <row r="232" spans="1:11">
      <c r="A232" s="52"/>
      <c r="B232" s="53"/>
      <c r="C232" s="53"/>
      <c r="D232" s="53"/>
      <c r="E232" s="54"/>
      <c r="F232" s="53"/>
      <c r="G232" s="55"/>
      <c r="H232" s="55"/>
      <c r="I232" s="55"/>
      <c r="J232" s="55"/>
      <c r="K232" s="68"/>
    </row>
    <row r="233" spans="1:11">
      <c r="A233" s="52"/>
      <c r="B233" s="53"/>
      <c r="C233" s="53"/>
      <c r="D233" s="53"/>
      <c r="E233" s="54"/>
      <c r="F233" s="53"/>
      <c r="G233" s="55"/>
      <c r="H233" s="55"/>
      <c r="I233" s="55"/>
      <c r="J233" s="55"/>
      <c r="K233" s="68"/>
    </row>
    <row r="234" spans="1:11">
      <c r="A234" s="52"/>
      <c r="B234" s="53"/>
      <c r="C234" s="53"/>
      <c r="D234" s="53"/>
      <c r="E234" s="54"/>
      <c r="F234" s="53"/>
      <c r="G234" s="55"/>
      <c r="H234" s="55"/>
      <c r="I234" s="55"/>
      <c r="J234" s="55"/>
      <c r="K234" s="68"/>
    </row>
    <row r="235" spans="1:11">
      <c r="A235" s="52"/>
      <c r="B235" s="53"/>
      <c r="C235" s="53"/>
      <c r="D235" s="53"/>
      <c r="E235" s="54"/>
      <c r="F235" s="53"/>
      <c r="G235" s="55"/>
      <c r="H235" s="55"/>
      <c r="I235" s="55"/>
      <c r="J235" s="55"/>
      <c r="K235" s="68"/>
    </row>
    <row r="236" spans="1:11">
      <c r="A236" s="52"/>
      <c r="B236" s="53"/>
      <c r="C236" s="53"/>
      <c r="D236" s="53"/>
      <c r="E236" s="54"/>
      <c r="F236" s="53"/>
      <c r="G236" s="55"/>
      <c r="H236" s="55"/>
      <c r="I236" s="55"/>
      <c r="J236" s="55"/>
      <c r="K236" s="68"/>
    </row>
    <row r="237" spans="1:11">
      <c r="A237" s="52"/>
      <c r="B237" s="53"/>
      <c r="C237" s="53"/>
      <c r="D237" s="53"/>
      <c r="E237" s="54"/>
      <c r="F237" s="53"/>
      <c r="G237" s="55"/>
      <c r="H237" s="55"/>
      <c r="I237" s="55"/>
      <c r="J237" s="55"/>
      <c r="K237" s="68"/>
    </row>
    <row r="238" spans="1:11">
      <c r="A238" s="52"/>
      <c r="B238" s="53"/>
      <c r="C238" s="53"/>
      <c r="D238" s="53"/>
      <c r="E238" s="54"/>
      <c r="F238" s="53"/>
      <c r="G238" s="55"/>
      <c r="H238" s="55"/>
      <c r="I238" s="55"/>
      <c r="J238" s="55"/>
      <c r="K238" s="68"/>
    </row>
    <row r="239" spans="1:11">
      <c r="A239" s="52"/>
      <c r="B239" s="53"/>
      <c r="C239" s="53"/>
      <c r="D239" s="53"/>
      <c r="E239" s="54"/>
      <c r="F239" s="53"/>
      <c r="G239" s="55"/>
      <c r="H239" s="55"/>
      <c r="I239" s="55"/>
      <c r="J239" s="55"/>
      <c r="K239" s="68"/>
    </row>
    <row r="240" spans="1:11">
      <c r="A240" s="52"/>
      <c r="B240" s="53"/>
      <c r="C240" s="53"/>
      <c r="D240" s="53"/>
      <c r="E240" s="54"/>
      <c r="F240" s="53"/>
      <c r="G240" s="55"/>
      <c r="H240" s="55"/>
      <c r="I240" s="55"/>
      <c r="J240" s="55"/>
      <c r="K240" s="68"/>
    </row>
    <row r="241" spans="1:11">
      <c r="A241" s="52"/>
      <c r="B241" s="53"/>
      <c r="C241" s="53"/>
      <c r="D241" s="53"/>
      <c r="E241" s="54"/>
      <c r="F241" s="53"/>
      <c r="G241" s="55"/>
      <c r="H241" s="55"/>
      <c r="I241" s="55"/>
      <c r="J241" s="55"/>
      <c r="K241" s="68"/>
    </row>
    <row r="242" spans="1:11">
      <c r="A242" s="52"/>
      <c r="B242" s="53"/>
      <c r="C242" s="53"/>
      <c r="D242" s="53"/>
      <c r="E242" s="54"/>
      <c r="F242" s="53"/>
      <c r="G242" s="55"/>
      <c r="H242" s="55"/>
      <c r="I242" s="55"/>
      <c r="J242" s="55"/>
      <c r="K242" s="68"/>
    </row>
    <row r="243" spans="1:11">
      <c r="A243" s="22"/>
      <c r="B243" s="23"/>
      <c r="C243" s="23"/>
      <c r="D243" s="23"/>
      <c r="E243" s="24"/>
      <c r="F243" s="23"/>
    </row>
    <row r="244" spans="1:11">
      <c r="A244" s="22"/>
      <c r="B244" s="23"/>
      <c r="C244" s="23"/>
      <c r="D244" s="23"/>
      <c r="E244" s="24"/>
      <c r="F244" s="23"/>
    </row>
    <row r="245" spans="1:11">
      <c r="A245" s="22"/>
      <c r="B245" s="23"/>
      <c r="C245" s="23"/>
      <c r="D245" s="23"/>
      <c r="E245" s="24"/>
      <c r="F245" s="23"/>
    </row>
    <row r="246" spans="1:11">
      <c r="A246" s="22"/>
      <c r="B246" s="23"/>
      <c r="C246" s="23"/>
      <c r="D246" s="23"/>
      <c r="E246" s="24"/>
      <c r="F246" s="23"/>
    </row>
    <row r="247" spans="1:11">
      <c r="A247" s="22"/>
      <c r="B247" s="23"/>
      <c r="C247" s="23"/>
      <c r="D247" s="23"/>
      <c r="E247" s="24"/>
      <c r="F247" s="23"/>
    </row>
    <row r="248" spans="1:11">
      <c r="A248" s="22"/>
      <c r="B248" s="23"/>
      <c r="C248" s="23"/>
      <c r="D248" s="23"/>
      <c r="E248" s="24"/>
      <c r="F248" s="23"/>
    </row>
    <row r="249" spans="1:11">
      <c r="A249" s="22"/>
      <c r="B249" s="23"/>
      <c r="C249" s="23"/>
      <c r="D249" s="23"/>
      <c r="E249" s="24"/>
      <c r="F249" s="23"/>
    </row>
    <row r="250" spans="1:11">
      <c r="A250" s="22"/>
      <c r="B250" s="23"/>
      <c r="C250" s="23"/>
      <c r="D250" s="23"/>
      <c r="E250" s="24"/>
      <c r="F250" s="23"/>
    </row>
    <row r="251" spans="1:11">
      <c r="A251" s="22"/>
      <c r="B251" s="23"/>
      <c r="C251" s="23"/>
      <c r="D251" s="23"/>
      <c r="E251" s="24"/>
      <c r="F251" s="23"/>
    </row>
    <row r="252" spans="1:11">
      <c r="A252" s="22"/>
      <c r="B252" s="23"/>
      <c r="C252" s="23"/>
      <c r="D252" s="23"/>
      <c r="E252" s="24"/>
      <c r="F252" s="23"/>
    </row>
    <row r="253" spans="1:11">
      <c r="A253" s="22"/>
      <c r="B253" s="23"/>
      <c r="C253" s="23"/>
      <c r="D253" s="23"/>
      <c r="E253" s="24"/>
      <c r="F253" s="23"/>
    </row>
    <row r="254" spans="1:11">
      <c r="A254" s="22"/>
      <c r="B254" s="23"/>
      <c r="C254" s="23"/>
      <c r="D254" s="23"/>
      <c r="E254" s="24"/>
      <c r="F254" s="23"/>
    </row>
    <row r="255" spans="1:11">
      <c r="A255" s="22"/>
      <c r="B255" s="23"/>
      <c r="C255" s="23"/>
      <c r="D255" s="23"/>
      <c r="E255" s="24"/>
      <c r="F255" s="23"/>
    </row>
    <row r="256" spans="1:11">
      <c r="A256" s="22"/>
      <c r="B256" s="23"/>
      <c r="C256" s="23"/>
      <c r="D256" s="23"/>
      <c r="E256" s="24"/>
      <c r="F256" s="23"/>
    </row>
    <row r="257" spans="1:6">
      <c r="A257" s="22"/>
      <c r="B257" s="23"/>
      <c r="C257" s="23"/>
      <c r="D257" s="23"/>
      <c r="E257" s="24"/>
      <c r="F257" s="23"/>
    </row>
    <row r="258" spans="1:6">
      <c r="A258" s="22"/>
      <c r="B258" s="23"/>
      <c r="C258" s="23"/>
      <c r="D258" s="23"/>
      <c r="E258" s="24"/>
      <c r="F258" s="23"/>
    </row>
    <row r="259" spans="1:6">
      <c r="A259" s="22"/>
      <c r="B259" s="23"/>
      <c r="C259" s="23"/>
      <c r="D259" s="23"/>
      <c r="E259" s="24"/>
      <c r="F259" s="23"/>
    </row>
    <row r="260" spans="1:6">
      <c r="A260" s="22"/>
      <c r="B260" s="23"/>
      <c r="C260" s="23"/>
      <c r="D260" s="23"/>
      <c r="E260" s="24"/>
      <c r="F260" s="23"/>
    </row>
    <row r="261" spans="1:6">
      <c r="A261" s="22"/>
      <c r="B261" s="23"/>
      <c r="C261" s="23"/>
      <c r="D261" s="23"/>
      <c r="E261" s="24"/>
      <c r="F261" s="23"/>
    </row>
    <row r="262" spans="1:6">
      <c r="A262" s="22"/>
      <c r="B262" s="23"/>
      <c r="C262" s="23"/>
      <c r="D262" s="23"/>
      <c r="E262" s="24"/>
      <c r="F262" s="23"/>
    </row>
    <row r="263" spans="1:6">
      <c r="A263" s="22"/>
      <c r="B263" s="23"/>
      <c r="C263" s="23"/>
      <c r="D263" s="23"/>
      <c r="E263" s="24"/>
      <c r="F263" s="23"/>
    </row>
    <row r="264" spans="1:6">
      <c r="A264" s="22"/>
      <c r="B264" s="23"/>
      <c r="C264" s="23"/>
      <c r="D264" s="23"/>
      <c r="E264" s="24"/>
      <c r="F264" s="23"/>
    </row>
    <row r="265" spans="1:6">
      <c r="A265" s="22"/>
      <c r="B265" s="23"/>
      <c r="C265" s="23"/>
      <c r="D265" s="23"/>
      <c r="E265" s="24"/>
      <c r="F265" s="23"/>
    </row>
    <row r="266" spans="1:6">
      <c r="A266" s="22"/>
      <c r="B266" s="23"/>
      <c r="C266" s="23"/>
      <c r="D266" s="23"/>
      <c r="E266" s="24"/>
      <c r="F266" s="23"/>
    </row>
    <row r="267" spans="1:6">
      <c r="A267" s="22"/>
      <c r="B267" s="23"/>
      <c r="C267" s="23"/>
      <c r="D267" s="23"/>
      <c r="E267" s="24"/>
      <c r="F267" s="23"/>
    </row>
    <row r="268" spans="1:6">
      <c r="A268" s="22"/>
      <c r="B268" s="23"/>
      <c r="C268" s="23"/>
      <c r="D268" s="23"/>
      <c r="E268" s="24"/>
      <c r="F268" s="23"/>
    </row>
    <row r="269" spans="1:6">
      <c r="A269" s="22"/>
      <c r="B269" s="23"/>
      <c r="C269" s="23"/>
      <c r="D269" s="23"/>
      <c r="E269" s="24"/>
      <c r="F269" s="23"/>
    </row>
    <row r="270" spans="1:6">
      <c r="A270" s="22"/>
      <c r="B270" s="23"/>
      <c r="C270" s="23"/>
      <c r="D270" s="23"/>
      <c r="E270" s="24"/>
      <c r="F270" s="23"/>
    </row>
    <row r="271" spans="1:6">
      <c r="A271" s="22"/>
      <c r="B271" s="23"/>
      <c r="C271" s="23"/>
      <c r="D271" s="23"/>
      <c r="E271" s="24"/>
      <c r="F271" s="23"/>
    </row>
    <row r="272" spans="1:6">
      <c r="A272" s="22"/>
      <c r="B272" s="23"/>
      <c r="C272" s="23"/>
      <c r="D272" s="23"/>
      <c r="E272" s="24"/>
      <c r="F272" s="23"/>
    </row>
    <row r="273" spans="1:6">
      <c r="A273" s="22"/>
      <c r="B273" s="23"/>
      <c r="C273" s="23"/>
      <c r="D273" s="23"/>
      <c r="E273" s="24"/>
      <c r="F273" s="23"/>
    </row>
    <row r="274" spans="1:6">
      <c r="A274" s="22"/>
      <c r="B274" s="23"/>
      <c r="C274" s="23"/>
      <c r="D274" s="23"/>
      <c r="E274" s="24"/>
      <c r="F274" s="23"/>
    </row>
    <row r="275" spans="1:6">
      <c r="A275" s="22"/>
      <c r="B275" s="23"/>
      <c r="C275" s="23"/>
      <c r="D275" s="23"/>
      <c r="E275" s="24"/>
      <c r="F275" s="23"/>
    </row>
    <row r="276" spans="1:6">
      <c r="A276" s="22"/>
      <c r="B276" s="23"/>
      <c r="C276" s="23"/>
      <c r="D276" s="23"/>
      <c r="E276" s="24"/>
      <c r="F276" s="23"/>
    </row>
    <row r="277" spans="1:6">
      <c r="A277" s="22"/>
      <c r="B277" s="23"/>
      <c r="C277" s="23"/>
      <c r="D277" s="23"/>
      <c r="E277" s="24"/>
      <c r="F277" s="23"/>
    </row>
    <row r="278" spans="1:6">
      <c r="A278" s="22"/>
      <c r="B278" s="23"/>
      <c r="C278" s="23"/>
      <c r="D278" s="23"/>
      <c r="E278" s="24"/>
      <c r="F278" s="23"/>
    </row>
    <row r="279" spans="1:6">
      <c r="A279" s="22"/>
      <c r="B279" s="23"/>
      <c r="C279" s="23"/>
      <c r="D279" s="23"/>
      <c r="E279" s="24"/>
      <c r="F279" s="23"/>
    </row>
    <row r="280" spans="1:6">
      <c r="A280" s="22"/>
      <c r="B280" s="23"/>
      <c r="C280" s="23"/>
      <c r="D280" s="23"/>
      <c r="E280" s="24"/>
      <c r="F280" s="23"/>
    </row>
    <row r="281" spans="1:6">
      <c r="A281" s="22"/>
      <c r="B281" s="23"/>
      <c r="C281" s="23"/>
      <c r="D281" s="23"/>
      <c r="E281" s="24"/>
      <c r="F281" s="23"/>
    </row>
    <row r="282" spans="1:6">
      <c r="A282" s="22"/>
      <c r="B282" s="23"/>
      <c r="C282" s="23"/>
      <c r="D282" s="23"/>
      <c r="E282" s="24"/>
      <c r="F282" s="23"/>
    </row>
    <row r="283" spans="1:6">
      <c r="A283" s="22"/>
      <c r="B283" s="23"/>
      <c r="C283" s="23"/>
      <c r="D283" s="23"/>
      <c r="E283" s="24"/>
      <c r="F283" s="23"/>
    </row>
    <row r="284" spans="1:6">
      <c r="A284" s="22"/>
      <c r="B284" s="23"/>
      <c r="C284" s="23"/>
      <c r="D284" s="23"/>
      <c r="E284" s="24"/>
      <c r="F284" s="23"/>
    </row>
    <row r="285" spans="1:6">
      <c r="A285" s="22"/>
      <c r="B285" s="23"/>
      <c r="C285" s="23"/>
      <c r="D285" s="23"/>
      <c r="E285" s="24"/>
      <c r="F285" s="23"/>
    </row>
    <row r="286" spans="1:6">
      <c r="A286" s="22"/>
      <c r="B286" s="23"/>
      <c r="C286" s="23"/>
      <c r="D286" s="23"/>
      <c r="E286" s="24"/>
      <c r="F286" s="23"/>
    </row>
    <row r="287" spans="1:6">
      <c r="A287" s="22"/>
      <c r="B287" s="23"/>
      <c r="C287" s="23"/>
      <c r="D287" s="23"/>
      <c r="E287" s="24"/>
      <c r="F287" s="23"/>
    </row>
    <row r="288" spans="1:6">
      <c r="A288" s="22"/>
      <c r="B288" s="23"/>
      <c r="C288" s="23"/>
      <c r="D288" s="23"/>
      <c r="E288" s="24"/>
      <c r="F288" s="23"/>
    </row>
    <row r="289" spans="1:6">
      <c r="A289" s="22"/>
      <c r="B289" s="23"/>
      <c r="C289" s="23"/>
      <c r="D289" s="23"/>
      <c r="E289" s="24"/>
      <c r="F289" s="23"/>
    </row>
    <row r="290" spans="1:6">
      <c r="A290" s="22"/>
      <c r="B290" s="23"/>
      <c r="C290" s="23"/>
      <c r="D290" s="23"/>
      <c r="E290" s="24"/>
      <c r="F290" s="23"/>
    </row>
    <row r="291" spans="1:6">
      <c r="A291" s="22"/>
      <c r="B291" s="23"/>
      <c r="C291" s="23"/>
      <c r="D291" s="23"/>
      <c r="E291" s="24"/>
      <c r="F291" s="23"/>
    </row>
    <row r="292" spans="1:6">
      <c r="A292" s="22"/>
      <c r="B292" s="23"/>
      <c r="C292" s="23"/>
      <c r="D292" s="23"/>
      <c r="E292" s="24"/>
      <c r="F292" s="23"/>
    </row>
    <row r="293" spans="1:6">
      <c r="A293" s="22"/>
      <c r="B293" s="23"/>
      <c r="C293" s="23"/>
      <c r="D293" s="23"/>
      <c r="E293" s="24"/>
      <c r="F293" s="23"/>
    </row>
    <row r="294" spans="1:6">
      <c r="A294" s="22"/>
      <c r="B294" s="23"/>
      <c r="C294" s="23"/>
      <c r="D294" s="23"/>
      <c r="E294" s="24"/>
      <c r="F294" s="23"/>
    </row>
  </sheetData>
  <mergeCells count="8">
    <mergeCell ref="A192:B192"/>
    <mergeCell ref="C192:D192"/>
    <mergeCell ref="E192:F192"/>
    <mergeCell ref="A5:K5"/>
    <mergeCell ref="A1:K1"/>
    <mergeCell ref="A2:K2"/>
    <mergeCell ref="A3:K3"/>
    <mergeCell ref="A4:K4"/>
  </mergeCells>
  <phoneticPr fontId="0" type="noConversion"/>
  <printOptions horizontalCentered="1" verticalCentered="1" gridLines="1"/>
  <pageMargins left="0" right="0" top="0" bottom="0" header="0" footer="0"/>
  <pageSetup scale="50" orientation="portrait" r:id="rId1"/>
  <headerFooter alignWithMargins="0">
    <oddFooter xml:space="preserve">&amp;L&amp;F&amp;C&amp;A&amp;RIRAHETA </oddFooter>
  </headerFooter>
  <rowBreaks count="2" manualBreakCount="2">
    <brk id="94" max="10" man="1"/>
    <brk id="190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B1:M27"/>
  <sheetViews>
    <sheetView zoomScale="50" zoomScaleNormal="50" workbookViewId="0">
      <selection activeCell="B1" sqref="B1:L1"/>
    </sheetView>
  </sheetViews>
  <sheetFormatPr baseColWidth="10" defaultColWidth="11.44140625" defaultRowHeight="13.8"/>
  <cols>
    <col min="1" max="1" width="8.5546875" style="158" customWidth="1"/>
    <col min="2" max="2" width="41.6640625" style="158" customWidth="1"/>
    <col min="3" max="3" width="45.5546875" style="158" customWidth="1"/>
    <col min="4" max="4" width="19.33203125" style="158" customWidth="1"/>
    <col min="5" max="5" width="19.21875" style="158" customWidth="1"/>
    <col min="6" max="6" width="17.21875" style="158" customWidth="1"/>
    <col min="7" max="7" width="18" style="158" customWidth="1"/>
    <col min="8" max="8" width="21.21875" style="158" customWidth="1"/>
    <col min="9" max="9" width="1.5546875" style="158" hidden="1" customWidth="1"/>
    <col min="10" max="10" width="20.21875" style="158" customWidth="1"/>
    <col min="11" max="11" width="20.6640625" style="158" customWidth="1"/>
    <col min="12" max="12" width="22.21875" style="158" customWidth="1"/>
    <col min="13" max="16384" width="11.44140625" style="158"/>
  </cols>
  <sheetData>
    <row r="1" spans="2:12" ht="31.2" customHeight="1" thickTop="1">
      <c r="B1" s="228" t="s">
        <v>155</v>
      </c>
      <c r="C1" s="229"/>
      <c r="D1" s="229"/>
      <c r="E1" s="229"/>
      <c r="F1" s="229"/>
      <c r="G1" s="229"/>
      <c r="H1" s="229"/>
      <c r="I1" s="229"/>
      <c r="J1" s="229"/>
      <c r="K1" s="229"/>
      <c r="L1" s="230"/>
    </row>
    <row r="2" spans="2:12" ht="25.2" customHeight="1" thickBot="1">
      <c r="B2" s="231" t="s">
        <v>139</v>
      </c>
      <c r="C2" s="232"/>
      <c r="D2" s="232"/>
      <c r="E2" s="232"/>
      <c r="F2" s="232"/>
      <c r="G2" s="232"/>
      <c r="H2" s="232"/>
      <c r="I2" s="232"/>
      <c r="J2" s="232"/>
      <c r="K2" s="232"/>
      <c r="L2" s="233"/>
    </row>
    <row r="3" spans="2:12" ht="20.25" customHeight="1" thickTop="1">
      <c r="B3" s="183"/>
      <c r="C3" s="182"/>
      <c r="D3" s="181">
        <v>51</v>
      </c>
      <c r="E3" s="181">
        <v>54</v>
      </c>
      <c r="F3" s="181">
        <v>55</v>
      </c>
      <c r="G3" s="180">
        <v>56</v>
      </c>
      <c r="H3" s="180">
        <v>61</v>
      </c>
      <c r="I3" s="180">
        <v>99</v>
      </c>
      <c r="J3" s="182"/>
      <c r="K3" s="182"/>
      <c r="L3" s="179"/>
    </row>
    <row r="4" spans="2:12" ht="42" thickBot="1">
      <c r="B4" s="178" t="s">
        <v>105</v>
      </c>
      <c r="C4" s="177" t="s">
        <v>70</v>
      </c>
      <c r="D4" s="176" t="s">
        <v>17</v>
      </c>
      <c r="E4" s="176" t="s">
        <v>18</v>
      </c>
      <c r="F4" s="176" t="s">
        <v>19</v>
      </c>
      <c r="G4" s="176" t="s">
        <v>73</v>
      </c>
      <c r="H4" s="176" t="s">
        <v>74</v>
      </c>
      <c r="I4" s="176" t="s">
        <v>75</v>
      </c>
      <c r="J4" s="176" t="s">
        <v>71</v>
      </c>
      <c r="K4" s="176" t="s">
        <v>72</v>
      </c>
      <c r="L4" s="175" t="s">
        <v>23</v>
      </c>
    </row>
    <row r="5" spans="2:12" ht="20.100000000000001" customHeight="1" thickTop="1">
      <c r="B5" s="186" t="s">
        <v>76</v>
      </c>
      <c r="C5" s="187"/>
      <c r="D5" s="188">
        <f>SUM(D6:D8)</f>
        <v>2340900</v>
      </c>
      <c r="E5" s="188">
        <f>SUM(E6:E8)</f>
        <v>2212460</v>
      </c>
      <c r="F5" s="188">
        <f>SUM(F6:F8)</f>
        <v>77300</v>
      </c>
      <c r="G5" s="188">
        <f>SUM(G6:G8)</f>
        <v>60000</v>
      </c>
      <c r="H5" s="188">
        <f>SUM(H6:H8)</f>
        <v>60100</v>
      </c>
      <c r="I5" s="188"/>
      <c r="J5" s="188">
        <f>SUM(D5:G5)</f>
        <v>4690660</v>
      </c>
      <c r="K5" s="188">
        <f>+K8</f>
        <v>60100</v>
      </c>
      <c r="L5" s="189">
        <f>SUM(J5:K5)</f>
        <v>4750760</v>
      </c>
    </row>
    <row r="6" spans="2:12" ht="20.100000000000001" customHeight="1">
      <c r="B6" s="186" t="s">
        <v>140</v>
      </c>
      <c r="C6" s="187" t="s">
        <v>79</v>
      </c>
      <c r="D6" s="190">
        <v>1095155</v>
      </c>
      <c r="E6" s="190">
        <v>91375</v>
      </c>
      <c r="F6" s="190">
        <v>0</v>
      </c>
      <c r="G6" s="190">
        <v>60000</v>
      </c>
      <c r="H6" s="190"/>
      <c r="I6" s="190"/>
      <c r="J6" s="190">
        <f>SUM(D6:I6)</f>
        <v>1246530</v>
      </c>
      <c r="K6" s="190"/>
      <c r="L6" s="191">
        <f>SUM(J6:K6)</f>
        <v>1246530</v>
      </c>
    </row>
    <row r="7" spans="2:12" ht="20.100000000000001" customHeight="1">
      <c r="B7" s="186" t="s">
        <v>141</v>
      </c>
      <c r="C7" s="187" t="s">
        <v>135</v>
      </c>
      <c r="D7" s="190">
        <v>1245745</v>
      </c>
      <c r="E7" s="190">
        <v>2121085</v>
      </c>
      <c r="F7" s="190">
        <v>77300</v>
      </c>
      <c r="G7" s="190"/>
      <c r="H7" s="190"/>
      <c r="I7" s="190"/>
      <c r="J7" s="190">
        <f>SUM(D7:I7)</f>
        <v>3444130</v>
      </c>
      <c r="K7" s="190"/>
      <c r="L7" s="191">
        <f>SUM(J7:K7)</f>
        <v>3444130</v>
      </c>
    </row>
    <row r="8" spans="2:12" ht="20.100000000000001" customHeight="1">
      <c r="B8" s="186" t="s">
        <v>142</v>
      </c>
      <c r="C8" s="187"/>
      <c r="D8" s="190"/>
      <c r="E8" s="190"/>
      <c r="F8" s="190"/>
      <c r="G8" s="190"/>
      <c r="H8" s="190">
        <v>60100</v>
      </c>
      <c r="I8" s="190"/>
      <c r="J8" s="190"/>
      <c r="K8" s="190">
        <f>+H8</f>
        <v>60100</v>
      </c>
      <c r="L8" s="191">
        <f>SUM(J8:K8)</f>
        <v>60100</v>
      </c>
    </row>
    <row r="9" spans="2:12" ht="12" customHeight="1">
      <c r="B9" s="186"/>
      <c r="C9" s="187"/>
      <c r="D9" s="190"/>
      <c r="E9" s="190"/>
      <c r="F9" s="190"/>
      <c r="G9" s="190"/>
      <c r="H9" s="190"/>
      <c r="I9" s="190"/>
      <c r="J9" s="190"/>
      <c r="K9" s="190"/>
      <c r="L9" s="191"/>
    </row>
    <row r="10" spans="2:12" ht="20.100000000000001" customHeight="1">
      <c r="B10" s="186" t="s">
        <v>81</v>
      </c>
      <c r="C10" s="187"/>
      <c r="D10" s="192">
        <f>SUM(D11:D15)</f>
        <v>6042300</v>
      </c>
      <c r="E10" s="192">
        <f>SUM(E11:E15)</f>
        <v>238350</v>
      </c>
      <c r="F10" s="192"/>
      <c r="G10" s="192"/>
      <c r="H10" s="192"/>
      <c r="I10" s="192"/>
      <c r="J10" s="192">
        <f>SUM(D10:G10)</f>
        <v>6280650</v>
      </c>
      <c r="K10" s="192"/>
      <c r="L10" s="193">
        <f t="shared" ref="L10:L15" si="0">SUM(J10:K10)</f>
        <v>6280650</v>
      </c>
    </row>
    <row r="11" spans="2:12" ht="20.100000000000001" customHeight="1">
      <c r="B11" s="186" t="s">
        <v>143</v>
      </c>
      <c r="C11" s="187" t="s">
        <v>86</v>
      </c>
      <c r="D11" s="190">
        <v>2038340</v>
      </c>
      <c r="E11" s="190">
        <v>122190</v>
      </c>
      <c r="F11" s="190"/>
      <c r="G11" s="190"/>
      <c r="H11" s="190"/>
      <c r="I11" s="190"/>
      <c r="J11" s="190">
        <f>SUM(D11:I11)</f>
        <v>2160530</v>
      </c>
      <c r="K11" s="190"/>
      <c r="L11" s="191">
        <f t="shared" si="0"/>
        <v>2160530</v>
      </c>
    </row>
    <row r="12" spans="2:12" ht="20.100000000000001" customHeight="1">
      <c r="B12" s="186" t="s">
        <v>125</v>
      </c>
      <c r="C12" s="187" t="s">
        <v>154</v>
      </c>
      <c r="D12" s="190">
        <v>547325</v>
      </c>
      <c r="E12" s="190">
        <v>24540</v>
      </c>
      <c r="F12" s="190"/>
      <c r="G12" s="190"/>
      <c r="H12" s="190"/>
      <c r="I12" s="190"/>
      <c r="J12" s="190">
        <f>SUM(D12:I12)</f>
        <v>571865</v>
      </c>
      <c r="K12" s="190"/>
      <c r="L12" s="191">
        <f t="shared" si="0"/>
        <v>571865</v>
      </c>
    </row>
    <row r="13" spans="2:12" ht="20.100000000000001" customHeight="1">
      <c r="B13" s="186" t="s">
        <v>83</v>
      </c>
      <c r="C13" s="187" t="s">
        <v>130</v>
      </c>
      <c r="D13" s="190">
        <v>1391080</v>
      </c>
      <c r="E13" s="190">
        <v>36255</v>
      </c>
      <c r="F13" s="190"/>
      <c r="G13" s="190"/>
      <c r="H13" s="190"/>
      <c r="I13" s="190"/>
      <c r="J13" s="190">
        <f>SUM(D13:I13)</f>
        <v>1427335</v>
      </c>
      <c r="K13" s="190"/>
      <c r="L13" s="191">
        <f t="shared" si="0"/>
        <v>1427335</v>
      </c>
    </row>
    <row r="14" spans="2:12" ht="20.100000000000001" customHeight="1">
      <c r="B14" s="186" t="s">
        <v>84</v>
      </c>
      <c r="C14" s="187" t="s">
        <v>131</v>
      </c>
      <c r="D14" s="190">
        <v>1466495</v>
      </c>
      <c r="E14" s="190">
        <v>27865</v>
      </c>
      <c r="F14" s="190"/>
      <c r="G14" s="190"/>
      <c r="H14" s="190"/>
      <c r="I14" s="190"/>
      <c r="J14" s="190">
        <f>SUM(D14:I14)</f>
        <v>1494360</v>
      </c>
      <c r="K14" s="190"/>
      <c r="L14" s="191">
        <f t="shared" si="0"/>
        <v>1494360</v>
      </c>
    </row>
    <row r="15" spans="2:12" ht="20.100000000000001" customHeight="1">
      <c r="B15" s="186" t="s">
        <v>126</v>
      </c>
      <c r="C15" s="187" t="s">
        <v>132</v>
      </c>
      <c r="D15" s="190">
        <v>599060</v>
      </c>
      <c r="E15" s="190">
        <v>27500</v>
      </c>
      <c r="F15" s="190"/>
      <c r="G15" s="190"/>
      <c r="H15" s="190"/>
      <c r="I15" s="190"/>
      <c r="J15" s="190">
        <f>SUM(D15:I15)</f>
        <v>626560</v>
      </c>
      <c r="K15" s="190"/>
      <c r="L15" s="191">
        <f t="shared" si="0"/>
        <v>626560</v>
      </c>
    </row>
    <row r="16" spans="2:12" ht="12" customHeight="1">
      <c r="B16" s="186"/>
      <c r="C16" s="187"/>
      <c r="D16" s="190"/>
      <c r="E16" s="190"/>
      <c r="F16" s="190"/>
      <c r="G16" s="190"/>
      <c r="H16" s="190"/>
      <c r="I16" s="190"/>
      <c r="J16" s="190"/>
      <c r="K16" s="190"/>
      <c r="L16" s="191"/>
    </row>
    <row r="17" spans="2:13" ht="20.100000000000001" customHeight="1">
      <c r="B17" s="186" t="s">
        <v>89</v>
      </c>
      <c r="C17" s="187"/>
      <c r="D17" s="192"/>
      <c r="E17" s="192"/>
      <c r="F17" s="192"/>
      <c r="G17" s="192">
        <f>SUM(G18:G19)</f>
        <v>447800</v>
      </c>
      <c r="H17" s="192"/>
      <c r="I17" s="192"/>
      <c r="J17" s="192">
        <f>SUM(D17:I17)</f>
        <v>447800</v>
      </c>
      <c r="K17" s="192"/>
      <c r="L17" s="193">
        <f>SUM(J17:K17)</f>
        <v>447800</v>
      </c>
    </row>
    <row r="18" spans="2:13" ht="20.100000000000001" customHeight="1">
      <c r="B18" s="186" t="s">
        <v>144</v>
      </c>
      <c r="C18" s="187" t="s">
        <v>91</v>
      </c>
      <c r="D18" s="190"/>
      <c r="E18" s="190"/>
      <c r="F18" s="190"/>
      <c r="G18" s="190">
        <v>432800</v>
      </c>
      <c r="H18" s="190"/>
      <c r="I18" s="190"/>
      <c r="J18" s="190">
        <f>SUM(D18:I18)</f>
        <v>432800</v>
      </c>
      <c r="K18" s="190"/>
      <c r="L18" s="191">
        <f>SUM(J18:K18)</f>
        <v>432800</v>
      </c>
    </row>
    <row r="19" spans="2:13" ht="20.100000000000001" customHeight="1">
      <c r="B19" s="186" t="s">
        <v>146</v>
      </c>
      <c r="C19" s="187" t="s">
        <v>92</v>
      </c>
      <c r="D19" s="190"/>
      <c r="E19" s="190"/>
      <c r="F19" s="190"/>
      <c r="G19" s="190">
        <v>15000</v>
      </c>
      <c r="H19" s="190"/>
      <c r="I19" s="190"/>
      <c r="J19" s="190">
        <f>SUM(D19:I19)</f>
        <v>15000</v>
      </c>
      <c r="K19" s="190"/>
      <c r="L19" s="191">
        <f>SUM(J19:K19)</f>
        <v>15000</v>
      </c>
    </row>
    <row r="20" spans="2:13" ht="15" customHeight="1">
      <c r="B20" s="186"/>
      <c r="C20" s="187"/>
      <c r="D20" s="190"/>
      <c r="E20" s="190"/>
      <c r="F20" s="190"/>
      <c r="G20" s="190"/>
      <c r="H20" s="190"/>
      <c r="I20" s="190"/>
      <c r="J20" s="190"/>
      <c r="K20" s="190"/>
      <c r="L20" s="191"/>
    </row>
    <row r="21" spans="2:13" ht="20.100000000000001" customHeight="1">
      <c r="B21" s="186" t="s">
        <v>133</v>
      </c>
      <c r="C21" s="187"/>
      <c r="D21" s="192">
        <f>SUM(D22:D25)</f>
        <v>461900</v>
      </c>
      <c r="E21" s="192">
        <f t="shared" ref="E21:L21" si="1">SUM(E22:E25)</f>
        <v>2444315</v>
      </c>
      <c r="F21" s="192">
        <f t="shared" si="1"/>
        <v>0</v>
      </c>
      <c r="G21" s="192">
        <f t="shared" si="1"/>
        <v>0</v>
      </c>
      <c r="H21" s="192">
        <f t="shared" si="1"/>
        <v>7745340</v>
      </c>
      <c r="I21" s="192">
        <f t="shared" si="1"/>
        <v>0</v>
      </c>
      <c r="J21" s="192">
        <f t="shared" si="1"/>
        <v>0</v>
      </c>
      <c r="K21" s="192">
        <f t="shared" si="1"/>
        <v>10651555</v>
      </c>
      <c r="L21" s="192">
        <f t="shared" si="1"/>
        <v>10651555</v>
      </c>
    </row>
    <row r="22" spans="2:13" ht="45.75" customHeight="1">
      <c r="B22" s="186" t="s">
        <v>145</v>
      </c>
      <c r="C22" s="213" t="s">
        <v>136</v>
      </c>
      <c r="D22" s="190">
        <v>345290</v>
      </c>
      <c r="E22" s="190">
        <v>887150</v>
      </c>
      <c r="F22" s="190">
        <v>0</v>
      </c>
      <c r="G22" s="190"/>
      <c r="H22" s="190">
        <v>433950</v>
      </c>
      <c r="I22" s="190"/>
      <c r="J22" s="190">
        <v>0</v>
      </c>
      <c r="K22" s="190">
        <f>+E22+H22+D22</f>
        <v>1666390</v>
      </c>
      <c r="L22" s="191">
        <f>SUM(J22:K22)</f>
        <v>1666390</v>
      </c>
    </row>
    <row r="23" spans="2:13" ht="15" customHeight="1">
      <c r="B23" s="186" t="s">
        <v>148</v>
      </c>
      <c r="C23" s="222" t="s">
        <v>127</v>
      </c>
      <c r="D23" s="190"/>
      <c r="E23" s="190">
        <v>521600</v>
      </c>
      <c r="F23" s="190"/>
      <c r="G23" s="190"/>
      <c r="H23" s="190">
        <v>6621125</v>
      </c>
      <c r="I23" s="190"/>
      <c r="J23" s="190"/>
      <c r="K23" s="190">
        <f>+E23+H23</f>
        <v>7142725</v>
      </c>
      <c r="L23" s="191">
        <f>+K23</f>
        <v>7142725</v>
      </c>
    </row>
    <row r="24" spans="2:13" ht="15" customHeight="1">
      <c r="B24" s="186" t="s">
        <v>147</v>
      </c>
      <c r="C24" s="223"/>
      <c r="D24" s="190"/>
      <c r="E24" s="190">
        <v>342440</v>
      </c>
      <c r="F24" s="190"/>
      <c r="G24" s="216"/>
      <c r="H24" s="190"/>
      <c r="I24" s="216"/>
      <c r="J24" s="216"/>
      <c r="K24" s="190">
        <f>+E24+H24</f>
        <v>342440</v>
      </c>
      <c r="L24" s="191">
        <f>+K24</f>
        <v>342440</v>
      </c>
    </row>
    <row r="25" spans="2:13" ht="36" customHeight="1" thickBot="1">
      <c r="B25" s="186" t="s">
        <v>149</v>
      </c>
      <c r="C25" s="194" t="s">
        <v>150</v>
      </c>
      <c r="D25" s="214">
        <v>116610</v>
      </c>
      <c r="E25" s="214">
        <v>693125</v>
      </c>
      <c r="F25" s="214"/>
      <c r="G25" s="214"/>
      <c r="H25" s="214">
        <v>690265</v>
      </c>
      <c r="I25" s="214"/>
      <c r="J25" s="214"/>
      <c r="K25" s="214">
        <f>SUM(D25:J25)</f>
        <v>1500000</v>
      </c>
      <c r="L25" s="215">
        <f>SUM(J25:K25)</f>
        <v>1500000</v>
      </c>
    </row>
    <row r="26" spans="2:13" ht="20.100000000000001" customHeight="1" thickTop="1" thickBot="1">
      <c r="B26" s="234" t="s">
        <v>134</v>
      </c>
      <c r="C26" s="235"/>
      <c r="D26" s="195">
        <f>+D5+D10+D17+D21</f>
        <v>8845100</v>
      </c>
      <c r="E26" s="195">
        <f t="shared" ref="E26:L26" si="2">+E5+E10+E17+E21</f>
        <v>4895125</v>
      </c>
      <c r="F26" s="195">
        <f t="shared" si="2"/>
        <v>77300</v>
      </c>
      <c r="G26" s="195">
        <f t="shared" si="2"/>
        <v>507800</v>
      </c>
      <c r="H26" s="195">
        <f t="shared" si="2"/>
        <v>7805440</v>
      </c>
      <c r="I26" s="195">
        <f t="shared" si="2"/>
        <v>0</v>
      </c>
      <c r="J26" s="195">
        <f t="shared" si="2"/>
        <v>11419110</v>
      </c>
      <c r="K26" s="195">
        <f t="shared" si="2"/>
        <v>10711655</v>
      </c>
      <c r="L26" s="195">
        <f t="shared" si="2"/>
        <v>22130765</v>
      </c>
      <c r="M26" s="209"/>
    </row>
    <row r="27" spans="2:13" ht="14.4" thickTop="1"/>
  </sheetData>
  <mergeCells count="4">
    <mergeCell ref="C23:C24"/>
    <mergeCell ref="B26:C26"/>
    <mergeCell ref="B2:L2"/>
    <mergeCell ref="B1:L1"/>
  </mergeCells>
  <pageMargins left="0.81" right="0.35433070866141736" top="0.74803149606299213" bottom="0.74803149606299213" header="0.31496062992125984" footer="0.31496062992125984"/>
  <pageSetup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5"/>
  <sheetViews>
    <sheetView topLeftCell="B1" zoomScale="70" zoomScaleNormal="70" zoomScaleSheetLayoutView="100" workbookViewId="0">
      <selection activeCell="C2" sqref="C2:H3"/>
    </sheetView>
  </sheetViews>
  <sheetFormatPr baseColWidth="10" defaultColWidth="11.44140625" defaultRowHeight="13.8"/>
  <cols>
    <col min="1" max="1" width="10.5546875" style="120" hidden="1" customWidth="1"/>
    <col min="2" max="2" width="10.5546875" style="120" customWidth="1"/>
    <col min="3" max="7" width="28.6640625" style="120" customWidth="1"/>
    <col min="8" max="8" width="28.6640625" style="123" customWidth="1"/>
    <col min="9" max="9" width="5.44140625" style="119" customWidth="1"/>
    <col min="10" max="16" width="11.44140625" style="119"/>
    <col min="17" max="16384" width="11.44140625" style="120"/>
  </cols>
  <sheetData>
    <row r="1" spans="1:13" ht="16.2" thickBot="1">
      <c r="A1" s="121"/>
      <c r="B1" s="121"/>
      <c r="C1" s="224"/>
      <c r="D1" s="224"/>
      <c r="E1" s="224"/>
      <c r="F1" s="224"/>
      <c r="G1" s="224"/>
      <c r="H1" s="224"/>
    </row>
    <row r="2" spans="1:13" ht="25.8" thickTop="1">
      <c r="A2" s="121"/>
      <c r="B2" s="121"/>
      <c r="C2" s="228" t="s">
        <v>155</v>
      </c>
      <c r="D2" s="229"/>
      <c r="E2" s="229"/>
      <c r="F2" s="229"/>
      <c r="G2" s="229"/>
      <c r="H2" s="230"/>
      <c r="I2" s="237"/>
      <c r="J2" s="237"/>
      <c r="K2" s="237"/>
      <c r="L2" s="237"/>
      <c r="M2" s="238"/>
    </row>
    <row r="3" spans="1:13" ht="25.8" thickBot="1">
      <c r="A3" s="121"/>
      <c r="B3" s="121"/>
      <c r="C3" s="239" t="s">
        <v>151</v>
      </c>
      <c r="D3" s="240"/>
      <c r="E3" s="240"/>
      <c r="F3" s="240"/>
      <c r="G3" s="240"/>
      <c r="H3" s="241"/>
    </row>
    <row r="4" spans="1:13" ht="16.2" thickTop="1">
      <c r="A4" s="121"/>
      <c r="B4" s="121"/>
      <c r="C4" s="197"/>
      <c r="D4" s="197"/>
      <c r="E4" s="197"/>
      <c r="F4" s="197"/>
      <c r="G4" s="197"/>
      <c r="H4" s="197"/>
    </row>
    <row r="5" spans="1:13" ht="31.2">
      <c r="A5" s="121"/>
      <c r="B5" s="121"/>
      <c r="C5" s="208" t="s">
        <v>54</v>
      </c>
      <c r="D5" s="208" t="s">
        <v>68</v>
      </c>
      <c r="E5" s="208" t="s">
        <v>129</v>
      </c>
      <c r="F5" s="208" t="s">
        <v>69</v>
      </c>
      <c r="G5" s="208" t="s">
        <v>12</v>
      </c>
      <c r="H5" s="208" t="s">
        <v>108</v>
      </c>
    </row>
    <row r="6" spans="1:13" ht="15.6">
      <c r="A6" s="121"/>
      <c r="B6" s="121"/>
      <c r="C6" s="205">
        <v>2012</v>
      </c>
      <c r="D6" s="206">
        <v>12641100</v>
      </c>
      <c r="E6" s="206">
        <v>2953129</v>
      </c>
      <c r="F6" s="206">
        <f>+D6+E6</f>
        <v>15594229</v>
      </c>
      <c r="G6" s="206">
        <v>12137962.220000001</v>
      </c>
      <c r="H6" s="207">
        <f>SUM(G6/F6)</f>
        <v>0.77836244549185474</v>
      </c>
    </row>
    <row r="7" spans="1:13" ht="15.6">
      <c r="A7" s="121"/>
      <c r="B7" s="121"/>
      <c r="C7" s="205">
        <v>2013</v>
      </c>
      <c r="D7" s="206">
        <v>12373080</v>
      </c>
      <c r="E7" s="206">
        <v>3670236</v>
      </c>
      <c r="F7" s="206">
        <f>+D7+E7</f>
        <v>16043316</v>
      </c>
      <c r="G7" s="206">
        <v>15540743.25</v>
      </c>
      <c r="H7" s="207">
        <f>SUM(G7/F7)</f>
        <v>0.96867401041031664</v>
      </c>
    </row>
    <row r="8" spans="1:13" ht="15.6">
      <c r="A8" s="121"/>
      <c r="B8" s="121"/>
      <c r="C8" s="205">
        <v>2014</v>
      </c>
      <c r="D8" s="206">
        <v>24859185</v>
      </c>
      <c r="E8" s="206">
        <v>725685</v>
      </c>
      <c r="F8" s="206">
        <f>+D8+E8</f>
        <v>25584870</v>
      </c>
      <c r="G8" s="206">
        <v>13183550.65</v>
      </c>
      <c r="H8" s="207">
        <f>SUM(G8/F8)</f>
        <v>0.51528698992803168</v>
      </c>
      <c r="J8" s="210"/>
    </row>
    <row r="9" spans="1:13" ht="15.6">
      <c r="A9" s="121"/>
      <c r="B9" s="121"/>
      <c r="C9" s="205">
        <v>2015</v>
      </c>
      <c r="D9" s="206">
        <v>20654375</v>
      </c>
      <c r="E9" s="206">
        <v>2035541</v>
      </c>
      <c r="F9" s="206">
        <f>+D9+E9</f>
        <v>22689916</v>
      </c>
      <c r="G9" s="206">
        <v>14078426.16</v>
      </c>
      <c r="H9" s="207">
        <f>SUM(G9/F9)</f>
        <v>0.62047061610981724</v>
      </c>
    </row>
    <row r="10" spans="1:13" ht="15.6">
      <c r="A10" s="121"/>
      <c r="B10" s="121"/>
      <c r="C10" s="205">
        <v>2016</v>
      </c>
      <c r="D10" s="206">
        <v>22130765</v>
      </c>
      <c r="E10" s="206">
        <v>0</v>
      </c>
      <c r="F10" s="206">
        <f>+D10+E10</f>
        <v>22130765</v>
      </c>
      <c r="G10" s="206"/>
      <c r="H10" s="207"/>
    </row>
    <row r="11" spans="1:13">
      <c r="A11" s="121"/>
      <c r="B11" s="121"/>
      <c r="C11" s="122"/>
    </row>
    <row r="12" spans="1:13">
      <c r="A12" s="121"/>
      <c r="B12" s="121"/>
      <c r="C12" s="122"/>
    </row>
    <row r="13" spans="1:13">
      <c r="A13" s="121"/>
      <c r="B13" s="121"/>
      <c r="C13" s="196"/>
    </row>
    <row r="14" spans="1:13">
      <c r="A14" s="121"/>
      <c r="B14" s="121"/>
      <c r="C14" s="196"/>
    </row>
    <row r="15" spans="1:13">
      <c r="A15" s="121"/>
      <c r="B15" s="121"/>
      <c r="C15" s="196"/>
    </row>
    <row r="16" spans="1:13">
      <c r="A16" s="121"/>
      <c r="B16" s="121"/>
      <c r="C16" s="196"/>
    </row>
    <row r="17" spans="1:3">
      <c r="A17" s="121"/>
      <c r="B17" s="121"/>
      <c r="C17" s="196"/>
    </row>
    <row r="18" spans="1:3">
      <c r="A18" s="121"/>
      <c r="B18" s="121"/>
      <c r="C18" s="122"/>
    </row>
    <row r="19" spans="1:3">
      <c r="A19" s="121"/>
      <c r="B19" s="121"/>
      <c r="C19" s="122"/>
    </row>
    <row r="20" spans="1:3">
      <c r="A20" s="121"/>
      <c r="B20" s="121"/>
      <c r="C20" s="122"/>
    </row>
    <row r="21" spans="1:3">
      <c r="A21" s="121"/>
      <c r="B21" s="121"/>
      <c r="C21" s="122"/>
    </row>
    <row r="22" spans="1:3">
      <c r="A22" s="121"/>
      <c r="B22" s="121"/>
      <c r="C22" s="122"/>
    </row>
    <row r="23" spans="1:3">
      <c r="A23" s="121"/>
      <c r="B23" s="121"/>
      <c r="C23" s="122"/>
    </row>
    <row r="24" spans="1:3">
      <c r="A24" s="121"/>
      <c r="B24" s="121"/>
      <c r="C24" s="122"/>
    </row>
    <row r="25" spans="1:3">
      <c r="A25" s="121"/>
      <c r="B25" s="121"/>
      <c r="C25" s="122"/>
    </row>
    <row r="26" spans="1:3">
      <c r="A26" s="121"/>
      <c r="B26" s="121"/>
      <c r="C26" s="122"/>
    </row>
    <row r="27" spans="1:3">
      <c r="A27" s="121"/>
      <c r="B27" s="121"/>
      <c r="C27" s="122"/>
    </row>
    <row r="28" spans="1:3">
      <c r="A28" s="121"/>
      <c r="B28" s="121"/>
      <c r="C28" s="122"/>
    </row>
    <row r="29" spans="1:3">
      <c r="A29" s="121"/>
      <c r="B29" s="121"/>
      <c r="C29" s="122"/>
    </row>
    <row r="30" spans="1:3">
      <c r="A30" s="121"/>
      <c r="B30" s="121"/>
      <c r="C30" s="122"/>
    </row>
    <row r="31" spans="1:3">
      <c r="A31" s="121"/>
      <c r="B31" s="121"/>
      <c r="C31" s="122"/>
    </row>
    <row r="32" spans="1:3">
      <c r="A32" s="121"/>
      <c r="B32" s="121"/>
      <c r="C32" s="122"/>
    </row>
    <row r="33" spans="1:3">
      <c r="A33" s="121"/>
      <c r="B33" s="121"/>
      <c r="C33" s="122"/>
    </row>
    <row r="34" spans="1:3">
      <c r="A34" s="121"/>
      <c r="B34" s="121"/>
      <c r="C34" s="122"/>
    </row>
    <row r="35" spans="1:3">
      <c r="A35" s="121"/>
      <c r="B35" s="121"/>
      <c r="C35" s="122"/>
    </row>
  </sheetData>
  <mergeCells count="3">
    <mergeCell ref="C1:H1"/>
    <mergeCell ref="C3:H3"/>
    <mergeCell ref="C2:H2"/>
  </mergeCells>
  <phoneticPr fontId="0" type="noConversion"/>
  <printOptions horizontalCentered="1"/>
  <pageMargins left="0" right="0" top="0" bottom="0" header="0" footer="0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15</vt:i4>
      </vt:variant>
    </vt:vector>
  </HeadingPairs>
  <TitlesOfParts>
    <vt:vector size="27" baseType="lpstr">
      <vt:lpstr>1997</vt:lpstr>
      <vt:lpstr>1998</vt:lpstr>
      <vt:lpstr>1999</vt:lpstr>
      <vt:lpstr>2000</vt:lpstr>
      <vt:lpstr>2001</vt:lpstr>
      <vt:lpstr>2002</vt:lpstr>
      <vt:lpstr>2003</vt:lpstr>
      <vt:lpstr>MARN 2016</vt:lpstr>
      <vt:lpstr>2012-2016</vt:lpstr>
      <vt:lpstr>MARN 2012</vt:lpstr>
      <vt:lpstr>Presupuesto Total 2016</vt:lpstr>
      <vt:lpstr>PROYECTOS 2016</vt:lpstr>
      <vt:lpstr>'1997'!Área_de_impresión</vt:lpstr>
      <vt:lpstr>'1998'!Área_de_impresión</vt:lpstr>
      <vt:lpstr>'1999'!Área_de_impresión</vt:lpstr>
      <vt:lpstr>'2000'!Área_de_impresión</vt:lpstr>
      <vt:lpstr>'2001'!Área_de_impresión</vt:lpstr>
      <vt:lpstr>'2002'!Área_de_impresión</vt:lpstr>
      <vt:lpstr>'2003'!Área_de_impresión</vt:lpstr>
      <vt:lpstr>'MARN 2016'!Área_de_impresión</vt:lpstr>
      <vt:lpstr>'1997'!Títulos_a_imprimir</vt:lpstr>
      <vt:lpstr>'1998'!Títulos_a_imprimir</vt:lpstr>
      <vt:lpstr>'1999'!Títulos_a_imprimir</vt:lpstr>
      <vt:lpstr>'2000'!Títulos_a_imprimir</vt:lpstr>
      <vt:lpstr>'2001'!Títulos_a_imprimir</vt:lpstr>
      <vt:lpstr>'2002'!Títulos_a_imprimir</vt:lpstr>
      <vt:lpstr>'2003'!Títulos_a_imprimir</vt:lpstr>
    </vt:vector>
  </TitlesOfParts>
  <Company>marn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riraheta</dc:creator>
  <cp:lastModifiedBy>saguilar</cp:lastModifiedBy>
  <cp:lastPrinted>2016-03-03T21:49:18Z</cp:lastPrinted>
  <dcterms:created xsi:type="dcterms:W3CDTF">2006-10-28T15:42:59Z</dcterms:created>
  <dcterms:modified xsi:type="dcterms:W3CDTF">2016-03-03T21:52:44Z</dcterms:modified>
</cp:coreProperties>
</file>